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osef Jílek\Desktop\Stavby - archiv\UHK rekonstrukce\Úprava II etapy KACH, budova E\"/>
    </mc:Choice>
  </mc:AlternateContent>
  <bookViews>
    <workbookView xWindow="0" yWindow="0" windowWidth="0" windowHeight="0"/>
  </bookViews>
  <sheets>
    <sheet name="Rekapitulace stavby" sheetId="1" r:id="rId1"/>
    <sheet name="SO 01.1a - Stavební část ..." sheetId="2" r:id="rId2"/>
    <sheet name="SO 01.1.b - Stavební část..." sheetId="3" r:id="rId3"/>
    <sheet name="SO 01.1c - Stavební část ..." sheetId="4" r:id="rId4"/>
    <sheet name="SO 01.4a - Elektro - siln..." sheetId="5" r:id="rId5"/>
    <sheet name="SO 01.4b - Elektro - slab..." sheetId="6" r:id="rId6"/>
    <sheet name="SO 01.4c - Zdravotechnika" sheetId="7" r:id="rId7"/>
    <sheet name="SO 01.4d - Vzduchotechnika" sheetId="8" r:id="rId8"/>
    <sheet name="SO 01.4e - Vytápění" sheetId="9" r:id="rId9"/>
    <sheet name="SO 01.4f - Měření a regulace" sheetId="10" r:id="rId10"/>
    <sheet name="SO 02 - VRN" sheetId="11" r:id="rId11"/>
    <sheet name="Pokyny pro vyplnění" sheetId="12" r:id="rId12"/>
  </sheets>
  <definedNames>
    <definedName name="_xlnm.Print_Area" localSheetId="0">'Rekapitulace stavby'!$D$4:$AO$36,'Rekapitulace stavby'!$C$42:$AQ$65</definedName>
    <definedName name="_xlnm.Print_Titles" localSheetId="0">'Rekapitulace stavby'!$52:$52</definedName>
    <definedName name="_xlnm._FilterDatabase" localSheetId="1" hidden="1">'SO 01.1a - Stavební část ...'!$C$87:$K$182</definedName>
    <definedName name="_xlnm.Print_Area" localSheetId="1">'SO 01.1a - Stavební část ...'!$C$4:$J$39,'SO 01.1a - Stavební část ...'!$C$45:$J$69,'SO 01.1a - Stavební část ...'!$C$75:$K$182</definedName>
    <definedName name="_xlnm.Print_Titles" localSheetId="1">'SO 01.1a - Stavební část ...'!$87:$87</definedName>
    <definedName name="_xlnm._FilterDatabase" localSheetId="2" hidden="1">'SO 01.1.b - Stavební část...'!$C$94:$K$411</definedName>
    <definedName name="_xlnm.Print_Area" localSheetId="2">'SO 01.1.b - Stavební část...'!$C$4:$J$39,'SO 01.1.b - Stavební část...'!$C$45:$J$76,'SO 01.1.b - Stavební část...'!$C$82:$K$411</definedName>
    <definedName name="_xlnm.Print_Titles" localSheetId="2">'SO 01.1.b - Stavební část...'!$94:$94</definedName>
    <definedName name="_xlnm._FilterDatabase" localSheetId="3" hidden="1">'SO 01.1c - Stavební část ...'!$C$94:$K$263</definedName>
    <definedName name="_xlnm.Print_Area" localSheetId="3">'SO 01.1c - Stavební část ...'!$C$4:$J$39,'SO 01.1c - Stavební část ...'!$C$45:$J$76,'SO 01.1c - Stavební část ...'!$C$82:$K$263</definedName>
    <definedName name="_xlnm.Print_Titles" localSheetId="3">'SO 01.1c - Stavební část ...'!$94:$94</definedName>
    <definedName name="_xlnm._FilterDatabase" localSheetId="4" hidden="1">'SO 01.4a - Elektro - siln...'!$C$87:$K$290</definedName>
    <definedName name="_xlnm.Print_Area" localSheetId="4">'SO 01.4a - Elektro - siln...'!$C$4:$J$39,'SO 01.4a - Elektro - siln...'!$C$45:$J$69,'SO 01.4a - Elektro - siln...'!$C$75:$K$290</definedName>
    <definedName name="_xlnm.Print_Titles" localSheetId="4">'SO 01.4a - Elektro - siln...'!$87:$87</definedName>
    <definedName name="_xlnm._FilterDatabase" localSheetId="5" hidden="1">'SO 01.4b - Elektro - slab...'!$C$80:$K$109</definedName>
    <definedName name="_xlnm.Print_Area" localSheetId="5">'SO 01.4b - Elektro - slab...'!$C$4:$J$39,'SO 01.4b - Elektro - slab...'!$C$45:$J$62,'SO 01.4b - Elektro - slab...'!$C$68:$K$109</definedName>
    <definedName name="_xlnm.Print_Titles" localSheetId="5">'SO 01.4b - Elektro - slab...'!$80:$80</definedName>
    <definedName name="_xlnm._FilterDatabase" localSheetId="6" hidden="1">'SO 01.4c - Zdravotechnika'!$C$90:$K$225</definedName>
    <definedName name="_xlnm.Print_Area" localSheetId="6">'SO 01.4c - Zdravotechnika'!$C$4:$J$39,'SO 01.4c - Zdravotechnika'!$C$45:$J$72,'SO 01.4c - Zdravotechnika'!$C$78:$K$225</definedName>
    <definedName name="_xlnm.Print_Titles" localSheetId="6">'SO 01.4c - Zdravotechnika'!$90:$90</definedName>
    <definedName name="_xlnm._FilterDatabase" localSheetId="7" hidden="1">'SO 01.4d - Vzduchotechnika'!$C$82:$K$154</definedName>
    <definedName name="_xlnm.Print_Area" localSheetId="7">'SO 01.4d - Vzduchotechnika'!$C$4:$J$39,'SO 01.4d - Vzduchotechnika'!$C$45:$J$64,'SO 01.4d - Vzduchotechnika'!$C$70:$K$154</definedName>
    <definedName name="_xlnm.Print_Titles" localSheetId="7">'SO 01.4d - Vzduchotechnika'!$82:$82</definedName>
    <definedName name="_xlnm._FilterDatabase" localSheetId="8" hidden="1">'SO 01.4e - Vytápění'!$C$84:$K$139</definedName>
    <definedName name="_xlnm.Print_Area" localSheetId="8">'SO 01.4e - Vytápění'!$C$4:$J$39,'SO 01.4e - Vytápění'!$C$45:$J$66,'SO 01.4e - Vytápění'!$C$72:$K$139</definedName>
    <definedName name="_xlnm.Print_Titles" localSheetId="8">'SO 01.4e - Vytápění'!$84:$84</definedName>
    <definedName name="_xlnm._FilterDatabase" localSheetId="9" hidden="1">'SO 01.4f - Měření a regulace'!$C$82:$K$111</definedName>
    <definedName name="_xlnm.Print_Area" localSheetId="9">'SO 01.4f - Měření a regulace'!$C$4:$J$39,'SO 01.4f - Měření a regulace'!$C$45:$J$64,'SO 01.4f - Měření a regulace'!$C$70:$K$111</definedName>
    <definedName name="_xlnm.Print_Titles" localSheetId="9">'SO 01.4f - Měření a regulace'!$82:$82</definedName>
    <definedName name="_xlnm._FilterDatabase" localSheetId="10" hidden="1">'SO 02 - VRN'!$C$83:$K$101</definedName>
    <definedName name="_xlnm.Print_Area" localSheetId="10">'SO 02 - VRN'!$C$4:$J$39,'SO 02 - VRN'!$C$45:$J$65,'SO 02 - VRN'!$C$71:$K$101</definedName>
    <definedName name="_xlnm.Print_Titles" localSheetId="10">'SO 02 - VRN'!$83:$83</definedName>
    <definedName name="_xlnm.Print_Area" localSheetId="11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1" l="1" r="J37"/>
  <c r="J36"/>
  <c i="1" r="AY64"/>
  <c i="11" r="J35"/>
  <c i="1" r="AX64"/>
  <c i="11" r="BI99"/>
  <c r="BH99"/>
  <c r="BG99"/>
  <c r="BF99"/>
  <c r="T99"/>
  <c r="T98"/>
  <c r="R99"/>
  <c r="R98"/>
  <c r="P99"/>
  <c r="P98"/>
  <c r="BI95"/>
  <c r="BH95"/>
  <c r="BG95"/>
  <c r="BF95"/>
  <c r="T95"/>
  <c r="T94"/>
  <c r="R95"/>
  <c r="R94"/>
  <c r="P95"/>
  <c r="P94"/>
  <c r="BI91"/>
  <c r="BH91"/>
  <c r="BG91"/>
  <c r="BF91"/>
  <c r="T91"/>
  <c r="T90"/>
  <c r="R91"/>
  <c r="R90"/>
  <c r="P91"/>
  <c r="P90"/>
  <c r="BI87"/>
  <c r="BH87"/>
  <c r="BG87"/>
  <c r="BF87"/>
  <c r="T87"/>
  <c r="T86"/>
  <c r="T85"/>
  <c r="T84"/>
  <c r="R87"/>
  <c r="R86"/>
  <c r="R85"/>
  <c r="R84"/>
  <c r="P87"/>
  <c r="P86"/>
  <c r="P85"/>
  <c r="P84"/>
  <c i="1" r="AU64"/>
  <c i="11" r="J80"/>
  <c r="F80"/>
  <c r="F78"/>
  <c r="E76"/>
  <c r="J54"/>
  <c r="F54"/>
  <c r="F52"/>
  <c r="E50"/>
  <c r="J24"/>
  <c r="E24"/>
  <c r="J81"/>
  <c r="J23"/>
  <c r="J18"/>
  <c r="E18"/>
  <c r="F81"/>
  <c r="J17"/>
  <c r="J12"/>
  <c r="J78"/>
  <c r="E7"/>
  <c r="E74"/>
  <c i="10" r="J37"/>
  <c r="J36"/>
  <c i="1" r="AY63"/>
  <c i="10" r="J35"/>
  <c i="1" r="AX63"/>
  <c i="10"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R97"/>
  <c r="P97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T89"/>
  <c r="R90"/>
  <c r="R89"/>
  <c r="P90"/>
  <c r="P89"/>
  <c r="BI87"/>
  <c r="BH87"/>
  <c r="BG87"/>
  <c r="BF87"/>
  <c r="T87"/>
  <c r="R87"/>
  <c r="P87"/>
  <c r="BI85"/>
  <c r="BH85"/>
  <c r="BG85"/>
  <c r="BF85"/>
  <c r="T85"/>
  <c r="R85"/>
  <c r="P85"/>
  <c r="F77"/>
  <c r="E75"/>
  <c r="F52"/>
  <c r="E50"/>
  <c r="J24"/>
  <c r="E24"/>
  <c r="J80"/>
  <c r="J23"/>
  <c r="J21"/>
  <c r="E21"/>
  <c r="J79"/>
  <c r="J20"/>
  <c r="J18"/>
  <c r="E18"/>
  <c r="F80"/>
  <c r="J17"/>
  <c r="J15"/>
  <c r="E15"/>
  <c r="F79"/>
  <c r="J14"/>
  <c r="J12"/>
  <c r="J77"/>
  <c r="E7"/>
  <c r="E73"/>
  <c i="9" r="J37"/>
  <c r="J36"/>
  <c i="1" r="AY62"/>
  <c i="9" r="J35"/>
  <c i="1" r="AX62"/>
  <c i="9" r="BI138"/>
  <c r="BH138"/>
  <c r="BG138"/>
  <c r="BF138"/>
  <c r="T138"/>
  <c r="T137"/>
  <c r="R138"/>
  <c r="R137"/>
  <c r="P138"/>
  <c r="P137"/>
  <c r="BI134"/>
  <c r="BH134"/>
  <c r="BG134"/>
  <c r="BF134"/>
  <c r="T134"/>
  <c r="T133"/>
  <c r="R134"/>
  <c r="R133"/>
  <c r="P134"/>
  <c r="P133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F79"/>
  <c r="E77"/>
  <c r="F52"/>
  <c r="E50"/>
  <c r="J24"/>
  <c r="E24"/>
  <c r="J82"/>
  <c r="J23"/>
  <c r="J21"/>
  <c r="E21"/>
  <c r="J54"/>
  <c r="J20"/>
  <c r="J18"/>
  <c r="E18"/>
  <c r="F82"/>
  <c r="J17"/>
  <c r="J15"/>
  <c r="E15"/>
  <c r="F81"/>
  <c r="J14"/>
  <c r="J12"/>
  <c r="J79"/>
  <c r="E7"/>
  <c r="E75"/>
  <c i="8" r="J37"/>
  <c r="J36"/>
  <c i="1" r="AY61"/>
  <c i="8" r="J35"/>
  <c i="1" r="AX61"/>
  <c i="8" r="BI153"/>
  <c r="BH153"/>
  <c r="BG153"/>
  <c r="BF153"/>
  <c r="T153"/>
  <c r="R153"/>
  <c r="P153"/>
  <c r="BI151"/>
  <c r="BH151"/>
  <c r="BG151"/>
  <c r="BF151"/>
  <c r="T151"/>
  <c r="R151"/>
  <c r="P151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5"/>
  <c r="BH85"/>
  <c r="BG85"/>
  <c r="BF85"/>
  <c r="T85"/>
  <c r="R85"/>
  <c r="P85"/>
  <c r="F77"/>
  <c r="E75"/>
  <c r="F52"/>
  <c r="E50"/>
  <c r="J24"/>
  <c r="E24"/>
  <c r="J80"/>
  <c r="J23"/>
  <c r="J21"/>
  <c r="E21"/>
  <c r="J54"/>
  <c r="J20"/>
  <c r="J18"/>
  <c r="E18"/>
  <c r="F80"/>
  <c r="J17"/>
  <c r="J15"/>
  <c r="E15"/>
  <c r="F79"/>
  <c r="J14"/>
  <c r="J12"/>
  <c r="J77"/>
  <c r="E7"/>
  <c r="E73"/>
  <c i="7" r="J37"/>
  <c r="J36"/>
  <c i="1" r="AY60"/>
  <c i="7" r="J35"/>
  <c i="1" r="AX60"/>
  <c i="7" r="BI223"/>
  <c r="BH223"/>
  <c r="BG223"/>
  <c r="BF223"/>
  <c r="T223"/>
  <c r="R223"/>
  <c r="P223"/>
  <c r="BI220"/>
  <c r="BH220"/>
  <c r="BG220"/>
  <c r="BF220"/>
  <c r="T220"/>
  <c r="R220"/>
  <c r="P220"/>
  <c r="BI216"/>
  <c r="BH216"/>
  <c r="BG216"/>
  <c r="BF216"/>
  <c r="T216"/>
  <c r="R216"/>
  <c r="P216"/>
  <c r="BI214"/>
  <c r="BH214"/>
  <c r="BG214"/>
  <c r="BF214"/>
  <c r="T214"/>
  <c r="R214"/>
  <c r="P214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2"/>
  <c r="BH202"/>
  <c r="BG202"/>
  <c r="BF202"/>
  <c r="T202"/>
  <c r="R202"/>
  <c r="P202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2"/>
  <c r="BH182"/>
  <c r="BG182"/>
  <c r="BF182"/>
  <c r="T182"/>
  <c r="R182"/>
  <c r="P182"/>
  <c r="BI179"/>
  <c r="BH179"/>
  <c r="BG179"/>
  <c r="BF179"/>
  <c r="T179"/>
  <c r="R179"/>
  <c r="P179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20"/>
  <c r="BH120"/>
  <c r="BG120"/>
  <c r="BF120"/>
  <c r="T120"/>
  <c r="R120"/>
  <c r="P120"/>
  <c r="BI115"/>
  <c r="BH115"/>
  <c r="BG115"/>
  <c r="BF115"/>
  <c r="T115"/>
  <c r="R115"/>
  <c r="P115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T101"/>
  <c r="R102"/>
  <c r="R101"/>
  <c r="P102"/>
  <c r="P101"/>
  <c r="BI98"/>
  <c r="BH98"/>
  <c r="BG98"/>
  <c r="BF98"/>
  <c r="T98"/>
  <c r="R98"/>
  <c r="R97"/>
  <c r="P98"/>
  <c r="P97"/>
  <c r="BI95"/>
  <c r="BH95"/>
  <c r="BG95"/>
  <c r="BF95"/>
  <c r="T95"/>
  <c r="T94"/>
  <c r="T93"/>
  <c r="R95"/>
  <c r="R94"/>
  <c r="R93"/>
  <c r="P95"/>
  <c r="P94"/>
  <c r="P93"/>
  <c r="J87"/>
  <c r="F87"/>
  <c r="F85"/>
  <c r="E83"/>
  <c r="J54"/>
  <c r="F54"/>
  <c r="F52"/>
  <c r="E50"/>
  <c r="J24"/>
  <c r="E24"/>
  <c r="J88"/>
  <c r="J23"/>
  <c r="J18"/>
  <c r="E18"/>
  <c r="F55"/>
  <c r="J17"/>
  <c r="J12"/>
  <c r="J85"/>
  <c r="E7"/>
  <c r="E81"/>
  <c i="6" r="J37"/>
  <c r="J36"/>
  <c i="1" r="AY59"/>
  <c i="6" r="J35"/>
  <c i="1" r="AX59"/>
  <c i="6"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F75"/>
  <c r="E73"/>
  <c r="F52"/>
  <c r="E50"/>
  <c r="J24"/>
  <c r="E24"/>
  <c r="J78"/>
  <c r="J23"/>
  <c r="J21"/>
  <c r="E21"/>
  <c r="J54"/>
  <c r="J20"/>
  <c r="J18"/>
  <c r="E18"/>
  <c r="F78"/>
  <c r="J17"/>
  <c r="J15"/>
  <c r="E15"/>
  <c r="F77"/>
  <c r="J14"/>
  <c r="J12"/>
  <c r="J75"/>
  <c r="E7"/>
  <c r="E71"/>
  <c i="5" r="J37"/>
  <c r="J36"/>
  <c i="1" r="AY58"/>
  <c i="5" r="J35"/>
  <c i="1" r="AX58"/>
  <c i="5"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9"/>
  <c r="BH259"/>
  <c r="BG259"/>
  <c r="BF259"/>
  <c r="T259"/>
  <c r="R259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9"/>
  <c r="BH249"/>
  <c r="BG249"/>
  <c r="BF249"/>
  <c r="T249"/>
  <c r="R249"/>
  <c r="P249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6"/>
  <c r="BH196"/>
  <c r="BG196"/>
  <c r="BF196"/>
  <c r="T196"/>
  <c r="R196"/>
  <c r="P196"/>
  <c r="BI194"/>
  <c r="BH194"/>
  <c r="BG194"/>
  <c r="BF194"/>
  <c r="T194"/>
  <c r="R194"/>
  <c r="P194"/>
  <c r="BI192"/>
  <c r="BH192"/>
  <c r="BG192"/>
  <c r="BF192"/>
  <c r="T192"/>
  <c r="R192"/>
  <c r="P192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F82"/>
  <c r="E80"/>
  <c r="F52"/>
  <c r="E50"/>
  <c r="J24"/>
  <c r="E24"/>
  <c r="J55"/>
  <c r="J23"/>
  <c r="J21"/>
  <c r="E21"/>
  <c r="J84"/>
  <c r="J20"/>
  <c r="J18"/>
  <c r="E18"/>
  <c r="F55"/>
  <c r="J17"/>
  <c r="J15"/>
  <c r="E15"/>
  <c r="F84"/>
  <c r="J14"/>
  <c r="J12"/>
  <c r="J52"/>
  <c r="E7"/>
  <c r="E48"/>
  <c i="4" r="J37"/>
  <c r="J36"/>
  <c i="1" r="AY57"/>
  <c i="4" r="J35"/>
  <c i="1" r="AX57"/>
  <c i="4"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T254"/>
  <c r="R255"/>
  <c r="R254"/>
  <c r="P255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0"/>
  <c r="BH240"/>
  <c r="BG240"/>
  <c r="BF240"/>
  <c r="T240"/>
  <c r="T239"/>
  <c r="R240"/>
  <c r="R239"/>
  <c r="P240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T133"/>
  <c r="R134"/>
  <c r="R133"/>
  <c r="P134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7"/>
  <c r="BH97"/>
  <c r="BG97"/>
  <c r="BF97"/>
  <c r="T97"/>
  <c r="T96"/>
  <c r="R97"/>
  <c r="R96"/>
  <c r="P97"/>
  <c r="P96"/>
  <c r="F89"/>
  <c r="E87"/>
  <c r="F52"/>
  <c r="E50"/>
  <c r="J24"/>
  <c r="E24"/>
  <c r="J92"/>
  <c r="J23"/>
  <c r="J21"/>
  <c r="E21"/>
  <c r="J54"/>
  <c r="J20"/>
  <c r="J18"/>
  <c r="E18"/>
  <c r="F92"/>
  <c r="J17"/>
  <c r="J15"/>
  <c r="E15"/>
  <c r="F91"/>
  <c r="J14"/>
  <c r="J12"/>
  <c r="J52"/>
  <c r="E7"/>
  <c r="E85"/>
  <c i="3" r="J37"/>
  <c r="J36"/>
  <c i="1" r="AY56"/>
  <c i="3" r="J35"/>
  <c i="1" r="AX56"/>
  <c i="3" r="BI409"/>
  <c r="BH409"/>
  <c r="BG409"/>
  <c r="BF409"/>
  <c r="T409"/>
  <c r="R409"/>
  <c r="P409"/>
  <c r="BI407"/>
  <c r="BH407"/>
  <c r="BG407"/>
  <c r="BF407"/>
  <c r="T407"/>
  <c r="R407"/>
  <c r="P407"/>
  <c r="BI403"/>
  <c r="BH403"/>
  <c r="BG403"/>
  <c r="BF403"/>
  <c r="T403"/>
  <c r="R403"/>
  <c r="P403"/>
  <c r="BI401"/>
  <c r="BH401"/>
  <c r="BG401"/>
  <c r="BF401"/>
  <c r="T401"/>
  <c r="R401"/>
  <c r="P401"/>
  <c r="BI395"/>
  <c r="BH395"/>
  <c r="BG395"/>
  <c r="BF395"/>
  <c r="T395"/>
  <c r="R395"/>
  <c r="P395"/>
  <c r="BI393"/>
  <c r="BH393"/>
  <c r="BG393"/>
  <c r="BF393"/>
  <c r="T393"/>
  <c r="R393"/>
  <c r="P393"/>
  <c r="BI387"/>
  <c r="BH387"/>
  <c r="BG387"/>
  <c r="BF387"/>
  <c r="T387"/>
  <c r="R387"/>
  <c r="P387"/>
  <c r="BI385"/>
  <c r="BH385"/>
  <c r="BG385"/>
  <c r="BF385"/>
  <c r="T385"/>
  <c r="R385"/>
  <c r="P385"/>
  <c r="BI381"/>
  <c r="BH381"/>
  <c r="BG381"/>
  <c r="BF381"/>
  <c r="T381"/>
  <c r="R381"/>
  <c r="P381"/>
  <c r="BI379"/>
  <c r="BH379"/>
  <c r="BG379"/>
  <c r="BF379"/>
  <c r="T379"/>
  <c r="R379"/>
  <c r="P379"/>
  <c r="BI375"/>
  <c r="BH375"/>
  <c r="BG375"/>
  <c r="BF375"/>
  <c r="T375"/>
  <c r="R375"/>
  <c r="P375"/>
  <c r="BI371"/>
  <c r="BH371"/>
  <c r="BG371"/>
  <c r="BF371"/>
  <c r="T371"/>
  <c r="R371"/>
  <c r="P371"/>
  <c r="BI365"/>
  <c r="BH365"/>
  <c r="BG365"/>
  <c r="BF365"/>
  <c r="T365"/>
  <c r="R365"/>
  <c r="P365"/>
  <c r="BI358"/>
  <c r="BH358"/>
  <c r="BG358"/>
  <c r="BF358"/>
  <c r="T358"/>
  <c r="R358"/>
  <c r="P358"/>
  <c r="BI352"/>
  <c r="BH352"/>
  <c r="BG352"/>
  <c r="BF352"/>
  <c r="T352"/>
  <c r="R352"/>
  <c r="P352"/>
  <c r="BI348"/>
  <c r="BH348"/>
  <c r="BG348"/>
  <c r="BF348"/>
  <c r="T348"/>
  <c r="R348"/>
  <c r="P348"/>
  <c r="BI344"/>
  <c r="BH344"/>
  <c r="BG344"/>
  <c r="BF344"/>
  <c r="T344"/>
  <c r="R344"/>
  <c r="P344"/>
  <c r="BI336"/>
  <c r="BH336"/>
  <c r="BG336"/>
  <c r="BF336"/>
  <c r="T336"/>
  <c r="R336"/>
  <c r="P336"/>
  <c r="BI332"/>
  <c r="BH332"/>
  <c r="BG332"/>
  <c r="BF332"/>
  <c r="T332"/>
  <c r="R332"/>
  <c r="P332"/>
  <c r="BI322"/>
  <c r="BH322"/>
  <c r="BG322"/>
  <c r="BF322"/>
  <c r="T322"/>
  <c r="R322"/>
  <c r="P322"/>
  <c r="BI318"/>
  <c r="BH318"/>
  <c r="BG318"/>
  <c r="BF318"/>
  <c r="T318"/>
  <c r="R318"/>
  <c r="P318"/>
  <c r="BI315"/>
  <c r="BH315"/>
  <c r="BG315"/>
  <c r="BF315"/>
  <c r="T315"/>
  <c r="R315"/>
  <c r="P315"/>
  <c r="BI311"/>
  <c r="BH311"/>
  <c r="BG311"/>
  <c r="BF311"/>
  <c r="T311"/>
  <c r="R311"/>
  <c r="P311"/>
  <c r="BI308"/>
  <c r="BH308"/>
  <c r="BG308"/>
  <c r="BF308"/>
  <c r="T308"/>
  <c r="R308"/>
  <c r="P308"/>
  <c r="BI302"/>
  <c r="BH302"/>
  <c r="BG302"/>
  <c r="BF302"/>
  <c r="T302"/>
  <c r="R302"/>
  <c r="P302"/>
  <c r="BI299"/>
  <c r="BH299"/>
  <c r="BG299"/>
  <c r="BF299"/>
  <c r="T299"/>
  <c r="R299"/>
  <c r="P299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81"/>
  <c r="BH281"/>
  <c r="BG281"/>
  <c r="BF281"/>
  <c r="T281"/>
  <c r="R281"/>
  <c r="P281"/>
  <c r="BI278"/>
  <c r="BH278"/>
  <c r="BG278"/>
  <c r="BF278"/>
  <c r="T278"/>
  <c r="R278"/>
  <c r="P278"/>
  <c r="BI275"/>
  <c r="BH275"/>
  <c r="BG275"/>
  <c r="BF275"/>
  <c r="T275"/>
  <c r="R275"/>
  <c r="P275"/>
  <c r="BI271"/>
  <c r="BH271"/>
  <c r="BG271"/>
  <c r="BF271"/>
  <c r="T271"/>
  <c r="R271"/>
  <c r="P271"/>
  <c r="BI265"/>
  <c r="BH265"/>
  <c r="BG265"/>
  <c r="BF265"/>
  <c r="T265"/>
  <c r="R265"/>
  <c r="P265"/>
  <c r="BI262"/>
  <c r="BH262"/>
  <c r="BG262"/>
  <c r="BF262"/>
  <c r="T262"/>
  <c r="R262"/>
  <c r="P262"/>
  <c r="BI259"/>
  <c r="BH259"/>
  <c r="BG259"/>
  <c r="BF259"/>
  <c r="T259"/>
  <c r="R259"/>
  <c r="P259"/>
  <c r="BI255"/>
  <c r="BH255"/>
  <c r="BG255"/>
  <c r="BF255"/>
  <c r="T255"/>
  <c r="R255"/>
  <c r="P255"/>
  <c r="BI251"/>
  <c r="BH251"/>
  <c r="BG251"/>
  <c r="BF251"/>
  <c r="T251"/>
  <c r="R251"/>
  <c r="P251"/>
  <c r="BI248"/>
  <c r="BH248"/>
  <c r="BG248"/>
  <c r="BF248"/>
  <c r="T248"/>
  <c r="R248"/>
  <c r="P248"/>
  <c r="BI244"/>
  <c r="BH244"/>
  <c r="BG244"/>
  <c r="BF244"/>
  <c r="T244"/>
  <c r="R244"/>
  <c r="P244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17"/>
  <c r="BH217"/>
  <c r="BG217"/>
  <c r="BF217"/>
  <c r="T217"/>
  <c r="R217"/>
  <c r="P217"/>
  <c r="BI214"/>
  <c r="BH214"/>
  <c r="BG214"/>
  <c r="BF214"/>
  <c r="T214"/>
  <c r="R214"/>
  <c r="P214"/>
  <c r="BI207"/>
  <c r="BH207"/>
  <c r="BG207"/>
  <c r="BF207"/>
  <c r="T207"/>
  <c r="R207"/>
  <c r="P207"/>
  <c r="BI204"/>
  <c r="BH204"/>
  <c r="BG204"/>
  <c r="BF204"/>
  <c r="T204"/>
  <c r="T203"/>
  <c r="R204"/>
  <c r="R203"/>
  <c r="P204"/>
  <c r="P203"/>
  <c r="BI200"/>
  <c r="BH200"/>
  <c r="BG200"/>
  <c r="BF200"/>
  <c r="T200"/>
  <c r="R200"/>
  <c r="P200"/>
  <c r="BI196"/>
  <c r="BH196"/>
  <c r="BG196"/>
  <c r="BF196"/>
  <c r="T196"/>
  <c r="R196"/>
  <c r="P196"/>
  <c r="BI191"/>
  <c r="BH191"/>
  <c r="BG191"/>
  <c r="BF191"/>
  <c r="T191"/>
  <c r="R191"/>
  <c r="P191"/>
  <c r="BI186"/>
  <c r="BH186"/>
  <c r="BG186"/>
  <c r="BF186"/>
  <c r="T186"/>
  <c r="T185"/>
  <c r="R186"/>
  <c r="R185"/>
  <c r="P186"/>
  <c r="P185"/>
  <c r="BI183"/>
  <c r="BH183"/>
  <c r="BG183"/>
  <c r="BF183"/>
  <c r="T183"/>
  <c r="R183"/>
  <c r="P183"/>
  <c r="BI180"/>
  <c r="BH180"/>
  <c r="BG180"/>
  <c r="BF180"/>
  <c r="T180"/>
  <c r="R180"/>
  <c r="P180"/>
  <c r="BI176"/>
  <c r="BH176"/>
  <c r="BG176"/>
  <c r="BF176"/>
  <c r="T176"/>
  <c r="R176"/>
  <c r="P176"/>
  <c r="BI170"/>
  <c r="BH170"/>
  <c r="BG170"/>
  <c r="BF170"/>
  <c r="T170"/>
  <c r="R170"/>
  <c r="P170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21"/>
  <c r="BH121"/>
  <c r="BG121"/>
  <c r="BF121"/>
  <c r="T121"/>
  <c r="R121"/>
  <c r="P121"/>
  <c r="BI117"/>
  <c r="BH117"/>
  <c r="BG117"/>
  <c r="BF117"/>
  <c r="T117"/>
  <c r="R117"/>
  <c r="P117"/>
  <c r="BI112"/>
  <c r="BH112"/>
  <c r="BG112"/>
  <c r="BF112"/>
  <c r="T112"/>
  <c r="T111"/>
  <c r="R112"/>
  <c r="R111"/>
  <c r="P112"/>
  <c r="P111"/>
  <c r="BI108"/>
  <c r="BH108"/>
  <c r="BG108"/>
  <c r="BF108"/>
  <c r="T108"/>
  <c r="R108"/>
  <c r="P108"/>
  <c r="BI103"/>
  <c r="BH103"/>
  <c r="BG103"/>
  <c r="BF103"/>
  <c r="T103"/>
  <c r="R103"/>
  <c r="P103"/>
  <c r="BI98"/>
  <c r="BH98"/>
  <c r="BG98"/>
  <c r="BF98"/>
  <c r="T98"/>
  <c r="R98"/>
  <c r="P98"/>
  <c r="J91"/>
  <c r="F91"/>
  <c r="F89"/>
  <c r="E87"/>
  <c r="J54"/>
  <c r="F54"/>
  <c r="F52"/>
  <c r="E50"/>
  <c r="J24"/>
  <c r="E24"/>
  <c r="J92"/>
  <c r="J23"/>
  <c r="J18"/>
  <c r="E18"/>
  <c r="F92"/>
  <c r="J17"/>
  <c r="J12"/>
  <c r="J89"/>
  <c r="E7"/>
  <c r="E85"/>
  <c i="2" r="J37"/>
  <c r="J36"/>
  <c i="1" r="AY55"/>
  <c i="2" r="J35"/>
  <c i="1" r="AX55"/>
  <c i="2" r="BI179"/>
  <c r="BH179"/>
  <c r="BG179"/>
  <c r="BF179"/>
  <c r="T179"/>
  <c r="R179"/>
  <c r="P179"/>
  <c r="BI175"/>
  <c r="BH175"/>
  <c r="BG175"/>
  <c r="BF175"/>
  <c r="T175"/>
  <c r="R175"/>
  <c r="P175"/>
  <c r="BI170"/>
  <c r="BH170"/>
  <c r="BG170"/>
  <c r="BF170"/>
  <c r="T170"/>
  <c r="T169"/>
  <c r="R170"/>
  <c r="R169"/>
  <c r="P170"/>
  <c r="P169"/>
  <c r="BI162"/>
  <c r="BH162"/>
  <c r="BG162"/>
  <c r="BF162"/>
  <c r="T162"/>
  <c r="T161"/>
  <c r="R162"/>
  <c r="R161"/>
  <c r="P162"/>
  <c r="P161"/>
  <c r="BI158"/>
  <c r="BH158"/>
  <c r="BG158"/>
  <c r="BF158"/>
  <c r="T158"/>
  <c r="R158"/>
  <c r="P158"/>
  <c r="BI154"/>
  <c r="BH154"/>
  <c r="BG154"/>
  <c r="BF154"/>
  <c r="T154"/>
  <c r="R154"/>
  <c r="P154"/>
  <c r="BI146"/>
  <c r="BH146"/>
  <c r="BG146"/>
  <c r="BF146"/>
  <c r="T146"/>
  <c r="T145"/>
  <c r="R146"/>
  <c r="R145"/>
  <c r="P146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2"/>
  <c r="BH122"/>
  <c r="BG122"/>
  <c r="BF122"/>
  <c r="T122"/>
  <c r="R122"/>
  <c r="P122"/>
  <c r="BI118"/>
  <c r="BH118"/>
  <c r="BG118"/>
  <c r="BF118"/>
  <c r="T118"/>
  <c r="R118"/>
  <c r="P118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97"/>
  <c r="BH97"/>
  <c r="BG97"/>
  <c r="BF97"/>
  <c r="T97"/>
  <c r="R97"/>
  <c r="P97"/>
  <c r="BI91"/>
  <c r="BH91"/>
  <c r="BG91"/>
  <c r="BF91"/>
  <c r="T91"/>
  <c r="R91"/>
  <c r="P91"/>
  <c r="J84"/>
  <c r="F84"/>
  <c r="F82"/>
  <c r="E80"/>
  <c r="J54"/>
  <c r="F54"/>
  <c r="F52"/>
  <c r="E50"/>
  <c r="J24"/>
  <c r="E24"/>
  <c r="J55"/>
  <c r="J23"/>
  <c r="J18"/>
  <c r="E18"/>
  <c r="F85"/>
  <c r="J17"/>
  <c r="J12"/>
  <c r="J52"/>
  <c r="E7"/>
  <c r="E78"/>
  <c i="1" r="L50"/>
  <c r="AM50"/>
  <c r="AM49"/>
  <c r="L49"/>
  <c r="AM47"/>
  <c r="L47"/>
  <c r="L45"/>
  <c r="L44"/>
  <c i="11" r="J99"/>
  <c i="10" r="BK110"/>
  <c r="J106"/>
  <c r="J102"/>
  <c i="8" r="BK151"/>
  <c r="J126"/>
  <c r="J100"/>
  <c r="BK94"/>
  <c i="7" r="BK199"/>
  <c r="BK179"/>
  <c r="J129"/>
  <c r="BK105"/>
  <c i="6" r="J104"/>
  <c r="BK96"/>
  <c r="J88"/>
  <c i="5" r="BK276"/>
  <c r="J270"/>
  <c r="BK259"/>
  <c r="BK240"/>
  <c r="BK226"/>
  <c r="J206"/>
  <c r="J188"/>
  <c r="J164"/>
  <c r="J154"/>
  <c r="J146"/>
  <c r="J137"/>
  <c r="J118"/>
  <c r="J110"/>
  <c r="J106"/>
  <c r="J90"/>
  <c i="4" r="J231"/>
  <c r="J220"/>
  <c r="J202"/>
  <c r="BK191"/>
  <c r="J172"/>
  <c r="BK151"/>
  <c r="J139"/>
  <c r="J104"/>
  <c i="3" r="BK358"/>
  <c r="BK308"/>
  <c r="J278"/>
  <c r="J238"/>
  <c r="J204"/>
  <c r="BK183"/>
  <c r="BK163"/>
  <c r="BK150"/>
  <c r="J136"/>
  <c r="BK117"/>
  <c i="2" r="BK179"/>
  <c r="BK133"/>
  <c r="J108"/>
  <c i="9" r="J122"/>
  <c r="J107"/>
  <c i="8" r="J140"/>
  <c r="J120"/>
  <c r="BK88"/>
  <c i="7" r="J199"/>
  <c r="J175"/>
  <c r="J154"/>
  <c r="BK115"/>
  <c r="J98"/>
  <c i="5" r="BK232"/>
  <c r="J176"/>
  <c r="J112"/>
  <c i="4" r="BK258"/>
  <c r="BK233"/>
  <c r="J204"/>
  <c r="J178"/>
  <c r="J161"/>
  <c r="J141"/>
  <c r="J134"/>
  <c r="BK118"/>
  <c r="J106"/>
  <c i="3" r="J401"/>
  <c r="BK381"/>
  <c r="BK352"/>
  <c r="J315"/>
  <c r="BK296"/>
  <c r="J281"/>
  <c r="J262"/>
  <c r="BK242"/>
  <c r="J224"/>
  <c r="J191"/>
  <c r="J170"/>
  <c r="J153"/>
  <c r="BK143"/>
  <c r="BK129"/>
  <c r="BK112"/>
  <c i="2" r="BK158"/>
  <c r="J133"/>
  <c r="BK97"/>
  <c i="10" r="J100"/>
  <c r="BK93"/>
  <c r="J90"/>
  <c r="BK85"/>
  <c i="9" r="BK134"/>
  <c r="BK122"/>
  <c r="J94"/>
  <c i="8" r="J147"/>
  <c r="BK137"/>
  <c r="BK118"/>
  <c r="J110"/>
  <c r="J92"/>
  <c i="7" r="BK214"/>
  <c r="J195"/>
  <c r="J172"/>
  <c r="J146"/>
  <c r="J135"/>
  <c r="J115"/>
  <c i="6" r="BK104"/>
  <c r="BK94"/>
  <c i="5" r="BK289"/>
  <c r="J278"/>
  <c r="J268"/>
  <c r="J249"/>
  <c r="J240"/>
  <c r="BK230"/>
  <c r="J219"/>
  <c r="BK206"/>
  <c r="J198"/>
  <c r="J184"/>
  <c r="BK172"/>
  <c r="BK160"/>
  <c r="BK142"/>
  <c r="BK137"/>
  <c r="BK124"/>
  <c r="J100"/>
  <c r="BK92"/>
  <c i="4" r="BK250"/>
  <c r="J235"/>
  <c r="BK224"/>
  <c r="J212"/>
  <c r="BK187"/>
  <c r="BK164"/>
  <c r="BK155"/>
  <c r="BK134"/>
  <c r="J123"/>
  <c r="BK110"/>
  <c r="BK97"/>
  <c i="9" r="J128"/>
  <c r="J109"/>
  <c r="BK100"/>
  <c i="8" r="BK153"/>
  <c r="BK129"/>
  <c r="J116"/>
  <c r="BK100"/>
  <c r="J88"/>
  <c i="7" r="BK206"/>
  <c r="J179"/>
  <c r="BK154"/>
  <c r="J138"/>
  <c r="BK95"/>
  <c i="6" r="J92"/>
  <c i="5" r="J284"/>
  <c r="BK268"/>
  <c r="J255"/>
  <c r="J242"/>
  <c r="J222"/>
  <c r="BK213"/>
  <c r="J192"/>
  <c r="J186"/>
  <c r="BK169"/>
  <c r="BK156"/>
  <c r="J144"/>
  <c r="BK122"/>
  <c r="J104"/>
  <c i="4" r="BK252"/>
  <c r="BK243"/>
  <c r="BK226"/>
  <c r="BK204"/>
  <c r="J193"/>
  <c r="J180"/>
  <c r="BK170"/>
  <c r="J125"/>
  <c r="BK106"/>
  <c r="J97"/>
  <c i="3" r="BK395"/>
  <c r="J365"/>
  <c r="BK336"/>
  <c r="J296"/>
  <c r="J288"/>
  <c r="BK262"/>
  <c r="BK248"/>
  <c r="BK224"/>
  <c r="J214"/>
  <c r="BK180"/>
  <c r="BK160"/>
  <c r="J112"/>
  <c r="BK98"/>
  <c i="2" r="J122"/>
  <c r="BK91"/>
  <c i="11" r="BK95"/>
  <c r="BK87"/>
  <c i="10" r="BK108"/>
  <c r="BK104"/>
  <c r="BK100"/>
  <c i="8" r="BK143"/>
  <c r="BK112"/>
  <c r="BK98"/>
  <c i="7" r="J220"/>
  <c r="BK186"/>
  <c r="BK169"/>
  <c r="J120"/>
  <c r="J95"/>
  <c i="6" r="BK100"/>
  <c r="BK92"/>
  <c r="BK84"/>
  <c i="5" r="BK274"/>
  <c r="J263"/>
  <c r="J251"/>
  <c r="BK236"/>
  <c r="BK211"/>
  <c r="BK192"/>
  <c r="J178"/>
  <c r="J162"/>
  <c r="BK152"/>
  <c r="BK144"/>
  <c r="J135"/>
  <c r="J124"/>
  <c r="BK112"/>
  <c r="J108"/>
  <c r="J102"/>
  <c i="4" r="J240"/>
  <c r="BK222"/>
  <c r="BK214"/>
  <c r="BK200"/>
  <c r="BK185"/>
  <c r="J176"/>
  <c r="BK153"/>
  <c r="BK141"/>
  <c i="3" r="BK371"/>
  <c r="J336"/>
  <c r="J284"/>
  <c r="BK271"/>
  <c r="BK244"/>
  <c r="J232"/>
  <c r="BK191"/>
  <c r="J166"/>
  <c r="BK153"/>
  <c r="BK133"/>
  <c r="J98"/>
  <c i="2" r="J158"/>
  <c r="J141"/>
  <c r="J112"/>
  <c i="9" r="BK128"/>
  <c r="J115"/>
  <c r="BK91"/>
  <c i="8" r="J137"/>
  <c r="J114"/>
  <c r="BK96"/>
  <c i="7" r="BK216"/>
  <c r="BK195"/>
  <c r="BK172"/>
  <c r="BK157"/>
  <c r="J123"/>
  <c r="J105"/>
  <c i="5" r="BK257"/>
  <c r="J194"/>
  <c r="J133"/>
  <c i="4" r="BK262"/>
  <c r="BK240"/>
  <c r="J218"/>
  <c r="J191"/>
  <c r="BK168"/>
  <c r="J143"/>
  <c r="BK131"/>
  <c r="BK112"/>
  <c i="3" r="BK409"/>
  <c r="J385"/>
  <c r="BK365"/>
  <c r="J318"/>
  <c r="J302"/>
  <c r="BK288"/>
  <c r="J271"/>
  <c r="J251"/>
  <c r="BK232"/>
  <c r="BK217"/>
  <c r="J196"/>
  <c r="BK176"/>
  <c r="BK156"/>
  <c r="J147"/>
  <c r="J121"/>
  <c r="BK108"/>
  <c i="2" r="J154"/>
  <c r="BK127"/>
  <c r="J104"/>
  <c i="1" r="AS54"/>
  <c i="9" r="J100"/>
  <c r="J88"/>
  <c i="8" r="J145"/>
  <c r="BK116"/>
  <c r="BK106"/>
  <c r="BK90"/>
  <c i="7" r="BK209"/>
  <c r="J186"/>
  <c r="BK163"/>
  <c r="BK144"/>
  <c r="J132"/>
  <c r="BK111"/>
  <c i="6" r="J102"/>
  <c r="J90"/>
  <c i="5" r="J287"/>
  <c r="J276"/>
  <c r="BK263"/>
  <c r="BK246"/>
  <c r="BK238"/>
  <c r="J226"/>
  <c r="BK217"/>
  <c r="BK204"/>
  <c r="BK186"/>
  <c r="J180"/>
  <c r="J169"/>
  <c r="J152"/>
  <c r="BK131"/>
  <c r="BK118"/>
  <c r="BK98"/>
  <c i="4" r="J258"/>
  <c r="BK237"/>
  <c r="BK228"/>
  <c r="BK218"/>
  <c r="BK206"/>
  <c r="BK180"/>
  <c r="BK166"/>
  <c r="J153"/>
  <c r="J131"/>
  <c r="BK120"/>
  <c r="BK108"/>
  <c i="11" r="BK99"/>
  <c i="9" r="BK115"/>
  <c r="BK104"/>
  <c r="BK88"/>
  <c i="8" r="J134"/>
  <c r="J118"/>
  <c r="J98"/>
  <c i="7" r="BK223"/>
  <c r="J202"/>
  <c r="BK166"/>
  <c r="J144"/>
  <c r="BK135"/>
  <c i="6" r="J108"/>
  <c r="J84"/>
  <c i="5" r="BK280"/>
  <c r="J259"/>
  <c r="BK249"/>
  <c r="J230"/>
  <c r="BK219"/>
  <c r="BK209"/>
  <c r="BK194"/>
  <c r="BK184"/>
  <c r="BK166"/>
  <c r="BK146"/>
  <c r="J131"/>
  <c r="J116"/>
  <c r="J92"/>
  <c i="4" r="J250"/>
  <c r="J237"/>
  <c r="J216"/>
  <c r="BK202"/>
  <c r="J189"/>
  <c r="J174"/>
  <c r="J146"/>
  <c r="J114"/>
  <c r="J102"/>
  <c i="3" r="J403"/>
  <c r="BK387"/>
  <c r="J358"/>
  <c r="J322"/>
  <c r="BK311"/>
  <c r="BK265"/>
  <c r="BK228"/>
  <c r="BK196"/>
  <c r="J133"/>
  <c r="J108"/>
  <c i="2" r="J179"/>
  <c r="BK141"/>
  <c r="BK118"/>
  <c i="11" r="BK91"/>
  <c r="J91"/>
  <c i="10" r="J110"/>
  <c r="BK106"/>
  <c r="BK102"/>
  <c r="BK95"/>
  <c i="8" r="J129"/>
  <c r="J108"/>
  <c r="J96"/>
  <c i="7" r="J214"/>
  <c r="BK182"/>
  <c r="BK146"/>
  <c r="BK102"/>
  <c i="6" r="BK102"/>
  <c r="J94"/>
  <c r="J86"/>
  <c i="5" r="BK278"/>
  <c r="J265"/>
  <c r="BK255"/>
  <c r="J232"/>
  <c r="J217"/>
  <c r="J204"/>
  <c r="BK180"/>
  <c r="J160"/>
  <c r="BK150"/>
  <c r="J142"/>
  <c r="J127"/>
  <c r="BK116"/>
  <c r="BK108"/>
  <c r="BK104"/>
  <c i="4" r="BK260"/>
  <c r="J228"/>
  <c r="BK216"/>
  <c r="J208"/>
  <c r="BK193"/>
  <c r="BK183"/>
  <c r="J166"/>
  <c r="J148"/>
  <c r="BK127"/>
  <c i="3" r="J387"/>
  <c r="J379"/>
  <c r="J348"/>
  <c r="BK322"/>
  <c r="BK281"/>
  <c r="BK255"/>
  <c r="BK234"/>
  <c r="J200"/>
  <c r="J176"/>
  <c r="J156"/>
  <c r="J143"/>
  <c r="J129"/>
  <c r="BK103"/>
  <c i="2" r="J170"/>
  <c r="J146"/>
  <c r="J127"/>
  <c r="BK104"/>
  <c i="9" r="BK119"/>
  <c r="BK109"/>
  <c i="8" r="J153"/>
  <c r="J122"/>
  <c r="BK108"/>
  <c r="J85"/>
  <c i="7" r="BK211"/>
  <c r="BK192"/>
  <c r="J166"/>
  <c r="BK132"/>
  <c r="J102"/>
  <c i="5" r="BK234"/>
  <c r="BK178"/>
  <c r="BK96"/>
  <c i="4" r="BK255"/>
  <c r="BK220"/>
  <c r="BK197"/>
  <c r="BK174"/>
  <c r="J157"/>
  <c r="J151"/>
  <c r="BK137"/>
  <c r="BK125"/>
  <c r="J108"/>
  <c i="3" r="BK403"/>
  <c r="J393"/>
  <c r="J371"/>
  <c r="BK332"/>
  <c r="J308"/>
  <c r="J292"/>
  <c r="BK259"/>
  <c r="BK238"/>
  <c r="J228"/>
  <c r="BK200"/>
  <c r="J183"/>
  <c r="J150"/>
  <c r="J140"/>
  <c r="J125"/>
  <c i="2" r="J162"/>
  <c r="BK137"/>
  <c r="BK112"/>
  <c r="J91"/>
  <c i="10" r="J95"/>
  <c r="BK90"/>
  <c r="J87"/>
  <c i="9" r="J138"/>
  <c r="BK125"/>
  <c r="BK97"/>
  <c i="8" r="J151"/>
  <c r="BK140"/>
  <c r="BK126"/>
  <c r="BK104"/>
  <c r="BK85"/>
  <c i="7" r="J206"/>
  <c r="J182"/>
  <c r="BK160"/>
  <c r="BK141"/>
  <c r="BK129"/>
  <c r="J111"/>
  <c i="6" r="J98"/>
  <c r="BK88"/>
  <c i="5" r="BK282"/>
  <c r="BK270"/>
  <c r="J257"/>
  <c r="J244"/>
  <c r="J236"/>
  <c r="BK222"/>
  <c r="BK215"/>
  <c r="BK202"/>
  <c r="BK196"/>
  <c r="J174"/>
  <c r="BK164"/>
  <c r="J140"/>
  <c r="J129"/>
  <c r="J122"/>
  <c r="BK102"/>
  <c r="J94"/>
  <c i="4" r="J252"/>
  <c r="J243"/>
  <c r="J226"/>
  <c r="J214"/>
  <c r="J200"/>
  <c r="J170"/>
  <c r="BK161"/>
  <c r="BK146"/>
  <c r="BK129"/>
  <c r="J118"/>
  <c r="BK114"/>
  <c r="BK102"/>
  <c i="9" r="BK130"/>
  <c r="BK112"/>
  <c r="J97"/>
  <c i="8" r="BK147"/>
  <c r="BK122"/>
  <c r="J106"/>
  <c r="J94"/>
  <c i="7" r="J223"/>
  <c r="J192"/>
  <c r="J163"/>
  <c r="J141"/>
  <c r="BK120"/>
  <c i="6" r="J96"/>
  <c i="5" r="J289"/>
  <c r="J282"/>
  <c r="BK261"/>
  <c r="BK251"/>
  <c r="J238"/>
  <c r="J224"/>
  <c r="J211"/>
  <c r="BK198"/>
  <c r="BK188"/>
  <c r="BK176"/>
  <c r="BK162"/>
  <c r="J150"/>
  <c r="BK133"/>
  <c r="BK120"/>
  <c r="BK100"/>
  <c i="4" r="J260"/>
  <c r="J245"/>
  <c r="BK235"/>
  <c r="BK212"/>
  <c r="J195"/>
  <c r="BK176"/>
  <c r="J159"/>
  <c r="BK123"/>
  <c r="J100"/>
  <c i="3" r="J407"/>
  <c r="BK393"/>
  <c r="BK379"/>
  <c r="BK348"/>
  <c r="BK318"/>
  <c r="BK302"/>
  <c r="J299"/>
  <c r="BK292"/>
  <c r="J275"/>
  <c r="J255"/>
  <c r="J242"/>
  <c r="J217"/>
  <c r="BK204"/>
  <c r="BK170"/>
  <c r="BK125"/>
  <c i="2" r="J175"/>
  <c r="J137"/>
  <c r="J97"/>
  <c i="11" r="J95"/>
  <c r="J87"/>
  <c i="10" r="J108"/>
  <c r="J104"/>
  <c r="J97"/>
  <c i="8" r="J132"/>
  <c r="BK110"/>
  <c r="BK92"/>
  <c i="7" r="BK189"/>
  <c r="J157"/>
  <c r="BK108"/>
  <c i="6" r="BK106"/>
  <c r="BK98"/>
  <c r="BK90"/>
  <c i="5" r="J280"/>
  <c r="J272"/>
  <c r="J261"/>
  <c r="J246"/>
  <c r="J228"/>
  <c r="J213"/>
  <c r="J202"/>
  <c r="J182"/>
  <c r="J172"/>
  <c r="BK158"/>
  <c r="BK148"/>
  <c r="BK129"/>
  <c r="J120"/>
  <c r="BK110"/>
  <c r="BK106"/>
  <c r="J98"/>
  <c i="4" r="J255"/>
  <c r="J224"/>
  <c r="BK210"/>
  <c r="BK195"/>
  <c r="BK189"/>
  <c r="BK178"/>
  <c r="BK159"/>
  <c r="BK143"/>
  <c r="BK116"/>
  <c i="3" r="BK385"/>
  <c r="J375"/>
  <c r="J344"/>
  <c r="BK299"/>
  <c r="BK275"/>
  <c r="BK251"/>
  <c r="BK207"/>
  <c r="BK186"/>
  <c r="J160"/>
  <c r="BK147"/>
  <c r="BK121"/>
  <c i="2" r="BK175"/>
  <c r="BK154"/>
  <c r="J130"/>
  <c r="BK122"/>
  <c i="9" r="BK138"/>
  <c r="J112"/>
  <c r="J104"/>
  <c i="8" r="BK134"/>
  <c r="J112"/>
  <c r="J102"/>
  <c i="7" r="BK220"/>
  <c r="J209"/>
  <c r="J189"/>
  <c r="J160"/>
  <c r="J126"/>
  <c r="J108"/>
  <c i="6" r="BK108"/>
  <c i="5" r="BK228"/>
  <c r="J156"/>
  <c r="BK94"/>
  <c i="4" r="J248"/>
  <c r="J210"/>
  <c r="J187"/>
  <c r="BK172"/>
  <c r="J155"/>
  <c r="BK139"/>
  <c r="J129"/>
  <c r="J110"/>
  <c i="3" r="BK407"/>
  <c r="J395"/>
  <c r="BK375"/>
  <c r="BK344"/>
  <c r="J311"/>
  <c r="BK284"/>
  <c r="J265"/>
  <c r="J248"/>
  <c r="J234"/>
  <c r="BK214"/>
  <c r="J186"/>
  <c r="J180"/>
  <c r="J163"/>
  <c r="BK136"/>
  <c r="J117"/>
  <c i="2" r="BK170"/>
  <c r="BK146"/>
  <c r="J118"/>
  <c r="BK108"/>
  <c i="10" r="BK97"/>
  <c r="J93"/>
  <c r="BK87"/>
  <c r="J85"/>
  <c i="9" r="J130"/>
  <c r="J119"/>
  <c r="J91"/>
  <c i="8" r="J143"/>
  <c r="BK132"/>
  <c r="BK114"/>
  <c r="BK102"/>
  <c i="7" r="J216"/>
  <c r="BK202"/>
  <c r="BK175"/>
  <c r="J150"/>
  <c r="BK138"/>
  <c r="BK126"/>
  <c r="BK98"/>
  <c i="6" r="J100"/>
  <c i="5" r="BK284"/>
  <c r="J274"/>
  <c r="BK265"/>
  <c r="BK253"/>
  <c r="BK242"/>
  <c r="BK224"/>
  <c r="J209"/>
  <c r="BK200"/>
  <c r="BK190"/>
  <c r="BK182"/>
  <c r="J166"/>
  <c r="BK154"/>
  <c r="BK135"/>
  <c r="BK127"/>
  <c r="BK114"/>
  <c r="J96"/>
  <c r="BK90"/>
  <c i="4" r="BK245"/>
  <c r="BK231"/>
  <c r="J222"/>
  <c r="BK208"/>
  <c r="J185"/>
  <c r="J168"/>
  <c r="BK157"/>
  <c r="BK148"/>
  <c r="J127"/>
  <c r="J116"/>
  <c r="J112"/>
  <c r="BK100"/>
  <c i="9" r="J134"/>
  <c r="J125"/>
  <c r="BK107"/>
  <c r="BK94"/>
  <c i="8" r="BK145"/>
  <c r="BK120"/>
  <c r="J104"/>
  <c r="J90"/>
  <c i="7" r="J211"/>
  <c r="J169"/>
  <c r="BK150"/>
  <c r="BK123"/>
  <c i="6" r="J106"/>
  <c r="BK86"/>
  <c i="5" r="BK287"/>
  <c r="BK272"/>
  <c r="J253"/>
  <c r="BK244"/>
  <c r="J234"/>
  <c r="J215"/>
  <c r="J200"/>
  <c r="J196"/>
  <c r="J190"/>
  <c r="BK174"/>
  <c r="J158"/>
  <c r="J148"/>
  <c r="BK140"/>
  <c r="J114"/>
  <c i="4" r="J262"/>
  <c r="BK248"/>
  <c r="J233"/>
  <c r="J206"/>
  <c r="J197"/>
  <c r="J183"/>
  <c r="J164"/>
  <c r="J137"/>
  <c r="J120"/>
  <c r="BK104"/>
  <c i="3" r="J409"/>
  <c r="BK401"/>
  <c r="J381"/>
  <c r="J352"/>
  <c r="J332"/>
  <c r="BK315"/>
  <c r="BK278"/>
  <c r="J259"/>
  <c r="J244"/>
  <c r="J207"/>
  <c r="BK166"/>
  <c r="BK140"/>
  <c r="J103"/>
  <c i="2" r="BK162"/>
  <c r="BK130"/>
  <c i="7" l="1" r="T97"/>
  <c i="2" r="P90"/>
  <c r="P89"/>
  <c r="BK126"/>
  <c r="J126"/>
  <c r="J62"/>
  <c r="P126"/>
  <c r="P153"/>
  <c r="T174"/>
  <c i="3" r="BK97"/>
  <c r="P116"/>
  <c r="R169"/>
  <c r="R190"/>
  <c r="T206"/>
  <c r="R227"/>
  <c r="R241"/>
  <c r="BK254"/>
  <c r="J254"/>
  <c r="J72"/>
  <c r="BK287"/>
  <c r="J287"/>
  <c r="J73"/>
  <c r="BK321"/>
  <c r="J321"/>
  <c r="J74"/>
  <c r="P335"/>
  <c i="4" r="R99"/>
  <c r="R122"/>
  <c r="BK136"/>
  <c r="J136"/>
  <c r="J64"/>
  <c r="T136"/>
  <c r="R145"/>
  <c r="R150"/>
  <c r="R163"/>
  <c i="5" r="BK89"/>
  <c r="R89"/>
  <c r="P126"/>
  <c r="T126"/>
  <c r="BK168"/>
  <c r="J168"/>
  <c r="J63"/>
  <c r="P168"/>
  <c r="BK208"/>
  <c r="J208"/>
  <c r="J64"/>
  <c r="R208"/>
  <c r="P221"/>
  <c r="BK248"/>
  <c r="J248"/>
  <c r="J66"/>
  <c r="R248"/>
  <c r="T267"/>
  <c r="R286"/>
  <c i="6" r="BK83"/>
  <c r="BK82"/>
  <c r="J82"/>
  <c r="J60"/>
  <c i="7" r="R104"/>
  <c r="R92"/>
  <c r="T119"/>
  <c r="BK178"/>
  <c r="J178"/>
  <c r="J69"/>
  <c r="BK205"/>
  <c r="J205"/>
  <c r="J70"/>
  <c r="BK219"/>
  <c r="J219"/>
  <c r="J71"/>
  <c i="8" r="BK84"/>
  <c r="R84"/>
  <c r="P125"/>
  <c r="T125"/>
  <c r="P136"/>
  <c r="BK150"/>
  <c r="J150"/>
  <c r="J63"/>
  <c r="R150"/>
  <c i="9" r="P87"/>
  <c i="10" r="R84"/>
  <c r="R99"/>
  <c r="R92"/>
  <c i="3" r="P97"/>
  <c r="T116"/>
  <c r="P169"/>
  <c r="P190"/>
  <c r="BK206"/>
  <c r="J206"/>
  <c r="J69"/>
  <c r="BK227"/>
  <c r="J227"/>
  <c r="J70"/>
  <c r="BK241"/>
  <c r="J241"/>
  <c r="J71"/>
  <c r="P254"/>
  <c r="R287"/>
  <c r="R321"/>
  <c r="T335"/>
  <c i="4" r="P99"/>
  <c r="P122"/>
  <c r="P136"/>
  <c r="BK145"/>
  <c r="J145"/>
  <c r="J65"/>
  <c r="BK150"/>
  <c r="J150"/>
  <c r="J66"/>
  <c r="T150"/>
  <c r="P163"/>
  <c r="P182"/>
  <c r="BK199"/>
  <c r="J199"/>
  <c r="J69"/>
  <c r="R199"/>
  <c r="BK230"/>
  <c r="J230"/>
  <c r="J70"/>
  <c r="P230"/>
  <c r="P242"/>
  <c r="T242"/>
  <c r="T247"/>
  <c r="BK257"/>
  <c r="J257"/>
  <c r="J75"/>
  <c r="R257"/>
  <c i="5" r="T89"/>
  <c r="R126"/>
  <c r="P139"/>
  <c r="R139"/>
  <c r="R168"/>
  <c r="P208"/>
  <c r="BK221"/>
  <c r="J221"/>
  <c r="J65"/>
  <c r="R221"/>
  <c r="T248"/>
  <c r="R267"/>
  <c r="P286"/>
  <c i="6" r="T83"/>
  <c r="T82"/>
  <c r="T81"/>
  <c i="7" r="T104"/>
  <c r="P119"/>
  <c r="R153"/>
  <c r="R178"/>
  <c r="R205"/>
  <c r="P219"/>
  <c i="8" r="P84"/>
  <c r="BK125"/>
  <c r="J125"/>
  <c r="J61"/>
  <c r="BK136"/>
  <c r="J136"/>
  <c r="J62"/>
  <c r="R136"/>
  <c r="T150"/>
  <c i="9" r="BK87"/>
  <c r="J87"/>
  <c r="J61"/>
  <c r="T87"/>
  <c r="BK103"/>
  <c r="J103"/>
  <c r="J62"/>
  <c r="R103"/>
  <c r="T103"/>
  <c r="BK118"/>
  <c r="J118"/>
  <c r="J63"/>
  <c r="P118"/>
  <c r="R118"/>
  <c r="T118"/>
  <c i="2" r="R90"/>
  <c r="T126"/>
  <c r="T153"/>
  <c r="T144"/>
  <c r="R174"/>
  <c i="3" r="R97"/>
  <c r="BK116"/>
  <c r="J116"/>
  <c r="J63"/>
  <c r="BK169"/>
  <c r="J169"/>
  <c r="J64"/>
  <c r="BK190"/>
  <c r="J190"/>
  <c r="J67"/>
  <c r="P206"/>
  <c r="T227"/>
  <c r="T241"/>
  <c r="T254"/>
  <c r="T287"/>
  <c r="T321"/>
  <c r="BK335"/>
  <c r="J335"/>
  <c r="J75"/>
  <c i="4" r="T99"/>
  <c r="P150"/>
  <c r="BK182"/>
  <c r="J182"/>
  <c r="J68"/>
  <c r="P199"/>
  <c r="R230"/>
  <c r="BK242"/>
  <c r="J242"/>
  <c r="J72"/>
  <c r="R247"/>
  <c r="P257"/>
  <c i="6" r="R83"/>
  <c r="R82"/>
  <c r="R81"/>
  <c i="7" r="P104"/>
  <c r="P92"/>
  <c r="R119"/>
  <c r="R118"/>
  <c r="BK153"/>
  <c r="J153"/>
  <c r="J68"/>
  <c r="P153"/>
  <c r="T178"/>
  <c r="T205"/>
  <c r="T219"/>
  <c i="8" r="T84"/>
  <c r="T83"/>
  <c r="R125"/>
  <c r="T136"/>
  <c r="P150"/>
  <c i="9" r="R87"/>
  <c r="R86"/>
  <c r="R85"/>
  <c r="P103"/>
  <c i="2" r="BK90"/>
  <c r="J90"/>
  <c r="J61"/>
  <c r="T90"/>
  <c r="T89"/>
  <c r="R126"/>
  <c r="BK153"/>
  <c r="J153"/>
  <c r="J65"/>
  <c r="R153"/>
  <c r="R144"/>
  <c r="BK174"/>
  <c r="J174"/>
  <c r="J68"/>
  <c r="P174"/>
  <c i="3" r="T97"/>
  <c r="R116"/>
  <c r="T169"/>
  <c r="T190"/>
  <c r="T189"/>
  <c r="R206"/>
  <c r="P227"/>
  <c r="P241"/>
  <c r="R254"/>
  <c r="P287"/>
  <c r="P321"/>
  <c r="R335"/>
  <c i="4" r="BK99"/>
  <c r="J99"/>
  <c r="J61"/>
  <c r="BK122"/>
  <c r="J122"/>
  <c r="J62"/>
  <c r="T122"/>
  <c r="R136"/>
  <c r="P145"/>
  <c r="T145"/>
  <c r="BK163"/>
  <c r="J163"/>
  <c r="J67"/>
  <c r="T163"/>
  <c r="R182"/>
  <c r="T182"/>
  <c r="T199"/>
  <c r="T230"/>
  <c r="R242"/>
  <c r="BK247"/>
  <c r="J247"/>
  <c r="J73"/>
  <c r="P247"/>
  <c r="T257"/>
  <c i="5" r="P89"/>
  <c r="BK126"/>
  <c r="J126"/>
  <c r="J61"/>
  <c r="BK139"/>
  <c r="J139"/>
  <c r="J62"/>
  <c r="T139"/>
  <c r="T168"/>
  <c r="T208"/>
  <c r="T221"/>
  <c r="P248"/>
  <c r="BK267"/>
  <c r="J267"/>
  <c r="J67"/>
  <c r="P267"/>
  <c r="BK286"/>
  <c r="J286"/>
  <c r="J68"/>
  <c r="T286"/>
  <c i="6" r="P83"/>
  <c r="P82"/>
  <c r="P81"/>
  <c i="1" r="AU59"/>
  <c i="7" r="BK104"/>
  <c r="J104"/>
  <c r="J65"/>
  <c r="BK119"/>
  <c r="J119"/>
  <c r="J67"/>
  <c r="T153"/>
  <c r="P178"/>
  <c r="P205"/>
  <c r="R219"/>
  <c i="10" r="BK84"/>
  <c r="J84"/>
  <c r="J60"/>
  <c r="P84"/>
  <c r="T84"/>
  <c r="BK99"/>
  <c r="J99"/>
  <c r="J63"/>
  <c r="P99"/>
  <c r="P92"/>
  <c r="T99"/>
  <c r="T92"/>
  <c i="2" r="E48"/>
  <c r="J82"/>
  <c r="BE112"/>
  <c r="BE122"/>
  <c r="BE133"/>
  <c r="BE137"/>
  <c r="BE146"/>
  <c r="BE154"/>
  <c r="BE170"/>
  <c r="BK145"/>
  <c r="J145"/>
  <c r="J64"/>
  <c r="BK161"/>
  <c r="J161"/>
  <c r="J66"/>
  <c i="3" r="F55"/>
  <c r="BE121"/>
  <c r="BE140"/>
  <c r="BE156"/>
  <c r="BE163"/>
  <c r="BE176"/>
  <c r="BE183"/>
  <c r="BE191"/>
  <c r="BE200"/>
  <c r="BE224"/>
  <c r="BE251"/>
  <c r="BE259"/>
  <c r="BE262"/>
  <c r="BE271"/>
  <c r="BE275"/>
  <c r="BE288"/>
  <c r="BE299"/>
  <c r="BE315"/>
  <c r="BE332"/>
  <c r="BE336"/>
  <c r="BE344"/>
  <c r="BE358"/>
  <c r="BE375"/>
  <c r="BE393"/>
  <c r="BE395"/>
  <c r="BE403"/>
  <c r="BE407"/>
  <c r="BK111"/>
  <c r="J111"/>
  <c r="J62"/>
  <c i="4" r="F55"/>
  <c r="J91"/>
  <c r="BE116"/>
  <c r="BE127"/>
  <c r="BE146"/>
  <c r="BE148"/>
  <c r="BE153"/>
  <c r="BE161"/>
  <c r="BE166"/>
  <c r="BE168"/>
  <c r="BE185"/>
  <c r="BE189"/>
  <c r="BE191"/>
  <c r="BE200"/>
  <c r="BE210"/>
  <c r="BE214"/>
  <c r="BE216"/>
  <c r="BE218"/>
  <c r="BE220"/>
  <c r="BE224"/>
  <c r="BE228"/>
  <c r="BE245"/>
  <c r="BE252"/>
  <c r="BE260"/>
  <c i="5" r="J54"/>
  <c r="E78"/>
  <c r="J82"/>
  <c r="J85"/>
  <c r="BE90"/>
  <c r="BE98"/>
  <c r="BE100"/>
  <c r="BE114"/>
  <c r="BE127"/>
  <c r="BE129"/>
  <c r="BE135"/>
  <c r="BE137"/>
  <c r="BE142"/>
  <c r="BE150"/>
  <c r="BE152"/>
  <c r="BE169"/>
  <c r="BE174"/>
  <c r="BE202"/>
  <c r="BE204"/>
  <c r="BE206"/>
  <c r="BE217"/>
  <c r="BE224"/>
  <c r="BE228"/>
  <c r="BE230"/>
  <c r="BE236"/>
  <c r="BE246"/>
  <c r="BE255"/>
  <c r="BE259"/>
  <c r="BE263"/>
  <c r="BE270"/>
  <c r="BE287"/>
  <c i="6" r="F54"/>
  <c r="J55"/>
  <c r="BE84"/>
  <c r="BE88"/>
  <c r="BE102"/>
  <c r="BE104"/>
  <c r="BE108"/>
  <c i="7" r="J52"/>
  <c r="J55"/>
  <c r="F88"/>
  <c r="BE98"/>
  <c r="BE105"/>
  <c r="BE111"/>
  <c r="BE129"/>
  <c r="BE157"/>
  <c r="BE189"/>
  <c r="BE195"/>
  <c r="BE220"/>
  <c r="BE223"/>
  <c i="8" r="F54"/>
  <c r="J55"/>
  <c r="J79"/>
  <c r="BE88"/>
  <c r="BE94"/>
  <c r="BE100"/>
  <c r="BE108"/>
  <c r="BE112"/>
  <c r="BE122"/>
  <c i="9" r="E48"/>
  <c r="F55"/>
  <c r="J81"/>
  <c r="BE100"/>
  <c r="BE104"/>
  <c r="BE109"/>
  <c r="BE119"/>
  <c r="BE125"/>
  <c r="BE128"/>
  <c r="BE138"/>
  <c i="10" r="BK89"/>
  <c r="J89"/>
  <c r="J61"/>
  <c i="11" r="BK98"/>
  <c r="J98"/>
  <c r="J64"/>
  <c i="4" r="J89"/>
  <c r="BE104"/>
  <c r="BE110"/>
  <c r="BE123"/>
  <c r="BE137"/>
  <c r="BE139"/>
  <c r="BE141"/>
  <c r="BE159"/>
  <c r="BE170"/>
  <c r="BE174"/>
  <c r="BE176"/>
  <c r="BE183"/>
  <c r="BE187"/>
  <c r="BE193"/>
  <c r="BE195"/>
  <c r="BE204"/>
  <c r="BE208"/>
  <c r="BE222"/>
  <c r="BE233"/>
  <c r="BE237"/>
  <c r="BE240"/>
  <c r="BE248"/>
  <c r="BE255"/>
  <c r="BE262"/>
  <c r="BK96"/>
  <c r="BK133"/>
  <c r="J133"/>
  <c r="J63"/>
  <c r="BK239"/>
  <c r="J239"/>
  <c r="J71"/>
  <c i="5" r="F54"/>
  <c r="F85"/>
  <c r="BE102"/>
  <c r="BE112"/>
  <c r="BE116"/>
  <c r="BE131"/>
  <c r="BE133"/>
  <c r="BE144"/>
  <c r="BE146"/>
  <c r="BE154"/>
  <c r="BE158"/>
  <c r="BE166"/>
  <c r="BE180"/>
  <c r="BE186"/>
  <c r="BE190"/>
  <c r="BE192"/>
  <c r="BE194"/>
  <c r="BE200"/>
  <c r="BE209"/>
  <c r="BE211"/>
  <c r="BE226"/>
  <c r="BE234"/>
  <c r="BE240"/>
  <c r="BE249"/>
  <c r="BE265"/>
  <c r="BE268"/>
  <c r="BE282"/>
  <c r="BE284"/>
  <c r="BE289"/>
  <c i="6" r="J52"/>
  <c r="F55"/>
  <c r="J77"/>
  <c r="BE86"/>
  <c r="BE90"/>
  <c r="BE92"/>
  <c i="7" r="E48"/>
  <c r="BE95"/>
  <c r="BE102"/>
  <c r="BE108"/>
  <c r="BE115"/>
  <c r="BE120"/>
  <c r="BE154"/>
  <c r="BE166"/>
  <c r="BE186"/>
  <c r="BE209"/>
  <c r="BE216"/>
  <c i="8" r="E48"/>
  <c r="F55"/>
  <c r="BE96"/>
  <c r="BE110"/>
  <c r="BE134"/>
  <c r="BE151"/>
  <c i="9" r="J52"/>
  <c r="BE91"/>
  <c r="BE94"/>
  <c r="BE115"/>
  <c r="BE134"/>
  <c r="BK133"/>
  <c r="J133"/>
  <c r="J64"/>
  <c r="BK137"/>
  <c r="J137"/>
  <c r="J65"/>
  <c i="10" r="E48"/>
  <c r="J52"/>
  <c r="F54"/>
  <c r="J54"/>
  <c r="F55"/>
  <c r="J55"/>
  <c r="BE85"/>
  <c r="BE87"/>
  <c r="BE90"/>
  <c r="BE95"/>
  <c r="BE97"/>
  <c i="11" r="BE99"/>
  <c i="2" r="F55"/>
  <c r="J85"/>
  <c r="BE91"/>
  <c r="BE104"/>
  <c r="BE108"/>
  <c r="BE141"/>
  <c r="BE158"/>
  <c r="BE162"/>
  <c r="BK169"/>
  <c r="J169"/>
  <c r="J67"/>
  <c i="3" r="J52"/>
  <c r="J55"/>
  <c r="BE103"/>
  <c r="BE117"/>
  <c r="BE133"/>
  <c r="BE147"/>
  <c r="BE153"/>
  <c r="BE166"/>
  <c r="BE170"/>
  <c r="BE180"/>
  <c r="BE186"/>
  <c r="BE196"/>
  <c r="BE207"/>
  <c r="BE234"/>
  <c r="BE244"/>
  <c r="BE255"/>
  <c r="BE281"/>
  <c r="BE292"/>
  <c r="BE308"/>
  <c r="BE318"/>
  <c r="BE322"/>
  <c r="BE348"/>
  <c r="BE365"/>
  <c r="BE371"/>
  <c r="BE385"/>
  <c r="BE387"/>
  <c r="BE401"/>
  <c r="BE409"/>
  <c r="BK185"/>
  <c r="J185"/>
  <c r="J65"/>
  <c r="BK203"/>
  <c r="J203"/>
  <c r="J68"/>
  <c i="4" r="E48"/>
  <c r="F54"/>
  <c r="BE97"/>
  <c r="BE114"/>
  <c r="BE125"/>
  <c r="BE143"/>
  <c r="BE151"/>
  <c r="BE157"/>
  <c r="BE164"/>
  <c r="BE178"/>
  <c r="BE202"/>
  <c r="BE206"/>
  <c r="BE226"/>
  <c r="BE243"/>
  <c i="5" r="BE118"/>
  <c r="BE160"/>
  <c r="BE182"/>
  <c r="BE198"/>
  <c r="BE222"/>
  <c r="BE238"/>
  <c r="BE244"/>
  <c i="7" r="BE123"/>
  <c r="BE126"/>
  <c r="BE135"/>
  <c r="BE144"/>
  <c r="BE146"/>
  <c r="BE175"/>
  <c r="BE179"/>
  <c r="BE182"/>
  <c r="BE199"/>
  <c r="BK94"/>
  <c r="J94"/>
  <c r="J62"/>
  <c i="8" r="J52"/>
  <c r="BE90"/>
  <c r="BE92"/>
  <c r="BE98"/>
  <c r="BE104"/>
  <c r="BE116"/>
  <c r="BE126"/>
  <c r="BE129"/>
  <c r="BE140"/>
  <c r="BE145"/>
  <c i="9" r="F54"/>
  <c r="J55"/>
  <c r="BE88"/>
  <c r="BE97"/>
  <c r="BE107"/>
  <c r="BE112"/>
  <c r="BE122"/>
  <c r="BE130"/>
  <c i="11" r="BK86"/>
  <c i="2" r="BE97"/>
  <c r="BE118"/>
  <c r="BE127"/>
  <c r="BE130"/>
  <c r="BE175"/>
  <c r="BE179"/>
  <c i="3" r="E48"/>
  <c r="BE98"/>
  <c r="BE108"/>
  <c r="BE112"/>
  <c r="BE125"/>
  <c r="BE129"/>
  <c r="BE136"/>
  <c r="BE143"/>
  <c r="BE150"/>
  <c r="BE160"/>
  <c r="BE204"/>
  <c r="BE214"/>
  <c r="BE217"/>
  <c r="BE228"/>
  <c r="BE232"/>
  <c r="BE238"/>
  <c r="BE242"/>
  <c r="BE248"/>
  <c r="BE265"/>
  <c r="BE278"/>
  <c r="BE284"/>
  <c r="BE296"/>
  <c r="BE302"/>
  <c r="BE311"/>
  <c r="BE352"/>
  <c r="BE379"/>
  <c r="BE381"/>
  <c i="4" r="J55"/>
  <c r="BE100"/>
  <c r="BE102"/>
  <c r="BE106"/>
  <c r="BE108"/>
  <c r="BE112"/>
  <c r="BE118"/>
  <c r="BE120"/>
  <c r="BE129"/>
  <c r="BE131"/>
  <c r="BE134"/>
  <c r="BE155"/>
  <c r="BE172"/>
  <c r="BE180"/>
  <c r="BE197"/>
  <c r="BE212"/>
  <c r="BE231"/>
  <c r="BE235"/>
  <c r="BE250"/>
  <c r="BE258"/>
  <c r="BK254"/>
  <c r="J254"/>
  <c r="J74"/>
  <c i="5" r="BE92"/>
  <c r="BE94"/>
  <c r="BE96"/>
  <c r="BE104"/>
  <c r="BE106"/>
  <c r="BE108"/>
  <c r="BE110"/>
  <c r="BE120"/>
  <c r="BE122"/>
  <c r="BE124"/>
  <c r="BE140"/>
  <c r="BE148"/>
  <c r="BE156"/>
  <c r="BE162"/>
  <c r="BE164"/>
  <c r="BE172"/>
  <c r="BE176"/>
  <c r="BE178"/>
  <c r="BE184"/>
  <c r="BE188"/>
  <c r="BE196"/>
  <c r="BE213"/>
  <c r="BE215"/>
  <c r="BE219"/>
  <c r="BE232"/>
  <c r="BE242"/>
  <c r="BE251"/>
  <c r="BE253"/>
  <c r="BE257"/>
  <c r="BE261"/>
  <c r="BE272"/>
  <c r="BE274"/>
  <c r="BE276"/>
  <c r="BE278"/>
  <c r="BE280"/>
  <c i="6" r="E48"/>
  <c r="BE94"/>
  <c r="BE96"/>
  <c r="BE98"/>
  <c r="BE100"/>
  <c r="BE106"/>
  <c i="7" r="BE132"/>
  <c r="BE138"/>
  <c r="BE141"/>
  <c r="BE150"/>
  <c r="BE160"/>
  <c r="BE163"/>
  <c r="BE169"/>
  <c r="BE172"/>
  <c r="BE192"/>
  <c r="BE202"/>
  <c r="BE206"/>
  <c r="BE211"/>
  <c r="BE214"/>
  <c r="BK101"/>
  <c r="J101"/>
  <c r="J64"/>
  <c i="8" r="BE85"/>
  <c r="BE102"/>
  <c r="BE106"/>
  <c r="BE114"/>
  <c r="BE118"/>
  <c r="BE120"/>
  <c r="BE132"/>
  <c r="BE137"/>
  <c r="BE143"/>
  <c r="BE147"/>
  <c r="BE153"/>
  <c i="10" r="BE93"/>
  <c r="BE100"/>
  <c r="BE102"/>
  <c r="BE104"/>
  <c r="BE106"/>
  <c r="BE108"/>
  <c r="BE110"/>
  <c r="BK92"/>
  <c r="J92"/>
  <c r="J62"/>
  <c i="11" r="E48"/>
  <c r="J52"/>
  <c r="F55"/>
  <c r="J55"/>
  <c r="BE87"/>
  <c r="BE91"/>
  <c r="BE95"/>
  <c r="BK90"/>
  <c r="J90"/>
  <c r="J62"/>
  <c r="BK94"/>
  <c r="J94"/>
  <c r="J63"/>
  <c i="5" r="F36"/>
  <c i="1" r="BC58"/>
  <c i="3" r="F37"/>
  <c i="1" r="BD56"/>
  <c i="3" r="F34"/>
  <c i="1" r="BA56"/>
  <c i="3" r="F35"/>
  <c i="1" r="BB56"/>
  <c i="2" r="F35"/>
  <c i="1" r="BB55"/>
  <c i="11" r="J34"/>
  <c i="1" r="AW64"/>
  <c i="4" r="F37"/>
  <c i="1" r="BD57"/>
  <c i="4" r="J34"/>
  <c i="1" r="AW57"/>
  <c i="4" r="F34"/>
  <c i="1" r="BA57"/>
  <c i="5" r="F34"/>
  <c i="1" r="BA58"/>
  <c i="5" r="F37"/>
  <c i="1" r="BD58"/>
  <c i="9" r="F35"/>
  <c i="1" r="BB62"/>
  <c i="9" r="J34"/>
  <c i="1" r="AW62"/>
  <c i="6" r="F37"/>
  <c i="1" r="BD59"/>
  <c i="2" r="F36"/>
  <c i="1" r="BC55"/>
  <c i="10" r="F36"/>
  <c i="1" r="BC63"/>
  <c i="6" r="J34"/>
  <c i="1" r="AW59"/>
  <c i="7" r="J34"/>
  <c i="1" r="AW60"/>
  <c i="3" r="F36"/>
  <c i="1" r="BC56"/>
  <c i="2" r="F34"/>
  <c i="1" r="BA55"/>
  <c i="6" r="F35"/>
  <c i="1" r="BB59"/>
  <c i="10" r="F37"/>
  <c i="1" r="BD63"/>
  <c i="7" r="F36"/>
  <c i="1" r="BC60"/>
  <c i="9" r="F34"/>
  <c i="1" r="BA62"/>
  <c i="8" r="J34"/>
  <c i="1" r="AW61"/>
  <c i="4" r="F35"/>
  <c i="1" r="BB57"/>
  <c i="8" r="F34"/>
  <c i="1" r="BA61"/>
  <c i="8" r="F36"/>
  <c i="1" r="BC61"/>
  <c i="11" r="F34"/>
  <c i="1" r="BA64"/>
  <c i="4" r="F36"/>
  <c i="1" r="BC57"/>
  <c i="9" r="F37"/>
  <c i="1" r="BD62"/>
  <c i="5" r="F35"/>
  <c i="1" r="BB58"/>
  <c i="2" r="F37"/>
  <c i="1" r="BD55"/>
  <c i="10" r="F35"/>
  <c i="1" r="BB63"/>
  <c i="5" r="J34"/>
  <c i="1" r="AW58"/>
  <c i="6" r="F36"/>
  <c i="1" r="BC59"/>
  <c i="7" r="F37"/>
  <c i="1" r="BD60"/>
  <c i="11" r="F37"/>
  <c i="1" r="BD64"/>
  <c i="8" r="F37"/>
  <c i="1" r="BD61"/>
  <c i="2" r="J34"/>
  <c i="1" r="AW55"/>
  <c i="7" r="F35"/>
  <c i="1" r="BB60"/>
  <c i="11" r="F35"/>
  <c i="1" r="BB64"/>
  <c i="9" r="F36"/>
  <c i="1" r="BC62"/>
  <c i="3" r="J34"/>
  <c i="1" r="AW56"/>
  <c i="10" r="J34"/>
  <c i="1" r="AW63"/>
  <c i="6" r="F34"/>
  <c i="1" r="BA59"/>
  <c i="7" r="F34"/>
  <c i="1" r="BA60"/>
  <c i="8" r="F35"/>
  <c i="1" r="BB61"/>
  <c i="10" r="F34"/>
  <c i="1" r="BA63"/>
  <c i="11" r="F36"/>
  <c i="1" r="BC64"/>
  <c i="4" l="1" r="R95"/>
  <c i="2" r="P144"/>
  <c i="4" r="P95"/>
  <c i="1" r="AU57"/>
  <c i="7" r="R91"/>
  <c i="4" r="T95"/>
  <c i="7" r="T92"/>
  <c i="3" r="T96"/>
  <c r="T95"/>
  <c r="R96"/>
  <c r="R189"/>
  <c i="11" r="BK85"/>
  <c r="J85"/>
  <c r="J60"/>
  <c i="4" r="BK95"/>
  <c r="J95"/>
  <c r="J59"/>
  <c i="2" r="T88"/>
  <c r="R89"/>
  <c r="R88"/>
  <c i="5" r="T88"/>
  <c i="10" r="T83"/>
  <c i="5" r="P88"/>
  <c i="1" r="AU58"/>
  <c i="3" r="P189"/>
  <c r="P96"/>
  <c r="P95"/>
  <c i="1" r="AU56"/>
  <c i="10" r="R83"/>
  <c i="9" r="P86"/>
  <c r="P85"/>
  <c i="1" r="AU62"/>
  <c i="8" r="R83"/>
  <c r="BK83"/>
  <c r="J83"/>
  <c i="7" r="T118"/>
  <c r="T91"/>
  <c i="5" r="R88"/>
  <c r="BK88"/>
  <c r="J88"/>
  <c r="J59"/>
  <c i="10" r="P83"/>
  <c i="1" r="AU63"/>
  <c i="9" r="T86"/>
  <c r="T85"/>
  <c i="8" r="P83"/>
  <c i="1" r="AU61"/>
  <c i="7" r="P118"/>
  <c r="P91"/>
  <c i="1" r="AU60"/>
  <c i="3" r="BK96"/>
  <c r="J96"/>
  <c r="J60"/>
  <c i="2" r="P88"/>
  <c i="1" r="AU55"/>
  <c i="7" r="BK97"/>
  <c r="J97"/>
  <c r="J63"/>
  <c i="2" r="BK89"/>
  <c r="J89"/>
  <c r="J60"/>
  <c r="BK144"/>
  <c r="J144"/>
  <c r="J63"/>
  <c i="3" r="J97"/>
  <c r="J61"/>
  <c i="6" r="J83"/>
  <c r="J61"/>
  <c i="7" r="BK93"/>
  <c r="J93"/>
  <c r="J61"/>
  <c i="3" r="BK189"/>
  <c r="J189"/>
  <c r="J66"/>
  <c i="4" r="J96"/>
  <c r="J60"/>
  <c i="5" r="J89"/>
  <c r="J60"/>
  <c i="8" r="J84"/>
  <c r="J60"/>
  <c i="9" r="BK86"/>
  <c r="J86"/>
  <c r="J60"/>
  <c i="6" r="BK81"/>
  <c r="J81"/>
  <c r="J59"/>
  <c i="7" r="BK118"/>
  <c r="J118"/>
  <c r="J66"/>
  <c i="11" r="J86"/>
  <c r="J61"/>
  <c i="10" r="BK83"/>
  <c r="J83"/>
  <c r="J59"/>
  <c i="8" r="J30"/>
  <c i="1" r="AG61"/>
  <c i="11" r="F33"/>
  <c i="1" r="AZ64"/>
  <c i="7" r="J33"/>
  <c i="1" r="AV60"/>
  <c r="AT60"/>
  <c i="3" r="J33"/>
  <c i="1" r="AV56"/>
  <c r="AT56"/>
  <c i="6" r="F33"/>
  <c i="1" r="AZ59"/>
  <c i="10" r="F33"/>
  <c i="1" r="AZ63"/>
  <c i="2" r="J33"/>
  <c i="1" r="AV55"/>
  <c r="AT55"/>
  <c i="11" r="J33"/>
  <c i="1" r="AV64"/>
  <c r="AT64"/>
  <c i="5" r="J33"/>
  <c i="1" r="AV58"/>
  <c r="AT58"/>
  <c i="3" r="F33"/>
  <c i="1" r="AZ56"/>
  <c r="BD54"/>
  <c r="W33"/>
  <c i="7" r="F33"/>
  <c i="1" r="AZ60"/>
  <c i="10" r="J33"/>
  <c i="1" r="AV63"/>
  <c r="AT63"/>
  <c i="9" r="F33"/>
  <c i="1" r="AZ62"/>
  <c i="9" r="J33"/>
  <c i="1" r="AV62"/>
  <c r="AT62"/>
  <c i="6" r="J33"/>
  <c i="1" r="AV59"/>
  <c r="AT59"/>
  <c r="BA54"/>
  <c r="W30"/>
  <c i="4" r="F33"/>
  <c i="1" r="AZ57"/>
  <c i="4" r="J33"/>
  <c i="1" r="AV57"/>
  <c r="AT57"/>
  <c i="8" r="J33"/>
  <c i="1" r="AV61"/>
  <c r="AT61"/>
  <c r="BB54"/>
  <c r="W31"/>
  <c i="2" r="F33"/>
  <c i="1" r="AZ55"/>
  <c i="8" r="F33"/>
  <c i="1" r="AZ61"/>
  <c r="BC54"/>
  <c r="W32"/>
  <c i="5" r="F33"/>
  <c i="1" r="AZ58"/>
  <c i="3" l="1" r="R95"/>
  <c i="8" r="J39"/>
  <c i="2" r="BK88"/>
  <c r="J88"/>
  <c r="J59"/>
  <c i="7" r="BK92"/>
  <c r="J92"/>
  <c r="J60"/>
  <c i="8" r="J59"/>
  <c i="3" r="BK95"/>
  <c r="J95"/>
  <c i="9" r="BK85"/>
  <c r="J85"/>
  <c r="J59"/>
  <c i="11" r="BK84"/>
  <c r="J84"/>
  <c r="J59"/>
  <c i="1" r="AN61"/>
  <c r="AU54"/>
  <c r="AX54"/>
  <c i="6" r="J30"/>
  <c i="1" r="AG59"/>
  <c r="AN59"/>
  <c r="AZ54"/>
  <c r="W29"/>
  <c r="AW54"/>
  <c r="AK30"/>
  <c i="3" r="J30"/>
  <c i="1" r="AG56"/>
  <c r="AN56"/>
  <c i="4" r="J30"/>
  <c i="1" r="AG57"/>
  <c r="AN57"/>
  <c i="10" r="J30"/>
  <c i="1" r="AG63"/>
  <c r="AN63"/>
  <c r="AY54"/>
  <c i="5" r="J30"/>
  <c i="1" r="AG58"/>
  <c r="AN58"/>
  <c i="3" l="1" r="J59"/>
  <c i="7" r="BK91"/>
  <c r="J91"/>
  <c i="4" r="J39"/>
  <c i="6" r="J39"/>
  <c i="10" r="J39"/>
  <c i="3" r="J39"/>
  <c i="5" r="J39"/>
  <c i="1" r="AV54"/>
  <c r="AK29"/>
  <c i="7" r="J30"/>
  <c i="1" r="AG60"/>
  <c r="AN60"/>
  <c i="11" r="J30"/>
  <c i="1" r="AG64"/>
  <c r="AN64"/>
  <c i="2" r="J30"/>
  <c i="1" r="AG55"/>
  <c r="AN55"/>
  <c i="9" r="J30"/>
  <c i="1" r="AG62"/>
  <c r="AN62"/>
  <c i="7" l="1" r="J39"/>
  <c r="J59"/>
  <c i="9" r="J39"/>
  <c i="2" r="J39"/>
  <c i="11" r="J39"/>
  <c i="1" r="AG54"/>
  <c r="AT54"/>
  <c l="1" r="AN54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<sst xmlns="http://schemas.openxmlformats.org/spreadsheetml/2006/main">
  <si>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</si>
  <si>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</si>
  <si>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</si>
  <si>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/>
  </si>
  <si>
    <t>False</t>
  </si>
  <si>
    <t>{5164eabb-ee05-4d8e-a9bf-ed2aceb46796}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</si>
  <si>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</si>
  <si>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</si>
  <si>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</si>
  <si>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</si>
  <si>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</si>
  <si>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</si>
  <si>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</si>
  <si>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</si>
  <si>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</si>
  <si>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0232025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</si>
  <si>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</si>
  <si>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</si>
  <si>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UHK - Objekt E - Stavební úpravy pracoviště centra terénní archeologie (CETA)</t>
  </si>
  <si>
    <t>KSO:</t>
  </si>
  <si>
    <t>CC-CZ:</t>
  </si>
  <si>
    <t>Místo:</t>
  </si>
  <si>
    <t xml:space="preserve"> </t>
  </si>
  <si>
    <t>Datum:</t>
  </si>
  <si>
    <t>8. 12. 2025</t>
  </si>
  <si>
    <t>Zadavatel:</t>
  </si>
  <si>
    <t>IČ:</t>
  </si>
  <si>
    <t>Univerzita Hradec Králové</t>
  </si>
  <si>
    <t>DIČ:</t>
  </si>
  <si>
    <t>Účastník:</t>
  </si>
  <si>
    <t>Vyplň údaj</t>
  </si>
  <si>
    <t>Projektant:</t>
  </si>
  <si>
    <t>Fplan projekty a stavby s. r. 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</si>
  <si>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</si>
  <si>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</si>
  <si>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</si>
  <si>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</si>
  <si>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</si>
  <si>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</si>
  <si>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</si>
  <si>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</si>
  <si>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</si>
  <si>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</si>
  <si>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</si>
  <si>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</si>
  <si>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</si>
  <si>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</si>
  <si>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</si>
  <si>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</si>
  <si>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</si>
  <si>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</si>
  <si>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</si>
  <si>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</si>
  <si>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</si>
  <si>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</si>
  <si>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</si>
  <si>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</si>
  <si>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</si>
  <si>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</si>
  <si>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</si>
  <si>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</si>
  <si>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</si>
  <si>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</si>
  <si>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</si>
  <si>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</si>
  <si>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</si>
  <si>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</si>
  <si>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</si>
  <si>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</si>
  <si>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</si>
  <si>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</si>
  <si>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</si>
  <si>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</si>
  <si>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</si>
  <si>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</si>
  <si>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</si>
  <si>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01.1a</t>
  </si>
  <si>
    <t>Stavební část - bourací práce</t>
  </si>
  <si>
    <t>STA</t>
  </si>
  <si>
    <t>1</t>
  </si>
  <si>
    <t>{f14e5ca3-8245-41e5-b19a-bd5927a722d6}</t>
  </si>
  <si>
    <t>2</t>
  </si>
  <si>
    <t>SO 01.1.b</t>
  </si>
  <si>
    <t>Stavební část - nové konstrukce</t>
  </si>
  <si>
    <t>{76d44c06-27fb-4f0e-b1fd-40af69188b92}</t>
  </si>
  <si>
    <t>SO 01.1c</t>
  </si>
  <si>
    <t>Stavební část - nábytek</t>
  </si>
  <si>
    <t>{c049aa31-a3ea-460f-ae9d-ef432fb835db}</t>
  </si>
  <si>
    <t>SO 01.4a</t>
  </si>
  <si>
    <t>Elektro - silnoproud</t>
  </si>
  <si>
    <t>{e5112571-c798-4858-968d-7974cdaa4c3d}</t>
  </si>
  <si>
    <t>SO 01.4b</t>
  </si>
  <si>
    <t>Elektro - slaboproud</t>
  </si>
  <si>
    <t>{02bc0c10-3478-4469-8298-f9b6d7b21305}</t>
  </si>
  <si>
    <t>SO 01.4c</t>
  </si>
  <si>
    <t>Zdravotechnika</t>
  </si>
  <si>
    <t>{daa16b46-ea43-41f1-b1b0-8e5e169136e4}</t>
  </si>
  <si>
    <t>SO 01.4d</t>
  </si>
  <si>
    <t>Vzduchotechnika</t>
  </si>
  <si>
    <t>{d7fee532-6871-4027-89a5-6ee27e156b85}</t>
  </si>
  <si>
    <t>SO 01.4e</t>
  </si>
  <si>
    <t>Vytápění</t>
  </si>
  <si>
    <t>{755548a0-8ebb-4508-b9bc-9a2ce667724d}</t>
  </si>
  <si>
    <t>SO 01.4f</t>
  </si>
  <si>
    <t>Měření a regulace</t>
  </si>
  <si>
    <t>{66b3b20f-67b8-4c1c-8b33-736958c8f76f}</t>
  </si>
  <si>
    <t>SO 02</t>
  </si>
  <si>
    <t>VRN</t>
  </si>
  <si>
    <t>VON</t>
  </si>
  <si>
    <t>{97c08340-bbd4-4be2-a599-4cbfb02fdc2e}</t>
  </si>
  <si>
    <t>KRYCÍ LIST SOUPISU PRACÍ</t>
  </si>
  <si>
    <t>Objekt:</t>
  </si>
  <si>
    <t>SO 01.1a - Stavební část - bourací práce</t>
  </si>
  <si>
    <t>Hradec Králové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</si>
  <si>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</si>
  <si>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</si>
  <si>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</si>
  <si>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</si>
  <si>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</si>
  <si>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</si>
  <si>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</si>
  <si>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</si>
  <si>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712 - Povlakové krytiny</t>
  </si>
  <si>
    <t xml:space="preserve">    713 - Izolace tepelné</t>
  </si>
  <si>
    <t xml:space="preserve">    763 - Konstrukce suché výstavby</t>
  </si>
  <si>
    <t xml:space="preserve">    771 - Podlahy z dlaždic</t>
  </si>
  <si>
    <t xml:space="preserve">    776 - Podlahy povlakové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</si>
  <si>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</si>
  <si>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</si>
  <si>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</si>
  <si>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</si>
  <si>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</si>
  <si>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</si>
  <si>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</si>
  <si>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</si>
  <si>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</si>
  <si>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</si>
  <si>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</si>
  <si>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</si>
  <si>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</si>
  <si>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</si>
  <si>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</si>
  <si>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</si>
  <si>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</si>
  <si>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</si>
  <si>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</si>
  <si>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949101111</t>
  </si>
  <si>
    <t>Lešení pomocné pro objekty pozemních staveb s lešeňovou podlahou v do 1,9 m zatížení do 150 kg/m2</t>
  </si>
  <si>
    <t>m2</t>
  </si>
  <si>
    <t>CS ÚRS 2025 02</t>
  </si>
  <si>
    <t>4</t>
  </si>
  <si>
    <t>-956031676</t>
  </si>
  <si>
    <t>PP</t>
  </si>
  <si>
    <t>Lešení pomocné pracovní pro objekty pozemních staveb pro zatížení do 150 kg/m2, o výšce lešeňové podlahy do 1,9 m</t>
  </si>
  <si>
    <t>Online PSC</t>
  </si>
  <si>
    <t>https://podminky.urs.cz/item/CS_URS_2025_02/949101111</t>
  </si>
  <si>
    <t>VV</t>
  </si>
  <si>
    <t>"mč 114,122"16,69+69,39</t>
  </si>
  <si>
    <t>"mč 123 část"1,65*2,38</t>
  </si>
  <si>
    <t>Součet</t>
  </si>
  <si>
    <t>962031133</t>
  </si>
  <si>
    <t>Bourání příček nebo přizdívek z cihel pálených plných tl přes 100 do 150 mm</t>
  </si>
  <si>
    <t>-666518302</t>
  </si>
  <si>
    <t>Bourání příček nebo přizdívek z cihel pálených plných, tl. přes 100 do 150 mm</t>
  </si>
  <si>
    <t>https://podminky.urs.cz/item/CS_URS_2025_02/962031133</t>
  </si>
  <si>
    <t>"mč 114"1,65*2,2</t>
  </si>
  <si>
    <t>"otvor"-(1*2)</t>
  </si>
  <si>
    <t>"mč 122"(2+1,2)*2+3,1*0,4</t>
  </si>
  <si>
    <t>3</t>
  </si>
  <si>
    <t>968072455</t>
  </si>
  <si>
    <t>Vybourání kovových dveřních zárubní pl do 2 m2</t>
  </si>
  <si>
    <t>-1872685011</t>
  </si>
  <si>
    <t>Vybourání kovových rámů oken s křídly, dveřních zárubní, vrat, stěn, ostění nebo obkladů dveřních zárubní, plochy do 2 m2</t>
  </si>
  <si>
    <t>https://podminky.urs.cz/item/CS_URS_2025_02/968072455</t>
  </si>
  <si>
    <t>"mč 114"0,9*2</t>
  </si>
  <si>
    <t>968072456</t>
  </si>
  <si>
    <t>Vybourání kovových dveřních zárubní pl přes 2 m2</t>
  </si>
  <si>
    <t>1133086961</t>
  </si>
  <si>
    <t>Vybourání kovových rámů oken s křídly, dveřních zárubní, vrat, stěn, ostění nebo obkladů dveřních zárubní, plochy přes 2 m2</t>
  </si>
  <si>
    <t>https://podminky.urs.cz/item/CS_URS_2025_02/968072456</t>
  </si>
  <si>
    <t>"mč 120,122"1,45*2*2</t>
  </si>
  <si>
    <t>5</t>
  </si>
  <si>
    <t>972054141</t>
  </si>
  <si>
    <t>Vybourání otvorů v ŽB stropech nebo klenbách pl do 0,0225 m2 tl do 150 mm</t>
  </si>
  <si>
    <t>kus</t>
  </si>
  <si>
    <t>-114890723</t>
  </si>
  <si>
    <t>Vybourání otvorů ve stropech nebo klenbách železobetonových bez odstranění podlahy a násypu, plochy do 0,0225 m2, tl. do 150 mm</t>
  </si>
  <si>
    <t>https://podminky.urs.cz/item/CS_URS_2025_02/972054141</t>
  </si>
  <si>
    <t>"prostupy pro VZT DN 150"2</t>
  </si>
  <si>
    <t>"prostupy pro VZT DN 200"1</t>
  </si>
  <si>
    <t>6</t>
  </si>
  <si>
    <t>974029664</t>
  </si>
  <si>
    <t>Vysekání rýh ve zdivu kamenném pro vtahování nosníků hl do 150 mm v do 150 mm</t>
  </si>
  <si>
    <t>m</t>
  </si>
  <si>
    <t>-401568952</t>
  </si>
  <si>
    <t>Vysekání rýh ve zdivu kamenném pro vtahování nosníků, před vybouráním otvoru do hl. 150 mm, při výšce nosníku do 150 mm</t>
  </si>
  <si>
    <t>https://podminky.urs.cz/item/CS_URS_2025_02/974029664</t>
  </si>
  <si>
    <t>"R1"0,15*2</t>
  </si>
  <si>
    <t>7</t>
  </si>
  <si>
    <t>978059541</t>
  </si>
  <si>
    <t>Odsekání a odebrání obkladů stěn z vnitřních obkládaček plochy přes 1 m2</t>
  </si>
  <si>
    <t>-292895238</t>
  </si>
  <si>
    <t>Odsekání obkladů stěn včetně otlučení podkladní omítky až na zdivo z obkládaček vnitřních, z jakýchkoliv materiálů, plochy přes 1 m2</t>
  </si>
  <si>
    <t>https://podminky.urs.cz/item/CS_URS_2025_02/978059541</t>
  </si>
  <si>
    <t>"mč 122"(2*2+2,1+1,2+3,14)*2+3,1*0,3*2</t>
  </si>
  <si>
    <t>997</t>
  </si>
  <si>
    <t>Doprava suti a vybouraných hmot</t>
  </si>
  <si>
    <t>8</t>
  </si>
  <si>
    <t>997013151</t>
  </si>
  <si>
    <t>Vnitrostaveništní doprava suti a vybouraných hmot pro budovy v do 6 m s omezením mechanizace</t>
  </si>
  <si>
    <t>t</t>
  </si>
  <si>
    <t>72344441</t>
  </si>
  <si>
    <t>Vnitrostaveništní doprava suti a vybouraných hmot vodorovně do 50 m s naložením s omezením mechanizace pro budovy a haly výšky do 6 m</t>
  </si>
  <si>
    <t>https://podminky.urs.cz/item/CS_URS_2025_02/997013151</t>
  </si>
  <si>
    <t>997013501</t>
  </si>
  <si>
    <t>Odvoz suti a vybouraných hmot na skládku nebo meziskládku do 1 km se složením</t>
  </si>
  <si>
    <t>-540359920</t>
  </si>
  <si>
    <t>Odvoz suti a vybouraných hmot na skládku nebo meziskládku se složením, na vzdálenost do 1 km</t>
  </si>
  <si>
    <t>https://podminky.urs.cz/item/CS_URS_2025_02/997013501</t>
  </si>
  <si>
    <t>10</t>
  </si>
  <si>
    <t>997013509</t>
  </si>
  <si>
    <t>Příplatek k odvozu suti a vybouraných hmot na skládku ZKD 1 km přes 1 km</t>
  </si>
  <si>
    <t>2015474246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</si>
  <si>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</si>
  <si>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</si>
  <si>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"skládka Tuněchody 37 km"6,916*36</t>
  </si>
  <si>
    <t>11</t>
  </si>
  <si>
    <t>997013609</t>
  </si>
  <si>
    <t>Poplatek za uložení na skládce (skládkovné) stavebního odpadu ze směsí nebo oddělených frakcí betonu, cihel a keramických výrobků kód odpadu 17 01 07</t>
  </si>
  <si>
    <t>-218465606</t>
  </si>
  <si>
    <t>Poplatek za uložení stavebního odpadu na skládce (skládkovné) ze směsí nebo oddělených frakcí betonu, cihel a keramických výrobků zatříděného do Katalogu odpadů pod kódem 17 01 07</t>
  </si>
  <si>
    <t>https://podminky.urs.cz/item/CS_URS_2025_02/997013609</t>
  </si>
  <si>
    <t>6,916-2,582</t>
  </si>
  <si>
    <t>997013631</t>
  </si>
  <si>
    <t>Poplatek za uložení na skládce (skládkovné) stavebního odpadu směsného kód odpadu 17 09 04</t>
  </si>
  <si>
    <t>2006550704</t>
  </si>
  <si>
    <t>Poplatek za uložení stavebního odpadu na skládce (skládkovné) směsného stavebního a demoličního zatříděného do Katalogu odpadů pod kódem 17 09 04</t>
  </si>
  <si>
    <t>https://podminky.urs.cz/item/CS_URS_2025_02/997013631</t>
  </si>
  <si>
    <t>PSV</t>
  </si>
  <si>
    <t>Práce a dodávky PSV</t>
  </si>
  <si>
    <t>712</t>
  </si>
  <si>
    <t>Povlakové krytiny</t>
  </si>
  <si>
    <t>13</t>
  </si>
  <si>
    <t>712363803</t>
  </si>
  <si>
    <t>Odstranění povlakové krytiny mechanicky kotvené do betonu, budova v do 18 m</t>
  </si>
  <si>
    <t>16</t>
  </si>
  <si>
    <t>1824391437</t>
  </si>
  <si>
    <t>Odstranění povlakové krytiny střech plochých do 10° s mechanicky kotvenou izolací pro jakoukoli tloušťku izolace budovy výšky do 18 m, kotvené do betonu</t>
  </si>
  <si>
    <t>https://podminky.urs.cz/item/CS_URS_2025_02/712363803</t>
  </si>
  <si>
    <t>"prostupy pro VZT DN 150"3,14*0,075*0,075*2</t>
  </si>
  <si>
    <t>"prostupy pro VZT DN 200"3,14*0,1*0,1</t>
  </si>
  <si>
    <t>"nové patky pro VZT"1*0,6*2</t>
  </si>
  <si>
    <t>713</t>
  </si>
  <si>
    <t>Izolace tepelné</t>
  </si>
  <si>
    <t>14</t>
  </si>
  <si>
    <t>713130851</t>
  </si>
  <si>
    <t>Odstranění tepelné izolace stěn lepené z polystyrenu tl do 100 mm</t>
  </si>
  <si>
    <t>303631685</t>
  </si>
  <si>
    <t>Odstranění tepelné izolace stěn a příček z rohoží, pásů, dílců, desek, bloků připevněných lepením z polystyrenu, tloušťka izolace do 100 mm</t>
  </si>
  <si>
    <t>https://podminky.urs.cz/item/CS_URS_2025_02/713130851</t>
  </si>
  <si>
    <t>"ostění oken pro osazení žaluzií"(3,6+1,65*2)*0,25*3+(4,5+1,65*2)*0,25*2+(0,9+1,65*2)*0,25+(1,8+1,65*2)*0,25*2+(1,8+1,6*2)*0,25+(1,2+1,6*2)*0,25</t>
  </si>
  <si>
    <t>15</t>
  </si>
  <si>
    <t>713141843</t>
  </si>
  <si>
    <t>Odstranění tepelné izolace střech lepené mezi rošt z polystyrenu suchého tl přes 100 do 200 mm</t>
  </si>
  <si>
    <t>1970793778</t>
  </si>
  <si>
    <t>Odstranění tepelné izolace střech plochých z rohoží, pásů, dílců, desek, bloků mezi roštem připevněných lepením z polystyrenu suchého, tloušťka izolace přes 100 do 200 mm</t>
  </si>
  <si>
    <t>https://podminky.urs.cz/item/CS_URS_2025_02/713141843</t>
  </si>
  <si>
    <t>763</t>
  </si>
  <si>
    <t>Konstrukce suché výstavby</t>
  </si>
  <si>
    <t>763131821</t>
  </si>
  <si>
    <t>Demontáž SDK podhledu s dvouvrstvou nosnou kcí z ocelových profilů opláštění jednoduché</t>
  </si>
  <si>
    <t>1907679347</t>
  </si>
  <si>
    <t>Demontáž podhledu nebo samostatného požárního předělu ze sádrokartonových desek s nosnou konstrukcí dvouvrstvou z ocelových profilů, opláštění jednoduché</t>
  </si>
  <si>
    <t>https://podminky.urs.cz/item/CS_URS_2025_02/763131821</t>
  </si>
  <si>
    <t>"mč 108,119,121"16,37+48,1+10,68</t>
  </si>
  <si>
    <t>771</t>
  </si>
  <si>
    <t>Podlahy z dlaždic</t>
  </si>
  <si>
    <t>17</t>
  </si>
  <si>
    <t>771573810</t>
  </si>
  <si>
    <t>Demontáž podlah z dlaždic keramických lepených</t>
  </si>
  <si>
    <t>-1747936811</t>
  </si>
  <si>
    <t>https://podminky.urs.cz/item/CS_URS_2025_02/771573810</t>
  </si>
  <si>
    <t>"mč 122 sprcha"3,1*1,2</t>
  </si>
  <si>
    <t>776</t>
  </si>
  <si>
    <t>Podlahy povlakové</t>
  </si>
  <si>
    <t>18</t>
  </si>
  <si>
    <t>776201812</t>
  </si>
  <si>
    <t>Demontáž lepených povlakových podlah s podložkou ručně</t>
  </si>
  <si>
    <t>1864982927</t>
  </si>
  <si>
    <t>Demontáž povlakových podlahovin lepených ručně s podložkou</t>
  </si>
  <si>
    <t>https://podminky.urs.cz/item/CS_URS_2025_02/776201812</t>
  </si>
  <si>
    <t>"mč 114,122"69,39+16,69</t>
  </si>
  <si>
    <t>19</t>
  </si>
  <si>
    <t>776410811</t>
  </si>
  <si>
    <t>Odstranění soklíků a lišt pryžových nebo plastových</t>
  </si>
  <si>
    <t>-1528707923</t>
  </si>
  <si>
    <t>Demontáž soklíků nebo lišt pryžových nebo plastových</t>
  </si>
  <si>
    <t>https://podminky.urs.cz/item/CS_URS_2025_02/776410811</t>
  </si>
  <si>
    <t>"mč 114,122"11+22</t>
  </si>
  <si>
    <t>SO 01.1.b - Stavební část - nové konstrukce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</si>
  <si>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</si>
  <si>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</si>
  <si>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</si>
  <si>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</si>
  <si>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 xml:space="preserve">    727 - Zdravotechnika - protipožární ochrana</t>
  </si>
  <si>
    <t xml:space="preserve">    766 - Konstrukce truhlářské</t>
  </si>
  <si>
    <t xml:space="preserve">    767 - Konstrukce zámečnické</t>
  </si>
  <si>
    <t xml:space="preserve">    784 - Dokončovací práce - malby a tapety</t>
  </si>
  <si>
    <t xml:space="preserve">    786 - Dokončovací práce - čalounické úpravy</t>
  </si>
  <si>
    <t>Zakládání</t>
  </si>
  <si>
    <t>275313711</t>
  </si>
  <si>
    <t>Základové patky z betonu tř. C 20/25</t>
  </si>
  <si>
    <t>m3</t>
  </si>
  <si>
    <t>-1817346098</t>
  </si>
  <si>
    <t>Základy z betonu prostého patky a bloky z betonu kamenem neprokládaného tř. C 20/25</t>
  </si>
  <si>
    <t>https://podminky.urs.cz/item/CS_URS_2025_02/275313711</t>
  </si>
  <si>
    <t>nové patky pod vzt na střeše</t>
  </si>
  <si>
    <t>1,1*0,64*0,55*5</t>
  </si>
  <si>
    <t>275351121</t>
  </si>
  <si>
    <t>Zřízení bednění základových patek</t>
  </si>
  <si>
    <t>749028206</t>
  </si>
  <si>
    <t>Bednění základů patek zřízení</t>
  </si>
  <si>
    <t>https://podminky.urs.cz/item/CS_URS_2025_02/275351121</t>
  </si>
  <si>
    <t>(1,1+0,55)*2*0,64*5</t>
  </si>
  <si>
    <t>275351122</t>
  </si>
  <si>
    <t>Odstranění bednění základových patek</t>
  </si>
  <si>
    <t>237796101</t>
  </si>
  <si>
    <t>Bednění základů patek odstranění</t>
  </si>
  <si>
    <t>https://podminky.urs.cz/item/CS_URS_2025_02/275351122</t>
  </si>
  <si>
    <t>Svislé a kompletní konstrukce</t>
  </si>
  <si>
    <t>317168015</t>
  </si>
  <si>
    <t>Překlad keramický plochý š 115 mm dl 2000 mm</t>
  </si>
  <si>
    <t>-184350115</t>
  </si>
  <si>
    <t>Překlady keramické ploché osazené do maltového lože, výšky překladu 71 mm šířky 115 mm, délky 2000 mm</t>
  </si>
  <si>
    <t>https://podminky.urs.cz/item/CS_URS_2025_02/317168015</t>
  </si>
  <si>
    <t>"R1"1</t>
  </si>
  <si>
    <t>Úpravy povrchů, podlahy a osazování výplní</t>
  </si>
  <si>
    <t>612321141</t>
  </si>
  <si>
    <t>Vápenocementová omítka štuková dvouvrstvá vnitřních stěn nanášená ručně</t>
  </si>
  <si>
    <t>1667162925</t>
  </si>
  <si>
    <t>Omítka vápenocementová vnitřních ploch nanášená ručně dvouvrstvá, tloušťky jádrové omítky do 10 mm a tloušťky štuku do 3 mm štuková svislých konstrukcí stěn</t>
  </si>
  <si>
    <t>https://podminky.urs.cz/item/CS_URS_2025_02/612321141</t>
  </si>
  <si>
    <t>"mč 122"(2,5+3,5)*2,2</t>
  </si>
  <si>
    <t>612325302</t>
  </si>
  <si>
    <t>Vápenocementová štuková omítka ostění nebo nadpraží</t>
  </si>
  <si>
    <t>1178757349</t>
  </si>
  <si>
    <t>Vápenocementová omítka ostění nebo nadpraží štuková dvouvrstvá</t>
  </si>
  <si>
    <t>https://podminky.urs.cz/item/CS_URS_2025_02/612325302</t>
  </si>
  <si>
    <t>"ostění"(1,65+2*2)*0,45+(1,65+2*2)*0,3</t>
  </si>
  <si>
    <t>612325423</t>
  </si>
  <si>
    <t>Oprava vnitřní vápenocementové štukové omítky tl jádrové omítky do 20 mm a tl štuku do 3 mm stěn v rozsahu plochy přes 30 do 50 %</t>
  </si>
  <si>
    <t>708671685</t>
  </si>
  <si>
    <t>Oprava vápenocementové omítky vnitřních ploch štukové dvouvrstvé, tl. jádrové omítky do 20 mm a tl. štuku do 3 mm stěn, v rozsahu opravované plochy přes 30 do 50%</t>
  </si>
  <si>
    <t>https://podminky.urs.cz/item/CS_URS_2025_02/612325423</t>
  </si>
  <si>
    <t>"odhad oprav stávajících omítek"15</t>
  </si>
  <si>
    <t>622252002</t>
  </si>
  <si>
    <t>Montáž profilů kontaktního zateplení lepených</t>
  </si>
  <si>
    <t>1560167890</t>
  </si>
  <si>
    <t>Montáž profilů kontaktního zateplení ostatních stěnových, dilatačních apod. lepených do tmelu</t>
  </si>
  <si>
    <t>https://podminky.urs.cz/item/CS_URS_2025_02/622252002</t>
  </si>
  <si>
    <t>"ostění oken pro osazení žaluzií"(3,6+1,65*2)*3+(4,5+1,65*2)*2+(0,9+1,65*2)+(1,8+1,65*2)*2+(1,8+1,6*2)+(1,2+1,6*2)</t>
  </si>
  <si>
    <t>M</t>
  </si>
  <si>
    <t>63127464</t>
  </si>
  <si>
    <t>profil rohový Al s výztužnou tkaninou š 100/100mm</t>
  </si>
  <si>
    <t>-1399579947</t>
  </si>
  <si>
    <t>60,1*1,05 'Přepočtené koeficientem množství</t>
  </si>
  <si>
    <t>622253167</t>
  </si>
  <si>
    <t>Montáž kontaktního zateplení ostění lepením a mechanickým kotvením z polystyrenových desek š do 400 mm</t>
  </si>
  <si>
    <t>-1647399754</t>
  </si>
  <si>
    <t>Montáž kontaktního zateplení - lištový systém ostění, z desek lepených a kotvených mechanicky tloušťky do 40 mm polystyrenových, hloubka špalety přes 200 do 400 mm</t>
  </si>
  <si>
    <t>https://podminky.urs.cz/item/CS_URS_2025_02/622253167</t>
  </si>
  <si>
    <t>"ostění oken pro osazení žaluzií"1,65*2*3+1,65*2*2+1,65*2+1,65*2*2+1,6*2+1,6*2</t>
  </si>
  <si>
    <t>28376032</t>
  </si>
  <si>
    <t>deska EPS grafitová fasádní λ=0,032 tl 40mm</t>
  </si>
  <si>
    <t>852381901</t>
  </si>
  <si>
    <t>32,8*0,25</t>
  </si>
  <si>
    <t>622253187</t>
  </si>
  <si>
    <t>Montáž kontaktního zateplení nadpraží lepením a mechanickým kotvením z polystyrenových desek š do 400 mm</t>
  </si>
  <si>
    <t>1002125700</t>
  </si>
  <si>
    <t>Montáž kontaktního zateplení - lištový systém nadpraží, z desek lepených a kotvených mechanicky tloušťky do 40 mm polystyrenových, hloubka špalety přes 200 do 400 mm</t>
  </si>
  <si>
    <t>https://podminky.urs.cz/item/CS_URS_2025_02/622253187</t>
  </si>
  <si>
    <t>"nadpraží oken pro osazení žaluzií"3,6*3+4,5*2+0,9+1,8*2+1,8+1,2</t>
  </si>
  <si>
    <t>-399916559</t>
  </si>
  <si>
    <t>27,3*0,25</t>
  </si>
  <si>
    <t>622385104</t>
  </si>
  <si>
    <t>Tenkovrstvá minerální omítka malých ploch přes 0,5 do 1 m2 na stěnách</t>
  </si>
  <si>
    <t>1620525403</t>
  </si>
  <si>
    <t>Omítka tenkovrstvá minerální jednotlivých malých ploch stěn, plochy jednotlivě přes 0,5 do 1,0 m2</t>
  </si>
  <si>
    <t>https://podminky.urs.cz/item/CS_URS_2025_02/622385104</t>
  </si>
  <si>
    <t>622385105</t>
  </si>
  <si>
    <t>Tenkovrstvá minerální omítka malých ploch přes 1 do 4 m2 na stěnách</t>
  </si>
  <si>
    <t>-185739249</t>
  </si>
  <si>
    <t>Omítka tenkovrstvá minerální jednotlivých malých ploch stěn, plochy jednotlivě přes 1,0 do 4,0 m2</t>
  </si>
  <si>
    <t>https://podminky.urs.cz/item/CS_URS_2025_02/622385105</t>
  </si>
  <si>
    <t>642942721</t>
  </si>
  <si>
    <t>Osazování zárubní nebo rámů dveřních kovových přes 2,5 do 4,5 m2 na montážní pěnu</t>
  </si>
  <si>
    <t>1922662139</t>
  </si>
  <si>
    <t>Osazování zárubní nebo rámů kovových dveřních lisovaných nebo z úhelníků bez dveřních křídel na montážní pěnu, plochy otvoru přes 2,5 do 4,5 m2</t>
  </si>
  <si>
    <t>https://podminky.urs.cz/item/CS_URS_2025_02/642942721</t>
  </si>
  <si>
    <t>"O1"3</t>
  </si>
  <si>
    <t>55331723</t>
  </si>
  <si>
    <t>zárubeň dvoukřídlá ocelová pro dodatečnou montáž tl stěny 210-250mm rozměru 1450/1970, 2100mm</t>
  </si>
  <si>
    <t>1608838739</t>
  </si>
  <si>
    <t>P</t>
  </si>
  <si>
    <t>Poznámka k položce:_x000d_
DZUP</t>
  </si>
  <si>
    <t>55331717</t>
  </si>
  <si>
    <t>zárubeň dvoukřídlá ocelová pro dodatečnou montáž tl stěny 110-150mm rozměru 1450/1970, 2100mm</t>
  </si>
  <si>
    <t>397081675</t>
  </si>
  <si>
    <t>55331726</t>
  </si>
  <si>
    <t>zárubeň dvoukřídlá ocelová pro dodatečnou montáž tl stěny 260-300mm rozměru 1450/1970, 2100mm</t>
  </si>
  <si>
    <t>484805582</t>
  </si>
  <si>
    <t>20</t>
  </si>
  <si>
    <t>753433543</t>
  </si>
  <si>
    <t>"mč 114,122"16,69+68,78</t>
  </si>
  <si>
    <t>952901111</t>
  </si>
  <si>
    <t>Vyčištění budov bytové a občanské výstavby při výšce podlaží do 4 m</t>
  </si>
  <si>
    <t>1253197252</t>
  </si>
  <si>
    <t>Vyčištění budov nebo objektů před předáním do užívání budov bytové nebo občanské výstavby, světlé výšky podlaží do 4 m</t>
  </si>
  <si>
    <t>https://podminky.urs.cz/item/CS_URS_2025_02/952901111</t>
  </si>
  <si>
    <t>"mč 102,108,114,119,120,122,123,129"63,07+16,55+16,69+36,3+47,46+68,78+18,74+11,2</t>
  </si>
  <si>
    <t>22</t>
  </si>
  <si>
    <t>953961215</t>
  </si>
  <si>
    <t>Kotva chemickou patronou M 20 hl 170 mm do betonu, ŽB nebo kamene s vyvrtáním otvoru</t>
  </si>
  <si>
    <t>22676765</t>
  </si>
  <si>
    <t>Kotva chemická s vyvrtáním otvoru do betonu, železobetonu nebo tvrdého kamene chemická patrona, velikost M 20, hloubka 170 mm</t>
  </si>
  <si>
    <t>https://podminky.urs.cz/item/CS_URS_2025_02/953961215</t>
  </si>
  <si>
    <t>23</t>
  </si>
  <si>
    <t>95396513.R</t>
  </si>
  <si>
    <t>Kotva chemická s vyvrtáním otvoru kotevní šrouby pro chemické kotvy, velikost M 18, délka 150 mm</t>
  </si>
  <si>
    <t>-1633498347</t>
  </si>
  <si>
    <t>998</t>
  </si>
  <si>
    <t>Přesun hmot</t>
  </si>
  <si>
    <t>24</t>
  </si>
  <si>
    <t>998011001</t>
  </si>
  <si>
    <t>Přesun hmot pro budovy zděné v do 6 m</t>
  </si>
  <si>
    <t>876823814</t>
  </si>
  <si>
    <t>Přesun hmot pro budovy občanské výstavby, bydlení, výrobu a služby s nosnou svislou konstrukcí zděnou z cihel, tvárnic nebo kamene vodorovná dopravní vzdálenost do 100 m základní pro budovy výšky do 6 m</t>
  </si>
  <si>
    <t>https://podminky.urs.cz/item/CS_URS_2025_02/998011001</t>
  </si>
  <si>
    <t>25</t>
  </si>
  <si>
    <t>712341715.R1</t>
  </si>
  <si>
    <t>Provedení povlakové krytiny střech do 10° pásy NAIP přitavením zaizolování prostupů kruhového průřezu D do 300 mm, vč. dodávky materiálu</t>
  </si>
  <si>
    <t>1083783614</t>
  </si>
  <si>
    <t>Provedení povlakové krytiny střech plochých do 10° pásy přitavením NAIP ostatní činnosti při pokládání pásů (materiál ve specifikaci) zaizolování prostupů střešní rovinou kruhový průřez, průměr do 300 mm, vč. dodávky materiálu</t>
  </si>
  <si>
    <t>26</t>
  </si>
  <si>
    <t>712341720.R1</t>
  </si>
  <si>
    <t>Provedení povlakové krytiny střech do 10° pásy NAIP přitavením zaizolování prostupů hranatého průřezu plochy do 1 m2 vč. dodávky materiálu</t>
  </si>
  <si>
    <t>1618692789</t>
  </si>
  <si>
    <t>Provedení povlakové krytiny střech plochých do 10° pásy přitavením NAIP ostatní činnosti při pokládání pásů (materiál ve specifikaci) zaizolování prostupů střešní rovinou hranatý průřez, vnitřní plochy do 1 m2 vč. dodávky materiálu</t>
  </si>
  <si>
    <t>nové patky pro VZT</t>
  </si>
  <si>
    <t>27</t>
  </si>
  <si>
    <t>998712201</t>
  </si>
  <si>
    <t>Přesun hmot procentní pro krytiny povlakové v objektech v do 6 m</t>
  </si>
  <si>
    <t>%</t>
  </si>
  <si>
    <t>1352471758</t>
  </si>
  <si>
    <t>Přesun hmot pro povlakové krytiny stanovený procentní sazbou (%) z ceny vodorovná dopravní vzdálenost do 50 m základní v objektech výšky do 6 m</t>
  </si>
  <si>
    <t>https://podminky.urs.cz/item/CS_URS_2025_02/998712201</t>
  </si>
  <si>
    <t>727</t>
  </si>
  <si>
    <t>Zdravotechnika - protipožární ochrana</t>
  </si>
  <si>
    <t>28</t>
  </si>
  <si>
    <t>727111</t>
  </si>
  <si>
    <t>Protipožární trubní ucpávky prostupy stěnou a stropem požární odolnost dle PBŘ</t>
  </si>
  <si>
    <t>soubor</t>
  </si>
  <si>
    <t>1258132960</t>
  </si>
  <si>
    <t>29</t>
  </si>
  <si>
    <t>763431031</t>
  </si>
  <si>
    <t>Montáž minerálního podhledu s vyjímatelnými panely na zavěšený skrytý rošt</t>
  </si>
  <si>
    <t>-2041191892</t>
  </si>
  <si>
    <t>Montáž podhledu minerálního včetně zavěšeného roštu skrytého s panely vyjímatelnými jakékoliv velikosti panelů</t>
  </si>
  <si>
    <t>https://podminky.urs.cz/item/CS_URS_2025_02/763431031</t>
  </si>
  <si>
    <t>"mč 123 část"2,38*1,65</t>
  </si>
  <si>
    <t>"mč 108,119,121,129"16,38+36,3+10,68+11,2</t>
  </si>
  <si>
    <t>30</t>
  </si>
  <si>
    <t>59036514</t>
  </si>
  <si>
    <t>deska podhledová minerální rovná bílá jemně strukturovaná mikroperforovaná zvukově pohltivá 15x600x600mm</t>
  </si>
  <si>
    <t>32</t>
  </si>
  <si>
    <t>97091406</t>
  </si>
  <si>
    <t>163,957*1,05 'Přepočtené koeficientem množství</t>
  </si>
  <si>
    <t>31</t>
  </si>
  <si>
    <t>763431201</t>
  </si>
  <si>
    <t>Napojení minerálního podhledu na stěnu obvodovou lištou</t>
  </si>
  <si>
    <t>1146802048</t>
  </si>
  <si>
    <t>Montáž podhledu minerálního napojení na stěnu lištou obvodovou</t>
  </si>
  <si>
    <t>https://podminky.urs.cz/item/CS_URS_2025_02/763431201</t>
  </si>
  <si>
    <t>"mč 114,122"12,6+23,5</t>
  </si>
  <si>
    <t>"mč 123 část"(2,38+1,65)*2</t>
  </si>
  <si>
    <t>"mč 108,119,121,129"16,2+24,6+13,2+16,4</t>
  </si>
  <si>
    <t>998763401</t>
  </si>
  <si>
    <t>Přesun hmot procentní pro konstrukce montované z desek v objektech v do 6 m</t>
  </si>
  <si>
    <t>-1377857177</t>
  </si>
  <si>
    <t>Přesun hmot pro konstrukce montované z desek sádrokartonových, sádrovláknitých, cementovláknitých nebo cementových stanovený procentní sazbou (%) z ceny vodorovná dopravní vzdálenost do 50 m základní v objektech výšky do 6 m</t>
  </si>
  <si>
    <t>https://podminky.urs.cz/item/CS_URS_2025_02/998763401</t>
  </si>
  <si>
    <t>766</t>
  </si>
  <si>
    <t>Konstrukce truhlářské</t>
  </si>
  <si>
    <t>33</t>
  </si>
  <si>
    <t>766660011</t>
  </si>
  <si>
    <t>Montáž dveřních křídel otvíravých dvoukřídlových š do 1,45 m do ocelové zárubně</t>
  </si>
  <si>
    <t>504026903</t>
  </si>
  <si>
    <t>Montáž dveřních křídel dřevěných nebo plastových otevíravých do ocelové zárubně povrchově upravených dvoukřídlových, šířky do 1450 mm</t>
  </si>
  <si>
    <t>https://podminky.urs.cz/item/CS_URS_2025_02/766660011</t>
  </si>
  <si>
    <t>34</t>
  </si>
  <si>
    <t>RO1</t>
  </si>
  <si>
    <t>dveře dvoukřídlé dřevotřískové povrch laminátový CPL 2/3 prosklené 1450x1970/2100mm, zámek fab, štítové kování klikaxklika, křídla s padacím prahem</t>
  </si>
  <si>
    <t>-412235114</t>
  </si>
  <si>
    <t>35</t>
  </si>
  <si>
    <t>766O2</t>
  </si>
  <si>
    <t>D+Mt O2 5450/2300 Sestava hliník - 2x okna fix 1175/1400, 2x boční světlíky fix 1000/2300, 1x dveře jednokřídlé prosklené 1100/2300, otevíravé, klikaxklika, pětikomor rám, bíláxbílá, bezp. sklo Conex</t>
  </si>
  <si>
    <t>1746731906</t>
  </si>
  <si>
    <t>D6</t>
  </si>
  <si>
    <t>36</t>
  </si>
  <si>
    <t>998766201</t>
  </si>
  <si>
    <t>Přesun hmot procentní pro kce truhlářské v objektech v do 6 m</t>
  </si>
  <si>
    <t>656568389</t>
  </si>
  <si>
    <t>Přesun hmot pro konstrukce truhlářské stanovený procentní sazbou (%) z ceny vodorovná dopravní vzdálenost do 50 m základní v objektech výšky do 6 m</t>
  </si>
  <si>
    <t>https://podminky.urs.cz/item/CS_URS_2025_02/998766201</t>
  </si>
  <si>
    <t>767</t>
  </si>
  <si>
    <t>Konstrukce zámečnické</t>
  </si>
  <si>
    <t>37</t>
  </si>
  <si>
    <t>76701</t>
  </si>
  <si>
    <t>Žárové zinkování máčením</t>
  </si>
  <si>
    <t>kg</t>
  </si>
  <si>
    <t>586861338</t>
  </si>
  <si>
    <t>38</t>
  </si>
  <si>
    <t>767995115</t>
  </si>
  <si>
    <t>Montáž atypických zámečnických konstrukcí hmotnosti přes 50 do 100 kg</t>
  </si>
  <si>
    <t>-1919891030</t>
  </si>
  <si>
    <t>Montáž ostatních atypických zámečnických konstrukcí hmotnosti přes 50 do 100 kg</t>
  </si>
  <si>
    <t>https://podminky.urs.cz/item/CS_URS_2025_02/767995115</t>
  </si>
  <si>
    <t>"Z8 plech 10 svařenec"(1*1+0,3*0,15)*78,5</t>
  </si>
  <si>
    <t>39</t>
  </si>
  <si>
    <t>13611228</t>
  </si>
  <si>
    <t>plech ocelový hladký jakost S235JR tl 10mm tabule</t>
  </si>
  <si>
    <t>-1869989119</t>
  </si>
  <si>
    <t>Poznámka k položce:_x000d_
Hmotnost 78,5 kg/m2</t>
  </si>
  <si>
    <t>40</t>
  </si>
  <si>
    <t>998767201</t>
  </si>
  <si>
    <t>Přesun hmot procentní pro zámečnické konstrukce v objektech v do 6 m</t>
  </si>
  <si>
    <t>-451623016</t>
  </si>
  <si>
    <t>Přesun hmot pro zámečnické konstrukce stanovený procentní sazbou (%) z ceny vodorovná dopravní vzdálenost do 50 m základní v objektech výšky do 6 m</t>
  </si>
  <si>
    <t>https://podminky.urs.cz/item/CS_URS_2025_02/998767201</t>
  </si>
  <si>
    <t>41</t>
  </si>
  <si>
    <t>771121011</t>
  </si>
  <si>
    <t>Nátěr penetrační na podlahu</t>
  </si>
  <si>
    <t>582435340</t>
  </si>
  <si>
    <t>Příprava podkladu před provedením dlažby nátěr penetrační na podlahu</t>
  </si>
  <si>
    <t>https://podminky.urs.cz/item/CS_URS_2025_02/771121011</t>
  </si>
  <si>
    <t>"mč 122"68,78</t>
  </si>
  <si>
    <t>42</t>
  </si>
  <si>
    <t>771121015</t>
  </si>
  <si>
    <t>Nátěr kontaktní pro nesavé podklady na podlahu</t>
  </si>
  <si>
    <t>347934449</t>
  </si>
  <si>
    <t>Příprava podkladu před provedením dlažby nátěr kontaktní pro nesavé podklady na podlahu</t>
  </si>
  <si>
    <t>https://podminky.urs.cz/item/CS_URS_2025_02/771121015</t>
  </si>
  <si>
    <t>43</t>
  </si>
  <si>
    <t>771151014</t>
  </si>
  <si>
    <t>Samonivelační stěrka podlah pevnosti 20 MPa tl přes 8 do 10 mm</t>
  </si>
  <si>
    <t>1422139958</t>
  </si>
  <si>
    <t>Příprava podkladu před provedením dlažby samonivelační stěrka min. pevnosti 20 MPa, tloušťky přes 8 do 10 mm</t>
  </si>
  <si>
    <t>https://podminky.urs.cz/item/CS_URS_2025_02/771151014</t>
  </si>
  <si>
    <t>44</t>
  </si>
  <si>
    <t>771474112</t>
  </si>
  <si>
    <t>Montáž soklů z dlaždic keramických rovných lepených cementovým flexibilním lepidlem v přes 65 do 90 mm</t>
  </si>
  <si>
    <t>-1199855903</t>
  </si>
  <si>
    <t>Montáž soklů z dlaždic keramických lepených cementovým flexibilním lepidlem rovných, výšky přes 65 do 90 mm</t>
  </si>
  <si>
    <t>https://podminky.urs.cz/item/CS_URS_2025_02/771474112</t>
  </si>
  <si>
    <t>"mč 122"(11,9+5,8)*2</t>
  </si>
  <si>
    <t>"otvor"-1,65</t>
  </si>
  <si>
    <t>45</t>
  </si>
  <si>
    <t>59761416</t>
  </si>
  <si>
    <t>sokl-dlažba keramická slinutá hladká do interiéru i exteriéru 300x80mm</t>
  </si>
  <si>
    <t>2037196556</t>
  </si>
  <si>
    <t>34,1/0,3</t>
  </si>
  <si>
    <t>113,667*1,1 'Přepočtené koeficientem množství</t>
  </si>
  <si>
    <t>46</t>
  </si>
  <si>
    <t>771574476</t>
  </si>
  <si>
    <t>Montáž podlah keramických pro mechanické zatížení lepených cementovým flexibilním lepidlem přes 9 do 12 ks/m2</t>
  </si>
  <si>
    <t>-335934936</t>
  </si>
  <si>
    <t>Montáž podlah z dlaždic keramických lepených cementovým flexibilním lepidlem pro vysoké mechanické zatížení, tloušťky přes 10 mm přes 9 do 12 ks/m2</t>
  </si>
  <si>
    <t>https://podminky.urs.cz/item/CS_URS_2025_02/771574476</t>
  </si>
  <si>
    <t>47</t>
  </si>
  <si>
    <t>61409</t>
  </si>
  <si>
    <t>dlažba keramická slinutá protiskluzná do interiéru i exteriéru pro vysoké mechanické namáhání 300/300 mm</t>
  </si>
  <si>
    <t>821876856</t>
  </si>
  <si>
    <t>68,78*1,1 'Přepočtené koeficientem množství</t>
  </si>
  <si>
    <t>48</t>
  </si>
  <si>
    <t>771592011</t>
  </si>
  <si>
    <t>Čištění vnitřních ploch podlah nebo schodišť po položení dlažby chemickými prostředky</t>
  </si>
  <si>
    <t>-2070288648</t>
  </si>
  <si>
    <t>Čištění vnitřních ploch po položení dlažby podlah nebo schodišť chemickými prostředky</t>
  </si>
  <si>
    <t>https://podminky.urs.cz/item/CS_URS_2025_02/771592011</t>
  </si>
  <si>
    <t>49</t>
  </si>
  <si>
    <t>998771201</t>
  </si>
  <si>
    <t>Přesun hmot procentní pro podlahy z dlaždic v objektech v do 6 m</t>
  </si>
  <si>
    <t>-1534419784</t>
  </si>
  <si>
    <t>Přesun hmot pro podlahy z dlaždic stanovený procentní sazbou (%) z ceny vodorovná dopravní vzdálenost do 50 m základní v objektech výšky do 6 m</t>
  </si>
  <si>
    <t>https://podminky.urs.cz/item/CS_URS_2025_02/998771201</t>
  </si>
  <si>
    <t>50</t>
  </si>
  <si>
    <t>776121112</t>
  </si>
  <si>
    <t>Vodou ředitelná penetrace savého podkladu povlakových podlah</t>
  </si>
  <si>
    <t>-128682695</t>
  </si>
  <si>
    <t>Příprava podkladu povlakových podlah a stěn penetrace vodou ředitelná podlah</t>
  </si>
  <si>
    <t>https://podminky.urs.cz/item/CS_URS_2025_02/776121112</t>
  </si>
  <si>
    <t>"mč 114 - 2 vrstvy"16,69*2</t>
  </si>
  <si>
    <t>51</t>
  </si>
  <si>
    <t>776141114</t>
  </si>
  <si>
    <t>Stěrka podlahová nivelační pro vyrovnání podkladu povlakových podlah pevnosti 20 MPa tl přes 8 do 10 mm</t>
  </si>
  <si>
    <t>1404644658</t>
  </si>
  <si>
    <t>Příprava podkladu povlakových podlah a stěn vyrovnání samonivelační stěrkou podlah pevnosti 20 MPa, tloušťky přes 8 do 10 mm</t>
  </si>
  <si>
    <t>https://podminky.urs.cz/item/CS_URS_2025_02/776141114</t>
  </si>
  <si>
    <t>"mč 114"16,69</t>
  </si>
  <si>
    <t>52</t>
  </si>
  <si>
    <t>776221111</t>
  </si>
  <si>
    <t>Lepení pásů z PVC standardním lepidlem</t>
  </si>
  <si>
    <t>1543237546</t>
  </si>
  <si>
    <t>Montáž podlahovin z PVC lepením standardním lepidlem z pásů</t>
  </si>
  <si>
    <t>https://podminky.urs.cz/item/CS_URS_2025_02/776221111</t>
  </si>
  <si>
    <t>53</t>
  </si>
  <si>
    <t>R11044</t>
  </si>
  <si>
    <t>PVC vinyl pás šedý, povrch PUR, tl 2,80mm,útlum hluku 15 dB, rozměrová stálost 0,40%, protiskluznost DS R10, odpor 0,018, třída zátěže 41</t>
  </si>
  <si>
    <t>-119939026</t>
  </si>
  <si>
    <t>16,69*1,1 'Přepočtené koeficientem množství</t>
  </si>
  <si>
    <t>54</t>
  </si>
  <si>
    <t>776411112</t>
  </si>
  <si>
    <t>Montáž obvodových soklíků výšky do 100 mm</t>
  </si>
  <si>
    <t>1054366051</t>
  </si>
  <si>
    <t>Montáž soklíků lepením obvodových, výšky přes 80 do 100 mm</t>
  </si>
  <si>
    <t>https://podminky.urs.cz/item/CS_URS_2025_02/776411112</t>
  </si>
  <si>
    <t>"mč 114"(4,4+3,8)*2</t>
  </si>
  <si>
    <t>55</t>
  </si>
  <si>
    <t>28411010</t>
  </si>
  <si>
    <t>lišta soklová PVC 20x100mm</t>
  </si>
  <si>
    <t>1783676275</t>
  </si>
  <si>
    <t>14,75*1,02 'Přepočtené koeficientem množství</t>
  </si>
  <si>
    <t>56</t>
  </si>
  <si>
    <t>776421312</t>
  </si>
  <si>
    <t>Montáž přechodových šroubovaných lišt</t>
  </si>
  <si>
    <t>2060940977</t>
  </si>
  <si>
    <t>Montáž lišt přechodových šroubovaných</t>
  </si>
  <si>
    <t>https://podminky.urs.cz/item/CS_URS_2025_02/776421312</t>
  </si>
  <si>
    <t>1,5*3</t>
  </si>
  <si>
    <t>57</t>
  </si>
  <si>
    <t>55343114</t>
  </si>
  <si>
    <t>profil přechodový Al narážecí 30mm bronz</t>
  </si>
  <si>
    <t>-958315636</t>
  </si>
  <si>
    <t>4,5*1,02 'Přepočtené koeficientem množství</t>
  </si>
  <si>
    <t>58</t>
  </si>
  <si>
    <t>998776201</t>
  </si>
  <si>
    <t>Přesun hmot procentní pro podlahy povlakové v objektech v do 6 m</t>
  </si>
  <si>
    <t>1239504078</t>
  </si>
  <si>
    <t>Přesun hmot pro podlahy povlakové stanovený procentní sazbou (%) z ceny vodorovná dopravní vzdálenost do 50 m základní v objektech výšky do 6 m</t>
  </si>
  <si>
    <t>https://podminky.urs.cz/item/CS_URS_2025_02/998776201</t>
  </si>
  <si>
    <t>784</t>
  </si>
  <si>
    <t>Dokončovací práce - malby a tapety</t>
  </si>
  <si>
    <t>59</t>
  </si>
  <si>
    <t>784181101</t>
  </si>
  <si>
    <t>Základní akrylátová jednonásobná bezbarvá penetrace podkladu v místnostech v do 3,80 m</t>
  </si>
  <si>
    <t>1130018568</t>
  </si>
  <si>
    <t>Penetrace podkladu jednonásobná základní akrylátová bezbarvá v místnostech výšky do 3,80 m</t>
  </si>
  <si>
    <t>https://podminky.urs.cz/item/CS_URS_2025_02/784181101</t>
  </si>
  <si>
    <t>stávající stěny</t>
  </si>
  <si>
    <t>"okolí osazovaných otvor prvků mč 119,129,120 odhad"(6,3+2,5*2)*0,3*2+(2*3*0,5)*2</t>
  </si>
  <si>
    <t>"mč 114"(4,4+3,8)*2*2,7</t>
  </si>
  <si>
    <t>"otvory"-(1,5*2+1,8*1,5)</t>
  </si>
  <si>
    <t>"mč 122"(11,9+5,8)*2*2,7</t>
  </si>
  <si>
    <t>"otvory"-(1,5*2+3,6*1,6*2+1,2*1,6)</t>
  </si>
  <si>
    <t>60</t>
  </si>
  <si>
    <t>784221101</t>
  </si>
  <si>
    <t>Dvojnásobné bílé malby ze směsí za sucha dobře otěruvzdorných v místnostech do 3,80 m</t>
  </si>
  <si>
    <t>230656505</t>
  </si>
  <si>
    <t>Malby z malířských směsí otěruvzdorných za sucha dvojnásobné, bílé za sucha otěruvzdorné dobře v místnostech výšky do 3,80 m</t>
  </si>
  <si>
    <t>https://podminky.urs.cz/item/CS_URS_2025_02/784221101</t>
  </si>
  <si>
    <t>786</t>
  </si>
  <si>
    <t>Dokončovací práce - čalounické úpravy</t>
  </si>
  <si>
    <t>61</t>
  </si>
  <si>
    <t>786623011</t>
  </si>
  <si>
    <t>Montáž venkovní žaluzie do okenního nebo dveřního otvoru na rám nebo do žaluziové schránky ovládané motorem pl do 4 m2</t>
  </si>
  <si>
    <t>2075395612</t>
  </si>
  <si>
    <t>Montáž venkovních žaluzií do okenního nebo dveřního otvoru ovládaných motorem, upevněných na rám nebo do žaluziově schránky, plochy do 4 m2</t>
  </si>
  <si>
    <t>https://podminky.urs.cz/item/CS_URS_2025_02/786623011</t>
  </si>
  <si>
    <t>"Z4"1</t>
  </si>
  <si>
    <t>"Z5"2</t>
  </si>
  <si>
    <t>"Z6"1</t>
  </si>
  <si>
    <t>"Z7"1</t>
  </si>
  <si>
    <t>62</t>
  </si>
  <si>
    <t>55342524</t>
  </si>
  <si>
    <t>žaluzie Z-90 ovládaná základním motorem včetně příslušenství plochy do 1,5m2</t>
  </si>
  <si>
    <t>2123694284</t>
  </si>
  <si>
    <t>Poznámka k položce:_x000d_
příslušenství = horní Al profil včetně držáků, spodní Al profil, vodící Al profil včetně držáků</t>
  </si>
  <si>
    <t>"Z4"0,9*1,7</t>
  </si>
  <si>
    <t>63</t>
  </si>
  <si>
    <t>55342525</t>
  </si>
  <si>
    <t>žaluzie Z-90 ovládaná základním motorem včetně příslušenství plochy do 2,0m2</t>
  </si>
  <si>
    <t>-956979421</t>
  </si>
  <si>
    <t>"Z7"1,2*1,6</t>
  </si>
  <si>
    <t>64</t>
  </si>
  <si>
    <t>55342528</t>
  </si>
  <si>
    <t>žaluzie Z-90 ovládaná základním motorem včetně příslušenství plochy do 3,5m2</t>
  </si>
  <si>
    <t>-709668714</t>
  </si>
  <si>
    <t>"Z5"1,8*1,8*2</t>
  </si>
  <si>
    <t>"Z6"1,8*1,8</t>
  </si>
  <si>
    <t>65</t>
  </si>
  <si>
    <t>786623015</t>
  </si>
  <si>
    <t>Montáž venkovní žaluzie do okenního nebo dveřního otvoru na rám nebo do žaluziové schránky ovládané motorem pl přes 6 do 8 m2</t>
  </si>
  <si>
    <t>916752207</t>
  </si>
  <si>
    <t>Montáž venkovních žaluzií do okenního nebo dveřního otvoru ovládaných motorem, upevněných na rám nebo do žaluziově schránky, plochy přes 6 do 8 m2</t>
  </si>
  <si>
    <t>https://podminky.urs.cz/item/CS_URS_2025_02/786623015</t>
  </si>
  <si>
    <t>"Z1"2</t>
  </si>
  <si>
    <t>"Z2"1</t>
  </si>
  <si>
    <t>"Z3"2</t>
  </si>
  <si>
    <t>66</t>
  </si>
  <si>
    <t>55342532</t>
  </si>
  <si>
    <t>žaluzie Z-90 ovládaná základním motorem včetně příslušenství plochy do 7,0m2</t>
  </si>
  <si>
    <t>1060554801</t>
  </si>
  <si>
    <t>"Z2"3,6*1,7</t>
  </si>
  <si>
    <t>"Z3"3,6*1,6*2</t>
  </si>
  <si>
    <t>67</t>
  </si>
  <si>
    <t>55342533</t>
  </si>
  <si>
    <t>žaluzie Z-90 ovládaná základním motorem včetně příslušenství plochy do 8,0m2</t>
  </si>
  <si>
    <t>-1961182905</t>
  </si>
  <si>
    <t>"Z1"4,5*1,7*2</t>
  </si>
  <si>
    <t>68</t>
  </si>
  <si>
    <t>786623039</t>
  </si>
  <si>
    <t>Montáž žaluziové schránky venkovní žaluzie osazené do okenního nebo dveřního otvoru dl do 1300 mm</t>
  </si>
  <si>
    <t>1951487514</t>
  </si>
  <si>
    <t>Montáž venkovních žaluzií do okenního nebo dveřního otvoru žaluziové schránky, délky do 1300 mm</t>
  </si>
  <si>
    <t>https://podminky.urs.cz/item/CS_URS_2025_02/786623039</t>
  </si>
  <si>
    <t>69</t>
  </si>
  <si>
    <t>28376713</t>
  </si>
  <si>
    <t>kryt podomítkový PUR s izolací XPS 30 mm včetně kotvení pro žaluzii plochy do 1,5m2 š do 1,0m</t>
  </si>
  <si>
    <t>-1354573108</t>
  </si>
  <si>
    <t>70</t>
  </si>
  <si>
    <t>786623041</t>
  </si>
  <si>
    <t>Montáž žaluziové schránky venkovní žaluzie osazené do okenního nebo dveřního otvoru dl přes 1300 do 2400 mm</t>
  </si>
  <si>
    <t>-1179336266</t>
  </si>
  <si>
    <t>Montáž venkovních žaluzií do okenního nebo dveřního otvoru žaluziové schránky, délky přes 1300 do 2400 mm</t>
  </si>
  <si>
    <t>https://podminky.urs.cz/item/CS_URS_2025_02/786623041</t>
  </si>
  <si>
    <t>71</t>
  </si>
  <si>
    <t>28376716</t>
  </si>
  <si>
    <t>kryt podomítkový PUR s izolací XPS 30 mm včetně kotvení pro žaluzii plochy do 2,0m2 š do 2,0m</t>
  </si>
  <si>
    <t>-1710060606</t>
  </si>
  <si>
    <t>72</t>
  </si>
  <si>
    <t>803379624</t>
  </si>
  <si>
    <t>73</t>
  </si>
  <si>
    <t>28376723</t>
  </si>
  <si>
    <t>kryt podomítkový PUR s izolací XPS 30 mm včetně kotvení pro žaluzii plochy do 4,0m2 š do 2,0m</t>
  </si>
  <si>
    <t>123969826</t>
  </si>
  <si>
    <t>74</t>
  </si>
  <si>
    <t>786623043</t>
  </si>
  <si>
    <t>Montáž žaluziové schránky venkovní žaluzie osazené do okenního nebo dveřního otvoru dl přes 2400 do 4000 mm</t>
  </si>
  <si>
    <t>-1322777781</t>
  </si>
  <si>
    <t>Montáž venkovních žaluzií do okenního nebo dveřního otvoru žaluziové schránky, délky přes 2400 do 4000 mm</t>
  </si>
  <si>
    <t>https://podminky.urs.cz/item/CS_URS_2025_02/786623043</t>
  </si>
  <si>
    <t>75</t>
  </si>
  <si>
    <t>28376737</t>
  </si>
  <si>
    <t>kryt podomítkový PUR s izolací XPS 30 mm včetně kotvení pro žaluzii plochy do 8,0m2 š do 4,0m</t>
  </si>
  <si>
    <t>-432568626</t>
  </si>
  <si>
    <t>76</t>
  </si>
  <si>
    <t>786623045</t>
  </si>
  <si>
    <t>Montáž žaluziové schránky venkovní žaluzie osazené do okenního nebo dveřního otvoru dl přes 4000 mm</t>
  </si>
  <si>
    <t>-1439955222</t>
  </si>
  <si>
    <t>Montáž venkovních žaluzií do okenního nebo dveřního otvoru žaluziové schránky, délky přes 4000 mm</t>
  </si>
  <si>
    <t>https://podminky.urs.cz/item/CS_URS_2025_02/786623045</t>
  </si>
  <si>
    <t>77</t>
  </si>
  <si>
    <t>28376738</t>
  </si>
  <si>
    <t>kryt podomítkový PUR s izolací XPS 30 mm včetně kotvení pro žaluzii plochy do 8,0m2 š přes 4,0m</t>
  </si>
  <si>
    <t>-1920703505</t>
  </si>
  <si>
    <t>78</t>
  </si>
  <si>
    <t>998786201</t>
  </si>
  <si>
    <t>Přesun hmot procentní pro stínění a čalounické úpravy v objektech v do 6 m</t>
  </si>
  <si>
    <t>-958384184</t>
  </si>
  <si>
    <t>Přesun hmot pro stínění a čalounické úpravy stanovený procentní sazbou (%) z ceny vodorovná dopravní vzdálenost do 50 m základní v objektech výšky do 6 m</t>
  </si>
  <si>
    <t>https://podminky.urs.cz/item/CS_URS_2025_02/998786201</t>
  </si>
  <si>
    <t>SO 01.1c - Stavební část - nábytek</t>
  </si>
  <si>
    <t>D1 - Židle</t>
  </si>
  <si>
    <t>D2 - Laboratorní stůl vč nástěnných skříněk, 3900/600/750</t>
  </si>
  <si>
    <t>D3 - Laboratorní stůl oboustranný, 2400/1650/900</t>
  </si>
  <si>
    <t>D4 - Židle laboratorní</t>
  </si>
  <si>
    <t>D5 - Skříň úložná, 1200/900/2450</t>
  </si>
  <si>
    <t>D6 - Stůl pod digestoř, 900/900/750</t>
  </si>
  <si>
    <t>D7 - Laboratorní pracovní linka, 3900/900/900</t>
  </si>
  <si>
    <t>D8 - Laboratorní stůl oboustranný, 7820/1800/750</t>
  </si>
  <si>
    <t>D9 - Laboratorní pracovní linka, 4210,750/900</t>
  </si>
  <si>
    <t>D10 - Laboratorní pracovní linka, 2740/750/900</t>
  </si>
  <si>
    <t>D11 - Kancelářský stůl, 3000/600/750</t>
  </si>
  <si>
    <t>D12 - Židle kancelářská</t>
  </si>
  <si>
    <t>D13 - Kancelářský stůl, 1570/600/750</t>
  </si>
  <si>
    <t>D14 - Kancelářský stůl, 1570+1800/600/750</t>
  </si>
  <si>
    <t>D15 - Montážní práce, doprava</t>
  </si>
  <si>
    <t>D1</t>
  </si>
  <si>
    <t>Židle</t>
  </si>
  <si>
    <t>Pol124</t>
  </si>
  <si>
    <t>Židle laboratorní zvýšená, kožené opěradlo, výškově stavitelná s opěrným chromovým kruhem, koženka, kolečka pro tvrdý povrch, 620/1080</t>
  </si>
  <si>
    <t>D2</t>
  </si>
  <si>
    <t>Laboratorní stůl vč nástěnných skříněk, 3900/600/750</t>
  </si>
  <si>
    <t>Pol125</t>
  </si>
  <si>
    <t>Skříňka laboratorní zásuvková na soklu, pro práci v sedě, čtyři zásuvky, horní zásuvka bez zámku, 600/570/720</t>
  </si>
  <si>
    <t>Pol126</t>
  </si>
  <si>
    <t>Konstrukce tvaru H (montovaná), pro práci v sedě, bez pracovní desky, 900/545/720</t>
  </si>
  <si>
    <t>Pol127</t>
  </si>
  <si>
    <t>Skříňka laboratorní kombinovaná na soklu, pro práci v sedě, dveře bez zámku (jedna police), horní zásuvka bez zámku, jednodveřová, 450/570/720</t>
  </si>
  <si>
    <t>Pol128</t>
  </si>
  <si>
    <t>Deska pracovní, postforming, tl. 28 mm, 1000/600/28</t>
  </si>
  <si>
    <t>Pol129</t>
  </si>
  <si>
    <t>Boční zábrana proti ostřiku, plexisklo, 4/590/750</t>
  </si>
  <si>
    <t>Pol130</t>
  </si>
  <si>
    <t>Skříňka nástěnná dveřová, dveře plné bez zámku (jedna police), jednodveřová, 600/350/740</t>
  </si>
  <si>
    <t>Pol131</t>
  </si>
  <si>
    <t>Skříňka nástěnná dvoudveřová, dveře plné bez zámku (jedna police), 900/350/740</t>
  </si>
  <si>
    <t>D3</t>
  </si>
  <si>
    <t>Laboratorní stůl oboustranný, 2400/1650/900</t>
  </si>
  <si>
    <t>Pol132</t>
  </si>
  <si>
    <t>Konstrukce tvaru H (montovaná), pro práci ve stoje, bez pracovní desky, 1200/695/870</t>
  </si>
  <si>
    <t>Pol133</t>
  </si>
  <si>
    <t>Zakrytování zad (odnímatelné) - 1200/870</t>
  </si>
  <si>
    <t>Pol134</t>
  </si>
  <si>
    <t>Deska pracovní, postforming, tl. 28 mm/1000/750</t>
  </si>
  <si>
    <t>Pol135</t>
  </si>
  <si>
    <t>Stěna pro rozvod médií kovová - typ sloupová (stojící na podlaze), oboustranná bez vaničky, 2 police (HPL) hloubky 126+350 mm, 1200/350/1620</t>
  </si>
  <si>
    <t>Pol136</t>
  </si>
  <si>
    <t>Panel elektro zásuvek (2x230V) - do médiové stěny (typ sloupová)</t>
  </si>
  <si>
    <t>D4</t>
  </si>
  <si>
    <t>Židle laboratorní</t>
  </si>
  <si>
    <t>D5</t>
  </si>
  <si>
    <t>Skříň úložná, 1200/900/2450</t>
  </si>
  <si>
    <t>Pol137</t>
  </si>
  <si>
    <t>Skříň laboratorní dveřová na soklu, horní dveře plné bez zámku (dvě police), spodní plné bez zámku (jedna police), dvoudveřová, levé otvírání, 600/900/1960</t>
  </si>
  <si>
    <t>Pol138</t>
  </si>
  <si>
    <t>Skříň laboratorní dveřová na soklu, horní dveře plné bez zámku (dvě police), spodní plné bez zámku (jedna police), dvoudveřová, pravé otvírání, 600/900/1960</t>
  </si>
  <si>
    <t>Pol139</t>
  </si>
  <si>
    <t>Skříňová nadstavba laboratorní dveřová, dveře bez zámku (bez police), jednodveřová, levé otvírání, 600/900/490</t>
  </si>
  <si>
    <t>Pol140</t>
  </si>
  <si>
    <t>Skříňová nadstavba laboratorní dveřová, dveře bez zámku (bez police), jednodveřová, pravé otvírání, 600/900/490</t>
  </si>
  <si>
    <t>Stůl pod digestoř, 900/900/750</t>
  </si>
  <si>
    <t>Pol141</t>
  </si>
  <si>
    <t>Konstrukce tvaru H (montovaná), pro práci ve stoje, bez pracovní desky, 900/845/720</t>
  </si>
  <si>
    <t>Pol142</t>
  </si>
  <si>
    <t>Deska pracovní, postforming, tl. 28 mm/1000/900</t>
  </si>
  <si>
    <t>D7</t>
  </si>
  <si>
    <t>Laboratorní pracovní linka, 3900/900/900</t>
  </si>
  <si>
    <t>Pol143</t>
  </si>
  <si>
    <t>Konstrukce tvaru H (montovaná), pro práci ve stoje, bez pracovní desky, 1500/795/870</t>
  </si>
  <si>
    <t>Pol144</t>
  </si>
  <si>
    <t>Deska pracovní, nerez AISI 304, tl. 30 mm (potravinářský), 1000/900/30</t>
  </si>
  <si>
    <t>Pol145</t>
  </si>
  <si>
    <t>Celonerezová konstrukce s pracovní nerezovou deskou 900/900/900 a zabudovaným nerezovým dřezem AISI 304 , dřez 700x550/300</t>
  </si>
  <si>
    <t>Pol146</t>
  </si>
  <si>
    <t>Baterie stojánková - SMĚŠOVACÍ, chromová, páková, ramínko 230 mm, sprška</t>
  </si>
  <si>
    <t>D8</t>
  </si>
  <si>
    <t>Laboratorní stůl oboustranný, 7820/1800/750</t>
  </si>
  <si>
    <t>Pol147</t>
  </si>
  <si>
    <t>Konstrukce tvaru H (montovaná), pro práci v sedě, bez pracovní desky, 1800/845/720</t>
  </si>
  <si>
    <t>Pol148</t>
  </si>
  <si>
    <t>Konstrukce tvaru H (montovaná), pro práci v sedě, bez pracovní desky, 1200/845/720</t>
  </si>
  <si>
    <t>Pol149</t>
  </si>
  <si>
    <t>Deska pracovní, postforming, tl. 28 mm, 1000/900/28</t>
  </si>
  <si>
    <t>Pol150</t>
  </si>
  <si>
    <t>Armatura laboratorní stojánková, 2x zásuvka 230V, IP 54, jednostranná</t>
  </si>
  <si>
    <t>D9</t>
  </si>
  <si>
    <t>Laboratorní pracovní linka, 4210,750/900</t>
  </si>
  <si>
    <t>Pol151</t>
  </si>
  <si>
    <t>Konstrukce tvaru H (montovaná), pro práci ve stoje, bez pracovní desky, 1500/695/870</t>
  </si>
  <si>
    <t>80</t>
  </si>
  <si>
    <t>Pol152</t>
  </si>
  <si>
    <t>Doměr rovný se soklem, 18/150/867</t>
  </si>
  <si>
    <t>82</t>
  </si>
  <si>
    <t>Pol153</t>
  </si>
  <si>
    <t>Skříňka laboratorní dveřová na soklu, pro práci ve stoje, dveře bez zámku (jedna police), jednodveřová, 600/570/870</t>
  </si>
  <si>
    <t>84</t>
  </si>
  <si>
    <t>86</t>
  </si>
  <si>
    <t>88</t>
  </si>
  <si>
    <t>Pol154</t>
  </si>
  <si>
    <t>Celonerezová konstrukce s pracovní nerezovou deskou 1500/750/900 a zabudovaným nerezovým dřezem AISI 304 , dřez 1350x550/400</t>
  </si>
  <si>
    <t>90</t>
  </si>
  <si>
    <t>Pol155</t>
  </si>
  <si>
    <t>Deska pracovní, nerez AISI 304, tl. 30 mm (potravinářský), 1000/750/30</t>
  </si>
  <si>
    <t>92</t>
  </si>
  <si>
    <t>94</t>
  </si>
  <si>
    <t>D10</t>
  </si>
  <si>
    <t>Laboratorní pracovní linka, 2740/750/900</t>
  </si>
  <si>
    <t>96</t>
  </si>
  <si>
    <t>Pol156</t>
  </si>
  <si>
    <t>Skříňka laboratorní dveřová na soklu, pro práci ve stoje, dveře bez zámku (jedna police), dvoudveřová, 900/570/870</t>
  </si>
  <si>
    <t>98</t>
  </si>
  <si>
    <t>Pol157</t>
  </si>
  <si>
    <t>Skříňka laboratorní výlevková dveřová na soklu s podpěrou pod výlevku, pro práci ve stoje, dveře bez zámku (bez police), jednodveřová, 600/570/870</t>
  </si>
  <si>
    <t>100</t>
  </si>
  <si>
    <t>102</t>
  </si>
  <si>
    <t>104</t>
  </si>
  <si>
    <t>106</t>
  </si>
  <si>
    <t>Pol158</t>
  </si>
  <si>
    <t>Deska pracovní, kámen umělý, tl. 20 mm, 1000/750</t>
  </si>
  <si>
    <t>108</t>
  </si>
  <si>
    <t>Pol159</t>
  </si>
  <si>
    <t>Výlevka kameninová pro zabudování, 445/445/265</t>
  </si>
  <si>
    <t>110</t>
  </si>
  <si>
    <t>Pol160</t>
  </si>
  <si>
    <t>Sifon k výlevce PP bez odbočky</t>
  </si>
  <si>
    <t>112</t>
  </si>
  <si>
    <t>Pol161</t>
  </si>
  <si>
    <t>Armatura laboratorní stojánková - SMĚŠOVACÍ, VODA, s klinickou pákou, vysoká, G3/4"</t>
  </si>
  <si>
    <t>114</t>
  </si>
  <si>
    <t>Pol162</t>
  </si>
  <si>
    <t>Sprcha bezpečnostní obličejová s jednoduchou úhlovou oční/obličejovou tryskou, varianta pro uchycení do pracovní desky stolu</t>
  </si>
  <si>
    <t>116</t>
  </si>
  <si>
    <t>Pol163</t>
  </si>
  <si>
    <t>Skříňka nástěnná dveřová, dveře plné bez zámku (jedna police), dvoudveřová, 900/350/740</t>
  </si>
  <si>
    <t>118</t>
  </si>
  <si>
    <t>Pol164</t>
  </si>
  <si>
    <t>Odkapávač - sušák na sklo nástěnný, 72 pozic, průměr bodlin 15 mm, 450/630</t>
  </si>
  <si>
    <t>120</t>
  </si>
  <si>
    <t>122</t>
  </si>
  <si>
    <t>124</t>
  </si>
  <si>
    <t>D11</t>
  </si>
  <si>
    <t>Kancelářský stůl, 3000/600/750</t>
  </si>
  <si>
    <t>Pol165</t>
  </si>
  <si>
    <t>Konstrukce tvaru H (montovaná), pro práci v sedě, bez pracovní desky, 1500/545/720</t>
  </si>
  <si>
    <t>126</t>
  </si>
  <si>
    <t>128</t>
  </si>
  <si>
    <t>130</t>
  </si>
  <si>
    <t>132</t>
  </si>
  <si>
    <t>D12</t>
  </si>
  <si>
    <t>Židle kancelářská</t>
  </si>
  <si>
    <t>Pol166</t>
  </si>
  <si>
    <t>židle kancelářská, kolečka, textilní potah sedáku i opěráku, nastavitelné područky, synchronní mechanika (plynulá změna úhlu sedáku a opěráku, několikanásobná aretace, nastavení síly přítlaku(</t>
  </si>
  <si>
    <t>134</t>
  </si>
  <si>
    <t>D13</t>
  </si>
  <si>
    <t>Kancelářský stůl, 1570/600/750</t>
  </si>
  <si>
    <t>Pol167</t>
  </si>
  <si>
    <t>Konstrukce tvaru H (montovaná), pro práci v sedě, bez pracovní desky, 1500545/720</t>
  </si>
  <si>
    <t>136</t>
  </si>
  <si>
    <t>Pol168</t>
  </si>
  <si>
    <t>138</t>
  </si>
  <si>
    <t>D14</t>
  </si>
  <si>
    <t>Kancelářský stůl, 1570+1800/600/750</t>
  </si>
  <si>
    <t>140</t>
  </si>
  <si>
    <t>Pol169</t>
  </si>
  <si>
    <t>Konstrukce tvaru H (montovaná), pro práci v sedě, bez pracovní desky, 1200/545/720</t>
  </si>
  <si>
    <t>142</t>
  </si>
  <si>
    <t>144</t>
  </si>
  <si>
    <t>146</t>
  </si>
  <si>
    <t>D15</t>
  </si>
  <si>
    <t>Montážní práce, doprava</t>
  </si>
  <si>
    <t>Pol170</t>
  </si>
  <si>
    <t>Montážní práce</t>
  </si>
  <si>
    <t>148</t>
  </si>
  <si>
    <t>Pol171</t>
  </si>
  <si>
    <t>Doprava - Hradec Králové</t>
  </si>
  <si>
    <t>150</t>
  </si>
  <si>
    <t>Pol172</t>
  </si>
  <si>
    <t>Revize elektro</t>
  </si>
  <si>
    <t>152</t>
  </si>
  <si>
    <t>SO 01.4a - Elektro - silnoproud</t>
  </si>
  <si>
    <t>D1 - MONTÁŽE SVĚTELNÉ ROZVODY</t>
  </si>
  <si>
    <t>D2 - STAVEBNÍ PRÁCE SVĚTELNÉ ROZVODY</t>
  </si>
  <si>
    <t>D3 - MATERIÁLY SVĚTELNÉ ROZVODY</t>
  </si>
  <si>
    <t>D4 - MONTÁŽE ZÁSUVKOVÉ ROZVODY</t>
  </si>
  <si>
    <t>D5 - STAVEBNÍ PRÁCE ZÁSUVKOVÉ ROZVODY</t>
  </si>
  <si>
    <t>D6 - MATERIÁLY ZÁSUVKOVÉ ROZVODY</t>
  </si>
  <si>
    <t>D7 - MONTÁŽE ROZVADĚČ RD9.1</t>
  </si>
  <si>
    <t>D8 - MATERIÁLY ROZVADĚČ RD9.1</t>
  </si>
  <si>
    <t>D9 - PROJEKTOVÁ DOKUMENTACE SKUTEČNÉHO STAVU, VÝCHOZÍ REVIZNÍ ZPRÁVA</t>
  </si>
  <si>
    <t>MONTÁŽE SVĚTELNÉ ROZVODY</t>
  </si>
  <si>
    <t>Pol6</t>
  </si>
  <si>
    <t>vyhledání stávajících el.zařízení, světelných obvodů v RD 9.1, odpojení, ukončení</t>
  </si>
  <si>
    <t>hod</t>
  </si>
  <si>
    <t>Pol7</t>
  </si>
  <si>
    <t>zajištění ochrany stávajících el.zařízení světelných obvodů zůstávajícíh v provoze po dobu rekonstrukce</t>
  </si>
  <si>
    <t>Pol8</t>
  </si>
  <si>
    <t>demontáž stáv.sv.elektroinstalace v řešených prostorách, odvoz, rozebrání, likvidace</t>
  </si>
  <si>
    <t>Pol9</t>
  </si>
  <si>
    <t>spínač bílý plast řaz.1 IP20 komplet PO</t>
  </si>
  <si>
    <t>ks</t>
  </si>
  <si>
    <t>Pol10</t>
  </si>
  <si>
    <t>spínač bílý plast řaz.5 IP20 komplet PO</t>
  </si>
  <si>
    <t>Pol11</t>
  </si>
  <si>
    <t>A-LED panel 34W IP20, vestavný, zdroj LED 34W/4500lmn/3800K Ra 80+ (propojení přes Wago svorky)</t>
  </si>
  <si>
    <t>Pol12</t>
  </si>
  <si>
    <t>B-LED panel 50W IP20, vestavný, zdroj LED 50W/6400lmn/3800K Ra 80+ (propojení přes Wago svorky)</t>
  </si>
  <si>
    <t>Pol13</t>
  </si>
  <si>
    <t>N-nouzové, dočasné svítidlo 95lmn IP42, přisazené s piktogramem, zdroj LED modul 120min.</t>
  </si>
  <si>
    <t>Pol14</t>
  </si>
  <si>
    <t>kabel CYKY 3Jx1,5 PU</t>
  </si>
  <si>
    <t>Pol15</t>
  </si>
  <si>
    <t>kabel CYKY 3Ox1,5 PU</t>
  </si>
  <si>
    <t>Pol16</t>
  </si>
  <si>
    <t>kabel CYKY 5Jx1,5 PU</t>
  </si>
  <si>
    <t>Pol17</t>
  </si>
  <si>
    <t>kabelový žlab drátěný, pozinkovaný 50x50mm PU v podhledu</t>
  </si>
  <si>
    <t>Pol18</t>
  </si>
  <si>
    <t>trubka tuhá, střední zátěž 25/21,4mm PU</t>
  </si>
  <si>
    <t>Pol19</t>
  </si>
  <si>
    <t>krabice přístrojová, kruhová 68mm, do duté, cih.stěny IP20</t>
  </si>
  <si>
    <t>Pol20</t>
  </si>
  <si>
    <t>krabice odbočná, kruhová, 68mm, do duté, cih.stěny IP20</t>
  </si>
  <si>
    <t>Pol21</t>
  </si>
  <si>
    <t>svorka pružinová 3x2,5mm2 s páčkou</t>
  </si>
  <si>
    <t>Pol22</t>
  </si>
  <si>
    <t>svorka pružinová 5x2,5mm2 s páčkou</t>
  </si>
  <si>
    <t>Pol23</t>
  </si>
  <si>
    <t>ukonč.kab.smršt.zákl.do 5x4 mm2 (vč.stáv.kabelů v rozvaděči)</t>
  </si>
  <si>
    <t>STAVEBNÍ PRÁCE SVĚTELNÉ ROZVODY</t>
  </si>
  <si>
    <t>Pol24</t>
  </si>
  <si>
    <t>vyvrtání otvoru do R=60mm tl.do 600mm v cih.zdi</t>
  </si>
  <si>
    <t>Pol25</t>
  </si>
  <si>
    <t>vyřezání otvoru pro krabice 68mm</t>
  </si>
  <si>
    <t>Pol26</t>
  </si>
  <si>
    <t>vyřezání spáry ve zdi cihla/tvár.do hl.30mm š.do 30mm</t>
  </si>
  <si>
    <t>Pol27</t>
  </si>
  <si>
    <t>zapravení maltou spáry ve zdi cihla/tvár.do hl.30mm š.do 30mm</t>
  </si>
  <si>
    <t>Pol28</t>
  </si>
  <si>
    <t>vyřezání spáry ve zdi cihla/tvár.do hl.30mm š.do 70mm</t>
  </si>
  <si>
    <t>Pol29</t>
  </si>
  <si>
    <t>zapravení maltou spáry ve zdi cihla/tvár.do hl.30mm š.do 70mm</t>
  </si>
  <si>
    <t>MATERIÁLY SVĚTELNÉ ROZVODY</t>
  </si>
  <si>
    <t>Pol30</t>
  </si>
  <si>
    <t>spínač bílý plast řaz.1 IP20 komplet</t>
  </si>
  <si>
    <t>Pol31</t>
  </si>
  <si>
    <t>spínač bílý plast řaz.5 IP20 komplet</t>
  </si>
  <si>
    <t>Pol32</t>
  </si>
  <si>
    <t>A-LED panel 34W IP20, vestavný, zdroj LED 34W/4500lmn/3800K Ra 80+</t>
  </si>
  <si>
    <t>Pol33</t>
  </si>
  <si>
    <t>B-LED panel 50W IP20, vestavný, zdroj LED 50W/6400lmn/3800K Ra 80+</t>
  </si>
  <si>
    <t>Pol34</t>
  </si>
  <si>
    <t>Pol35</t>
  </si>
  <si>
    <t>kabel CYKY 3Jx1,5</t>
  </si>
  <si>
    <t>Pol36</t>
  </si>
  <si>
    <t>kabel CYKY 3Ox1,5</t>
  </si>
  <si>
    <t>Pol37</t>
  </si>
  <si>
    <t>kabel CYKY 5Jx1,5</t>
  </si>
  <si>
    <t>Pol38</t>
  </si>
  <si>
    <t>kabelový žlab drátěný, pozinkovaný 50x50mm, vč.spojek, L,T kusů, koncovek</t>
  </si>
  <si>
    <t>Pol39</t>
  </si>
  <si>
    <t>trubka tuhá, střední zátěž 25/21,4mm</t>
  </si>
  <si>
    <t>Pol40</t>
  </si>
  <si>
    <t>Pol41</t>
  </si>
  <si>
    <t>Pol42</t>
  </si>
  <si>
    <t>Pol43</t>
  </si>
  <si>
    <t>MONTÁŽE ZÁSUVKOVÉ ROZVODY</t>
  </si>
  <si>
    <t>Pol44</t>
  </si>
  <si>
    <t>připojení jednotek klimatizace na střeše ke stáv.bleskosvodu, vč.potřebného materiálu</t>
  </si>
  <si>
    <t>Poznámka k položce:_x000d_
(vodiče AlMg Si 8mm, svorky, podpěry vedení)</t>
  </si>
  <si>
    <t>Pol45</t>
  </si>
  <si>
    <t>vyhledání stávajících el.zařízení, zás.obvodů v RD 9.1, odpojení, ukončení</t>
  </si>
  <si>
    <t>Pol46</t>
  </si>
  <si>
    <t>zajištění ochrany stávajících el.zařízení zás.obvodů zůstávajícíh v provoze po dobu rekonstrukce</t>
  </si>
  <si>
    <t>Pol47</t>
  </si>
  <si>
    <t>demontáž stáv.zás.elektroinstalace v řešených prostorách, odvoz, rozebrání, likvidace</t>
  </si>
  <si>
    <t>Pol48</t>
  </si>
  <si>
    <t>úpravy v rozvaděči RD9.1, odpojení nepotřebných kabelů, zajištění, popsání</t>
  </si>
  <si>
    <t>Pol49</t>
  </si>
  <si>
    <t>vodič CYA 25žl.zel. PU (ochranné pospojování)</t>
  </si>
  <si>
    <t>Pol50</t>
  </si>
  <si>
    <t>vodič CY 6žl.zel. PU (doplňující pospojování)</t>
  </si>
  <si>
    <t>Pol51</t>
  </si>
  <si>
    <t>zásuvka poloz. 10/16A/250V 2P+Z bílá IP20 komplet PO</t>
  </si>
  <si>
    <t>Pol52</t>
  </si>
  <si>
    <t>zásuvka poloz. 10/16A/250V 2P+Z s přep.ochranou bílá IP20 komplet PO</t>
  </si>
  <si>
    <t>Pol53</t>
  </si>
  <si>
    <t>podlahová krabice komplet, 3xzás.10/16A/250V 2P+Z, 1xzás.10/16A/250V s přep.ochranou</t>
  </si>
  <si>
    <t>sada</t>
  </si>
  <si>
    <t>Pol54</t>
  </si>
  <si>
    <t>kabel CYKY 3Jx2,5 PU</t>
  </si>
  <si>
    <t>Pol55</t>
  </si>
  <si>
    <t>trubka tuhá, střední zátěž, UV stabilní 32/28,6mm PU</t>
  </si>
  <si>
    <t>Pol56</t>
  </si>
  <si>
    <t>krabice odbočná do 4mm2, čtverec, 81x81x38mm, na povrch IP66</t>
  </si>
  <si>
    <t>STAVEBNÍ PRÁCE ZÁSUVKOVÉ ROZVODY</t>
  </si>
  <si>
    <t>MATERIÁLY ZÁSUVKOVÉ ROZVODY</t>
  </si>
  <si>
    <t>Pol57</t>
  </si>
  <si>
    <t>vodič CYA 25žl.zel.</t>
  </si>
  <si>
    <t>Pol58</t>
  </si>
  <si>
    <t>vodič CY 4žl.zel.</t>
  </si>
  <si>
    <t>Pol59</t>
  </si>
  <si>
    <t>Pol60</t>
  </si>
  <si>
    <t>Pol61</t>
  </si>
  <si>
    <t>Pol62</t>
  </si>
  <si>
    <t>kabel CYKY 3Jx2,5</t>
  </si>
  <si>
    <t>Pol63</t>
  </si>
  <si>
    <t>trubka tuhá, střední zátěž, UV stabilní 32/28,6mm</t>
  </si>
  <si>
    <t>Pol64</t>
  </si>
  <si>
    <t>MONTÁŽE ROZVADĚČ RD9.1</t>
  </si>
  <si>
    <t>Pol65</t>
  </si>
  <si>
    <t>propojovací systém 63A/3L 10kA</t>
  </si>
  <si>
    <t>154</t>
  </si>
  <si>
    <t>Pol66</t>
  </si>
  <si>
    <t>propojovací systém 125A/3L 10kA</t>
  </si>
  <si>
    <t>156</t>
  </si>
  <si>
    <t>Pol67</t>
  </si>
  <si>
    <t>chránič 40-4-030AC/10kA</t>
  </si>
  <si>
    <t>158</t>
  </si>
  <si>
    <t>Pol68</t>
  </si>
  <si>
    <t>jistič B16/1 10kA</t>
  </si>
  <si>
    <t>160</t>
  </si>
  <si>
    <t>Pol69</t>
  </si>
  <si>
    <t>jistič B25/3 10kA</t>
  </si>
  <si>
    <t>162</t>
  </si>
  <si>
    <t>Pol70</t>
  </si>
  <si>
    <t>jistič B63/3 10kA</t>
  </si>
  <si>
    <t>164</t>
  </si>
  <si>
    <t>Pol71</t>
  </si>
  <si>
    <t>chráničojistič 10B-1N-030A 10kA typ A</t>
  </si>
  <si>
    <t>166</t>
  </si>
  <si>
    <t>Pol72</t>
  </si>
  <si>
    <t>pomocná sběrnice N 15</t>
  </si>
  <si>
    <t>168</t>
  </si>
  <si>
    <t>Pol73</t>
  </si>
  <si>
    <t>zapojená svorka RS2,5</t>
  </si>
  <si>
    <t>170</t>
  </si>
  <si>
    <t>MATERIÁLY ROZVADĚČ RD9.1</t>
  </si>
  <si>
    <t>Pol74</t>
  </si>
  <si>
    <t>172</t>
  </si>
  <si>
    <t>Pol75</t>
  </si>
  <si>
    <t>174</t>
  </si>
  <si>
    <t>Pol76</t>
  </si>
  <si>
    <t>176</t>
  </si>
  <si>
    <t>Pol77</t>
  </si>
  <si>
    <t>178</t>
  </si>
  <si>
    <t>Pol78</t>
  </si>
  <si>
    <t>180</t>
  </si>
  <si>
    <t>Pol79</t>
  </si>
  <si>
    <t>182</t>
  </si>
  <si>
    <t>Pol80</t>
  </si>
  <si>
    <t>184</t>
  </si>
  <si>
    <t>Pol81</t>
  </si>
  <si>
    <t>186</t>
  </si>
  <si>
    <t>Pol82</t>
  </si>
  <si>
    <t>svorka RS2,5-6</t>
  </si>
  <si>
    <t>188</t>
  </si>
  <si>
    <t>PROJEKTOVÁ DOKUMENTACE SKUTEČNÉHO STAVU, VÝCHOZÍ REVIZNÍ ZPRÁVA</t>
  </si>
  <si>
    <t>Pol83</t>
  </si>
  <si>
    <t>projektová dokumentace skutečného stavu (vč.projektu doplnění bleskosvodu)</t>
  </si>
  <si>
    <t>190</t>
  </si>
  <si>
    <t>Pol84</t>
  </si>
  <si>
    <t>výchozí revizní zpráva + pravidelná revizní zpráva doplněného bleskosvodu</t>
  </si>
  <si>
    <t>192</t>
  </si>
  <si>
    <t>SO 01.4b - Elektro - slaboproud</t>
  </si>
  <si>
    <t xml:space="preserve">    742 - Elektroinstalace - slaboproud</t>
  </si>
  <si>
    <t>742</t>
  </si>
  <si>
    <t>Elektroinstalace - slaboproud</t>
  </si>
  <si>
    <t>Pol173</t>
  </si>
  <si>
    <t>ECO1003 ECO1000 konvenční optickokouřový hlásič, bez patice</t>
  </si>
  <si>
    <t>Pol174</t>
  </si>
  <si>
    <t>ECO100012L Std. patice pro hlásiče ECO1000, reléová 12 V</t>
  </si>
  <si>
    <t>Pol175</t>
  </si>
  <si>
    <t>KAB ZAB K6EZS</t>
  </si>
  <si>
    <t>Pol176</t>
  </si>
  <si>
    <t>Trubka ohebná 125N 21,2mm LPE-2 2316/LPE-2 bílá</t>
  </si>
  <si>
    <t>Pol177</t>
  </si>
  <si>
    <t>HSKP823HA5 Kabel F/FTP Cat.6a 500MHz duplex 2xAWG23/1 LS0H-3 Dca 500m</t>
  </si>
  <si>
    <t>Pol5</t>
  </si>
  <si>
    <t>Měření a značení UTP segmnetu, měřící protokol</t>
  </si>
  <si>
    <t>Pol178</t>
  </si>
  <si>
    <t>Trubka ohebná 320N 32mm LPE-1 2332/LPE-1 černá 50m</t>
  </si>
  <si>
    <t>Pol179</t>
  </si>
  <si>
    <t>Zásuvka datová 2*RJ45</t>
  </si>
  <si>
    <t>Pol180</t>
  </si>
  <si>
    <t>Kabel HDMI 10m</t>
  </si>
  <si>
    <t>Pol181</t>
  </si>
  <si>
    <t>Doprava</t>
  </si>
  <si>
    <t>kpl</t>
  </si>
  <si>
    <t>Pol182</t>
  </si>
  <si>
    <t>DSPS</t>
  </si>
  <si>
    <t>Pol183</t>
  </si>
  <si>
    <t>Spotřební materiál</t>
  </si>
  <si>
    <t>SO 01.4c - Zdravotechnika</t>
  </si>
  <si>
    <t xml:space="preserve">      63 - Podlahy a podlahové konstrukce</t>
  </si>
  <si>
    <t xml:space="preserve">      96 - Bourání konstrukcí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</si>
  <si>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</si>
  <si>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</si>
  <si>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</si>
  <si>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751 - Vzduchotechnika</t>
  </si>
  <si>
    <t>HZS - Hodinové zúčtovací sazby</t>
  </si>
  <si>
    <t>Podlahy a podlahové konstrukce</t>
  </si>
  <si>
    <t>631</t>
  </si>
  <si>
    <t>Oprava podlah - doplnění násypu a mazanin</t>
  </si>
  <si>
    <t>819975930</t>
  </si>
  <si>
    <t>974031155</t>
  </si>
  <si>
    <t>Vysekání rýh ve zdivu cihelném hl do 100 mm š do 200 mm</t>
  </si>
  <si>
    <t>1927338495</t>
  </si>
  <si>
    <t>Vysekání rýh ve zdivu cihelném na maltu vápennou nebo vápenocementovou do hl. 100 mm a šířky do 200 mm</t>
  </si>
  <si>
    <t>https://podminky.urs.cz/item/CS_URS_2025_02/974031155</t>
  </si>
  <si>
    <t>Bourání konstrukcí</t>
  </si>
  <si>
    <t>961</t>
  </si>
  <si>
    <t>Bourání podlah - nové a odstraňované rozvody, vč. likvidace</t>
  </si>
  <si>
    <t>241774889</t>
  </si>
  <si>
    <t>997013111</t>
  </si>
  <si>
    <t>Vnitrostaveništní doprava suti a vybouraných hmot pro budovy v do 6 m</t>
  </si>
  <si>
    <t>-257279272</t>
  </si>
  <si>
    <t>Vnitrostaveništní doprava suti a vybouraných hmot vodorovně do 50 m s naložením základní pro budovy a haly výšky do 6 m</t>
  </si>
  <si>
    <t>https://podminky.urs.cz/item/CS_URS_2025_02/997013111</t>
  </si>
  <si>
    <t>-1368062850</t>
  </si>
  <si>
    <t>1690361806</t>
  </si>
  <si>
    <t>"skládka Tuněchody 37 km"2,795*36</t>
  </si>
  <si>
    <t>980566390</t>
  </si>
  <si>
    <t>721</t>
  </si>
  <si>
    <t>Zdravotechnika - vnitřní kanalizace</t>
  </si>
  <si>
    <t>721171803</t>
  </si>
  <si>
    <t>Demontáž potrubí z PVC D do 75</t>
  </si>
  <si>
    <t>1723466992</t>
  </si>
  <si>
    <t>Demontáž potrubí z novodurových trub odpadních nebo připojovacích do D 75</t>
  </si>
  <si>
    <t>https://podminky.urs.cz/item/CS_URS_2025_02/721171803</t>
  </si>
  <si>
    <t>721174024</t>
  </si>
  <si>
    <t>Potrubí kanalizační z PP odpadní DN 75</t>
  </si>
  <si>
    <t>230289260</t>
  </si>
  <si>
    <t>Potrubí z trub polypropylenových odpadní (svislé) DN 75</t>
  </si>
  <si>
    <t>https://podminky.urs.cz/item/CS_URS_2025_02/721174024</t>
  </si>
  <si>
    <t>721174041</t>
  </si>
  <si>
    <t>Potrubí kanalizační z PP připojovací DN 32</t>
  </si>
  <si>
    <t>-1343134989</t>
  </si>
  <si>
    <t>Potrubí z trub polypropylenových připojovací DN 32</t>
  </si>
  <si>
    <t>https://podminky.urs.cz/item/CS_URS_2025_02/721174041</t>
  </si>
  <si>
    <t>721174043</t>
  </si>
  <si>
    <t>Potrubí kanalizační z PP připojovací DN 50</t>
  </si>
  <si>
    <t>-1955743619</t>
  </si>
  <si>
    <t>Potrubí z trub polypropylenových připojovací DN 50</t>
  </si>
  <si>
    <t>https://podminky.urs.cz/item/CS_URS_2025_02/721174043</t>
  </si>
  <si>
    <t>721174044</t>
  </si>
  <si>
    <t>Potrubí kanalizační z PP připojovací DN 75</t>
  </si>
  <si>
    <t>-1527590107</t>
  </si>
  <si>
    <t>Potrubí z trub polypropylenových připojovací DN 75</t>
  </si>
  <si>
    <t>https://podminky.urs.cz/item/CS_URS_2025_02/721174044</t>
  </si>
  <si>
    <t>721210814</t>
  </si>
  <si>
    <t>Demontáž vpustí podlahových z kyselinovzdorné kameniny DN 125</t>
  </si>
  <si>
    <t>-854635824</t>
  </si>
  <si>
    <t>Demontáž kanalizačního příslušenství vpustí podlahových z kyselinovzdorné kameniny DN 125</t>
  </si>
  <si>
    <t>https://podminky.urs.cz/item/CS_URS_2025_02/721210814</t>
  </si>
  <si>
    <t>721220801</t>
  </si>
  <si>
    <t>Demontáž uzávěrek zápachových DN 70</t>
  </si>
  <si>
    <t>-1716747901</t>
  </si>
  <si>
    <t>Demontáž zápachových uzávěrek do DN 70</t>
  </si>
  <si>
    <t>https://podminky.urs.cz/item/CS_URS_2025_02/721220801</t>
  </si>
  <si>
    <t>721229111</t>
  </si>
  <si>
    <t>Montáž zápachové uzávěrky pro pračku a myčku do DN 50 ostatní typ</t>
  </si>
  <si>
    <t>-532964322</t>
  </si>
  <si>
    <t>Zápachové uzávěrky montáž zápachových uzávěrek ostatních typů do DN 50</t>
  </si>
  <si>
    <t>https://podminky.urs.cz/item/CS_URS_2025_02/721229111</t>
  </si>
  <si>
    <t>6183</t>
  </si>
  <si>
    <t>uzávěrka zápachová pro digestoř podomítková</t>
  </si>
  <si>
    <t>543984982</t>
  </si>
  <si>
    <t>721290111</t>
  </si>
  <si>
    <t>Zkouška těsnosti potrubí kanalizace vodou DN do 125</t>
  </si>
  <si>
    <t>117834061</t>
  </si>
  <si>
    <t>Zkouška těsnosti kanalizace v objektech vodou do DN 125</t>
  </si>
  <si>
    <t>https://podminky.urs.cz/item/CS_URS_2025_02/721290111</t>
  </si>
  <si>
    <t>40+5+7</t>
  </si>
  <si>
    <t>998721201</t>
  </si>
  <si>
    <t>Přesun hmot procentní pro vnitřní kanalizaci v objektech v do 6 m</t>
  </si>
  <si>
    <t>-816466616</t>
  </si>
  <si>
    <t>Přesun hmot pro vnitřní kanalizaci stanovený procentní sazbou (%) z ceny vodorovná dopravní vzdálenost do 50 m základní v objektech výšky do 6 m</t>
  </si>
  <si>
    <t>https://podminky.urs.cz/item/CS_URS_2025_02/998721201</t>
  </si>
  <si>
    <t>722</t>
  </si>
  <si>
    <t>Zdravotechnika - vnitřní vodovod</t>
  </si>
  <si>
    <t>722170801</t>
  </si>
  <si>
    <t>Demontáž rozvodů vody z plastů D do 25</t>
  </si>
  <si>
    <t>-1204890230</t>
  </si>
  <si>
    <t>Demontáž rozvodů vody z plastů do Ø 25 mm</t>
  </si>
  <si>
    <t>https://podminky.urs.cz/item/CS_URS_2025_02/722170801</t>
  </si>
  <si>
    <t>722174023</t>
  </si>
  <si>
    <t>Potrubí vodovodní plastové PPR S2,5 spojované svařováním D 25x4,2 mm</t>
  </si>
  <si>
    <t>1349239934</t>
  </si>
  <si>
    <t>Potrubí z trubek polypropylenových spojovaných svařováním z jednovrstvého PP-R S2,5 (PN 20) D 25/4,2</t>
  </si>
  <si>
    <t>https://podminky.urs.cz/item/CS_URS_2025_02/722174023</t>
  </si>
  <si>
    <t>722181232</t>
  </si>
  <si>
    <t>Ochrana vodovodního potrubí přilepenými termoizolačními trubicemi z PE tl přes 9 do 13 mm DN přes 22 do 45 mm</t>
  </si>
  <si>
    <t>322128316</t>
  </si>
  <si>
    <t>Ochrana potrubí termoizolačními trubicemi z pěnového polyetylenu PE přilepenými v příčných a podélných spojích, tloušťky izolace přes 9 do 13 mm, vnitřního průměru izolace DN přes 22 do 45 mm</t>
  </si>
  <si>
    <t>https://podminky.urs.cz/item/CS_URS_2025_02/722181232</t>
  </si>
  <si>
    <t>722181812</t>
  </si>
  <si>
    <t>Demontáž plstěných pásů z trub D do 50</t>
  </si>
  <si>
    <t>883157532</t>
  </si>
  <si>
    <t>Demontáž ochrany potrubí plstěných pásů z trub, průměru do 50 mm</t>
  </si>
  <si>
    <t>https://podminky.urs.cz/item/CS_URS_2025_02/722181812</t>
  </si>
  <si>
    <t>722220851</t>
  </si>
  <si>
    <t>Demontáž armatur závitových s jedním závitem G do 3/4</t>
  </si>
  <si>
    <t>-1374435487</t>
  </si>
  <si>
    <t>Demontáž armatur závitových s jedním závitem do G 3/4</t>
  </si>
  <si>
    <t>https://podminky.urs.cz/item/CS_URS_2025_02/722220851</t>
  </si>
  <si>
    <t>722290246</t>
  </si>
  <si>
    <t>Zkouška těsnosti vodovodního potrubí plastového DN do 40</t>
  </si>
  <si>
    <t>-411659460</t>
  </si>
  <si>
    <t>Zkoušky, proplach a desinfekce vodovodního potrubí zkoušky těsnosti vodovodního potrubí plastového do DN 40</t>
  </si>
  <si>
    <t>https://podminky.urs.cz/item/CS_URS_2025_02/722290246</t>
  </si>
  <si>
    <t>722290234</t>
  </si>
  <si>
    <t>Proplach a dezinfekce vodovodního potrubí DN do 80</t>
  </si>
  <si>
    <t>-409135172</t>
  </si>
  <si>
    <t>Zkoušky, proplach a desinfekce vodovodního potrubí proplach a desinfekce vodovodního potrubí do DN 80</t>
  </si>
  <si>
    <t>https://podminky.urs.cz/item/CS_URS_2025_02/722290234</t>
  </si>
  <si>
    <t>998722201</t>
  </si>
  <si>
    <t>Přesun hmot procentní pro vnitřní vodovod v objektech v do 6 m</t>
  </si>
  <si>
    <t>2100592664</t>
  </si>
  <si>
    <t>Přesun hmot pro vnitřní vodovod stanovený procentní sazbou (%) z ceny vodorovná dopravní vzdálenost do 50 m základní v objektech výšky do 6 m</t>
  </si>
  <si>
    <t>https://podminky.urs.cz/item/CS_URS_2025_02/998722201</t>
  </si>
  <si>
    <t>725</t>
  </si>
  <si>
    <t>Zdravotechnika - zařizovací předměty</t>
  </si>
  <si>
    <t>725210821</t>
  </si>
  <si>
    <t>Demontáž umyvadel bez výtokových armatur</t>
  </si>
  <si>
    <t>-1656357227</t>
  </si>
  <si>
    <t>Demontáž umyvadel bez výtokových armatur umyvadel</t>
  </si>
  <si>
    <t>https://podminky.urs.cz/item/CS_URS_2025_02/725210821</t>
  </si>
  <si>
    <t>725240812</t>
  </si>
  <si>
    <t>Demontáž vaniček sprchových bez výtokových armatur</t>
  </si>
  <si>
    <t>423107304</t>
  </si>
  <si>
    <t>Demontáž sprchových kabin a vaniček bez výtokových armatur vaniček</t>
  </si>
  <si>
    <t>https://podminky.urs.cz/item/CS_URS_2025_02/725240812</t>
  </si>
  <si>
    <t>"122"1</t>
  </si>
  <si>
    <t>725810811</t>
  </si>
  <si>
    <t>Demontáž ventilů výtokových nástěnných</t>
  </si>
  <si>
    <t>-708787001</t>
  </si>
  <si>
    <t>Demontáž výtokových ventilů nástěnných</t>
  </si>
  <si>
    <t>https://podminky.urs.cz/item/CS_URS_2025_02/725810811</t>
  </si>
  <si>
    <t>725813113</t>
  </si>
  <si>
    <t>Ventil rohový kombinovaný G 1/2" x G 3/4"</t>
  </si>
  <si>
    <t>-820531954</t>
  </si>
  <si>
    <t>Ventily rohové bez připojovací trubičky nebo flexi hadičky kombinované G 1/2" x G 3/4"</t>
  </si>
  <si>
    <t>https://podminky.urs.cz/item/CS_URS_2025_02/725813113</t>
  </si>
  <si>
    <t>725820801</t>
  </si>
  <si>
    <t>Demontáž baterie nástěnné do G 3 / 4</t>
  </si>
  <si>
    <t>532514295</t>
  </si>
  <si>
    <t>Demontáž baterií nástěnných do G 3/4</t>
  </si>
  <si>
    <t>https://podminky.urs.cz/item/CS_URS_2025_02/725820801</t>
  </si>
  <si>
    <t>725840850</t>
  </si>
  <si>
    <t>Demontáž baterie sprch diferenciální do G 3/4x1</t>
  </si>
  <si>
    <t>-675843503</t>
  </si>
  <si>
    <t>Demontáž baterií sprchových diferenciálních do G 3/4 x 1</t>
  </si>
  <si>
    <t>https://podminky.urs.cz/item/CS_URS_2025_02/725840850</t>
  </si>
  <si>
    <t>725850800</t>
  </si>
  <si>
    <t>Demontáž ventilů odpadních</t>
  </si>
  <si>
    <t>1576871956</t>
  </si>
  <si>
    <t>Demontáž odpadních ventilů všech připojovacích dimenzí</t>
  </si>
  <si>
    <t>https://podminky.urs.cz/item/CS_URS_2025_02/725850800</t>
  </si>
  <si>
    <t>998725201</t>
  </si>
  <si>
    <t>Přesun hmot procentní pro zařizovací předměty v objektech v do 6 m</t>
  </si>
  <si>
    <t>1637950707</t>
  </si>
  <si>
    <t>Přesun hmot pro zařizovací předměty stanovený procentní sazbou (%) z ceny vodorovná dopravní vzdálenost do 50 m základní v objektech výšky do 6 m</t>
  </si>
  <si>
    <t>https://podminky.urs.cz/item/CS_URS_2025_02/998725201</t>
  </si>
  <si>
    <t>751</t>
  </si>
  <si>
    <t>751613140</t>
  </si>
  <si>
    <t>Montáž sifonu pro odvod kondenzátu</t>
  </si>
  <si>
    <t>-709435180</t>
  </si>
  <si>
    <t>Montáž ostatních zařízení pro odvod kondenzátu sifonu</t>
  </si>
  <si>
    <t>https://podminky.urs.cz/item/CS_URS_2025_02/751613140</t>
  </si>
  <si>
    <t>28654742</t>
  </si>
  <si>
    <t>sifon pro odvod kondenzátu, zpětná klapka s koulí, DN 40</t>
  </si>
  <si>
    <t>-298961632</t>
  </si>
  <si>
    <t>751613142</t>
  </si>
  <si>
    <t>Montáž sifonu podomítkového pro odvod kondenzátu</t>
  </si>
  <si>
    <t>1179886114</t>
  </si>
  <si>
    <t>Montáž ostatních zařízení pro odvod kondenzátu sifonu podomítkového</t>
  </si>
  <si>
    <t>https://podminky.urs.cz/item/CS_URS_2025_02/751613142</t>
  </si>
  <si>
    <t>55162005</t>
  </si>
  <si>
    <t>sifon podomítkový pro odvod kondenzátu</t>
  </si>
  <si>
    <t>-1696541182</t>
  </si>
  <si>
    <t>998751201</t>
  </si>
  <si>
    <t>Přesun hmot procentní pro vzduchotechniku v objektech v do 12 m</t>
  </si>
  <si>
    <t>-596402273</t>
  </si>
  <si>
    <t>Přesun hmot pro vzduchotechniku stanovený procentní sazbou (%) z ceny vodorovná dopravní vzdálenost do 50 m základní v objektech výšky do 12 m</t>
  </si>
  <si>
    <t>https://podminky.urs.cz/item/CS_URS_2025_02/998751201</t>
  </si>
  <si>
    <t>HZS</t>
  </si>
  <si>
    <t>Hodinové zúčtovací sazby</t>
  </si>
  <si>
    <t>HZS2491</t>
  </si>
  <si>
    <t>Hodinová zúčtovací sazba dělník zednických výpomocí</t>
  </si>
  <si>
    <t>512</t>
  </si>
  <si>
    <t>-852273459</t>
  </si>
  <si>
    <t>Hodinové zúčtovací sazby profesí PSV zednické výpomoci a pomocné práce PSV dělník zednických výpomocí</t>
  </si>
  <si>
    <t>https://podminky.urs.cz/item/CS_URS_2025_02/HZS2491</t>
  </si>
  <si>
    <t>HZS2492</t>
  </si>
  <si>
    <t>Hodinová zúčtovací sazba pomocný dělník PSV</t>
  </si>
  <si>
    <t>572858588</t>
  </si>
  <si>
    <t>Hodinové zúčtovací sazby profesí PSV zednické výpomoci a pomocné práce PSV pomocný dělník PSV</t>
  </si>
  <si>
    <t>https://podminky.urs.cz/item/CS_URS_2025_02/HZS2492</t>
  </si>
  <si>
    <t>SO 01.4d - Vzduchotechnika</t>
  </si>
  <si>
    <t>D1 - Větrání laboratoře mikroskopie 1.19 v 1.NP</t>
  </si>
  <si>
    <t xml:space="preserve">D2 - Prostor chlazení fotoateliéru (1.08), laboratoř elektronové mikroskopie (1.14), kanceláře (1.29) v  </t>
  </si>
  <si>
    <t xml:space="preserve">D3 - Prostor chlazení suché laboratoře (1.22) v  1.NP</t>
  </si>
  <si>
    <t>D8 - Ostatní náklady</t>
  </si>
  <si>
    <t>Větrání laboratoře mikroskopie 1.19 v 1.NP</t>
  </si>
  <si>
    <t>Pol85</t>
  </si>
  <si>
    <t>Rekuperační jednotka s vzduchovým výkonem -přívod 250m3/h a odvodem vzduchu 250m3/h, provedení podstropní, v/š/h 1420/840/260mm</t>
  </si>
  <si>
    <t xml:space="preserve">Poznámka k položce:_x000d_
jednotka obsahuje pružně uložené EC ventilátory, protiproudý rekuperační výměník s účinností až 91,7%,  filtr přiváděného vzduchu ePM1 55% (F7) a filtr odváděného vzduchu Coarse 90% (G4),  by-pass přiváděného vzduchu a skříň regulace, hmotnost jednotky je 72 kg                                            </t>
  </si>
  <si>
    <t>Pol86</t>
  </si>
  <si>
    <t xml:space="preserve">nástěnný  ovladač </t>
  </si>
  <si>
    <t xml:space="preserve">nástěnný ovladač </t>
  </si>
  <si>
    <t>Pol87</t>
  </si>
  <si>
    <t>externí elektrický ohřívač vzduchu do potrubí 160/1,6kW/230V</t>
  </si>
  <si>
    <t>Pol88</t>
  </si>
  <si>
    <t>kanálové čidlo teploty</t>
  </si>
  <si>
    <t>Pol89</t>
  </si>
  <si>
    <t>CO2 - čidlo CO2 prostorové</t>
  </si>
  <si>
    <t>Pol90</t>
  </si>
  <si>
    <t>Výfukový kus 160</t>
  </si>
  <si>
    <t>Pol91</t>
  </si>
  <si>
    <t>Výfukový kus 125</t>
  </si>
  <si>
    <t>Pol92</t>
  </si>
  <si>
    <t>Regulační klapka 160 s ovládáním servo 24V</t>
  </si>
  <si>
    <t>Pol93</t>
  </si>
  <si>
    <t>Zpětnou klapku 100</t>
  </si>
  <si>
    <t>Pol94</t>
  </si>
  <si>
    <t>Tryskový difuzor 4-hraný 160-25</t>
  </si>
  <si>
    <t>Pol95</t>
  </si>
  <si>
    <t>Plenum box 125-160</t>
  </si>
  <si>
    <t>Pol96</t>
  </si>
  <si>
    <t>Potrubí DN160/ 40% tvarovek</t>
  </si>
  <si>
    <t>bm</t>
  </si>
  <si>
    <t>Pol97</t>
  </si>
  <si>
    <t>Potrubí DN125/ 40% tvarovek</t>
  </si>
  <si>
    <t>Pol98</t>
  </si>
  <si>
    <t>Potrubí DN100/ 40% tvarovek</t>
  </si>
  <si>
    <t>Pol99</t>
  </si>
  <si>
    <t>Izolované flexi potrubí 160 s izolací 50mm</t>
  </si>
  <si>
    <t>Pol100</t>
  </si>
  <si>
    <t>Izolované flexi potrubí 160 s izolací 25mm</t>
  </si>
  <si>
    <t>Pol101</t>
  </si>
  <si>
    <t>Izolované flexi potrubí 100 s izolací 25mm</t>
  </si>
  <si>
    <t>Pol102</t>
  </si>
  <si>
    <t>Tepelná izolace kaučuková samolepící tl. 20mm s AL polepem</t>
  </si>
  <si>
    <t>Pol103</t>
  </si>
  <si>
    <t>Pomocný materiál (spojovací, těsnící, závěsný)</t>
  </si>
  <si>
    <t>Poznámka k položce:_x000d_
konzoly, lešení apod.</t>
  </si>
  <si>
    <t xml:space="preserve">Prostor chlazení fotoateliéru (1.08), laboratoř elektronové mikroskopie (1.14), kanceláře (1.29) v  </t>
  </si>
  <si>
    <t>Pol104</t>
  </si>
  <si>
    <t>Vnitřní nástěnná jednotka chladící výkon 2,5kW</t>
  </si>
  <si>
    <t xml:space="preserve">Poznámka k položce:_x000d_
vč. dálkového infra ovladače, rozměry VxŠxH  293x800x226, hmotnost 10kg, hladina akustického tlaku 19/23/40 dB(A)</t>
  </si>
  <si>
    <t>Pol105</t>
  </si>
  <si>
    <t>Venkovní kondenzační jednotka MULTI-Split 7 (2,0-9,0)kW</t>
  </si>
  <si>
    <t>Poznámka k položce:_x000d_
chladivo R32, příkon 1,75kW/230V, rozměry VxŠxH 890x900x320, hmotnost 72kg, hladina akustického tlaku 50 dB(A)</t>
  </si>
  <si>
    <t>Pol106</t>
  </si>
  <si>
    <t>Izolované propojovací potrubí Cu 6,35, 9,5 + propojovací kabel</t>
  </si>
  <si>
    <t>Pol107</t>
  </si>
  <si>
    <t>Rám venkovní jednotky</t>
  </si>
  <si>
    <t xml:space="preserve">Prostor chlazení suché laboratoře (1.22) v  1.NP</t>
  </si>
  <si>
    <t>Pol108</t>
  </si>
  <si>
    <t>Vnitřní kazetová jednotka chladící výkon 7,1(1,90-8,00)kW</t>
  </si>
  <si>
    <t xml:space="preserve">Poznámka k položce:_x000d_
vč. krycího panelu a dálkového infa ovladače, rozměry VxŠxH  319x840x840, hmotnost 25kg, hladina akustického tlaku 27/35/42 dB(A), rozměry krycího panelu VxŠxH 30x950x950, hmotnost 5kg</t>
  </si>
  <si>
    <t>Pol109</t>
  </si>
  <si>
    <t>Venkovní kondenzační jednotka 7,1</t>
  </si>
  <si>
    <t>Poznámka k položce:_x000d_
chladivo R32, náplň 1,3kg, příkon 2,94lW/230V, rozměry VxŠxH 1050x1010x370, hmotnost 74kg, hladina akustického tlaku 46 dB(A)</t>
  </si>
  <si>
    <t>Pol110</t>
  </si>
  <si>
    <t>Izolované propojovací potrubí Cu 9,5, 15,9 + propojovací kabel</t>
  </si>
  <si>
    <t>Pol111</t>
  </si>
  <si>
    <t>Ostatní náklady</t>
  </si>
  <si>
    <t>D01</t>
  </si>
  <si>
    <t>Montáž</t>
  </si>
  <si>
    <t>350118559</t>
  </si>
  <si>
    <t>D02</t>
  </si>
  <si>
    <t>-414767617</t>
  </si>
  <si>
    <t>SO 01.4e - Vytápění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</si>
  <si>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</si>
  <si>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</si>
  <si>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</si>
  <si>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>OST - Ostatní</t>
  </si>
  <si>
    <t>733</t>
  </si>
  <si>
    <t>Ústřední vytápění - rozvodné potrubí</t>
  </si>
  <si>
    <t>733221202</t>
  </si>
  <si>
    <t>Potrubí měděné měkké spojované tvrdým pájením D 15x1 mm</t>
  </si>
  <si>
    <t>934316154</t>
  </si>
  <si>
    <t>Potrubí z trubek měděných měkkých spojovaných tvrdým pájením Ø 15/1</t>
  </si>
  <si>
    <t>https://podminky.urs.cz/item/CS_URS_2025_02/733221202</t>
  </si>
  <si>
    <t>733291101</t>
  </si>
  <si>
    <t>Zkouška těsnosti potrubí měděné D do 35x1,5</t>
  </si>
  <si>
    <t>341451803</t>
  </si>
  <si>
    <t>Zkoušky těsnosti potrubí z trubek měděných Ø do 35/1,5</t>
  </si>
  <si>
    <t>https://podminky.urs.cz/item/CS_URS_2025_02/733291101</t>
  </si>
  <si>
    <t>733292902</t>
  </si>
  <si>
    <t>Zaslepení potrubí měděného D 15x1 mm</t>
  </si>
  <si>
    <t>-1253976593</t>
  </si>
  <si>
    <t>Opravy rozvodů potrubí z trubek měděných zaslepení potrubí Ø 15/1</t>
  </si>
  <si>
    <t>https://podminky.urs.cz/item/CS_URS_2025_02/733292902</t>
  </si>
  <si>
    <t>733811241</t>
  </si>
  <si>
    <t>Ochrana potrubí ústředního vytápění termoizolačními trubicemi z PE tl přes 13 do 20 mm DN do 22 mm</t>
  </si>
  <si>
    <t>-1177191381</t>
  </si>
  <si>
    <t>Ochrana potrubí termoizolačními trubicemi z pěnového polyetylenu PE přilepenými v příčných a podélných spojích, tloušťky izolace přes 13 do 20 mm, vnitřního průměru izolace DN do 22 mm</t>
  </si>
  <si>
    <t>https://podminky.urs.cz/item/CS_URS_2025_02/733811241</t>
  </si>
  <si>
    <t>998733201</t>
  </si>
  <si>
    <t>Přesun hmot procentní pro rozvody potrubí v objektech v do 6 m</t>
  </si>
  <si>
    <t>-25695417</t>
  </si>
  <si>
    <t>Přesun hmot pro rozvody potrubí stanovený procentní sazbou z ceny vodorovná dopravní vzdálenost do 50 m základní v objektech výšky do 6 m</t>
  </si>
  <si>
    <t>https://podminky.urs.cz/item/CS_URS_2025_02/998733201</t>
  </si>
  <si>
    <t>734</t>
  </si>
  <si>
    <t>Ústřední vytápění - armatury</t>
  </si>
  <si>
    <t>734200821</t>
  </si>
  <si>
    <t>Demontáž armatury závitové se dvěma závity přes G 1/2 do G 1/2</t>
  </si>
  <si>
    <t>1883698344</t>
  </si>
  <si>
    <t>Demontáž armatur závitových se dvěma závity do G 1/2</t>
  </si>
  <si>
    <t>https://podminky.urs.cz/item/CS_URS_2025_02/734200821</t>
  </si>
  <si>
    <t>7344</t>
  </si>
  <si>
    <t>Zónová regulace</t>
  </si>
  <si>
    <t>-14683032</t>
  </si>
  <si>
    <t>734430821</t>
  </si>
  <si>
    <t>Demontáž termostatu kapilárového</t>
  </si>
  <si>
    <t>-1145239487</t>
  </si>
  <si>
    <t>Demontáž termostatů kapilárových</t>
  </si>
  <si>
    <t>https://podminky.urs.cz/item/CS_URS_2025_02/734430821</t>
  </si>
  <si>
    <t>734441811</t>
  </si>
  <si>
    <t>Demontáž regulátorů teploty s kapilárou do DN 50</t>
  </si>
  <si>
    <t>-417118629</t>
  </si>
  <si>
    <t>https://podminky.urs.cz/item/CS_URS_2025_02/734441811</t>
  </si>
  <si>
    <t>998734201</t>
  </si>
  <si>
    <t>Přesun hmot procentní pro armatury v objektech v do 6 m</t>
  </si>
  <si>
    <t>1111634285</t>
  </si>
  <si>
    <t>Přesun hmot pro armatury stanovený procentní sazbou (%) z ceny vodorovná dopravní vzdálenost do 50 m základní v objektech výšky do 6 m</t>
  </si>
  <si>
    <t>https://podminky.urs.cz/item/CS_URS_2025_02/998734201</t>
  </si>
  <si>
    <t>735</t>
  </si>
  <si>
    <t>Ústřední vytápění - otopná tělesa</t>
  </si>
  <si>
    <t>735151580</t>
  </si>
  <si>
    <t>Otopné těleso panelové dvoudeskové 2 přídavné přestupní plochy výška/délka 600/1400 mm výkon 2351 W</t>
  </si>
  <si>
    <t>-841806358</t>
  </si>
  <si>
    <t>Otopná tělesa panelová dvoudesková PN 1,0 MPa, T do 110°C se dvěma přídavnými přestupními plochami výšky tělesa 600 mm stavební délky / výkonu 1400 mm / 2351 W</t>
  </si>
  <si>
    <t>https://podminky.urs.cz/item/CS_URS_2025_02/735151580</t>
  </si>
  <si>
    <t>735151821</t>
  </si>
  <si>
    <t>Demontáž otopného tělesa panelového dvouřadého dl do 1500 mm</t>
  </si>
  <si>
    <t>367202494</t>
  </si>
  <si>
    <t>Demontáž otopných těles panelových dvouřadých stavební délky do 1500 mm</t>
  </si>
  <si>
    <t>https://podminky.urs.cz/item/CS_URS_2025_02/735151821</t>
  </si>
  <si>
    <t>735191905</t>
  </si>
  <si>
    <t>Odvzdušnění otopných těles</t>
  </si>
  <si>
    <t>97471274</t>
  </si>
  <si>
    <t>Ostatní opravy otopných těles odvzdušnění tělesa</t>
  </si>
  <si>
    <t>https://podminky.urs.cz/item/CS_URS_2025_02/735191905</t>
  </si>
  <si>
    <t>735191R</t>
  </si>
  <si>
    <t xml:space="preserve">Napuštění topného systému upravenou demineralizovanou vodou   </t>
  </si>
  <si>
    <t>-2106023145</t>
  </si>
  <si>
    <t xml:space="preserve">Napuštění topného systému upravenou demineralizovanou vodou </t>
  </si>
  <si>
    <t>998735201</t>
  </si>
  <si>
    <t>Přesun hmot procentní pro otopná tělesa v objektech v do 6 m</t>
  </si>
  <si>
    <t>1902401086</t>
  </si>
  <si>
    <t>Přesun hmot pro otopná tělesa stanovený procentní sazbou (%) z ceny vodorovná dopravní vzdálenost do 50 m základní v objektech výšky do 6 m</t>
  </si>
  <si>
    <t>https://podminky.urs.cz/item/CS_URS_2025_02/998735201</t>
  </si>
  <si>
    <t>-2123440478</t>
  </si>
  <si>
    <t>OST</t>
  </si>
  <si>
    <t>Ostatní</t>
  </si>
  <si>
    <t>009001</t>
  </si>
  <si>
    <t>Stavební přípomoce - drážky, průrazy a zednické začištění</t>
  </si>
  <si>
    <t>1047807513</t>
  </si>
  <si>
    <t>SO 01.4f - Měření a regulace</t>
  </si>
  <si>
    <t>D1 - ŘÍDÍCÍ SYSTÉM (1RA1 – stávající)</t>
  </si>
  <si>
    <t xml:space="preserve">D2 - ROZVADĚČ  1RA1 (STÁVAJÍCÍ)</t>
  </si>
  <si>
    <t>D3 - MONTÁŽ VČETNĚ DODÁVKY KABELŮ A KABELOVÝCH TRAS</t>
  </si>
  <si>
    <t xml:space="preserve">    D4 - OSTATNÍ</t>
  </si>
  <si>
    <t>ŘÍDÍCÍ SYSTÉM (1RA1 – stávající)</t>
  </si>
  <si>
    <t>Pol112</t>
  </si>
  <si>
    <t>SOFTWAROVÉ OŽIVENÍ (ROZŠÍŘENÍ SW O ZAŘÍZENÍ S MODBUS) – REGULÁTORY PRŮTOKU VZDUCHU (VZT3)</t>
  </si>
  <si>
    <t>Pol113</t>
  </si>
  <si>
    <t>SOFTWAROVÉ OŽIVENÍ (ROZŠÍŘENÍ SW O ZAŘÍZENÍ S MODBUS) – REGULÁTORY PRŮTOKU VZDUCHU (CHL1, CHL2)</t>
  </si>
  <si>
    <t xml:space="preserve">ROZVADĚČ  1RA1 (STÁVAJÍCÍ)</t>
  </si>
  <si>
    <t>Pol114</t>
  </si>
  <si>
    <t>ÚPRAVA A DOPLNĚNÍ STÁVAJÍCÍHO ROZVADĚČE MaR</t>
  </si>
  <si>
    <t>MONTÁŽ VČETNĚ DODÁVKY KABELŮ A KABELOVÝCH TRAS</t>
  </si>
  <si>
    <t>Pol115</t>
  </si>
  <si>
    <t>kabel JYTY 4x 1</t>
  </si>
  <si>
    <t>Pol116</t>
  </si>
  <si>
    <t>ÚPRAVA S DOPLNĚNÍ STÁVAJÍCÍ KABELOVÉ TRASY</t>
  </si>
  <si>
    <t>Pol117</t>
  </si>
  <si>
    <t>MONTÁŽNÍ PRÁCE MaR</t>
  </si>
  <si>
    <t>OSTATNÍ</t>
  </si>
  <si>
    <t>Pol118</t>
  </si>
  <si>
    <t>DOPRAVA</t>
  </si>
  <si>
    <t>Pol119</t>
  </si>
  <si>
    <t>REVIZE</t>
  </si>
  <si>
    <t>Pol120</t>
  </si>
  <si>
    <t>OŽIVENÍ A ZKUŠEBNÍ PROVOZ</t>
  </si>
  <si>
    <t>Pol121</t>
  </si>
  <si>
    <t>ZAŠKOLENÍ OBSLUHY</t>
  </si>
  <si>
    <t>Pol122</t>
  </si>
  <si>
    <t>KOORDINACE, INŽENÝRSKÁ ČINNOST</t>
  </si>
  <si>
    <t>Pol123</t>
  </si>
  <si>
    <t>PROJEKTOVÁ DOKUMENTACE (VÝROBNÍ DOKUMENTACE, DSPS)</t>
  </si>
  <si>
    <t>SO 02 - VRN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</si>
  <si>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</si>
  <si>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</si>
  <si>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</si>
  <si>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</si>
  <si>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</si>
  <si>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Vedlejší rozpočtové náklady</t>
  </si>
  <si>
    <t>VRN1</t>
  </si>
  <si>
    <t>Průzkumné, zeměměřičské a projektové práce</t>
  </si>
  <si>
    <t>013254000</t>
  </si>
  <si>
    <t>Dokumentace skutečného provedení stavby</t>
  </si>
  <si>
    <t>…</t>
  </si>
  <si>
    <t>1024</t>
  </si>
  <si>
    <t>1991093366</t>
  </si>
  <si>
    <t>https://podminky.urs.cz/item/CS_URS_2025_02/013254000</t>
  </si>
  <si>
    <t>VRN3</t>
  </si>
  <si>
    <t>Zařízení staveniště</t>
  </si>
  <si>
    <t>032103R</t>
  </si>
  <si>
    <t>207634746</t>
  </si>
  <si>
    <t>https://podminky.urs.cz/item/CS_URS_2025_02/032103R</t>
  </si>
  <si>
    <t>VRN7</t>
  </si>
  <si>
    <t>Provozní vlivy</t>
  </si>
  <si>
    <t>071103R</t>
  </si>
  <si>
    <t>Provoz investora</t>
  </si>
  <si>
    <t>719968489</t>
  </si>
  <si>
    <t>https://podminky.urs.cz/item/CS_URS_2025_02/071103R</t>
  </si>
  <si>
    <t>VRN9</t>
  </si>
  <si>
    <t>092204</t>
  </si>
  <si>
    <t>Náklady na protiprašná opatření</t>
  </si>
  <si>
    <t>730771817</t>
  </si>
  <si>
    <t>https://podminky.urs.cz/item/CS_URS_2025_02/092204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</si>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</sst>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1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4" fontId="18" fillId="0" borderId="6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0" fontId="0" fillId="5" borderId="8" xfId="0" applyFont="1" applyFill="1" applyBorder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3" xfId="0" applyNumberFormat="1" applyFont="1" applyBorder="1" applyAlignment="1"/>
    <xf numFmtId="166" fontId="32" fillId="0" borderId="14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0" borderId="23" xfId="0" applyNumberFormat="1" applyFont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4" xfId="0" applyFont="1" applyBorder="1" applyAlignment="1">
      <alignment vertical="center"/>
    </xf>
    <xf numFmtId="0" fontId="38" fillId="3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167" fontId="22" fillId="3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3254000" TargetMode="External" /><Relationship Id="rId2" Type="http://schemas.openxmlformats.org/officeDocument/2006/relationships/hyperlink" Target="https://podminky.urs.cz/item/CS_URS_2025_02/032103R" TargetMode="External" /><Relationship Id="rId3" Type="http://schemas.openxmlformats.org/officeDocument/2006/relationships/hyperlink" Target="https://podminky.urs.cz/item/CS_URS_2025_02/071103R" TargetMode="External" /><Relationship Id="rId4" Type="http://schemas.openxmlformats.org/officeDocument/2006/relationships/hyperlink" Target="https://podminky.urs.cz/item/CS_URS_2025_02/092204" TargetMode="External" /><Relationship Id="rId5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49101111" TargetMode="External" /><Relationship Id="rId2" Type="http://schemas.openxmlformats.org/officeDocument/2006/relationships/hyperlink" Target="https://podminky.urs.cz/item/CS_URS_2025_02/962031133" TargetMode="External" /><Relationship Id="rId3" Type="http://schemas.openxmlformats.org/officeDocument/2006/relationships/hyperlink" Target="https://podminky.urs.cz/item/CS_URS_2025_02/968072455" TargetMode="External" /><Relationship Id="rId4" Type="http://schemas.openxmlformats.org/officeDocument/2006/relationships/hyperlink" Target="https://podminky.urs.cz/item/CS_URS_2025_02/968072456" TargetMode="External" /><Relationship Id="rId5" Type="http://schemas.openxmlformats.org/officeDocument/2006/relationships/hyperlink" Target="https://podminky.urs.cz/item/CS_URS_2025_02/972054141" TargetMode="External" /><Relationship Id="rId6" Type="http://schemas.openxmlformats.org/officeDocument/2006/relationships/hyperlink" Target="https://podminky.urs.cz/item/CS_URS_2025_02/974029664" TargetMode="External" /><Relationship Id="rId7" Type="http://schemas.openxmlformats.org/officeDocument/2006/relationships/hyperlink" Target="https://podminky.urs.cz/item/CS_URS_2025_02/978059541" TargetMode="External" /><Relationship Id="rId8" Type="http://schemas.openxmlformats.org/officeDocument/2006/relationships/hyperlink" Target="https://podminky.urs.cz/item/CS_URS_2025_02/997013151" TargetMode="External" /><Relationship Id="rId9" Type="http://schemas.openxmlformats.org/officeDocument/2006/relationships/hyperlink" Target="https://podminky.urs.cz/item/CS_URS_2025_02/997013501" TargetMode="External" /><Relationship Id="rId10" Type="http://schemas.openxmlformats.org/officeDocument/2006/relationships/hyperlink" Target="https://podminky.urs.cz/item/CS_URS_2025_02/997013509" TargetMode="External" /><Relationship Id="rId11" Type="http://schemas.openxmlformats.org/officeDocument/2006/relationships/hyperlink" Target="https://podminky.urs.cz/item/CS_URS_2025_02/997013609" TargetMode="External" /><Relationship Id="rId12" Type="http://schemas.openxmlformats.org/officeDocument/2006/relationships/hyperlink" Target="https://podminky.urs.cz/item/CS_URS_2025_02/997013631" TargetMode="External" /><Relationship Id="rId13" Type="http://schemas.openxmlformats.org/officeDocument/2006/relationships/hyperlink" Target="https://podminky.urs.cz/item/CS_URS_2025_02/712363803" TargetMode="External" /><Relationship Id="rId14" Type="http://schemas.openxmlformats.org/officeDocument/2006/relationships/hyperlink" Target="https://podminky.urs.cz/item/CS_URS_2025_02/713130851" TargetMode="External" /><Relationship Id="rId15" Type="http://schemas.openxmlformats.org/officeDocument/2006/relationships/hyperlink" Target="https://podminky.urs.cz/item/CS_URS_2025_02/713141843" TargetMode="External" /><Relationship Id="rId16" Type="http://schemas.openxmlformats.org/officeDocument/2006/relationships/hyperlink" Target="https://podminky.urs.cz/item/CS_URS_2025_02/763131821" TargetMode="External" /><Relationship Id="rId17" Type="http://schemas.openxmlformats.org/officeDocument/2006/relationships/hyperlink" Target="https://podminky.urs.cz/item/CS_URS_2025_02/771573810" TargetMode="External" /><Relationship Id="rId18" Type="http://schemas.openxmlformats.org/officeDocument/2006/relationships/hyperlink" Target="https://podminky.urs.cz/item/CS_URS_2025_02/776201812" TargetMode="External" /><Relationship Id="rId19" Type="http://schemas.openxmlformats.org/officeDocument/2006/relationships/hyperlink" Target="https://podminky.urs.cz/item/CS_URS_2025_02/776410811" TargetMode="External" /><Relationship Id="rId2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275313711" TargetMode="External" /><Relationship Id="rId2" Type="http://schemas.openxmlformats.org/officeDocument/2006/relationships/hyperlink" Target="https://podminky.urs.cz/item/CS_URS_2025_02/275351121" TargetMode="External" /><Relationship Id="rId3" Type="http://schemas.openxmlformats.org/officeDocument/2006/relationships/hyperlink" Target="https://podminky.urs.cz/item/CS_URS_2025_02/275351122" TargetMode="External" /><Relationship Id="rId4" Type="http://schemas.openxmlformats.org/officeDocument/2006/relationships/hyperlink" Target="https://podminky.urs.cz/item/CS_URS_2025_02/317168015" TargetMode="External" /><Relationship Id="rId5" Type="http://schemas.openxmlformats.org/officeDocument/2006/relationships/hyperlink" Target="https://podminky.urs.cz/item/CS_URS_2025_02/612321141" TargetMode="External" /><Relationship Id="rId6" Type="http://schemas.openxmlformats.org/officeDocument/2006/relationships/hyperlink" Target="https://podminky.urs.cz/item/CS_URS_2025_02/612325302" TargetMode="External" /><Relationship Id="rId7" Type="http://schemas.openxmlformats.org/officeDocument/2006/relationships/hyperlink" Target="https://podminky.urs.cz/item/CS_URS_2025_02/612325423" TargetMode="External" /><Relationship Id="rId8" Type="http://schemas.openxmlformats.org/officeDocument/2006/relationships/hyperlink" Target="https://podminky.urs.cz/item/CS_URS_2025_02/622252002" TargetMode="External" /><Relationship Id="rId9" Type="http://schemas.openxmlformats.org/officeDocument/2006/relationships/hyperlink" Target="https://podminky.urs.cz/item/CS_URS_2025_02/622253167" TargetMode="External" /><Relationship Id="rId10" Type="http://schemas.openxmlformats.org/officeDocument/2006/relationships/hyperlink" Target="https://podminky.urs.cz/item/CS_URS_2025_02/622253187" TargetMode="External" /><Relationship Id="rId11" Type="http://schemas.openxmlformats.org/officeDocument/2006/relationships/hyperlink" Target="https://podminky.urs.cz/item/CS_URS_2025_02/622385104" TargetMode="External" /><Relationship Id="rId12" Type="http://schemas.openxmlformats.org/officeDocument/2006/relationships/hyperlink" Target="https://podminky.urs.cz/item/CS_URS_2025_02/622385105" TargetMode="External" /><Relationship Id="rId13" Type="http://schemas.openxmlformats.org/officeDocument/2006/relationships/hyperlink" Target="https://podminky.urs.cz/item/CS_URS_2025_02/642942721" TargetMode="External" /><Relationship Id="rId14" Type="http://schemas.openxmlformats.org/officeDocument/2006/relationships/hyperlink" Target="https://podminky.urs.cz/item/CS_URS_2025_02/949101111" TargetMode="External" /><Relationship Id="rId15" Type="http://schemas.openxmlformats.org/officeDocument/2006/relationships/hyperlink" Target="https://podminky.urs.cz/item/CS_URS_2025_02/952901111" TargetMode="External" /><Relationship Id="rId16" Type="http://schemas.openxmlformats.org/officeDocument/2006/relationships/hyperlink" Target="https://podminky.urs.cz/item/CS_URS_2025_02/953961215" TargetMode="External" /><Relationship Id="rId17" Type="http://schemas.openxmlformats.org/officeDocument/2006/relationships/hyperlink" Target="https://podminky.urs.cz/item/CS_URS_2025_02/998011001" TargetMode="External" /><Relationship Id="rId18" Type="http://schemas.openxmlformats.org/officeDocument/2006/relationships/hyperlink" Target="https://podminky.urs.cz/item/CS_URS_2025_02/998712201" TargetMode="External" /><Relationship Id="rId19" Type="http://schemas.openxmlformats.org/officeDocument/2006/relationships/hyperlink" Target="https://podminky.urs.cz/item/CS_URS_2025_02/763431031" TargetMode="External" /><Relationship Id="rId20" Type="http://schemas.openxmlformats.org/officeDocument/2006/relationships/hyperlink" Target="https://podminky.urs.cz/item/CS_URS_2025_02/763431201" TargetMode="External" /><Relationship Id="rId21" Type="http://schemas.openxmlformats.org/officeDocument/2006/relationships/hyperlink" Target="https://podminky.urs.cz/item/CS_URS_2025_02/998763401" TargetMode="External" /><Relationship Id="rId22" Type="http://schemas.openxmlformats.org/officeDocument/2006/relationships/hyperlink" Target="https://podminky.urs.cz/item/CS_URS_2025_02/766660011" TargetMode="External" /><Relationship Id="rId23" Type="http://schemas.openxmlformats.org/officeDocument/2006/relationships/hyperlink" Target="https://podminky.urs.cz/item/CS_URS_2025_02/998766201" TargetMode="External" /><Relationship Id="rId24" Type="http://schemas.openxmlformats.org/officeDocument/2006/relationships/hyperlink" Target="https://podminky.urs.cz/item/CS_URS_2025_02/767995115" TargetMode="External" /><Relationship Id="rId25" Type="http://schemas.openxmlformats.org/officeDocument/2006/relationships/hyperlink" Target="https://podminky.urs.cz/item/CS_URS_2025_02/998767201" TargetMode="External" /><Relationship Id="rId26" Type="http://schemas.openxmlformats.org/officeDocument/2006/relationships/hyperlink" Target="https://podminky.urs.cz/item/CS_URS_2025_02/771121011" TargetMode="External" /><Relationship Id="rId27" Type="http://schemas.openxmlformats.org/officeDocument/2006/relationships/hyperlink" Target="https://podminky.urs.cz/item/CS_URS_2025_02/771121015" TargetMode="External" /><Relationship Id="rId28" Type="http://schemas.openxmlformats.org/officeDocument/2006/relationships/hyperlink" Target="https://podminky.urs.cz/item/CS_URS_2025_02/771151014" TargetMode="External" /><Relationship Id="rId29" Type="http://schemas.openxmlformats.org/officeDocument/2006/relationships/hyperlink" Target="https://podminky.urs.cz/item/CS_URS_2025_02/771474112" TargetMode="External" /><Relationship Id="rId30" Type="http://schemas.openxmlformats.org/officeDocument/2006/relationships/hyperlink" Target="https://podminky.urs.cz/item/CS_URS_2025_02/771574476" TargetMode="External" /><Relationship Id="rId31" Type="http://schemas.openxmlformats.org/officeDocument/2006/relationships/hyperlink" Target="https://podminky.urs.cz/item/CS_URS_2025_02/771592011" TargetMode="External" /><Relationship Id="rId32" Type="http://schemas.openxmlformats.org/officeDocument/2006/relationships/hyperlink" Target="https://podminky.urs.cz/item/CS_URS_2025_02/998771201" TargetMode="External" /><Relationship Id="rId33" Type="http://schemas.openxmlformats.org/officeDocument/2006/relationships/hyperlink" Target="https://podminky.urs.cz/item/CS_URS_2025_02/776121112" TargetMode="External" /><Relationship Id="rId34" Type="http://schemas.openxmlformats.org/officeDocument/2006/relationships/hyperlink" Target="https://podminky.urs.cz/item/CS_URS_2025_02/776141114" TargetMode="External" /><Relationship Id="rId35" Type="http://schemas.openxmlformats.org/officeDocument/2006/relationships/hyperlink" Target="https://podminky.urs.cz/item/CS_URS_2025_02/776221111" TargetMode="External" /><Relationship Id="rId36" Type="http://schemas.openxmlformats.org/officeDocument/2006/relationships/hyperlink" Target="https://podminky.urs.cz/item/CS_URS_2025_02/776411112" TargetMode="External" /><Relationship Id="rId37" Type="http://schemas.openxmlformats.org/officeDocument/2006/relationships/hyperlink" Target="https://podminky.urs.cz/item/CS_URS_2025_02/776421312" TargetMode="External" /><Relationship Id="rId38" Type="http://schemas.openxmlformats.org/officeDocument/2006/relationships/hyperlink" Target="https://podminky.urs.cz/item/CS_URS_2025_02/998776201" TargetMode="External" /><Relationship Id="rId39" Type="http://schemas.openxmlformats.org/officeDocument/2006/relationships/hyperlink" Target="https://podminky.urs.cz/item/CS_URS_2025_02/784181101" TargetMode="External" /><Relationship Id="rId40" Type="http://schemas.openxmlformats.org/officeDocument/2006/relationships/hyperlink" Target="https://podminky.urs.cz/item/CS_URS_2025_02/784221101" TargetMode="External" /><Relationship Id="rId41" Type="http://schemas.openxmlformats.org/officeDocument/2006/relationships/hyperlink" Target="https://podminky.urs.cz/item/CS_URS_2025_02/786623011" TargetMode="External" /><Relationship Id="rId42" Type="http://schemas.openxmlformats.org/officeDocument/2006/relationships/hyperlink" Target="https://podminky.urs.cz/item/CS_URS_2025_02/786623015" TargetMode="External" /><Relationship Id="rId43" Type="http://schemas.openxmlformats.org/officeDocument/2006/relationships/hyperlink" Target="https://podminky.urs.cz/item/CS_URS_2025_02/786623039" TargetMode="External" /><Relationship Id="rId44" Type="http://schemas.openxmlformats.org/officeDocument/2006/relationships/hyperlink" Target="https://podminky.urs.cz/item/CS_URS_2025_02/786623041" TargetMode="External" /><Relationship Id="rId45" Type="http://schemas.openxmlformats.org/officeDocument/2006/relationships/hyperlink" Target="https://podminky.urs.cz/item/CS_URS_2025_02/786623041" TargetMode="External" /><Relationship Id="rId46" Type="http://schemas.openxmlformats.org/officeDocument/2006/relationships/hyperlink" Target="https://podminky.urs.cz/item/CS_URS_2025_02/786623043" TargetMode="External" /><Relationship Id="rId47" Type="http://schemas.openxmlformats.org/officeDocument/2006/relationships/hyperlink" Target="https://podminky.urs.cz/item/CS_URS_2025_02/786623045" TargetMode="External" /><Relationship Id="rId48" Type="http://schemas.openxmlformats.org/officeDocument/2006/relationships/hyperlink" Target="https://podminky.urs.cz/item/CS_URS_2025_02/998786201" TargetMode="External" /><Relationship Id="rId4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74031155" TargetMode="External" /><Relationship Id="rId2" Type="http://schemas.openxmlformats.org/officeDocument/2006/relationships/hyperlink" Target="https://podminky.urs.cz/item/CS_URS_2025_02/997013111" TargetMode="External" /><Relationship Id="rId3" Type="http://schemas.openxmlformats.org/officeDocument/2006/relationships/hyperlink" Target="https://podminky.urs.cz/item/CS_URS_2025_02/997013501" TargetMode="External" /><Relationship Id="rId4" Type="http://schemas.openxmlformats.org/officeDocument/2006/relationships/hyperlink" Target="https://podminky.urs.cz/item/CS_URS_2025_02/997013509" TargetMode="External" /><Relationship Id="rId5" Type="http://schemas.openxmlformats.org/officeDocument/2006/relationships/hyperlink" Target="https://podminky.urs.cz/item/CS_URS_2025_02/997013631" TargetMode="External" /><Relationship Id="rId6" Type="http://schemas.openxmlformats.org/officeDocument/2006/relationships/hyperlink" Target="https://podminky.urs.cz/item/CS_URS_2025_02/721171803" TargetMode="External" /><Relationship Id="rId7" Type="http://schemas.openxmlformats.org/officeDocument/2006/relationships/hyperlink" Target="https://podminky.urs.cz/item/CS_URS_2025_02/721174024" TargetMode="External" /><Relationship Id="rId8" Type="http://schemas.openxmlformats.org/officeDocument/2006/relationships/hyperlink" Target="https://podminky.urs.cz/item/CS_URS_2025_02/721174041" TargetMode="External" /><Relationship Id="rId9" Type="http://schemas.openxmlformats.org/officeDocument/2006/relationships/hyperlink" Target="https://podminky.urs.cz/item/CS_URS_2025_02/721174043" TargetMode="External" /><Relationship Id="rId10" Type="http://schemas.openxmlformats.org/officeDocument/2006/relationships/hyperlink" Target="https://podminky.urs.cz/item/CS_URS_2025_02/721174044" TargetMode="External" /><Relationship Id="rId11" Type="http://schemas.openxmlformats.org/officeDocument/2006/relationships/hyperlink" Target="https://podminky.urs.cz/item/CS_URS_2025_02/721210814" TargetMode="External" /><Relationship Id="rId12" Type="http://schemas.openxmlformats.org/officeDocument/2006/relationships/hyperlink" Target="https://podminky.urs.cz/item/CS_URS_2025_02/721220801" TargetMode="External" /><Relationship Id="rId13" Type="http://schemas.openxmlformats.org/officeDocument/2006/relationships/hyperlink" Target="https://podminky.urs.cz/item/CS_URS_2025_02/721229111" TargetMode="External" /><Relationship Id="rId14" Type="http://schemas.openxmlformats.org/officeDocument/2006/relationships/hyperlink" Target="https://podminky.urs.cz/item/CS_URS_2025_02/721290111" TargetMode="External" /><Relationship Id="rId15" Type="http://schemas.openxmlformats.org/officeDocument/2006/relationships/hyperlink" Target="https://podminky.urs.cz/item/CS_URS_2025_02/998721201" TargetMode="External" /><Relationship Id="rId16" Type="http://schemas.openxmlformats.org/officeDocument/2006/relationships/hyperlink" Target="https://podminky.urs.cz/item/CS_URS_2025_02/722170801" TargetMode="External" /><Relationship Id="rId17" Type="http://schemas.openxmlformats.org/officeDocument/2006/relationships/hyperlink" Target="https://podminky.urs.cz/item/CS_URS_2025_02/722174023" TargetMode="External" /><Relationship Id="rId18" Type="http://schemas.openxmlformats.org/officeDocument/2006/relationships/hyperlink" Target="https://podminky.urs.cz/item/CS_URS_2025_02/722181232" TargetMode="External" /><Relationship Id="rId19" Type="http://schemas.openxmlformats.org/officeDocument/2006/relationships/hyperlink" Target="https://podminky.urs.cz/item/CS_URS_2025_02/722181812" TargetMode="External" /><Relationship Id="rId20" Type="http://schemas.openxmlformats.org/officeDocument/2006/relationships/hyperlink" Target="https://podminky.urs.cz/item/CS_URS_2025_02/722220851" TargetMode="External" /><Relationship Id="rId21" Type="http://schemas.openxmlformats.org/officeDocument/2006/relationships/hyperlink" Target="https://podminky.urs.cz/item/CS_URS_2025_02/722290246" TargetMode="External" /><Relationship Id="rId22" Type="http://schemas.openxmlformats.org/officeDocument/2006/relationships/hyperlink" Target="https://podminky.urs.cz/item/CS_URS_2025_02/722290234" TargetMode="External" /><Relationship Id="rId23" Type="http://schemas.openxmlformats.org/officeDocument/2006/relationships/hyperlink" Target="https://podminky.urs.cz/item/CS_URS_2025_02/998722201" TargetMode="External" /><Relationship Id="rId24" Type="http://schemas.openxmlformats.org/officeDocument/2006/relationships/hyperlink" Target="https://podminky.urs.cz/item/CS_URS_2025_02/725210821" TargetMode="External" /><Relationship Id="rId25" Type="http://schemas.openxmlformats.org/officeDocument/2006/relationships/hyperlink" Target="https://podminky.urs.cz/item/CS_URS_2025_02/725240812" TargetMode="External" /><Relationship Id="rId26" Type="http://schemas.openxmlformats.org/officeDocument/2006/relationships/hyperlink" Target="https://podminky.urs.cz/item/CS_URS_2025_02/725810811" TargetMode="External" /><Relationship Id="rId27" Type="http://schemas.openxmlformats.org/officeDocument/2006/relationships/hyperlink" Target="https://podminky.urs.cz/item/CS_URS_2025_02/725813113" TargetMode="External" /><Relationship Id="rId28" Type="http://schemas.openxmlformats.org/officeDocument/2006/relationships/hyperlink" Target="https://podminky.urs.cz/item/CS_URS_2025_02/725820801" TargetMode="External" /><Relationship Id="rId29" Type="http://schemas.openxmlformats.org/officeDocument/2006/relationships/hyperlink" Target="https://podminky.urs.cz/item/CS_URS_2025_02/725840850" TargetMode="External" /><Relationship Id="rId30" Type="http://schemas.openxmlformats.org/officeDocument/2006/relationships/hyperlink" Target="https://podminky.urs.cz/item/CS_URS_2025_02/725850800" TargetMode="External" /><Relationship Id="rId31" Type="http://schemas.openxmlformats.org/officeDocument/2006/relationships/hyperlink" Target="https://podminky.urs.cz/item/CS_URS_2025_02/998725201" TargetMode="External" /><Relationship Id="rId32" Type="http://schemas.openxmlformats.org/officeDocument/2006/relationships/hyperlink" Target="https://podminky.urs.cz/item/CS_URS_2025_02/751613140" TargetMode="External" /><Relationship Id="rId33" Type="http://schemas.openxmlformats.org/officeDocument/2006/relationships/hyperlink" Target="https://podminky.urs.cz/item/CS_URS_2025_02/751613142" TargetMode="External" /><Relationship Id="rId34" Type="http://schemas.openxmlformats.org/officeDocument/2006/relationships/hyperlink" Target="https://podminky.urs.cz/item/CS_URS_2025_02/998751201" TargetMode="External" /><Relationship Id="rId35" Type="http://schemas.openxmlformats.org/officeDocument/2006/relationships/hyperlink" Target="https://podminky.urs.cz/item/CS_URS_2025_02/HZS2491" TargetMode="External" /><Relationship Id="rId36" Type="http://schemas.openxmlformats.org/officeDocument/2006/relationships/hyperlink" Target="https://podminky.urs.cz/item/CS_URS_2025_02/HZS2492" TargetMode="External" /><Relationship Id="rId37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33221202" TargetMode="External" /><Relationship Id="rId2" Type="http://schemas.openxmlformats.org/officeDocument/2006/relationships/hyperlink" Target="https://podminky.urs.cz/item/CS_URS_2025_02/733291101" TargetMode="External" /><Relationship Id="rId3" Type="http://schemas.openxmlformats.org/officeDocument/2006/relationships/hyperlink" Target="https://podminky.urs.cz/item/CS_URS_2025_02/733292902" TargetMode="External" /><Relationship Id="rId4" Type="http://schemas.openxmlformats.org/officeDocument/2006/relationships/hyperlink" Target="https://podminky.urs.cz/item/CS_URS_2025_02/733811241" TargetMode="External" /><Relationship Id="rId5" Type="http://schemas.openxmlformats.org/officeDocument/2006/relationships/hyperlink" Target="https://podminky.urs.cz/item/CS_URS_2025_02/998733201" TargetMode="External" /><Relationship Id="rId6" Type="http://schemas.openxmlformats.org/officeDocument/2006/relationships/hyperlink" Target="https://podminky.urs.cz/item/CS_URS_2025_02/734200821" TargetMode="External" /><Relationship Id="rId7" Type="http://schemas.openxmlformats.org/officeDocument/2006/relationships/hyperlink" Target="https://podminky.urs.cz/item/CS_URS_2025_02/734430821" TargetMode="External" /><Relationship Id="rId8" Type="http://schemas.openxmlformats.org/officeDocument/2006/relationships/hyperlink" Target="https://podminky.urs.cz/item/CS_URS_2025_02/734441811" TargetMode="External" /><Relationship Id="rId9" Type="http://schemas.openxmlformats.org/officeDocument/2006/relationships/hyperlink" Target="https://podminky.urs.cz/item/CS_URS_2025_02/998734201" TargetMode="External" /><Relationship Id="rId10" Type="http://schemas.openxmlformats.org/officeDocument/2006/relationships/hyperlink" Target="https://podminky.urs.cz/item/CS_URS_2025_02/735151580" TargetMode="External" /><Relationship Id="rId11" Type="http://schemas.openxmlformats.org/officeDocument/2006/relationships/hyperlink" Target="https://podminky.urs.cz/item/CS_URS_2025_02/735151821" TargetMode="External" /><Relationship Id="rId12" Type="http://schemas.openxmlformats.org/officeDocument/2006/relationships/hyperlink" Target="https://podminky.urs.cz/item/CS_URS_2025_02/735191905" TargetMode="External" /><Relationship Id="rId13" Type="http://schemas.openxmlformats.org/officeDocument/2006/relationships/hyperlink" Target="https://podminky.urs.cz/item/CS_URS_2025_02/998735201" TargetMode="External" /><Relationship Id="rId14" Type="http://schemas.openxmlformats.org/officeDocument/2006/relationships/hyperlink" Target="https://podminky.urs.cz/item/CS_URS_2025_02/HZS2492" TargetMode="External" /><Relationship Id="rId15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9" t="s">
        <v>6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7</v>
      </c>
      <c r="BT2" s="20" t="s">
        <v>8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7</v>
      </c>
      <c r="BT3" s="20" t="s">
        <v>9</v>
      </c>
    </row>
    <row r="4" s="1" customFormat="1" ht="24.96" customHeight="1">
      <c r="B4" s="23"/>
      <c r="D4" s="24" t="s">
        <v>10</v>
      </c>
      <c r="AR4" s="23"/>
      <c r="AS4" s="25" t="s">
        <v>11</v>
      </c>
      <c r="BE4" s="26" t="s">
        <v>12</v>
      </c>
      <c r="BS4" s="20" t="s">
        <v>13</v>
      </c>
    </row>
    <row r="5" s="1" customFormat="1" ht="12" customHeight="1">
      <c r="B5" s="23"/>
      <c r="D5" s="27" t="s">
        <v>14</v>
      </c>
      <c r="K5" s="28" t="s">
        <v>15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3"/>
      <c r="BE5" s="29" t="s">
        <v>16</v>
      </c>
      <c r="BS5" s="20" t="s">
        <v>7</v>
      </c>
    </row>
    <row r="6" s="1" customFormat="1" ht="36.96" customHeight="1">
      <c r="B6" s="23"/>
      <c r="D6" s="30" t="s">
        <v>17</v>
      </c>
      <c r="K6" s="31" t="s">
        <v>18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3"/>
      <c r="BE6" s="32"/>
      <c r="BS6" s="20" t="s">
        <v>7</v>
      </c>
    </row>
    <row r="7" s="1" customFormat="1" ht="12" customHeight="1">
      <c r="B7" s="23"/>
      <c r="D7" s="33" t="s">
        <v>19</v>
      </c>
      <c r="K7" s="28" t="s">
        <v>3</v>
      </c>
      <c r="AK7" s="33" t="s">
        <v>20</v>
      </c>
      <c r="AN7" s="28" t="s">
        <v>3</v>
      </c>
      <c r="AR7" s="23"/>
      <c r="BE7" s="32"/>
      <c r="BS7" s="20" t="s">
        <v>7</v>
      </c>
    </row>
    <row r="8" s="1" customFormat="1" ht="12" customHeight="1">
      <c r="B8" s="23"/>
      <c r="D8" s="33" t="s">
        <v>21</v>
      </c>
      <c r="K8" s="28" t="s">
        <v>22</v>
      </c>
      <c r="AK8" s="33" t="s">
        <v>23</v>
      </c>
      <c r="AN8" s="34" t="s">
        <v>24</v>
      </c>
      <c r="AR8" s="23"/>
      <c r="BE8" s="32"/>
      <c r="BS8" s="20" t="s">
        <v>7</v>
      </c>
    </row>
    <row r="9" s="1" customFormat="1" ht="14.4" customHeight="1">
      <c r="B9" s="23"/>
      <c r="AR9" s="23"/>
      <c r="BE9" s="32"/>
      <c r="BS9" s="20" t="s">
        <v>7</v>
      </c>
    </row>
    <row r="10" s="1" customFormat="1" ht="12" customHeight="1">
      <c r="B10" s="23"/>
      <c r="D10" s="33" t="s">
        <v>25</v>
      </c>
      <c r="AK10" s="33" t="s">
        <v>26</v>
      </c>
      <c r="AN10" s="28" t="s">
        <v>3</v>
      </c>
      <c r="AR10" s="23"/>
      <c r="BE10" s="32"/>
      <c r="BS10" s="20" t="s">
        <v>7</v>
      </c>
    </row>
    <row r="11" s="1" customFormat="1" ht="18.48" customHeight="1">
      <c r="B11" s="23"/>
      <c r="E11" s="28" t="s">
        <v>27</v>
      </c>
      <c r="AK11" s="33" t="s">
        <v>28</v>
      </c>
      <c r="AN11" s="28" t="s">
        <v>3</v>
      </c>
      <c r="AR11" s="23"/>
      <c r="BE11" s="32"/>
      <c r="BS11" s="20" t="s">
        <v>7</v>
      </c>
    </row>
    <row r="12" s="1" customFormat="1" ht="6.96" customHeight="1">
      <c r="B12" s="23"/>
      <c r="AR12" s="23"/>
      <c r="BE12" s="32"/>
      <c r="BS12" s="20" t="s">
        <v>7</v>
      </c>
    </row>
    <row r="13" s="1" customFormat="1" ht="12" customHeight="1">
      <c r="B13" s="23"/>
      <c r="D13" s="33" t="s">
        <v>29</v>
      </c>
      <c r="AK13" s="33" t="s">
        <v>26</v>
      </c>
      <c r="AN13" s="35" t="s">
        <v>30</v>
      </c>
      <c r="AR13" s="23"/>
      <c r="BE13" s="32"/>
      <c r="BS13" s="20" t="s">
        <v>7</v>
      </c>
    </row>
    <row r="14">
      <c r="B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N14" s="35" t="s">
        <v>30</v>
      </c>
      <c r="AR14" s="23"/>
      <c r="BE14" s="32"/>
      <c r="BS14" s="20" t="s">
        <v>7</v>
      </c>
    </row>
    <row r="15" s="1" customFormat="1" ht="6.96" customHeight="1">
      <c r="B15" s="23"/>
      <c r="AR15" s="23"/>
      <c r="BE15" s="32"/>
      <c r="BS15" s="20" t="s">
        <v>4</v>
      </c>
    </row>
    <row r="16" s="1" customFormat="1" ht="12" customHeight="1">
      <c r="B16" s="23"/>
      <c r="D16" s="33" t="s">
        <v>31</v>
      </c>
      <c r="AK16" s="33" t="s">
        <v>26</v>
      </c>
      <c r="AN16" s="28" t="s">
        <v>3</v>
      </c>
      <c r="AR16" s="23"/>
      <c r="BE16" s="32"/>
      <c r="BS16" s="20" t="s">
        <v>4</v>
      </c>
    </row>
    <row r="17" s="1" customFormat="1" ht="18.48" customHeight="1">
      <c r="B17" s="23"/>
      <c r="E17" s="28" t="s">
        <v>32</v>
      </c>
      <c r="AK17" s="33" t="s">
        <v>28</v>
      </c>
      <c r="AN17" s="28" t="s">
        <v>3</v>
      </c>
      <c r="AR17" s="23"/>
      <c r="BE17" s="32"/>
      <c r="BS17" s="20" t="s">
        <v>33</v>
      </c>
    </row>
    <row r="18" s="1" customFormat="1" ht="6.96" customHeight="1">
      <c r="B18" s="23"/>
      <c r="AR18" s="23"/>
      <c r="BE18" s="32"/>
      <c r="BS18" s="20" t="s">
        <v>7</v>
      </c>
    </row>
    <row r="19" s="1" customFormat="1" ht="12" customHeight="1">
      <c r="B19" s="23"/>
      <c r="D19" s="33" t="s">
        <v>34</v>
      </c>
      <c r="AK19" s="33" t="s">
        <v>26</v>
      </c>
      <c r="AN19" s="28" t="s">
        <v>3</v>
      </c>
      <c r="AR19" s="23"/>
      <c r="BE19" s="32"/>
      <c r="BS19" s="20" t="s">
        <v>7</v>
      </c>
    </row>
    <row r="20" s="1" customFormat="1" ht="18.48" customHeight="1">
      <c r="B20" s="23"/>
      <c r="E20" s="28" t="s">
        <v>22</v>
      </c>
      <c r="AK20" s="33" t="s">
        <v>28</v>
      </c>
      <c r="AN20" s="28" t="s">
        <v>3</v>
      </c>
      <c r="AR20" s="23"/>
      <c r="BE20" s="32"/>
      <c r="BS20" s="20" t="s">
        <v>33</v>
      </c>
    </row>
    <row r="21" s="1" customFormat="1" ht="6.96" customHeight="1">
      <c r="B21" s="23"/>
      <c r="AR21" s="23"/>
      <c r="BE21" s="32"/>
    </row>
    <row r="22" s="1" customFormat="1" ht="12" customHeight="1">
      <c r="B22" s="23"/>
      <c r="D22" s="33" t="s">
        <v>35</v>
      </c>
      <c r="AR22" s="23"/>
      <c r="BE22" s="32"/>
    </row>
    <row r="23" s="1" customFormat="1" ht="47.25" customHeight="1">
      <c r="B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R23" s="23"/>
      <c r="BE23" s="32"/>
    </row>
    <row r="24" s="1" customFormat="1" ht="6.96" customHeight="1">
      <c r="B24" s="23"/>
      <c r="AR24" s="23"/>
      <c r="BE24" s="32"/>
    </row>
    <row r="25" s="1" customFormat="1" ht="6.96" customHeight="1">
      <c r="B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R25" s="23"/>
      <c r="BE25" s="32"/>
    </row>
    <row r="26" s="2" customFormat="1" ht="25.92" customHeight="1">
      <c r="A26" s="39"/>
      <c r="B26" s="40"/>
      <c r="C26" s="39"/>
      <c r="D26" s="41" t="s">
        <v>37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39"/>
      <c r="AQ26" s="39"/>
      <c r="AR26" s="40"/>
      <c r="BE26" s="32"/>
    </row>
    <row r="27" s="2" customFormat="1" ht="6.96" customHeigh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BE27" s="32"/>
    </row>
    <row r="28" s="2" customForma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0"/>
      <c r="BE28" s="32"/>
    </row>
    <row r="29" s="3" customFormat="1" ht="14.4" customHeight="1">
      <c r="A29" s="3"/>
      <c r="B29" s="45"/>
      <c r="C29" s="3"/>
      <c r="D29" s="33" t="s">
        <v>41</v>
      </c>
      <c r="E29" s="3"/>
      <c r="F29" s="33" t="s">
        <v>42</v>
      </c>
      <c r="G29" s="3"/>
      <c r="H29" s="3"/>
      <c r="I29" s="3"/>
      <c r="J29" s="3"/>
      <c r="K29" s="3"/>
      <c r="L29" s="46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7">
        <f>ROUND(AZ54,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7">
        <f>ROUND(AV54, 2)</f>
        <v>0</v>
      </c>
      <c r="AL29" s="3"/>
      <c r="AM29" s="3"/>
      <c r="AN29" s="3"/>
      <c r="AO29" s="3"/>
      <c r="AP29" s="3"/>
      <c r="AQ29" s="3"/>
      <c r="AR29" s="45"/>
      <c r="BE29" s="48"/>
    </row>
    <row r="30" s="3" customFormat="1" ht="14.4" customHeight="1">
      <c r="A30" s="3"/>
      <c r="B30" s="45"/>
      <c r="C30" s="3"/>
      <c r="D30" s="3"/>
      <c r="E30" s="3"/>
      <c r="F30" s="33" t="s">
        <v>43</v>
      </c>
      <c r="G30" s="3"/>
      <c r="H30" s="3"/>
      <c r="I30" s="3"/>
      <c r="J30" s="3"/>
      <c r="K30" s="3"/>
      <c r="L30" s="46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7">
        <f>ROUND(BA54,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7">
        <f>ROUND(AW54, 2)</f>
        <v>0</v>
      </c>
      <c r="AL30" s="3"/>
      <c r="AM30" s="3"/>
      <c r="AN30" s="3"/>
      <c r="AO30" s="3"/>
      <c r="AP30" s="3"/>
      <c r="AQ30" s="3"/>
      <c r="AR30" s="45"/>
      <c r="BE30" s="48"/>
    </row>
    <row r="31" hidden="1" s="3" customFormat="1" ht="14.4" customHeight="1">
      <c r="A31" s="3"/>
      <c r="B31" s="45"/>
      <c r="C31" s="3"/>
      <c r="D31" s="3"/>
      <c r="E31" s="3"/>
      <c r="F31" s="33" t="s">
        <v>44</v>
      </c>
      <c r="G31" s="3"/>
      <c r="H31" s="3"/>
      <c r="I31" s="3"/>
      <c r="J31" s="3"/>
      <c r="K31" s="3"/>
      <c r="L31" s="46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ROUND(BB54,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45"/>
      <c r="BE31" s="48"/>
    </row>
    <row r="32" hidden="1" s="3" customFormat="1" ht="14.4" customHeight="1">
      <c r="A32" s="3"/>
      <c r="B32" s="45"/>
      <c r="C32" s="3"/>
      <c r="D32" s="3"/>
      <c r="E32" s="3"/>
      <c r="F32" s="33" t="s">
        <v>45</v>
      </c>
      <c r="G32" s="3"/>
      <c r="H32" s="3"/>
      <c r="I32" s="3"/>
      <c r="J32" s="3"/>
      <c r="K32" s="3"/>
      <c r="L32" s="46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ROUND(BC54,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45"/>
      <c r="BE32" s="48"/>
    </row>
    <row r="33" hidden="1" s="3" customFormat="1" ht="14.4" customHeight="1">
      <c r="A33" s="3"/>
      <c r="B33" s="45"/>
      <c r="C33" s="3"/>
      <c r="D33" s="3"/>
      <c r="E33" s="3"/>
      <c r="F33" s="33" t="s">
        <v>46</v>
      </c>
      <c r="G33" s="3"/>
      <c r="H33" s="3"/>
      <c r="I33" s="3"/>
      <c r="J33" s="3"/>
      <c r="K33" s="3"/>
      <c r="L33" s="46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7">
        <f>ROUND(BD54,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7">
        <v>0</v>
      </c>
      <c r="AL33" s="3"/>
      <c r="AM33" s="3"/>
      <c r="AN33" s="3"/>
      <c r="AO33" s="3"/>
      <c r="AP33" s="3"/>
      <c r="AQ33" s="3"/>
      <c r="AR33" s="45"/>
      <c r="BE33" s="3"/>
    </row>
    <row r="34" s="2" customFormat="1" ht="6.96" customHeigh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BE34" s="39"/>
    </row>
    <row r="35" s="2" customFormat="1" ht="25.92" customHeight="1">
      <c r="A35" s="39"/>
      <c r="B35" s="40"/>
      <c r="C35" s="49"/>
      <c r="D35" s="50" t="s">
        <v>47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48</v>
      </c>
      <c r="U35" s="51"/>
      <c r="V35" s="51"/>
      <c r="W35" s="51"/>
      <c r="X35" s="53" t="s">
        <v>49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0"/>
      <c r="BE35" s="39"/>
    </row>
    <row r="36" s="2" customFormat="1" ht="6.96" customHeigh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0"/>
      <c r="BE36" s="39"/>
    </row>
    <row r="37" s="2" customFormat="1" ht="6.96" customHeight="1">
      <c r="A37" s="39"/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40"/>
      <c r="BE37" s="39"/>
    </row>
    <row r="41" s="2" customFormat="1" ht="6.96" customHeight="1">
      <c r="A41" s="39"/>
      <c r="B41" s="58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40"/>
      <c r="BE41" s="39"/>
    </row>
    <row r="42" s="2" customFormat="1" ht="24.96" customHeight="1">
      <c r="A42" s="39"/>
      <c r="B42" s="40"/>
      <c r="C42" s="24" t="s">
        <v>50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0"/>
      <c r="BE42" s="39"/>
    </row>
    <row r="43" s="2" customFormat="1" ht="6.96" customHeigh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0"/>
      <c r="BE43" s="39"/>
    </row>
    <row r="44" s="4" customFormat="1" ht="12" customHeight="1">
      <c r="A44" s="4"/>
      <c r="B44" s="60"/>
      <c r="C44" s="33" t="s">
        <v>14</v>
      </c>
      <c r="D44" s="4"/>
      <c r="E44" s="4"/>
      <c r="F44" s="4"/>
      <c r="G44" s="4"/>
      <c r="H44" s="4"/>
      <c r="I44" s="4"/>
      <c r="J44" s="4"/>
      <c r="K44" s="4"/>
      <c r="L44" s="4" t="str">
        <f>K5</f>
        <v>0232025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60"/>
      <c r="BE44" s="4"/>
    </row>
    <row r="45" s="5" customFormat="1" ht="36.96" customHeight="1">
      <c r="A45" s="5"/>
      <c r="B45" s="61"/>
      <c r="C45" s="62" t="s">
        <v>17</v>
      </c>
      <c r="D45" s="5"/>
      <c r="E45" s="5"/>
      <c r="F45" s="5"/>
      <c r="G45" s="5"/>
      <c r="H45" s="5"/>
      <c r="I45" s="5"/>
      <c r="J45" s="5"/>
      <c r="K45" s="5"/>
      <c r="L45" s="63" t="str">
        <f>K6</f>
        <v>UHK - Objekt E - Stavební úpravy pracoviště centra terénní archeologie (CETA)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61"/>
      <c r="BE45" s="5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BE46" s="39"/>
    </row>
    <row r="47" s="2" customFormat="1" ht="12" customHeight="1">
      <c r="A47" s="39"/>
      <c r="B47" s="40"/>
      <c r="C47" s="33" t="s">
        <v>21</v>
      </c>
      <c r="D47" s="39"/>
      <c r="E47" s="39"/>
      <c r="F47" s="39"/>
      <c r="G47" s="39"/>
      <c r="H47" s="39"/>
      <c r="I47" s="39"/>
      <c r="J47" s="39"/>
      <c r="K47" s="39"/>
      <c r="L47" s="64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3" t="s">
        <v>23</v>
      </c>
      <c r="AJ47" s="39"/>
      <c r="AK47" s="39"/>
      <c r="AL47" s="39"/>
      <c r="AM47" s="65" t="str">
        <f>IF(AN8= "","",AN8)</f>
        <v>8. 12. 2025</v>
      </c>
      <c r="AN47" s="65"/>
      <c r="AO47" s="39"/>
      <c r="AP47" s="39"/>
      <c r="AQ47" s="39"/>
      <c r="AR47" s="40"/>
      <c r="BE47" s="39"/>
    </row>
    <row r="48" s="2" customFormat="1" ht="6.96" customHeigh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BE48" s="39"/>
    </row>
    <row r="49" s="2" customFormat="1" ht="25.65" customHeight="1">
      <c r="A49" s="39"/>
      <c r="B49" s="40"/>
      <c r="C49" s="33" t="s">
        <v>25</v>
      </c>
      <c r="D49" s="39"/>
      <c r="E49" s="39"/>
      <c r="F49" s="39"/>
      <c r="G49" s="39"/>
      <c r="H49" s="39"/>
      <c r="I49" s="39"/>
      <c r="J49" s="39"/>
      <c r="K49" s="39"/>
      <c r="L49" s="4" t="str">
        <f>IF(E11= "","",E11)</f>
        <v>Univerzita Hradec Králové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3" t="s">
        <v>31</v>
      </c>
      <c r="AJ49" s="39"/>
      <c r="AK49" s="39"/>
      <c r="AL49" s="39"/>
      <c r="AM49" s="66" t="str">
        <f>IF(E17="","",E17)</f>
        <v>Fplan projekty a stavby s. r. o.</v>
      </c>
      <c r="AN49" s="4"/>
      <c r="AO49" s="4"/>
      <c r="AP49" s="4"/>
      <c r="AQ49" s="39"/>
      <c r="AR49" s="40"/>
      <c r="AS49" s="67" t="s">
        <v>51</v>
      </c>
      <c r="AT49" s="68"/>
      <c r="AU49" s="69"/>
      <c r="AV49" s="69"/>
      <c r="AW49" s="69"/>
      <c r="AX49" s="69"/>
      <c r="AY49" s="69"/>
      <c r="AZ49" s="69"/>
      <c r="BA49" s="69"/>
      <c r="BB49" s="69"/>
      <c r="BC49" s="69"/>
      <c r="BD49" s="70"/>
      <c r="BE49" s="39"/>
    </row>
    <row r="50" s="2" customFormat="1" ht="15.15" customHeight="1">
      <c r="A50" s="39"/>
      <c r="B50" s="40"/>
      <c r="C50" s="33" t="s">
        <v>29</v>
      </c>
      <c r="D50" s="39"/>
      <c r="E50" s="39"/>
      <c r="F50" s="39"/>
      <c r="G50" s="39"/>
      <c r="H50" s="39"/>
      <c r="I50" s="39"/>
      <c r="J50" s="39"/>
      <c r="K50" s="39"/>
      <c r="L50" s="4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3" t="s">
        <v>34</v>
      </c>
      <c r="AJ50" s="39"/>
      <c r="AK50" s="39"/>
      <c r="AL50" s="39"/>
      <c r="AM50" s="66" t="str">
        <f>IF(E20="","",E20)</f>
        <v xml:space="preserve"> </v>
      </c>
      <c r="AN50" s="4"/>
      <c r="AO50" s="4"/>
      <c r="AP50" s="4"/>
      <c r="AQ50" s="39"/>
      <c r="AR50" s="40"/>
      <c r="AS50" s="71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4"/>
      <c r="BE50" s="39"/>
    </row>
    <row r="51" s="2" customFormat="1" ht="10.8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71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4"/>
      <c r="BE51" s="39"/>
    </row>
    <row r="52" s="2" customFormat="1" ht="29.28" customHeight="1">
      <c r="A52" s="39"/>
      <c r="B52" s="40"/>
      <c r="C52" s="75" t="s">
        <v>52</v>
      </c>
      <c r="D52" s="76"/>
      <c r="E52" s="76"/>
      <c r="F52" s="76"/>
      <c r="G52" s="76"/>
      <c r="H52" s="77"/>
      <c r="I52" s="78" t="s">
        <v>53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9" t="s">
        <v>54</v>
      </c>
      <c r="AH52" s="76"/>
      <c r="AI52" s="76"/>
      <c r="AJ52" s="76"/>
      <c r="AK52" s="76"/>
      <c r="AL52" s="76"/>
      <c r="AM52" s="76"/>
      <c r="AN52" s="78" t="s">
        <v>55</v>
      </c>
      <c r="AO52" s="76"/>
      <c r="AP52" s="76"/>
      <c r="AQ52" s="80" t="s">
        <v>56</v>
      </c>
      <c r="AR52" s="40"/>
      <c r="AS52" s="81" t="s">
        <v>57</v>
      </c>
      <c r="AT52" s="82" t="s">
        <v>58</v>
      </c>
      <c r="AU52" s="82" t="s">
        <v>59</v>
      </c>
      <c r="AV52" s="82" t="s">
        <v>60</v>
      </c>
      <c r="AW52" s="82" t="s">
        <v>61</v>
      </c>
      <c r="AX52" s="82" t="s">
        <v>62</v>
      </c>
      <c r="AY52" s="82" t="s">
        <v>63</v>
      </c>
      <c r="AZ52" s="82" t="s">
        <v>64</v>
      </c>
      <c r="BA52" s="82" t="s">
        <v>65</v>
      </c>
      <c r="BB52" s="82" t="s">
        <v>66</v>
      </c>
      <c r="BC52" s="82" t="s">
        <v>67</v>
      </c>
      <c r="BD52" s="83" t="s">
        <v>68</v>
      </c>
      <c r="BE52" s="39"/>
    </row>
    <row r="53" s="2" customFormat="1" ht="10.8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0"/>
      <c r="AS53" s="84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6"/>
      <c r="BE53" s="39"/>
    </row>
    <row r="54" s="6" customFormat="1" ht="32.4" customHeight="1">
      <c r="A54" s="6"/>
      <c r="B54" s="87"/>
      <c r="C54" s="88" t="s">
        <v>69</v>
      </c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90">
        <f>ROUND(SUM(AG55:AG64),2)</f>
        <v>0</v>
      </c>
      <c r="AH54" s="90"/>
      <c r="AI54" s="90"/>
      <c r="AJ54" s="90"/>
      <c r="AK54" s="90"/>
      <c r="AL54" s="90"/>
      <c r="AM54" s="90"/>
      <c r="AN54" s="91">
        <f>SUM(AG54,AT54)</f>
        <v>0</v>
      </c>
      <c r="AO54" s="91"/>
      <c r="AP54" s="91"/>
      <c r="AQ54" s="92" t="s">
        <v>3</v>
      </c>
      <c r="AR54" s="87"/>
      <c r="AS54" s="93">
        <f>ROUND(SUM(AS55:AS64),2)</f>
        <v>0</v>
      </c>
      <c r="AT54" s="94">
        <f>ROUND(SUM(AV54:AW54),2)</f>
        <v>0</v>
      </c>
      <c r="AU54" s="95">
        <f>ROUND(SUM(AU55:AU64),5)</f>
        <v>0</v>
      </c>
      <c r="AV54" s="94">
        <f>ROUND(AZ54*L29,2)</f>
        <v>0</v>
      </c>
      <c r="AW54" s="94">
        <f>ROUND(BA54*L30,2)</f>
        <v>0</v>
      </c>
      <c r="AX54" s="94">
        <f>ROUND(BB54*L29,2)</f>
        <v>0</v>
      </c>
      <c r="AY54" s="94">
        <f>ROUND(BC54*L30,2)</f>
        <v>0</v>
      </c>
      <c r="AZ54" s="94">
        <f>ROUND(SUM(AZ55:AZ64),2)</f>
        <v>0</v>
      </c>
      <c r="BA54" s="94">
        <f>ROUND(SUM(BA55:BA64),2)</f>
        <v>0</v>
      </c>
      <c r="BB54" s="94">
        <f>ROUND(SUM(BB55:BB64),2)</f>
        <v>0</v>
      </c>
      <c r="BC54" s="94">
        <f>ROUND(SUM(BC55:BC64),2)</f>
        <v>0</v>
      </c>
      <c r="BD54" s="96">
        <f>ROUND(SUM(BD55:BD64),2)</f>
        <v>0</v>
      </c>
      <c r="BE54" s="6"/>
      <c r="BS54" s="97" t="s">
        <v>70</v>
      </c>
      <c r="BT54" s="97" t="s">
        <v>71</v>
      </c>
      <c r="BU54" s="98" t="s">
        <v>72</v>
      </c>
      <c r="BV54" s="97" t="s">
        <v>73</v>
      </c>
      <c r="BW54" s="97" t="s">
        <v>5</v>
      </c>
      <c r="BX54" s="97" t="s">
        <v>74</v>
      </c>
      <c r="CL54" s="97" t="s">
        <v>3</v>
      </c>
    </row>
    <row r="55" s="7" customFormat="1" ht="24.75" customHeight="1">
      <c r="A55" s="99" t="s">
        <v>75</v>
      </c>
      <c r="B55" s="100"/>
      <c r="C55" s="101"/>
      <c r="D55" s="102" t="s">
        <v>76</v>
      </c>
      <c r="E55" s="102"/>
      <c r="F55" s="102"/>
      <c r="G55" s="102"/>
      <c r="H55" s="102"/>
      <c r="I55" s="103"/>
      <c r="J55" s="102" t="s">
        <v>77</v>
      </c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4">
        <f>'SO 01.1a - Stavební část ...'!J30</f>
        <v>0</v>
      </c>
      <c r="AH55" s="103"/>
      <c r="AI55" s="103"/>
      <c r="AJ55" s="103"/>
      <c r="AK55" s="103"/>
      <c r="AL55" s="103"/>
      <c r="AM55" s="103"/>
      <c r="AN55" s="104">
        <f>SUM(AG55,AT55)</f>
        <v>0</v>
      </c>
      <c r="AO55" s="103"/>
      <c r="AP55" s="103"/>
      <c r="AQ55" s="105" t="s">
        <v>78</v>
      </c>
      <c r="AR55" s="100"/>
      <c r="AS55" s="106">
        <v>0</v>
      </c>
      <c r="AT55" s="107">
        <f>ROUND(SUM(AV55:AW55),2)</f>
        <v>0</v>
      </c>
      <c r="AU55" s="108">
        <f>'SO 01.1a - Stavební část ...'!P88</f>
        <v>0</v>
      </c>
      <c r="AV55" s="107">
        <f>'SO 01.1a - Stavební část ...'!J33</f>
        <v>0</v>
      </c>
      <c r="AW55" s="107">
        <f>'SO 01.1a - Stavební část ...'!J34</f>
        <v>0</v>
      </c>
      <c r="AX55" s="107">
        <f>'SO 01.1a - Stavební část ...'!J35</f>
        <v>0</v>
      </c>
      <c r="AY55" s="107">
        <f>'SO 01.1a - Stavební část ...'!J36</f>
        <v>0</v>
      </c>
      <c r="AZ55" s="107">
        <f>'SO 01.1a - Stavební část ...'!F33</f>
        <v>0</v>
      </c>
      <c r="BA55" s="107">
        <f>'SO 01.1a - Stavební část ...'!F34</f>
        <v>0</v>
      </c>
      <c r="BB55" s="107">
        <f>'SO 01.1a - Stavební část ...'!F35</f>
        <v>0</v>
      </c>
      <c r="BC55" s="107">
        <f>'SO 01.1a - Stavební část ...'!F36</f>
        <v>0</v>
      </c>
      <c r="BD55" s="109">
        <f>'SO 01.1a - Stavební část ...'!F37</f>
        <v>0</v>
      </c>
      <c r="BE55" s="7"/>
      <c r="BT55" s="110" t="s">
        <v>79</v>
      </c>
      <c r="BV55" s="110" t="s">
        <v>73</v>
      </c>
      <c r="BW55" s="110" t="s">
        <v>80</v>
      </c>
      <c r="BX55" s="110" t="s">
        <v>5</v>
      </c>
      <c r="CL55" s="110" t="s">
        <v>3</v>
      </c>
      <c r="CM55" s="110" t="s">
        <v>81</v>
      </c>
    </row>
    <row r="56" s="7" customFormat="1" ht="24.75" customHeight="1">
      <c r="A56" s="99" t="s">
        <v>75</v>
      </c>
      <c r="B56" s="100"/>
      <c r="C56" s="101"/>
      <c r="D56" s="102" t="s">
        <v>82</v>
      </c>
      <c r="E56" s="102"/>
      <c r="F56" s="102"/>
      <c r="G56" s="102"/>
      <c r="H56" s="102"/>
      <c r="I56" s="103"/>
      <c r="J56" s="102" t="s">
        <v>83</v>
      </c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4">
        <f>'SO 01.1.b - Stavební část...'!J30</f>
        <v>0</v>
      </c>
      <c r="AH56" s="103"/>
      <c r="AI56" s="103"/>
      <c r="AJ56" s="103"/>
      <c r="AK56" s="103"/>
      <c r="AL56" s="103"/>
      <c r="AM56" s="103"/>
      <c r="AN56" s="104">
        <f>SUM(AG56,AT56)</f>
        <v>0</v>
      </c>
      <c r="AO56" s="103"/>
      <c r="AP56" s="103"/>
      <c r="AQ56" s="105" t="s">
        <v>78</v>
      </c>
      <c r="AR56" s="100"/>
      <c r="AS56" s="106">
        <v>0</v>
      </c>
      <c r="AT56" s="107">
        <f>ROUND(SUM(AV56:AW56),2)</f>
        <v>0</v>
      </c>
      <c r="AU56" s="108">
        <f>'SO 01.1.b - Stavební část...'!P95</f>
        <v>0</v>
      </c>
      <c r="AV56" s="107">
        <f>'SO 01.1.b - Stavební část...'!J33</f>
        <v>0</v>
      </c>
      <c r="AW56" s="107">
        <f>'SO 01.1.b - Stavební část...'!J34</f>
        <v>0</v>
      </c>
      <c r="AX56" s="107">
        <f>'SO 01.1.b - Stavební část...'!J35</f>
        <v>0</v>
      </c>
      <c r="AY56" s="107">
        <f>'SO 01.1.b - Stavební část...'!J36</f>
        <v>0</v>
      </c>
      <c r="AZ56" s="107">
        <f>'SO 01.1.b - Stavební část...'!F33</f>
        <v>0</v>
      </c>
      <c r="BA56" s="107">
        <f>'SO 01.1.b - Stavební část...'!F34</f>
        <v>0</v>
      </c>
      <c r="BB56" s="107">
        <f>'SO 01.1.b - Stavební část...'!F35</f>
        <v>0</v>
      </c>
      <c r="BC56" s="107">
        <f>'SO 01.1.b - Stavební část...'!F36</f>
        <v>0</v>
      </c>
      <c r="BD56" s="109">
        <f>'SO 01.1.b - Stavební část...'!F37</f>
        <v>0</v>
      </c>
      <c r="BE56" s="7"/>
      <c r="BT56" s="110" t="s">
        <v>79</v>
      </c>
      <c r="BV56" s="110" t="s">
        <v>73</v>
      </c>
      <c r="BW56" s="110" t="s">
        <v>84</v>
      </c>
      <c r="BX56" s="110" t="s">
        <v>5</v>
      </c>
      <c r="CL56" s="110" t="s">
        <v>3</v>
      </c>
      <c r="CM56" s="110" t="s">
        <v>81</v>
      </c>
    </row>
    <row r="57" s="7" customFormat="1" ht="24.75" customHeight="1">
      <c r="A57" s="99" t="s">
        <v>75</v>
      </c>
      <c r="B57" s="100"/>
      <c r="C57" s="101"/>
      <c r="D57" s="102" t="s">
        <v>85</v>
      </c>
      <c r="E57" s="102"/>
      <c r="F57" s="102"/>
      <c r="G57" s="102"/>
      <c r="H57" s="102"/>
      <c r="I57" s="103"/>
      <c r="J57" s="102" t="s">
        <v>86</v>
      </c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4">
        <f>'SO 01.1c - Stavební část ...'!J30</f>
        <v>0</v>
      </c>
      <c r="AH57" s="103"/>
      <c r="AI57" s="103"/>
      <c r="AJ57" s="103"/>
      <c r="AK57" s="103"/>
      <c r="AL57" s="103"/>
      <c r="AM57" s="103"/>
      <c r="AN57" s="104">
        <f>SUM(AG57,AT57)</f>
        <v>0</v>
      </c>
      <c r="AO57" s="103"/>
      <c r="AP57" s="103"/>
      <c r="AQ57" s="105" t="s">
        <v>78</v>
      </c>
      <c r="AR57" s="100"/>
      <c r="AS57" s="106">
        <v>0</v>
      </c>
      <c r="AT57" s="107">
        <f>ROUND(SUM(AV57:AW57),2)</f>
        <v>0</v>
      </c>
      <c r="AU57" s="108">
        <f>'SO 01.1c - Stavební část ...'!P95</f>
        <v>0</v>
      </c>
      <c r="AV57" s="107">
        <f>'SO 01.1c - Stavební část ...'!J33</f>
        <v>0</v>
      </c>
      <c r="AW57" s="107">
        <f>'SO 01.1c - Stavební část ...'!J34</f>
        <v>0</v>
      </c>
      <c r="AX57" s="107">
        <f>'SO 01.1c - Stavební část ...'!J35</f>
        <v>0</v>
      </c>
      <c r="AY57" s="107">
        <f>'SO 01.1c - Stavební část ...'!J36</f>
        <v>0</v>
      </c>
      <c r="AZ57" s="107">
        <f>'SO 01.1c - Stavební část ...'!F33</f>
        <v>0</v>
      </c>
      <c r="BA57" s="107">
        <f>'SO 01.1c - Stavební část ...'!F34</f>
        <v>0</v>
      </c>
      <c r="BB57" s="107">
        <f>'SO 01.1c - Stavební část ...'!F35</f>
        <v>0</v>
      </c>
      <c r="BC57" s="107">
        <f>'SO 01.1c - Stavební část ...'!F36</f>
        <v>0</v>
      </c>
      <c r="BD57" s="109">
        <f>'SO 01.1c - Stavební část ...'!F37</f>
        <v>0</v>
      </c>
      <c r="BE57" s="7"/>
      <c r="BT57" s="110" t="s">
        <v>79</v>
      </c>
      <c r="BV57" s="110" t="s">
        <v>73</v>
      </c>
      <c r="BW57" s="110" t="s">
        <v>87</v>
      </c>
      <c r="BX57" s="110" t="s">
        <v>5</v>
      </c>
      <c r="CL57" s="110" t="s">
        <v>3</v>
      </c>
      <c r="CM57" s="110" t="s">
        <v>81</v>
      </c>
    </row>
    <row r="58" s="7" customFormat="1" ht="24.75" customHeight="1">
      <c r="A58" s="99" t="s">
        <v>75</v>
      </c>
      <c r="B58" s="100"/>
      <c r="C58" s="101"/>
      <c r="D58" s="102" t="s">
        <v>88</v>
      </c>
      <c r="E58" s="102"/>
      <c r="F58" s="102"/>
      <c r="G58" s="102"/>
      <c r="H58" s="102"/>
      <c r="I58" s="103"/>
      <c r="J58" s="102" t="s">
        <v>89</v>
      </c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4">
        <f>'SO 01.4a - Elektro - siln...'!J30</f>
        <v>0</v>
      </c>
      <c r="AH58" s="103"/>
      <c r="AI58" s="103"/>
      <c r="AJ58" s="103"/>
      <c r="AK58" s="103"/>
      <c r="AL58" s="103"/>
      <c r="AM58" s="103"/>
      <c r="AN58" s="104">
        <f>SUM(AG58,AT58)</f>
        <v>0</v>
      </c>
      <c r="AO58" s="103"/>
      <c r="AP58" s="103"/>
      <c r="AQ58" s="105" t="s">
        <v>78</v>
      </c>
      <c r="AR58" s="100"/>
      <c r="AS58" s="106">
        <v>0</v>
      </c>
      <c r="AT58" s="107">
        <f>ROUND(SUM(AV58:AW58),2)</f>
        <v>0</v>
      </c>
      <c r="AU58" s="108">
        <f>'SO 01.4a - Elektro - siln...'!P88</f>
        <v>0</v>
      </c>
      <c r="AV58" s="107">
        <f>'SO 01.4a - Elektro - siln...'!J33</f>
        <v>0</v>
      </c>
      <c r="AW58" s="107">
        <f>'SO 01.4a - Elektro - siln...'!J34</f>
        <v>0</v>
      </c>
      <c r="AX58" s="107">
        <f>'SO 01.4a - Elektro - siln...'!J35</f>
        <v>0</v>
      </c>
      <c r="AY58" s="107">
        <f>'SO 01.4a - Elektro - siln...'!J36</f>
        <v>0</v>
      </c>
      <c r="AZ58" s="107">
        <f>'SO 01.4a - Elektro - siln...'!F33</f>
        <v>0</v>
      </c>
      <c r="BA58" s="107">
        <f>'SO 01.4a - Elektro - siln...'!F34</f>
        <v>0</v>
      </c>
      <c r="BB58" s="107">
        <f>'SO 01.4a - Elektro - siln...'!F35</f>
        <v>0</v>
      </c>
      <c r="BC58" s="107">
        <f>'SO 01.4a - Elektro - siln...'!F36</f>
        <v>0</v>
      </c>
      <c r="BD58" s="109">
        <f>'SO 01.4a - Elektro - siln...'!F37</f>
        <v>0</v>
      </c>
      <c r="BE58" s="7"/>
      <c r="BT58" s="110" t="s">
        <v>79</v>
      </c>
      <c r="BV58" s="110" t="s">
        <v>73</v>
      </c>
      <c r="BW58" s="110" t="s">
        <v>90</v>
      </c>
      <c r="BX58" s="110" t="s">
        <v>5</v>
      </c>
      <c r="CL58" s="110" t="s">
        <v>3</v>
      </c>
      <c r="CM58" s="110" t="s">
        <v>81</v>
      </c>
    </row>
    <row r="59" s="7" customFormat="1" ht="24.75" customHeight="1">
      <c r="A59" s="99" t="s">
        <v>75</v>
      </c>
      <c r="B59" s="100"/>
      <c r="C59" s="101"/>
      <c r="D59" s="102" t="s">
        <v>91</v>
      </c>
      <c r="E59" s="102"/>
      <c r="F59" s="102"/>
      <c r="G59" s="102"/>
      <c r="H59" s="102"/>
      <c r="I59" s="103"/>
      <c r="J59" s="102" t="s">
        <v>92</v>
      </c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4">
        <f>'SO 01.4b - Elektro - slab...'!J30</f>
        <v>0</v>
      </c>
      <c r="AH59" s="103"/>
      <c r="AI59" s="103"/>
      <c r="AJ59" s="103"/>
      <c r="AK59" s="103"/>
      <c r="AL59" s="103"/>
      <c r="AM59" s="103"/>
      <c r="AN59" s="104">
        <f>SUM(AG59,AT59)</f>
        <v>0</v>
      </c>
      <c r="AO59" s="103"/>
      <c r="AP59" s="103"/>
      <c r="AQ59" s="105" t="s">
        <v>78</v>
      </c>
      <c r="AR59" s="100"/>
      <c r="AS59" s="106">
        <v>0</v>
      </c>
      <c r="AT59" s="107">
        <f>ROUND(SUM(AV59:AW59),2)</f>
        <v>0</v>
      </c>
      <c r="AU59" s="108">
        <f>'SO 01.4b - Elektro - slab...'!P81</f>
        <v>0</v>
      </c>
      <c r="AV59" s="107">
        <f>'SO 01.4b - Elektro - slab...'!J33</f>
        <v>0</v>
      </c>
      <c r="AW59" s="107">
        <f>'SO 01.4b - Elektro - slab...'!J34</f>
        <v>0</v>
      </c>
      <c r="AX59" s="107">
        <f>'SO 01.4b - Elektro - slab...'!J35</f>
        <v>0</v>
      </c>
      <c r="AY59" s="107">
        <f>'SO 01.4b - Elektro - slab...'!J36</f>
        <v>0</v>
      </c>
      <c r="AZ59" s="107">
        <f>'SO 01.4b - Elektro - slab...'!F33</f>
        <v>0</v>
      </c>
      <c r="BA59" s="107">
        <f>'SO 01.4b - Elektro - slab...'!F34</f>
        <v>0</v>
      </c>
      <c r="BB59" s="107">
        <f>'SO 01.4b - Elektro - slab...'!F35</f>
        <v>0</v>
      </c>
      <c r="BC59" s="107">
        <f>'SO 01.4b - Elektro - slab...'!F36</f>
        <v>0</v>
      </c>
      <c r="BD59" s="109">
        <f>'SO 01.4b - Elektro - slab...'!F37</f>
        <v>0</v>
      </c>
      <c r="BE59" s="7"/>
      <c r="BT59" s="110" t="s">
        <v>79</v>
      </c>
      <c r="BV59" s="110" t="s">
        <v>73</v>
      </c>
      <c r="BW59" s="110" t="s">
        <v>93</v>
      </c>
      <c r="BX59" s="110" t="s">
        <v>5</v>
      </c>
      <c r="CL59" s="110" t="s">
        <v>3</v>
      </c>
      <c r="CM59" s="110" t="s">
        <v>81</v>
      </c>
    </row>
    <row r="60" s="7" customFormat="1" ht="24.75" customHeight="1">
      <c r="A60" s="99" t="s">
        <v>75</v>
      </c>
      <c r="B60" s="100"/>
      <c r="C60" s="101"/>
      <c r="D60" s="102" t="s">
        <v>94</v>
      </c>
      <c r="E60" s="102"/>
      <c r="F60" s="102"/>
      <c r="G60" s="102"/>
      <c r="H60" s="102"/>
      <c r="I60" s="103"/>
      <c r="J60" s="102" t="s">
        <v>95</v>
      </c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4">
        <f>'SO 01.4c - Zdravotechnika'!J30</f>
        <v>0</v>
      </c>
      <c r="AH60" s="103"/>
      <c r="AI60" s="103"/>
      <c r="AJ60" s="103"/>
      <c r="AK60" s="103"/>
      <c r="AL60" s="103"/>
      <c r="AM60" s="103"/>
      <c r="AN60" s="104">
        <f>SUM(AG60,AT60)</f>
        <v>0</v>
      </c>
      <c r="AO60" s="103"/>
      <c r="AP60" s="103"/>
      <c r="AQ60" s="105" t="s">
        <v>78</v>
      </c>
      <c r="AR60" s="100"/>
      <c r="AS60" s="106">
        <v>0</v>
      </c>
      <c r="AT60" s="107">
        <f>ROUND(SUM(AV60:AW60),2)</f>
        <v>0</v>
      </c>
      <c r="AU60" s="108">
        <f>'SO 01.4c - Zdravotechnika'!P91</f>
        <v>0</v>
      </c>
      <c r="AV60" s="107">
        <f>'SO 01.4c - Zdravotechnika'!J33</f>
        <v>0</v>
      </c>
      <c r="AW60" s="107">
        <f>'SO 01.4c - Zdravotechnika'!J34</f>
        <v>0</v>
      </c>
      <c r="AX60" s="107">
        <f>'SO 01.4c - Zdravotechnika'!J35</f>
        <v>0</v>
      </c>
      <c r="AY60" s="107">
        <f>'SO 01.4c - Zdravotechnika'!J36</f>
        <v>0</v>
      </c>
      <c r="AZ60" s="107">
        <f>'SO 01.4c - Zdravotechnika'!F33</f>
        <v>0</v>
      </c>
      <c r="BA60" s="107">
        <f>'SO 01.4c - Zdravotechnika'!F34</f>
        <v>0</v>
      </c>
      <c r="BB60" s="107">
        <f>'SO 01.4c - Zdravotechnika'!F35</f>
        <v>0</v>
      </c>
      <c r="BC60" s="107">
        <f>'SO 01.4c - Zdravotechnika'!F36</f>
        <v>0</v>
      </c>
      <c r="BD60" s="109">
        <f>'SO 01.4c - Zdravotechnika'!F37</f>
        <v>0</v>
      </c>
      <c r="BE60" s="7"/>
      <c r="BT60" s="110" t="s">
        <v>79</v>
      </c>
      <c r="BV60" s="110" t="s">
        <v>73</v>
      </c>
      <c r="BW60" s="110" t="s">
        <v>96</v>
      </c>
      <c r="BX60" s="110" t="s">
        <v>5</v>
      </c>
      <c r="CL60" s="110" t="s">
        <v>3</v>
      </c>
      <c r="CM60" s="110" t="s">
        <v>81</v>
      </c>
    </row>
    <row r="61" s="7" customFormat="1" ht="24.75" customHeight="1">
      <c r="A61" s="99" t="s">
        <v>75</v>
      </c>
      <c r="B61" s="100"/>
      <c r="C61" s="101"/>
      <c r="D61" s="102" t="s">
        <v>97</v>
      </c>
      <c r="E61" s="102"/>
      <c r="F61" s="102"/>
      <c r="G61" s="102"/>
      <c r="H61" s="102"/>
      <c r="I61" s="103"/>
      <c r="J61" s="102" t="s">
        <v>98</v>
      </c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4">
        <f>'SO 01.4d - Vzduchotechnika'!J30</f>
        <v>0</v>
      </c>
      <c r="AH61" s="103"/>
      <c r="AI61" s="103"/>
      <c r="AJ61" s="103"/>
      <c r="AK61" s="103"/>
      <c r="AL61" s="103"/>
      <c r="AM61" s="103"/>
      <c r="AN61" s="104">
        <f>SUM(AG61,AT61)</f>
        <v>0</v>
      </c>
      <c r="AO61" s="103"/>
      <c r="AP61" s="103"/>
      <c r="AQ61" s="105" t="s">
        <v>78</v>
      </c>
      <c r="AR61" s="100"/>
      <c r="AS61" s="106">
        <v>0</v>
      </c>
      <c r="AT61" s="107">
        <f>ROUND(SUM(AV61:AW61),2)</f>
        <v>0</v>
      </c>
      <c r="AU61" s="108">
        <f>'SO 01.4d - Vzduchotechnika'!P83</f>
        <v>0</v>
      </c>
      <c r="AV61" s="107">
        <f>'SO 01.4d - Vzduchotechnika'!J33</f>
        <v>0</v>
      </c>
      <c r="AW61" s="107">
        <f>'SO 01.4d - Vzduchotechnika'!J34</f>
        <v>0</v>
      </c>
      <c r="AX61" s="107">
        <f>'SO 01.4d - Vzduchotechnika'!J35</f>
        <v>0</v>
      </c>
      <c r="AY61" s="107">
        <f>'SO 01.4d - Vzduchotechnika'!J36</f>
        <v>0</v>
      </c>
      <c r="AZ61" s="107">
        <f>'SO 01.4d - Vzduchotechnika'!F33</f>
        <v>0</v>
      </c>
      <c r="BA61" s="107">
        <f>'SO 01.4d - Vzduchotechnika'!F34</f>
        <v>0</v>
      </c>
      <c r="BB61" s="107">
        <f>'SO 01.4d - Vzduchotechnika'!F35</f>
        <v>0</v>
      </c>
      <c r="BC61" s="107">
        <f>'SO 01.4d - Vzduchotechnika'!F36</f>
        <v>0</v>
      </c>
      <c r="BD61" s="109">
        <f>'SO 01.4d - Vzduchotechnika'!F37</f>
        <v>0</v>
      </c>
      <c r="BE61" s="7"/>
      <c r="BT61" s="110" t="s">
        <v>79</v>
      </c>
      <c r="BV61" s="110" t="s">
        <v>73</v>
      </c>
      <c r="BW61" s="110" t="s">
        <v>99</v>
      </c>
      <c r="BX61" s="110" t="s">
        <v>5</v>
      </c>
      <c r="CL61" s="110" t="s">
        <v>3</v>
      </c>
      <c r="CM61" s="110" t="s">
        <v>81</v>
      </c>
    </row>
    <row r="62" s="7" customFormat="1" ht="24.75" customHeight="1">
      <c r="A62" s="99" t="s">
        <v>75</v>
      </c>
      <c r="B62" s="100"/>
      <c r="C62" s="101"/>
      <c r="D62" s="102" t="s">
        <v>100</v>
      </c>
      <c r="E62" s="102"/>
      <c r="F62" s="102"/>
      <c r="G62" s="102"/>
      <c r="H62" s="102"/>
      <c r="I62" s="103"/>
      <c r="J62" s="102" t="s">
        <v>101</v>
      </c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4">
        <f>'SO 01.4e - Vytápění'!J30</f>
        <v>0</v>
      </c>
      <c r="AH62" s="103"/>
      <c r="AI62" s="103"/>
      <c r="AJ62" s="103"/>
      <c r="AK62" s="103"/>
      <c r="AL62" s="103"/>
      <c r="AM62" s="103"/>
      <c r="AN62" s="104">
        <f>SUM(AG62,AT62)</f>
        <v>0</v>
      </c>
      <c r="AO62" s="103"/>
      <c r="AP62" s="103"/>
      <c r="AQ62" s="105" t="s">
        <v>78</v>
      </c>
      <c r="AR62" s="100"/>
      <c r="AS62" s="106">
        <v>0</v>
      </c>
      <c r="AT62" s="107">
        <f>ROUND(SUM(AV62:AW62),2)</f>
        <v>0</v>
      </c>
      <c r="AU62" s="108">
        <f>'SO 01.4e - Vytápění'!P85</f>
        <v>0</v>
      </c>
      <c r="AV62" s="107">
        <f>'SO 01.4e - Vytápění'!J33</f>
        <v>0</v>
      </c>
      <c r="AW62" s="107">
        <f>'SO 01.4e - Vytápění'!J34</f>
        <v>0</v>
      </c>
      <c r="AX62" s="107">
        <f>'SO 01.4e - Vytápění'!J35</f>
        <v>0</v>
      </c>
      <c r="AY62" s="107">
        <f>'SO 01.4e - Vytápění'!J36</f>
        <v>0</v>
      </c>
      <c r="AZ62" s="107">
        <f>'SO 01.4e - Vytápění'!F33</f>
        <v>0</v>
      </c>
      <c r="BA62" s="107">
        <f>'SO 01.4e - Vytápění'!F34</f>
        <v>0</v>
      </c>
      <c r="BB62" s="107">
        <f>'SO 01.4e - Vytápění'!F35</f>
        <v>0</v>
      </c>
      <c r="BC62" s="107">
        <f>'SO 01.4e - Vytápění'!F36</f>
        <v>0</v>
      </c>
      <c r="BD62" s="109">
        <f>'SO 01.4e - Vytápění'!F37</f>
        <v>0</v>
      </c>
      <c r="BE62" s="7"/>
      <c r="BT62" s="110" t="s">
        <v>79</v>
      </c>
      <c r="BV62" s="110" t="s">
        <v>73</v>
      </c>
      <c r="BW62" s="110" t="s">
        <v>102</v>
      </c>
      <c r="BX62" s="110" t="s">
        <v>5</v>
      </c>
      <c r="CL62" s="110" t="s">
        <v>3</v>
      </c>
      <c r="CM62" s="110" t="s">
        <v>81</v>
      </c>
    </row>
    <row r="63" s="7" customFormat="1" ht="24.75" customHeight="1">
      <c r="A63" s="99" t="s">
        <v>75</v>
      </c>
      <c r="B63" s="100"/>
      <c r="C63" s="101"/>
      <c r="D63" s="102" t="s">
        <v>103</v>
      </c>
      <c r="E63" s="102"/>
      <c r="F63" s="102"/>
      <c r="G63" s="102"/>
      <c r="H63" s="102"/>
      <c r="I63" s="103"/>
      <c r="J63" s="102" t="s">
        <v>104</v>
      </c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4">
        <f>'SO 01.4f - Měření a regulace'!J30</f>
        <v>0</v>
      </c>
      <c r="AH63" s="103"/>
      <c r="AI63" s="103"/>
      <c r="AJ63" s="103"/>
      <c r="AK63" s="103"/>
      <c r="AL63" s="103"/>
      <c r="AM63" s="103"/>
      <c r="AN63" s="104">
        <f>SUM(AG63,AT63)</f>
        <v>0</v>
      </c>
      <c r="AO63" s="103"/>
      <c r="AP63" s="103"/>
      <c r="AQ63" s="105" t="s">
        <v>78</v>
      </c>
      <c r="AR63" s="100"/>
      <c r="AS63" s="106">
        <v>0</v>
      </c>
      <c r="AT63" s="107">
        <f>ROUND(SUM(AV63:AW63),2)</f>
        <v>0</v>
      </c>
      <c r="AU63" s="108">
        <f>'SO 01.4f - Měření a regulace'!P83</f>
        <v>0</v>
      </c>
      <c r="AV63" s="107">
        <f>'SO 01.4f - Měření a regulace'!J33</f>
        <v>0</v>
      </c>
      <c r="AW63" s="107">
        <f>'SO 01.4f - Měření a regulace'!J34</f>
        <v>0</v>
      </c>
      <c r="AX63" s="107">
        <f>'SO 01.4f - Měření a regulace'!J35</f>
        <v>0</v>
      </c>
      <c r="AY63" s="107">
        <f>'SO 01.4f - Měření a regulace'!J36</f>
        <v>0</v>
      </c>
      <c r="AZ63" s="107">
        <f>'SO 01.4f - Měření a regulace'!F33</f>
        <v>0</v>
      </c>
      <c r="BA63" s="107">
        <f>'SO 01.4f - Měření a regulace'!F34</f>
        <v>0</v>
      </c>
      <c r="BB63" s="107">
        <f>'SO 01.4f - Měření a regulace'!F35</f>
        <v>0</v>
      </c>
      <c r="BC63" s="107">
        <f>'SO 01.4f - Měření a regulace'!F36</f>
        <v>0</v>
      </c>
      <c r="BD63" s="109">
        <f>'SO 01.4f - Měření a regulace'!F37</f>
        <v>0</v>
      </c>
      <c r="BE63" s="7"/>
      <c r="BT63" s="110" t="s">
        <v>79</v>
      </c>
      <c r="BV63" s="110" t="s">
        <v>73</v>
      </c>
      <c r="BW63" s="110" t="s">
        <v>105</v>
      </c>
      <c r="BX63" s="110" t="s">
        <v>5</v>
      </c>
      <c r="CL63" s="110" t="s">
        <v>3</v>
      </c>
      <c r="CM63" s="110" t="s">
        <v>81</v>
      </c>
    </row>
    <row r="64" s="7" customFormat="1" ht="16.5" customHeight="1">
      <c r="A64" s="99" t="s">
        <v>75</v>
      </c>
      <c r="B64" s="100"/>
      <c r="C64" s="101"/>
      <c r="D64" s="102" t="s">
        <v>106</v>
      </c>
      <c r="E64" s="102"/>
      <c r="F64" s="102"/>
      <c r="G64" s="102"/>
      <c r="H64" s="102"/>
      <c r="I64" s="103"/>
      <c r="J64" s="102" t="s">
        <v>107</v>
      </c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4">
        <f>'SO 02 - VRN'!J30</f>
        <v>0</v>
      </c>
      <c r="AH64" s="103"/>
      <c r="AI64" s="103"/>
      <c r="AJ64" s="103"/>
      <c r="AK64" s="103"/>
      <c r="AL64" s="103"/>
      <c r="AM64" s="103"/>
      <c r="AN64" s="104">
        <f>SUM(AG64,AT64)</f>
        <v>0</v>
      </c>
      <c r="AO64" s="103"/>
      <c r="AP64" s="103"/>
      <c r="AQ64" s="105" t="s">
        <v>108</v>
      </c>
      <c r="AR64" s="100"/>
      <c r="AS64" s="111">
        <v>0</v>
      </c>
      <c r="AT64" s="112">
        <f>ROUND(SUM(AV64:AW64),2)</f>
        <v>0</v>
      </c>
      <c r="AU64" s="113">
        <f>'SO 02 - VRN'!P84</f>
        <v>0</v>
      </c>
      <c r="AV64" s="112">
        <f>'SO 02 - VRN'!J33</f>
        <v>0</v>
      </c>
      <c r="AW64" s="112">
        <f>'SO 02 - VRN'!J34</f>
        <v>0</v>
      </c>
      <c r="AX64" s="112">
        <f>'SO 02 - VRN'!J35</f>
        <v>0</v>
      </c>
      <c r="AY64" s="112">
        <f>'SO 02 - VRN'!J36</f>
        <v>0</v>
      </c>
      <c r="AZ64" s="112">
        <f>'SO 02 - VRN'!F33</f>
        <v>0</v>
      </c>
      <c r="BA64" s="112">
        <f>'SO 02 - VRN'!F34</f>
        <v>0</v>
      </c>
      <c r="BB64" s="112">
        <f>'SO 02 - VRN'!F35</f>
        <v>0</v>
      </c>
      <c r="BC64" s="112">
        <f>'SO 02 - VRN'!F36</f>
        <v>0</v>
      </c>
      <c r="BD64" s="114">
        <f>'SO 02 - VRN'!F37</f>
        <v>0</v>
      </c>
      <c r="BE64" s="7"/>
      <c r="BT64" s="110" t="s">
        <v>79</v>
      </c>
      <c r="BV64" s="110" t="s">
        <v>73</v>
      </c>
      <c r="BW64" s="110" t="s">
        <v>109</v>
      </c>
      <c r="BX64" s="110" t="s">
        <v>5</v>
      </c>
      <c r="CL64" s="110" t="s">
        <v>3</v>
      </c>
      <c r="CM64" s="110" t="s">
        <v>81</v>
      </c>
    </row>
    <row r="65" s="2" customFormat="1" ht="30" customHeight="1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40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="2" customFormat="1" ht="6.96" customHeight="1">
      <c r="A66" s="39"/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40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</sheetData>
  <mergeCells count="78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54:AP54"/>
  </mergeCells>
  <hyperlinks>
    <hyperlink ref="A55" location="'SO 01.1a - Stavební část ...'!C2" display="/"/>
    <hyperlink ref="A56" location="'SO 01.1.b - Stavební část...'!C2" display="/"/>
    <hyperlink ref="A57" location="'SO 01.1c - Stavební část ...'!C2" display="/"/>
    <hyperlink ref="A58" location="'SO 01.4a - Elektro - siln...'!C2" display="/"/>
    <hyperlink ref="A59" location="'SO 01.4b - Elektro - slab...'!C2" display="/"/>
    <hyperlink ref="A60" location="'SO 01.4c - Zdravotechnika'!C2" display="/"/>
    <hyperlink ref="A61" location="'SO 01.4d - Vzduchotechnika'!C2" display="/"/>
    <hyperlink ref="A62" location="'SO 01.4e - Vytápění'!C2" display="/"/>
    <hyperlink ref="A63" location="'SO 01.4f - Měření a regulace'!C2" display="/"/>
    <hyperlink ref="A64" location="'SO 02 - VRN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105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110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UHK - Objekt E - Stavební úpravy pracoviště centra terénní archeologie (CETA)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111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1532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8. 12. 2025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/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>Univerzita Hradec Králové</v>
      </c>
      <c r="F15" s="39"/>
      <c r="G15" s="39"/>
      <c r="H15" s="39"/>
      <c r="I15" s="33" t="s">
        <v>28</v>
      </c>
      <c r="J15" s="28" t="str">
        <f>IF('Rekapitulace stavby'!AN11="","",'Rekapitulace stavby'!AN11)</f>
        <v/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/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>Fplan projekty a stavby s. r. o.</v>
      </c>
      <c r="F21" s="39"/>
      <c r="G21" s="39"/>
      <c r="H21" s="39"/>
      <c r="I21" s="33" t="s">
        <v>28</v>
      </c>
      <c r="J21" s="28" t="str">
        <f>IF('Rekapitulace stavby'!AN17="","",'Rekapitulace stavby'!AN17)</f>
        <v/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28</v>
      </c>
      <c r="J24" s="28" t="str">
        <f>IF('Rekapitulace stavby'!AN20="","",'Rekapitulace stavby'!AN20)</f>
        <v/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ROUND(J83,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ROUND((SUM(BE83:BE111)),  2)</f>
        <v>0</v>
      </c>
      <c r="G33" s="39"/>
      <c r="H33" s="39"/>
      <c r="I33" s="124">
        <v>0.20999999999999999</v>
      </c>
      <c r="J33" s="123">
        <f>ROUND(((SUM(BE83:BE111))*I33),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ROUND((SUM(BF83:BF111)),  2)</f>
        <v>0</v>
      </c>
      <c r="G34" s="39"/>
      <c r="H34" s="39"/>
      <c r="I34" s="124">
        <v>0.12</v>
      </c>
      <c r="J34" s="123">
        <f>ROUND(((SUM(BF83:BF111))*I34),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ROUND((SUM(BG83:BG111)),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ROUND((SUM(BH83:BH111)),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ROUND((SUM(BI83:BI111)),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114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UHK - Objekt E - Stavební úpravy pracoviště centra terénní archeologie (CETA)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111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01.4f - Měření a regulace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8. 12. 2025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Univerzita Hradec Králové</v>
      </c>
      <c r="G54" s="39"/>
      <c r="H54" s="39"/>
      <c r="I54" s="33" t="s">
        <v>31</v>
      </c>
      <c r="J54" s="37" t="str">
        <f>E21</f>
        <v>Fplan projekty a stavby s. r. 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115</v>
      </c>
      <c r="D57" s="125"/>
      <c r="E57" s="125"/>
      <c r="F57" s="125"/>
      <c r="G57" s="125"/>
      <c r="H57" s="125"/>
      <c r="I57" s="125"/>
      <c r="J57" s="132" t="s">
        <v>116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J83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117</v>
      </c>
    </row>
    <row r="60" s="9" customFormat="1" ht="24.96" customHeight="1">
      <c r="A60" s="9"/>
      <c r="B60" s="134"/>
      <c r="C60" s="9"/>
      <c r="D60" s="135" t="s">
        <v>1533</v>
      </c>
      <c r="E60" s="136"/>
      <c r="F60" s="136"/>
      <c r="G60" s="136"/>
      <c r="H60" s="136"/>
      <c r="I60" s="136"/>
      <c r="J60" s="137">
        <f>J84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34"/>
      <c r="C61" s="9"/>
      <c r="D61" s="135" t="s">
        <v>1534</v>
      </c>
      <c r="E61" s="136"/>
      <c r="F61" s="136"/>
      <c r="G61" s="136"/>
      <c r="H61" s="136"/>
      <c r="I61" s="136"/>
      <c r="J61" s="137">
        <f>J89</f>
        <v>0</v>
      </c>
      <c r="K61" s="9"/>
      <c r="L61" s="134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34"/>
      <c r="C62" s="9"/>
      <c r="D62" s="135" t="s">
        <v>1535</v>
      </c>
      <c r="E62" s="136"/>
      <c r="F62" s="136"/>
      <c r="G62" s="136"/>
      <c r="H62" s="136"/>
      <c r="I62" s="136"/>
      <c r="J62" s="137">
        <f>J92</f>
        <v>0</v>
      </c>
      <c r="K62" s="9"/>
      <c r="L62" s="13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38"/>
      <c r="C63" s="10"/>
      <c r="D63" s="139" t="s">
        <v>1536</v>
      </c>
      <c r="E63" s="140"/>
      <c r="F63" s="140"/>
      <c r="G63" s="140"/>
      <c r="H63" s="140"/>
      <c r="I63" s="140"/>
      <c r="J63" s="141">
        <f>J99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117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117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117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127</v>
      </c>
      <c r="D70" s="39"/>
      <c r="E70" s="39"/>
      <c r="F70" s="39"/>
      <c r="G70" s="39"/>
      <c r="H70" s="39"/>
      <c r="I70" s="39"/>
      <c r="J70" s="39"/>
      <c r="K70" s="3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39"/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17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39"/>
      <c r="D73" s="39"/>
      <c r="E73" s="116" t="str">
        <f>E7</f>
        <v>UHK - Objekt E - Stavební úpravy pracoviště centra terénní archeologie (CETA)</v>
      </c>
      <c r="F73" s="33"/>
      <c r="G73" s="33"/>
      <c r="H73" s="33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111</v>
      </c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39"/>
      <c r="D75" s="39"/>
      <c r="E75" s="63" t="str">
        <f>E9</f>
        <v>SO 01.4f - Měření a regulace</v>
      </c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39"/>
      <c r="E77" s="39"/>
      <c r="F77" s="28" t="str">
        <f>F12</f>
        <v xml:space="preserve"> </v>
      </c>
      <c r="G77" s="39"/>
      <c r="H77" s="39"/>
      <c r="I77" s="33" t="s">
        <v>23</v>
      </c>
      <c r="J77" s="65" t="str">
        <f>IF(J12="","",J12)</f>
        <v>8. 12. 2025</v>
      </c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25</v>
      </c>
      <c r="D79" s="39"/>
      <c r="E79" s="39"/>
      <c r="F79" s="28" t="str">
        <f>E15</f>
        <v>Univerzita Hradec Králové</v>
      </c>
      <c r="G79" s="39"/>
      <c r="H79" s="39"/>
      <c r="I79" s="33" t="s">
        <v>31</v>
      </c>
      <c r="J79" s="37" t="str">
        <f>E21</f>
        <v>Fplan projekty a stavby s. r. o.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39"/>
      <c r="E80" s="39"/>
      <c r="F80" s="28" t="str">
        <f>IF(E18="","",E18)</f>
        <v>Vyplň údaj</v>
      </c>
      <c r="G80" s="39"/>
      <c r="H80" s="39"/>
      <c r="I80" s="33" t="s">
        <v>34</v>
      </c>
      <c r="J80" s="37" t="str">
        <f>E24</f>
        <v xml:space="preserve"> </v>
      </c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42"/>
      <c r="B82" s="143"/>
      <c r="C82" s="144" t="s">
        <v>128</v>
      </c>
      <c r="D82" s="145" t="s">
        <v>56</v>
      </c>
      <c r="E82" s="145" t="s">
        <v>52</v>
      </c>
      <c r="F82" s="145" t="s">
        <v>53</v>
      </c>
      <c r="G82" s="145" t="s">
        <v>129</v>
      </c>
      <c r="H82" s="145" t="s">
        <v>130</v>
      </c>
      <c r="I82" s="145" t="s">
        <v>131</v>
      </c>
      <c r="J82" s="145" t="s">
        <v>116</v>
      </c>
      <c r="K82" s="146" t="s">
        <v>132</v>
      </c>
      <c r="L82" s="147"/>
      <c r="M82" s="81" t="s">
        <v>3</v>
      </c>
      <c r="N82" s="82" t="s">
        <v>41</v>
      </c>
      <c r="O82" s="82" t="s">
        <v>133</v>
      </c>
      <c r="P82" s="82" t="s">
        <v>134</v>
      </c>
      <c r="Q82" s="82" t="s">
        <v>135</v>
      </c>
      <c r="R82" s="82" t="s">
        <v>136</v>
      </c>
      <c r="S82" s="82" t="s">
        <v>137</v>
      </c>
      <c r="T82" s="83" t="s">
        <v>138</v>
      </c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</row>
    <row r="83" s="2" customFormat="1" ht="22.8" customHeight="1">
      <c r="A83" s="39"/>
      <c r="B83" s="40"/>
      <c r="C83" s="88" t="s">
        <v>139</v>
      </c>
      <c r="D83" s="39"/>
      <c r="E83" s="39"/>
      <c r="F83" s="39"/>
      <c r="G83" s="39"/>
      <c r="H83" s="39"/>
      <c r="I83" s="39"/>
      <c r="J83" s="148">
        <f>BK83</f>
        <v>0</v>
      </c>
      <c r="K83" s="39"/>
      <c r="L83" s="40"/>
      <c r="M83" s="84"/>
      <c r="N83" s="69"/>
      <c r="O83" s="85"/>
      <c r="P83" s="149">
        <f>P84+P89+P92</f>
        <v>0</v>
      </c>
      <c r="Q83" s="85"/>
      <c r="R83" s="149">
        <f>R84+R89+R92</f>
        <v>0</v>
      </c>
      <c r="S83" s="85"/>
      <c r="T83" s="150">
        <f>T84+T89+T92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20" t="s">
        <v>70</v>
      </c>
      <c r="AU83" s="20" t="s">
        <v>117</v>
      </c>
      <c r="BK83" s="151">
        <f>BK84+BK89+BK92</f>
        <v>0</v>
      </c>
    </row>
    <row r="84" s="12" customFormat="1" ht="25.92" customHeight="1">
      <c r="A84" s="12"/>
      <c r="B84" s="152"/>
      <c r="C84" s="12"/>
      <c r="D84" s="153" t="s">
        <v>70</v>
      </c>
      <c r="E84" s="154" t="s">
        <v>787</v>
      </c>
      <c r="F84" s="154" t="s">
        <v>1537</v>
      </c>
      <c r="G84" s="12"/>
      <c r="H84" s="12"/>
      <c r="I84" s="155"/>
      <c r="J84" s="156">
        <f>BK84</f>
        <v>0</v>
      </c>
      <c r="K84" s="12"/>
      <c r="L84" s="152"/>
      <c r="M84" s="157"/>
      <c r="N84" s="158"/>
      <c r="O84" s="158"/>
      <c r="P84" s="159">
        <f>SUM(P85:P88)</f>
        <v>0</v>
      </c>
      <c r="Q84" s="158"/>
      <c r="R84" s="159">
        <f>SUM(R85:R88)</f>
        <v>0</v>
      </c>
      <c r="S84" s="158"/>
      <c r="T84" s="160">
        <f>SUM(T85:T88)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53" t="s">
        <v>79</v>
      </c>
      <c r="AT84" s="161" t="s">
        <v>70</v>
      </c>
      <c r="AU84" s="161" t="s">
        <v>71</v>
      </c>
      <c r="AY84" s="153" t="s">
        <v>142</v>
      </c>
      <c r="BK84" s="162">
        <f>SUM(BK85:BK88)</f>
        <v>0</v>
      </c>
    </row>
    <row r="85" s="2" customFormat="1" ht="24.15" customHeight="1">
      <c r="A85" s="39"/>
      <c r="B85" s="165"/>
      <c r="C85" s="166" t="s">
        <v>71</v>
      </c>
      <c r="D85" s="166" t="s">
        <v>145</v>
      </c>
      <c r="E85" s="167" t="s">
        <v>1538</v>
      </c>
      <c r="F85" s="168" t="s">
        <v>1539</v>
      </c>
      <c r="G85" s="169" t="s">
        <v>970</v>
      </c>
      <c r="H85" s="170">
        <v>1</v>
      </c>
      <c r="I85" s="171"/>
      <c r="J85" s="172">
        <f>ROUND(I85*H85,2)</f>
        <v>0</v>
      </c>
      <c r="K85" s="168" t="s">
        <v>3</v>
      </c>
      <c r="L85" s="40"/>
      <c r="M85" s="173" t="s">
        <v>3</v>
      </c>
      <c r="N85" s="174" t="s">
        <v>42</v>
      </c>
      <c r="O85" s="73"/>
      <c r="P85" s="175">
        <f>O85*H85</f>
        <v>0</v>
      </c>
      <c r="Q85" s="175">
        <v>0</v>
      </c>
      <c r="R85" s="175">
        <f>Q85*H85</f>
        <v>0</v>
      </c>
      <c r="S85" s="175">
        <v>0</v>
      </c>
      <c r="T85" s="176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177" t="s">
        <v>150</v>
      </c>
      <c r="AT85" s="177" t="s">
        <v>145</v>
      </c>
      <c r="AU85" s="177" t="s">
        <v>79</v>
      </c>
      <c r="AY85" s="20" t="s">
        <v>142</v>
      </c>
      <c r="BE85" s="178">
        <f>IF(N85="základní",J85,0)</f>
        <v>0</v>
      </c>
      <c r="BF85" s="178">
        <f>IF(N85="snížená",J85,0)</f>
        <v>0</v>
      </c>
      <c r="BG85" s="178">
        <f>IF(N85="zákl. přenesená",J85,0)</f>
        <v>0</v>
      </c>
      <c r="BH85" s="178">
        <f>IF(N85="sníž. přenesená",J85,0)</f>
        <v>0</v>
      </c>
      <c r="BI85" s="178">
        <f>IF(N85="nulová",J85,0)</f>
        <v>0</v>
      </c>
      <c r="BJ85" s="20" t="s">
        <v>79</v>
      </c>
      <c r="BK85" s="178">
        <f>ROUND(I85*H85,2)</f>
        <v>0</v>
      </c>
      <c r="BL85" s="20" t="s">
        <v>150</v>
      </c>
      <c r="BM85" s="177" t="s">
        <v>81</v>
      </c>
    </row>
    <row r="86" s="2" customFormat="1">
      <c r="A86" s="39"/>
      <c r="B86" s="40"/>
      <c r="C86" s="39"/>
      <c r="D86" s="179" t="s">
        <v>152</v>
      </c>
      <c r="E86" s="39"/>
      <c r="F86" s="180" t="s">
        <v>1539</v>
      </c>
      <c r="G86" s="39"/>
      <c r="H86" s="39"/>
      <c r="I86" s="181"/>
      <c r="J86" s="39"/>
      <c r="K86" s="39"/>
      <c r="L86" s="40"/>
      <c r="M86" s="182"/>
      <c r="N86" s="183"/>
      <c r="O86" s="73"/>
      <c r="P86" s="73"/>
      <c r="Q86" s="73"/>
      <c r="R86" s="73"/>
      <c r="S86" s="73"/>
      <c r="T86" s="74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20" t="s">
        <v>152</v>
      </c>
      <c r="AU86" s="20" t="s">
        <v>79</v>
      </c>
    </row>
    <row r="87" s="2" customFormat="1" ht="24.15" customHeight="1">
      <c r="A87" s="39"/>
      <c r="B87" s="165"/>
      <c r="C87" s="166" t="s">
        <v>71</v>
      </c>
      <c r="D87" s="166" t="s">
        <v>145</v>
      </c>
      <c r="E87" s="167" t="s">
        <v>1540</v>
      </c>
      <c r="F87" s="168" t="s">
        <v>1541</v>
      </c>
      <c r="G87" s="169" t="s">
        <v>970</v>
      </c>
      <c r="H87" s="170">
        <v>1</v>
      </c>
      <c r="I87" s="171"/>
      <c r="J87" s="172">
        <f>ROUND(I87*H87,2)</f>
        <v>0</v>
      </c>
      <c r="K87" s="168" t="s">
        <v>3</v>
      </c>
      <c r="L87" s="40"/>
      <c r="M87" s="173" t="s">
        <v>3</v>
      </c>
      <c r="N87" s="174" t="s">
        <v>42</v>
      </c>
      <c r="O87" s="73"/>
      <c r="P87" s="175">
        <f>O87*H87</f>
        <v>0</v>
      </c>
      <c r="Q87" s="175">
        <v>0</v>
      </c>
      <c r="R87" s="175">
        <f>Q87*H87</f>
        <v>0</v>
      </c>
      <c r="S87" s="175">
        <v>0</v>
      </c>
      <c r="T87" s="176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177" t="s">
        <v>150</v>
      </c>
      <c r="AT87" s="177" t="s">
        <v>145</v>
      </c>
      <c r="AU87" s="177" t="s">
        <v>79</v>
      </c>
      <c r="AY87" s="20" t="s">
        <v>142</v>
      </c>
      <c r="BE87" s="178">
        <f>IF(N87="základní",J87,0)</f>
        <v>0</v>
      </c>
      <c r="BF87" s="178">
        <f>IF(N87="snížená",J87,0)</f>
        <v>0</v>
      </c>
      <c r="BG87" s="178">
        <f>IF(N87="zákl. přenesená",J87,0)</f>
        <v>0</v>
      </c>
      <c r="BH87" s="178">
        <f>IF(N87="sníž. přenesená",J87,0)</f>
        <v>0</v>
      </c>
      <c r="BI87" s="178">
        <f>IF(N87="nulová",J87,0)</f>
        <v>0</v>
      </c>
      <c r="BJ87" s="20" t="s">
        <v>79</v>
      </c>
      <c r="BK87" s="178">
        <f>ROUND(I87*H87,2)</f>
        <v>0</v>
      </c>
      <c r="BL87" s="20" t="s">
        <v>150</v>
      </c>
      <c r="BM87" s="177" t="s">
        <v>150</v>
      </c>
    </row>
    <row r="88" s="2" customFormat="1">
      <c r="A88" s="39"/>
      <c r="B88" s="40"/>
      <c r="C88" s="39"/>
      <c r="D88" s="179" t="s">
        <v>152</v>
      </c>
      <c r="E88" s="39"/>
      <c r="F88" s="180" t="s">
        <v>1541</v>
      </c>
      <c r="G88" s="39"/>
      <c r="H88" s="39"/>
      <c r="I88" s="181"/>
      <c r="J88" s="39"/>
      <c r="K88" s="39"/>
      <c r="L88" s="40"/>
      <c r="M88" s="182"/>
      <c r="N88" s="183"/>
      <c r="O88" s="73"/>
      <c r="P88" s="73"/>
      <c r="Q88" s="73"/>
      <c r="R88" s="73"/>
      <c r="S88" s="73"/>
      <c r="T88" s="74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152</v>
      </c>
      <c r="AU88" s="20" t="s">
        <v>79</v>
      </c>
    </row>
    <row r="89" s="12" customFormat="1" ht="25.92" customHeight="1">
      <c r="A89" s="12"/>
      <c r="B89" s="152"/>
      <c r="C89" s="12"/>
      <c r="D89" s="153" t="s">
        <v>70</v>
      </c>
      <c r="E89" s="154" t="s">
        <v>791</v>
      </c>
      <c r="F89" s="154" t="s">
        <v>1542</v>
      </c>
      <c r="G89" s="12"/>
      <c r="H89" s="12"/>
      <c r="I89" s="155"/>
      <c r="J89" s="156">
        <f>BK89</f>
        <v>0</v>
      </c>
      <c r="K89" s="12"/>
      <c r="L89" s="152"/>
      <c r="M89" s="157"/>
      <c r="N89" s="158"/>
      <c r="O89" s="158"/>
      <c r="P89" s="159">
        <f>SUM(P90:P91)</f>
        <v>0</v>
      </c>
      <c r="Q89" s="158"/>
      <c r="R89" s="159">
        <f>SUM(R90:R91)</f>
        <v>0</v>
      </c>
      <c r="S89" s="158"/>
      <c r="T89" s="160">
        <f>SUM(T90:T91)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53" t="s">
        <v>79</v>
      </c>
      <c r="AT89" s="161" t="s">
        <v>70</v>
      </c>
      <c r="AU89" s="161" t="s">
        <v>71</v>
      </c>
      <c r="AY89" s="153" t="s">
        <v>142</v>
      </c>
      <c r="BK89" s="162">
        <f>SUM(BK90:BK91)</f>
        <v>0</v>
      </c>
    </row>
    <row r="90" s="2" customFormat="1" ht="16.5" customHeight="1">
      <c r="A90" s="39"/>
      <c r="B90" s="165"/>
      <c r="C90" s="166" t="s">
        <v>71</v>
      </c>
      <c r="D90" s="166" t="s">
        <v>145</v>
      </c>
      <c r="E90" s="167" t="s">
        <v>1543</v>
      </c>
      <c r="F90" s="168" t="s">
        <v>1544</v>
      </c>
      <c r="G90" s="169" t="s">
        <v>970</v>
      </c>
      <c r="H90" s="170">
        <v>1</v>
      </c>
      <c r="I90" s="171"/>
      <c r="J90" s="172">
        <f>ROUND(I90*H90,2)</f>
        <v>0</v>
      </c>
      <c r="K90" s="168" t="s">
        <v>3</v>
      </c>
      <c r="L90" s="40"/>
      <c r="M90" s="173" t="s">
        <v>3</v>
      </c>
      <c r="N90" s="174" t="s">
        <v>42</v>
      </c>
      <c r="O90" s="73"/>
      <c r="P90" s="175">
        <f>O90*H90</f>
        <v>0</v>
      </c>
      <c r="Q90" s="175">
        <v>0</v>
      </c>
      <c r="R90" s="175">
        <f>Q90*H90</f>
        <v>0</v>
      </c>
      <c r="S90" s="175">
        <v>0</v>
      </c>
      <c r="T90" s="17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177" t="s">
        <v>150</v>
      </c>
      <c r="AT90" s="177" t="s">
        <v>145</v>
      </c>
      <c r="AU90" s="177" t="s">
        <v>79</v>
      </c>
      <c r="AY90" s="20" t="s">
        <v>142</v>
      </c>
      <c r="BE90" s="178">
        <f>IF(N90="základní",J90,0)</f>
        <v>0</v>
      </c>
      <c r="BF90" s="178">
        <f>IF(N90="snížená",J90,0)</f>
        <v>0</v>
      </c>
      <c r="BG90" s="178">
        <f>IF(N90="zákl. přenesená",J90,0)</f>
        <v>0</v>
      </c>
      <c r="BH90" s="178">
        <f>IF(N90="sníž. přenesená",J90,0)</f>
        <v>0</v>
      </c>
      <c r="BI90" s="178">
        <f>IF(N90="nulová",J90,0)</f>
        <v>0</v>
      </c>
      <c r="BJ90" s="20" t="s">
        <v>79</v>
      </c>
      <c r="BK90" s="178">
        <f>ROUND(I90*H90,2)</f>
        <v>0</v>
      </c>
      <c r="BL90" s="20" t="s">
        <v>150</v>
      </c>
      <c r="BM90" s="177" t="s">
        <v>190</v>
      </c>
    </row>
    <row r="91" s="2" customFormat="1">
      <c r="A91" s="39"/>
      <c r="B91" s="40"/>
      <c r="C91" s="39"/>
      <c r="D91" s="179" t="s">
        <v>152</v>
      </c>
      <c r="E91" s="39"/>
      <c r="F91" s="180" t="s">
        <v>1544</v>
      </c>
      <c r="G91" s="39"/>
      <c r="H91" s="39"/>
      <c r="I91" s="181"/>
      <c r="J91" s="39"/>
      <c r="K91" s="39"/>
      <c r="L91" s="40"/>
      <c r="M91" s="182"/>
      <c r="N91" s="183"/>
      <c r="O91" s="73"/>
      <c r="P91" s="73"/>
      <c r="Q91" s="73"/>
      <c r="R91" s="73"/>
      <c r="S91" s="73"/>
      <c r="T91" s="74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0" t="s">
        <v>152</v>
      </c>
      <c r="AU91" s="20" t="s">
        <v>79</v>
      </c>
    </row>
    <row r="92" s="12" customFormat="1" ht="25.92" customHeight="1">
      <c r="A92" s="12"/>
      <c r="B92" s="152"/>
      <c r="C92" s="12"/>
      <c r="D92" s="153" t="s">
        <v>70</v>
      </c>
      <c r="E92" s="154" t="s">
        <v>807</v>
      </c>
      <c r="F92" s="154" t="s">
        <v>1545</v>
      </c>
      <c r="G92" s="12"/>
      <c r="H92" s="12"/>
      <c r="I92" s="155"/>
      <c r="J92" s="156">
        <f>BK92</f>
        <v>0</v>
      </c>
      <c r="K92" s="12"/>
      <c r="L92" s="152"/>
      <c r="M92" s="157"/>
      <c r="N92" s="158"/>
      <c r="O92" s="158"/>
      <c r="P92" s="159">
        <f>P93+SUM(P94:P99)</f>
        <v>0</v>
      </c>
      <c r="Q92" s="158"/>
      <c r="R92" s="159">
        <f>R93+SUM(R94:R99)</f>
        <v>0</v>
      </c>
      <c r="S92" s="158"/>
      <c r="T92" s="160">
        <f>T93+SUM(T94:T99)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53" t="s">
        <v>79</v>
      </c>
      <c r="AT92" s="161" t="s">
        <v>70</v>
      </c>
      <c r="AU92" s="161" t="s">
        <v>71</v>
      </c>
      <c r="AY92" s="153" t="s">
        <v>142</v>
      </c>
      <c r="BK92" s="162">
        <f>BK93+SUM(BK94:BK99)</f>
        <v>0</v>
      </c>
    </row>
    <row r="93" s="2" customFormat="1" ht="16.5" customHeight="1">
      <c r="A93" s="39"/>
      <c r="B93" s="165"/>
      <c r="C93" s="166" t="s">
        <v>71</v>
      </c>
      <c r="D93" s="166" t="s">
        <v>145</v>
      </c>
      <c r="E93" s="167" t="s">
        <v>1546</v>
      </c>
      <c r="F93" s="168" t="s">
        <v>1547</v>
      </c>
      <c r="G93" s="169" t="s">
        <v>193</v>
      </c>
      <c r="H93" s="170">
        <v>200</v>
      </c>
      <c r="I93" s="171"/>
      <c r="J93" s="172">
        <f>ROUND(I93*H93,2)</f>
        <v>0</v>
      </c>
      <c r="K93" s="168" t="s">
        <v>3</v>
      </c>
      <c r="L93" s="40"/>
      <c r="M93" s="173" t="s">
        <v>3</v>
      </c>
      <c r="N93" s="174" t="s">
        <v>42</v>
      </c>
      <c r="O93" s="73"/>
      <c r="P93" s="175">
        <f>O93*H93</f>
        <v>0</v>
      </c>
      <c r="Q93" s="175">
        <v>0</v>
      </c>
      <c r="R93" s="175">
        <f>Q93*H93</f>
        <v>0</v>
      </c>
      <c r="S93" s="175">
        <v>0</v>
      </c>
      <c r="T93" s="176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177" t="s">
        <v>150</v>
      </c>
      <c r="AT93" s="177" t="s">
        <v>145</v>
      </c>
      <c r="AU93" s="177" t="s">
        <v>79</v>
      </c>
      <c r="AY93" s="20" t="s">
        <v>142</v>
      </c>
      <c r="BE93" s="178">
        <f>IF(N93="základní",J93,0)</f>
        <v>0</v>
      </c>
      <c r="BF93" s="178">
        <f>IF(N93="snížená",J93,0)</f>
        <v>0</v>
      </c>
      <c r="BG93" s="178">
        <f>IF(N93="zákl. přenesená",J93,0)</f>
        <v>0</v>
      </c>
      <c r="BH93" s="178">
        <f>IF(N93="sníž. přenesená",J93,0)</f>
        <v>0</v>
      </c>
      <c r="BI93" s="178">
        <f>IF(N93="nulová",J93,0)</f>
        <v>0</v>
      </c>
      <c r="BJ93" s="20" t="s">
        <v>79</v>
      </c>
      <c r="BK93" s="178">
        <f>ROUND(I93*H93,2)</f>
        <v>0</v>
      </c>
      <c r="BL93" s="20" t="s">
        <v>150</v>
      </c>
      <c r="BM93" s="177" t="s">
        <v>207</v>
      </c>
    </row>
    <row r="94" s="2" customFormat="1">
      <c r="A94" s="39"/>
      <c r="B94" s="40"/>
      <c r="C94" s="39"/>
      <c r="D94" s="179" t="s">
        <v>152</v>
      </c>
      <c r="E94" s="39"/>
      <c r="F94" s="180" t="s">
        <v>1547</v>
      </c>
      <c r="G94" s="39"/>
      <c r="H94" s="39"/>
      <c r="I94" s="181"/>
      <c r="J94" s="39"/>
      <c r="K94" s="39"/>
      <c r="L94" s="40"/>
      <c r="M94" s="182"/>
      <c r="N94" s="183"/>
      <c r="O94" s="73"/>
      <c r="P94" s="73"/>
      <c r="Q94" s="73"/>
      <c r="R94" s="73"/>
      <c r="S94" s="73"/>
      <c r="T94" s="74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20" t="s">
        <v>152</v>
      </c>
      <c r="AU94" s="20" t="s">
        <v>79</v>
      </c>
    </row>
    <row r="95" s="2" customFormat="1" ht="16.5" customHeight="1">
      <c r="A95" s="39"/>
      <c r="B95" s="165"/>
      <c r="C95" s="166" t="s">
        <v>71</v>
      </c>
      <c r="D95" s="166" t="s">
        <v>145</v>
      </c>
      <c r="E95" s="167" t="s">
        <v>1548</v>
      </c>
      <c r="F95" s="168" t="s">
        <v>1549</v>
      </c>
      <c r="G95" s="169" t="s">
        <v>970</v>
      </c>
      <c r="H95" s="170">
        <v>1</v>
      </c>
      <c r="I95" s="171"/>
      <c r="J95" s="172">
        <f>ROUND(I95*H95,2)</f>
        <v>0</v>
      </c>
      <c r="K95" s="168" t="s">
        <v>3</v>
      </c>
      <c r="L95" s="40"/>
      <c r="M95" s="173" t="s">
        <v>3</v>
      </c>
      <c r="N95" s="174" t="s">
        <v>42</v>
      </c>
      <c r="O95" s="73"/>
      <c r="P95" s="175">
        <f>O95*H95</f>
        <v>0</v>
      </c>
      <c r="Q95" s="175">
        <v>0</v>
      </c>
      <c r="R95" s="175">
        <f>Q95*H95</f>
        <v>0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150</v>
      </c>
      <c r="AT95" s="177" t="s">
        <v>145</v>
      </c>
      <c r="AU95" s="177" t="s">
        <v>79</v>
      </c>
      <c r="AY95" s="20" t="s">
        <v>142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79</v>
      </c>
      <c r="BK95" s="178">
        <f>ROUND(I95*H95,2)</f>
        <v>0</v>
      </c>
      <c r="BL95" s="20" t="s">
        <v>150</v>
      </c>
      <c r="BM95" s="177" t="s">
        <v>219</v>
      </c>
    </row>
    <row r="96" s="2" customFormat="1">
      <c r="A96" s="39"/>
      <c r="B96" s="40"/>
      <c r="C96" s="39"/>
      <c r="D96" s="179" t="s">
        <v>152</v>
      </c>
      <c r="E96" s="39"/>
      <c r="F96" s="180" t="s">
        <v>1549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152</v>
      </c>
      <c r="AU96" s="20" t="s">
        <v>79</v>
      </c>
    </row>
    <row r="97" s="2" customFormat="1" ht="16.5" customHeight="1">
      <c r="A97" s="39"/>
      <c r="B97" s="165"/>
      <c r="C97" s="166" t="s">
        <v>71</v>
      </c>
      <c r="D97" s="166" t="s">
        <v>145</v>
      </c>
      <c r="E97" s="167" t="s">
        <v>1550</v>
      </c>
      <c r="F97" s="168" t="s">
        <v>1551</v>
      </c>
      <c r="G97" s="169" t="s">
        <v>970</v>
      </c>
      <c r="H97" s="170">
        <v>1</v>
      </c>
      <c r="I97" s="171"/>
      <c r="J97" s="172">
        <f>ROUND(I97*H97,2)</f>
        <v>0</v>
      </c>
      <c r="K97" s="168" t="s">
        <v>3</v>
      </c>
      <c r="L97" s="40"/>
      <c r="M97" s="173" t="s">
        <v>3</v>
      </c>
      <c r="N97" s="174" t="s">
        <v>42</v>
      </c>
      <c r="O97" s="73"/>
      <c r="P97" s="175">
        <f>O97*H97</f>
        <v>0</v>
      </c>
      <c r="Q97" s="175">
        <v>0</v>
      </c>
      <c r="R97" s="175">
        <f>Q97*H97</f>
        <v>0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150</v>
      </c>
      <c r="AT97" s="177" t="s">
        <v>145</v>
      </c>
      <c r="AU97" s="177" t="s">
        <v>79</v>
      </c>
      <c r="AY97" s="20" t="s">
        <v>142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79</v>
      </c>
      <c r="BK97" s="178">
        <f>ROUND(I97*H97,2)</f>
        <v>0</v>
      </c>
      <c r="BL97" s="20" t="s">
        <v>150</v>
      </c>
      <c r="BM97" s="177" t="s">
        <v>9</v>
      </c>
    </row>
    <row r="98" s="2" customFormat="1">
      <c r="A98" s="39"/>
      <c r="B98" s="40"/>
      <c r="C98" s="39"/>
      <c r="D98" s="179" t="s">
        <v>152</v>
      </c>
      <c r="E98" s="39"/>
      <c r="F98" s="180" t="s">
        <v>1551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152</v>
      </c>
      <c r="AU98" s="20" t="s">
        <v>79</v>
      </c>
    </row>
    <row r="99" s="12" customFormat="1" ht="22.8" customHeight="1">
      <c r="A99" s="12"/>
      <c r="B99" s="152"/>
      <c r="C99" s="12"/>
      <c r="D99" s="153" t="s">
        <v>70</v>
      </c>
      <c r="E99" s="163" t="s">
        <v>819</v>
      </c>
      <c r="F99" s="163" t="s">
        <v>1552</v>
      </c>
      <c r="G99" s="12"/>
      <c r="H99" s="12"/>
      <c r="I99" s="155"/>
      <c r="J99" s="164">
        <f>BK99</f>
        <v>0</v>
      </c>
      <c r="K99" s="12"/>
      <c r="L99" s="152"/>
      <c r="M99" s="157"/>
      <c r="N99" s="158"/>
      <c r="O99" s="158"/>
      <c r="P99" s="159">
        <f>SUM(P100:P111)</f>
        <v>0</v>
      </c>
      <c r="Q99" s="158"/>
      <c r="R99" s="159">
        <f>SUM(R100:R111)</f>
        <v>0</v>
      </c>
      <c r="S99" s="158"/>
      <c r="T99" s="160">
        <f>SUM(T100:T111)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53" t="s">
        <v>79</v>
      </c>
      <c r="AT99" s="161" t="s">
        <v>70</v>
      </c>
      <c r="AU99" s="161" t="s">
        <v>79</v>
      </c>
      <c r="AY99" s="153" t="s">
        <v>142</v>
      </c>
      <c r="BK99" s="162">
        <f>SUM(BK100:BK111)</f>
        <v>0</v>
      </c>
    </row>
    <row r="100" s="2" customFormat="1" ht="16.5" customHeight="1">
      <c r="A100" s="39"/>
      <c r="B100" s="165"/>
      <c r="C100" s="166" t="s">
        <v>71</v>
      </c>
      <c r="D100" s="166" t="s">
        <v>145</v>
      </c>
      <c r="E100" s="167" t="s">
        <v>1553</v>
      </c>
      <c r="F100" s="168" t="s">
        <v>1554</v>
      </c>
      <c r="G100" s="169" t="s">
        <v>970</v>
      </c>
      <c r="H100" s="170">
        <v>1</v>
      </c>
      <c r="I100" s="171"/>
      <c r="J100" s="172">
        <f>ROUND(I100*H100,2)</f>
        <v>0</v>
      </c>
      <c r="K100" s="168" t="s">
        <v>3</v>
      </c>
      <c r="L100" s="40"/>
      <c r="M100" s="173" t="s">
        <v>3</v>
      </c>
      <c r="N100" s="174" t="s">
        <v>42</v>
      </c>
      <c r="O100" s="73"/>
      <c r="P100" s="175">
        <f>O100*H100</f>
        <v>0</v>
      </c>
      <c r="Q100" s="175">
        <v>0</v>
      </c>
      <c r="R100" s="175">
        <f>Q100*H100</f>
        <v>0</v>
      </c>
      <c r="S100" s="175">
        <v>0</v>
      </c>
      <c r="T100" s="17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7" t="s">
        <v>150</v>
      </c>
      <c r="AT100" s="177" t="s">
        <v>145</v>
      </c>
      <c r="AU100" s="177" t="s">
        <v>81</v>
      </c>
      <c r="AY100" s="20" t="s">
        <v>142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20" t="s">
        <v>79</v>
      </c>
      <c r="BK100" s="178">
        <f>ROUND(I100*H100,2)</f>
        <v>0</v>
      </c>
      <c r="BL100" s="20" t="s">
        <v>150</v>
      </c>
      <c r="BM100" s="177" t="s">
        <v>254</v>
      </c>
    </row>
    <row r="101" s="2" customFormat="1">
      <c r="A101" s="39"/>
      <c r="B101" s="40"/>
      <c r="C101" s="39"/>
      <c r="D101" s="179" t="s">
        <v>152</v>
      </c>
      <c r="E101" s="39"/>
      <c r="F101" s="180" t="s">
        <v>1554</v>
      </c>
      <c r="G101" s="39"/>
      <c r="H101" s="39"/>
      <c r="I101" s="181"/>
      <c r="J101" s="39"/>
      <c r="K101" s="39"/>
      <c r="L101" s="40"/>
      <c r="M101" s="182"/>
      <c r="N101" s="183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152</v>
      </c>
      <c r="AU101" s="20" t="s">
        <v>81</v>
      </c>
    </row>
    <row r="102" s="2" customFormat="1" ht="16.5" customHeight="1">
      <c r="A102" s="39"/>
      <c r="B102" s="165"/>
      <c r="C102" s="166" t="s">
        <v>71</v>
      </c>
      <c r="D102" s="166" t="s">
        <v>145</v>
      </c>
      <c r="E102" s="167" t="s">
        <v>1555</v>
      </c>
      <c r="F102" s="168" t="s">
        <v>1556</v>
      </c>
      <c r="G102" s="169" t="s">
        <v>970</v>
      </c>
      <c r="H102" s="170">
        <v>1</v>
      </c>
      <c r="I102" s="171"/>
      <c r="J102" s="172">
        <f>ROUND(I102*H102,2)</f>
        <v>0</v>
      </c>
      <c r="K102" s="168" t="s">
        <v>3</v>
      </c>
      <c r="L102" s="40"/>
      <c r="M102" s="173" t="s">
        <v>3</v>
      </c>
      <c r="N102" s="174" t="s">
        <v>42</v>
      </c>
      <c r="O102" s="73"/>
      <c r="P102" s="175">
        <f>O102*H102</f>
        <v>0</v>
      </c>
      <c r="Q102" s="175">
        <v>0</v>
      </c>
      <c r="R102" s="175">
        <f>Q102*H102</f>
        <v>0</v>
      </c>
      <c r="S102" s="175">
        <v>0</v>
      </c>
      <c r="T102" s="176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77" t="s">
        <v>150</v>
      </c>
      <c r="AT102" s="177" t="s">
        <v>145</v>
      </c>
      <c r="AU102" s="177" t="s">
        <v>81</v>
      </c>
      <c r="AY102" s="20" t="s">
        <v>142</v>
      </c>
      <c r="BE102" s="178">
        <f>IF(N102="základní",J102,0)</f>
        <v>0</v>
      </c>
      <c r="BF102" s="178">
        <f>IF(N102="snížená",J102,0)</f>
        <v>0</v>
      </c>
      <c r="BG102" s="178">
        <f>IF(N102="zákl. přenesená",J102,0)</f>
        <v>0</v>
      </c>
      <c r="BH102" s="178">
        <f>IF(N102="sníž. přenesená",J102,0)</f>
        <v>0</v>
      </c>
      <c r="BI102" s="178">
        <f>IF(N102="nulová",J102,0)</f>
        <v>0</v>
      </c>
      <c r="BJ102" s="20" t="s">
        <v>79</v>
      </c>
      <c r="BK102" s="178">
        <f>ROUND(I102*H102,2)</f>
        <v>0</v>
      </c>
      <c r="BL102" s="20" t="s">
        <v>150</v>
      </c>
      <c r="BM102" s="177" t="s">
        <v>245</v>
      </c>
    </row>
    <row r="103" s="2" customFormat="1">
      <c r="A103" s="39"/>
      <c r="B103" s="40"/>
      <c r="C103" s="39"/>
      <c r="D103" s="179" t="s">
        <v>152</v>
      </c>
      <c r="E103" s="39"/>
      <c r="F103" s="180" t="s">
        <v>1556</v>
      </c>
      <c r="G103" s="39"/>
      <c r="H103" s="39"/>
      <c r="I103" s="181"/>
      <c r="J103" s="39"/>
      <c r="K103" s="39"/>
      <c r="L103" s="40"/>
      <c r="M103" s="182"/>
      <c r="N103" s="183"/>
      <c r="O103" s="73"/>
      <c r="P103" s="73"/>
      <c r="Q103" s="73"/>
      <c r="R103" s="73"/>
      <c r="S103" s="73"/>
      <c r="T103" s="74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0" t="s">
        <v>152</v>
      </c>
      <c r="AU103" s="20" t="s">
        <v>81</v>
      </c>
    </row>
    <row r="104" s="2" customFormat="1" ht="16.5" customHeight="1">
      <c r="A104" s="39"/>
      <c r="B104" s="165"/>
      <c r="C104" s="166" t="s">
        <v>71</v>
      </c>
      <c r="D104" s="166" t="s">
        <v>145</v>
      </c>
      <c r="E104" s="167" t="s">
        <v>1557</v>
      </c>
      <c r="F104" s="168" t="s">
        <v>1558</v>
      </c>
      <c r="G104" s="169" t="s">
        <v>970</v>
      </c>
      <c r="H104" s="170">
        <v>1</v>
      </c>
      <c r="I104" s="171"/>
      <c r="J104" s="172">
        <f>ROUND(I104*H104,2)</f>
        <v>0</v>
      </c>
      <c r="K104" s="168" t="s">
        <v>3</v>
      </c>
      <c r="L104" s="40"/>
      <c r="M104" s="173" t="s">
        <v>3</v>
      </c>
      <c r="N104" s="174" t="s">
        <v>42</v>
      </c>
      <c r="O104" s="73"/>
      <c r="P104" s="175">
        <f>O104*H104</f>
        <v>0</v>
      </c>
      <c r="Q104" s="175">
        <v>0</v>
      </c>
      <c r="R104" s="175">
        <f>Q104*H104</f>
        <v>0</v>
      </c>
      <c r="S104" s="175">
        <v>0</v>
      </c>
      <c r="T104" s="17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7" t="s">
        <v>150</v>
      </c>
      <c r="AT104" s="177" t="s">
        <v>145</v>
      </c>
      <c r="AU104" s="177" t="s">
        <v>81</v>
      </c>
      <c r="AY104" s="20" t="s">
        <v>142</v>
      </c>
      <c r="BE104" s="178">
        <f>IF(N104="základní",J104,0)</f>
        <v>0</v>
      </c>
      <c r="BF104" s="178">
        <f>IF(N104="snížená",J104,0)</f>
        <v>0</v>
      </c>
      <c r="BG104" s="178">
        <f>IF(N104="zákl. přenesená",J104,0)</f>
        <v>0</v>
      </c>
      <c r="BH104" s="178">
        <f>IF(N104="sníž. přenesená",J104,0)</f>
        <v>0</v>
      </c>
      <c r="BI104" s="178">
        <f>IF(N104="nulová",J104,0)</f>
        <v>0</v>
      </c>
      <c r="BJ104" s="20" t="s">
        <v>79</v>
      </c>
      <c r="BK104" s="178">
        <f>ROUND(I104*H104,2)</f>
        <v>0</v>
      </c>
      <c r="BL104" s="20" t="s">
        <v>150</v>
      </c>
      <c r="BM104" s="177" t="s">
        <v>285</v>
      </c>
    </row>
    <row r="105" s="2" customFormat="1">
      <c r="A105" s="39"/>
      <c r="B105" s="40"/>
      <c r="C105" s="39"/>
      <c r="D105" s="179" t="s">
        <v>152</v>
      </c>
      <c r="E105" s="39"/>
      <c r="F105" s="180" t="s">
        <v>1558</v>
      </c>
      <c r="G105" s="39"/>
      <c r="H105" s="39"/>
      <c r="I105" s="181"/>
      <c r="J105" s="39"/>
      <c r="K105" s="39"/>
      <c r="L105" s="40"/>
      <c r="M105" s="182"/>
      <c r="N105" s="183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152</v>
      </c>
      <c r="AU105" s="20" t="s">
        <v>81</v>
      </c>
    </row>
    <row r="106" s="2" customFormat="1" ht="16.5" customHeight="1">
      <c r="A106" s="39"/>
      <c r="B106" s="165"/>
      <c r="C106" s="166" t="s">
        <v>71</v>
      </c>
      <c r="D106" s="166" t="s">
        <v>145</v>
      </c>
      <c r="E106" s="167" t="s">
        <v>1559</v>
      </c>
      <c r="F106" s="168" t="s">
        <v>1560</v>
      </c>
      <c r="G106" s="169" t="s">
        <v>970</v>
      </c>
      <c r="H106" s="170">
        <v>1</v>
      </c>
      <c r="I106" s="171"/>
      <c r="J106" s="172">
        <f>ROUND(I106*H106,2)</f>
        <v>0</v>
      </c>
      <c r="K106" s="168" t="s">
        <v>3</v>
      </c>
      <c r="L106" s="40"/>
      <c r="M106" s="173" t="s">
        <v>3</v>
      </c>
      <c r="N106" s="174" t="s">
        <v>42</v>
      </c>
      <c r="O106" s="73"/>
      <c r="P106" s="175">
        <f>O106*H106</f>
        <v>0</v>
      </c>
      <c r="Q106" s="175">
        <v>0</v>
      </c>
      <c r="R106" s="175">
        <f>Q106*H106</f>
        <v>0</v>
      </c>
      <c r="S106" s="175">
        <v>0</v>
      </c>
      <c r="T106" s="17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150</v>
      </c>
      <c r="AT106" s="177" t="s">
        <v>145</v>
      </c>
      <c r="AU106" s="177" t="s">
        <v>81</v>
      </c>
      <c r="AY106" s="20" t="s">
        <v>142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79</v>
      </c>
      <c r="BK106" s="178">
        <f>ROUND(I106*H106,2)</f>
        <v>0</v>
      </c>
      <c r="BL106" s="20" t="s">
        <v>150</v>
      </c>
      <c r="BM106" s="177" t="s">
        <v>411</v>
      </c>
    </row>
    <row r="107" s="2" customFormat="1">
      <c r="A107" s="39"/>
      <c r="B107" s="40"/>
      <c r="C107" s="39"/>
      <c r="D107" s="179" t="s">
        <v>152</v>
      </c>
      <c r="E107" s="39"/>
      <c r="F107" s="180" t="s">
        <v>1560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152</v>
      </c>
      <c r="AU107" s="20" t="s">
        <v>81</v>
      </c>
    </row>
    <row r="108" s="2" customFormat="1" ht="16.5" customHeight="1">
      <c r="A108" s="39"/>
      <c r="B108" s="165"/>
      <c r="C108" s="166" t="s">
        <v>71</v>
      </c>
      <c r="D108" s="166" t="s">
        <v>145</v>
      </c>
      <c r="E108" s="167" t="s">
        <v>1561</v>
      </c>
      <c r="F108" s="168" t="s">
        <v>1562</v>
      </c>
      <c r="G108" s="169" t="s">
        <v>970</v>
      </c>
      <c r="H108" s="170">
        <v>1</v>
      </c>
      <c r="I108" s="171"/>
      <c r="J108" s="172">
        <f>ROUND(I108*H108,2)</f>
        <v>0</v>
      </c>
      <c r="K108" s="168" t="s">
        <v>3</v>
      </c>
      <c r="L108" s="40"/>
      <c r="M108" s="173" t="s">
        <v>3</v>
      </c>
      <c r="N108" s="174" t="s">
        <v>42</v>
      </c>
      <c r="O108" s="73"/>
      <c r="P108" s="175">
        <f>O108*H108</f>
        <v>0</v>
      </c>
      <c r="Q108" s="175">
        <v>0</v>
      </c>
      <c r="R108" s="175">
        <f>Q108*H108</f>
        <v>0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150</v>
      </c>
      <c r="AT108" s="177" t="s">
        <v>145</v>
      </c>
      <c r="AU108" s="177" t="s">
        <v>81</v>
      </c>
      <c r="AY108" s="20" t="s">
        <v>142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79</v>
      </c>
      <c r="BK108" s="178">
        <f>ROUND(I108*H108,2)</f>
        <v>0</v>
      </c>
      <c r="BL108" s="20" t="s">
        <v>150</v>
      </c>
      <c r="BM108" s="177" t="s">
        <v>420</v>
      </c>
    </row>
    <row r="109" s="2" customFormat="1">
      <c r="A109" s="39"/>
      <c r="B109" s="40"/>
      <c r="C109" s="39"/>
      <c r="D109" s="179" t="s">
        <v>152</v>
      </c>
      <c r="E109" s="39"/>
      <c r="F109" s="180" t="s">
        <v>1562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152</v>
      </c>
      <c r="AU109" s="20" t="s">
        <v>81</v>
      </c>
    </row>
    <row r="110" s="2" customFormat="1" ht="16.5" customHeight="1">
      <c r="A110" s="39"/>
      <c r="B110" s="165"/>
      <c r="C110" s="166" t="s">
        <v>71</v>
      </c>
      <c r="D110" s="166" t="s">
        <v>145</v>
      </c>
      <c r="E110" s="167" t="s">
        <v>1563</v>
      </c>
      <c r="F110" s="168" t="s">
        <v>1564</v>
      </c>
      <c r="G110" s="169" t="s">
        <v>970</v>
      </c>
      <c r="H110" s="170">
        <v>1</v>
      </c>
      <c r="I110" s="171"/>
      <c r="J110" s="172">
        <f>ROUND(I110*H110,2)</f>
        <v>0</v>
      </c>
      <c r="K110" s="168" t="s">
        <v>3</v>
      </c>
      <c r="L110" s="40"/>
      <c r="M110" s="173" t="s">
        <v>3</v>
      </c>
      <c r="N110" s="174" t="s">
        <v>42</v>
      </c>
      <c r="O110" s="73"/>
      <c r="P110" s="175">
        <f>O110*H110</f>
        <v>0</v>
      </c>
      <c r="Q110" s="175">
        <v>0</v>
      </c>
      <c r="R110" s="175">
        <f>Q110*H110</f>
        <v>0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150</v>
      </c>
      <c r="AT110" s="177" t="s">
        <v>145</v>
      </c>
      <c r="AU110" s="177" t="s">
        <v>81</v>
      </c>
      <c r="AY110" s="20" t="s">
        <v>142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79</v>
      </c>
      <c r="BK110" s="178">
        <f>ROUND(I110*H110,2)</f>
        <v>0</v>
      </c>
      <c r="BL110" s="20" t="s">
        <v>150</v>
      </c>
      <c r="BM110" s="177" t="s">
        <v>432</v>
      </c>
    </row>
    <row r="111" s="2" customFormat="1">
      <c r="A111" s="39"/>
      <c r="B111" s="40"/>
      <c r="C111" s="39"/>
      <c r="D111" s="179" t="s">
        <v>152</v>
      </c>
      <c r="E111" s="39"/>
      <c r="F111" s="180" t="s">
        <v>1564</v>
      </c>
      <c r="G111" s="39"/>
      <c r="H111" s="39"/>
      <c r="I111" s="181"/>
      <c r="J111" s="39"/>
      <c r="K111" s="39"/>
      <c r="L111" s="40"/>
      <c r="M111" s="224"/>
      <c r="N111" s="225"/>
      <c r="O111" s="226"/>
      <c r="P111" s="226"/>
      <c r="Q111" s="226"/>
      <c r="R111" s="226"/>
      <c r="S111" s="226"/>
      <c r="T111" s="227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152</v>
      </c>
      <c r="AU111" s="20" t="s">
        <v>81</v>
      </c>
    </row>
    <row r="112" s="2" customFormat="1" ht="6.96" customHeight="1">
      <c r="A112" s="39"/>
      <c r="B112" s="56"/>
      <c r="C112" s="57"/>
      <c r="D112" s="57"/>
      <c r="E112" s="57"/>
      <c r="F112" s="57"/>
      <c r="G112" s="57"/>
      <c r="H112" s="57"/>
      <c r="I112" s="57"/>
      <c r="J112" s="57"/>
      <c r="K112" s="57"/>
      <c r="L112" s="40"/>
      <c r="M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</sheetData>
  <autoFilter ref="C82:K11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109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110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UHK - Objekt E - Stavební úpravy pracoviště centra terénní archeologie (CETA)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111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1565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113</v>
      </c>
      <c r="G12" s="39"/>
      <c r="H12" s="39"/>
      <c r="I12" s="33" t="s">
        <v>23</v>
      </c>
      <c r="J12" s="65" t="str">
        <f>'Rekapitulace stavby'!AN8</f>
        <v>8. 12. 2025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28</v>
      </c>
      <c r="J24" s="28" t="str">
        <f>IF('Rekapitulace stavby'!AN20="","",'Rekapitulace stavby'!AN20)</f>
        <v/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ROUND(J84,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ROUND((SUM(BE84:BE101)),  2)</f>
        <v>0</v>
      </c>
      <c r="G33" s="39"/>
      <c r="H33" s="39"/>
      <c r="I33" s="124">
        <v>0.20999999999999999</v>
      </c>
      <c r="J33" s="123">
        <f>ROUND(((SUM(BE84:BE101))*I33),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ROUND((SUM(BF84:BF101)),  2)</f>
        <v>0</v>
      </c>
      <c r="G34" s="39"/>
      <c r="H34" s="39"/>
      <c r="I34" s="124">
        <v>0.12</v>
      </c>
      <c r="J34" s="123">
        <f>ROUND(((SUM(BF84:BF101))*I34),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ROUND((SUM(BG84:BG101)),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ROUND((SUM(BH84:BH101)),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ROUND((SUM(BI84:BI101)),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114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UHK - Objekt E - Stavební úpravy pracoviště centra terénní archeologie (CETA)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111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02 - VRN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Hradec Králové</v>
      </c>
      <c r="G52" s="39"/>
      <c r="H52" s="39"/>
      <c r="I52" s="33" t="s">
        <v>23</v>
      </c>
      <c r="J52" s="65" t="str">
        <f>IF(J12="","",J12)</f>
        <v>8. 12. 2025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Univerzita Hradec Králové</v>
      </c>
      <c r="G54" s="39"/>
      <c r="H54" s="39"/>
      <c r="I54" s="33" t="s">
        <v>31</v>
      </c>
      <c r="J54" s="37" t="str">
        <f>E21</f>
        <v>Fplan projekty a stavby s. r. 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115</v>
      </c>
      <c r="D57" s="125"/>
      <c r="E57" s="125"/>
      <c r="F57" s="125"/>
      <c r="G57" s="125"/>
      <c r="H57" s="125"/>
      <c r="I57" s="125"/>
      <c r="J57" s="132" t="s">
        <v>116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J84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117</v>
      </c>
    </row>
    <row r="60" s="9" customFormat="1" ht="24.96" customHeight="1">
      <c r="A60" s="9"/>
      <c r="B60" s="134"/>
      <c r="C60" s="9"/>
      <c r="D60" s="135" t="s">
        <v>1566</v>
      </c>
      <c r="E60" s="136"/>
      <c r="F60" s="136"/>
      <c r="G60" s="136"/>
      <c r="H60" s="136"/>
      <c r="I60" s="136"/>
      <c r="J60" s="137">
        <f>J85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1567</v>
      </c>
      <c r="E61" s="140"/>
      <c r="F61" s="140"/>
      <c r="G61" s="140"/>
      <c r="H61" s="140"/>
      <c r="I61" s="140"/>
      <c r="J61" s="141">
        <f>J86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1568</v>
      </c>
      <c r="E62" s="140"/>
      <c r="F62" s="140"/>
      <c r="G62" s="140"/>
      <c r="H62" s="140"/>
      <c r="I62" s="140"/>
      <c r="J62" s="141">
        <f>J90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1569</v>
      </c>
      <c r="E63" s="140"/>
      <c r="F63" s="140"/>
      <c r="G63" s="140"/>
      <c r="H63" s="140"/>
      <c r="I63" s="140"/>
      <c r="J63" s="141">
        <f>J94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1570</v>
      </c>
      <c r="E64" s="140"/>
      <c r="F64" s="140"/>
      <c r="G64" s="140"/>
      <c r="H64" s="140"/>
      <c r="I64" s="140"/>
      <c r="J64" s="141">
        <f>J98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117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 s="2" customFormat="1" ht="6.96" customHeight="1">
      <c r="A66" s="39"/>
      <c r="B66" s="56"/>
      <c r="C66" s="57"/>
      <c r="D66" s="57"/>
      <c r="E66" s="57"/>
      <c r="F66" s="57"/>
      <c r="G66" s="57"/>
      <c r="H66" s="57"/>
      <c r="I66" s="57"/>
      <c r="J66" s="57"/>
      <c r="K66" s="57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70" s="2" customFormat="1" ht="6.96" customHeight="1">
      <c r="A70" s="39"/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24.96" customHeight="1">
      <c r="A71" s="39"/>
      <c r="B71" s="40"/>
      <c r="C71" s="24" t="s">
        <v>127</v>
      </c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6.96" customHeight="1">
      <c r="A72" s="39"/>
      <c r="B72" s="40"/>
      <c r="C72" s="39"/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2" customHeight="1">
      <c r="A73" s="39"/>
      <c r="B73" s="40"/>
      <c r="C73" s="33" t="s">
        <v>17</v>
      </c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6.5" customHeight="1">
      <c r="A74" s="39"/>
      <c r="B74" s="40"/>
      <c r="C74" s="39"/>
      <c r="D74" s="39"/>
      <c r="E74" s="116" t="str">
        <f>E7</f>
        <v>UHK - Objekt E - Stavební úpravy pracoviště centra terénní archeologie (CETA)</v>
      </c>
      <c r="F74" s="33"/>
      <c r="G74" s="33"/>
      <c r="H74" s="33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111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6.5" customHeight="1">
      <c r="A76" s="39"/>
      <c r="B76" s="40"/>
      <c r="C76" s="39"/>
      <c r="D76" s="39"/>
      <c r="E76" s="63" t="str">
        <f>E9</f>
        <v>SO 02 - VRN</v>
      </c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40"/>
      <c r="C77" s="39"/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21</v>
      </c>
      <c r="D78" s="39"/>
      <c r="E78" s="39"/>
      <c r="F78" s="28" t="str">
        <f>F12</f>
        <v>Hradec Králové</v>
      </c>
      <c r="G78" s="39"/>
      <c r="H78" s="39"/>
      <c r="I78" s="33" t="s">
        <v>23</v>
      </c>
      <c r="J78" s="65" t="str">
        <f>IF(J12="","",J12)</f>
        <v>8. 12. 2025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25.65" customHeight="1">
      <c r="A80" s="39"/>
      <c r="B80" s="40"/>
      <c r="C80" s="33" t="s">
        <v>25</v>
      </c>
      <c r="D80" s="39"/>
      <c r="E80" s="39"/>
      <c r="F80" s="28" t="str">
        <f>E15</f>
        <v>Univerzita Hradec Králové</v>
      </c>
      <c r="G80" s="39"/>
      <c r="H80" s="39"/>
      <c r="I80" s="33" t="s">
        <v>31</v>
      </c>
      <c r="J80" s="37" t="str">
        <f>E21</f>
        <v>Fplan projekty a stavby s. r. o.</v>
      </c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5.15" customHeight="1">
      <c r="A81" s="39"/>
      <c r="B81" s="40"/>
      <c r="C81" s="33" t="s">
        <v>29</v>
      </c>
      <c r="D81" s="39"/>
      <c r="E81" s="39"/>
      <c r="F81" s="28" t="str">
        <f>IF(E18="","",E18)</f>
        <v>Vyplň údaj</v>
      </c>
      <c r="G81" s="39"/>
      <c r="H81" s="39"/>
      <c r="I81" s="33" t="s">
        <v>34</v>
      </c>
      <c r="J81" s="37" t="str">
        <f>E24</f>
        <v xml:space="preserve"> 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0.32" customHeight="1">
      <c r="A82" s="39"/>
      <c r="B82" s="40"/>
      <c r="C82" s="39"/>
      <c r="D82" s="39"/>
      <c r="E82" s="39"/>
      <c r="F82" s="39"/>
      <c r="G82" s="39"/>
      <c r="H82" s="39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11" customFormat="1" ht="29.28" customHeight="1">
      <c r="A83" s="142"/>
      <c r="B83" s="143"/>
      <c r="C83" s="144" t="s">
        <v>128</v>
      </c>
      <c r="D83" s="145" t="s">
        <v>56</v>
      </c>
      <c r="E83" s="145" t="s">
        <v>52</v>
      </c>
      <c r="F83" s="145" t="s">
        <v>53</v>
      </c>
      <c r="G83" s="145" t="s">
        <v>129</v>
      </c>
      <c r="H83" s="145" t="s">
        <v>130</v>
      </c>
      <c r="I83" s="145" t="s">
        <v>131</v>
      </c>
      <c r="J83" s="145" t="s">
        <v>116</v>
      </c>
      <c r="K83" s="146" t="s">
        <v>132</v>
      </c>
      <c r="L83" s="147"/>
      <c r="M83" s="81" t="s">
        <v>3</v>
      </c>
      <c r="N83" s="82" t="s">
        <v>41</v>
      </c>
      <c r="O83" s="82" t="s">
        <v>133</v>
      </c>
      <c r="P83" s="82" t="s">
        <v>134</v>
      </c>
      <c r="Q83" s="82" t="s">
        <v>135</v>
      </c>
      <c r="R83" s="82" t="s">
        <v>136</v>
      </c>
      <c r="S83" s="82" t="s">
        <v>137</v>
      </c>
      <c r="T83" s="83" t="s">
        <v>138</v>
      </c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</row>
    <row r="84" s="2" customFormat="1" ht="22.8" customHeight="1">
      <c r="A84" s="39"/>
      <c r="B84" s="40"/>
      <c r="C84" s="88" t="s">
        <v>139</v>
      </c>
      <c r="D84" s="39"/>
      <c r="E84" s="39"/>
      <c r="F84" s="39"/>
      <c r="G84" s="39"/>
      <c r="H84" s="39"/>
      <c r="I84" s="39"/>
      <c r="J84" s="148">
        <f>BK84</f>
        <v>0</v>
      </c>
      <c r="K84" s="39"/>
      <c r="L84" s="40"/>
      <c r="M84" s="84"/>
      <c r="N84" s="69"/>
      <c r="O84" s="85"/>
      <c r="P84" s="149">
        <f>P85</f>
        <v>0</v>
      </c>
      <c r="Q84" s="85"/>
      <c r="R84" s="149">
        <f>R85</f>
        <v>0</v>
      </c>
      <c r="S84" s="85"/>
      <c r="T84" s="150">
        <f>T85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T84" s="20" t="s">
        <v>70</v>
      </c>
      <c r="AU84" s="20" t="s">
        <v>117</v>
      </c>
      <c r="BK84" s="151">
        <f>BK85</f>
        <v>0</v>
      </c>
    </row>
    <row r="85" s="12" customFormat="1" ht="25.92" customHeight="1">
      <c r="A85" s="12"/>
      <c r="B85" s="152"/>
      <c r="C85" s="12"/>
      <c r="D85" s="153" t="s">
        <v>70</v>
      </c>
      <c r="E85" s="154" t="s">
        <v>107</v>
      </c>
      <c r="F85" s="154" t="s">
        <v>1571</v>
      </c>
      <c r="G85" s="12"/>
      <c r="H85" s="12"/>
      <c r="I85" s="155"/>
      <c r="J85" s="156">
        <f>BK85</f>
        <v>0</v>
      </c>
      <c r="K85" s="12"/>
      <c r="L85" s="152"/>
      <c r="M85" s="157"/>
      <c r="N85" s="158"/>
      <c r="O85" s="158"/>
      <c r="P85" s="159">
        <f>P86+P90+P94+P98</f>
        <v>0</v>
      </c>
      <c r="Q85" s="158"/>
      <c r="R85" s="159">
        <f>R86+R90+R94+R98</f>
        <v>0</v>
      </c>
      <c r="S85" s="158"/>
      <c r="T85" s="160">
        <f>T86+T90+T94+T98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153" t="s">
        <v>181</v>
      </c>
      <c r="AT85" s="161" t="s">
        <v>70</v>
      </c>
      <c r="AU85" s="161" t="s">
        <v>71</v>
      </c>
      <c r="AY85" s="153" t="s">
        <v>142</v>
      </c>
      <c r="BK85" s="162">
        <f>BK86+BK90+BK94+BK98</f>
        <v>0</v>
      </c>
    </row>
    <row r="86" s="12" customFormat="1" ht="22.8" customHeight="1">
      <c r="A86" s="12"/>
      <c r="B86" s="152"/>
      <c r="C86" s="12"/>
      <c r="D86" s="153" t="s">
        <v>70</v>
      </c>
      <c r="E86" s="163" t="s">
        <v>1572</v>
      </c>
      <c r="F86" s="163" t="s">
        <v>1573</v>
      </c>
      <c r="G86" s="12"/>
      <c r="H86" s="12"/>
      <c r="I86" s="155"/>
      <c r="J86" s="164">
        <f>BK86</f>
        <v>0</v>
      </c>
      <c r="K86" s="12"/>
      <c r="L86" s="152"/>
      <c r="M86" s="157"/>
      <c r="N86" s="158"/>
      <c r="O86" s="158"/>
      <c r="P86" s="159">
        <f>SUM(P87:P89)</f>
        <v>0</v>
      </c>
      <c r="Q86" s="158"/>
      <c r="R86" s="159">
        <f>SUM(R87:R89)</f>
        <v>0</v>
      </c>
      <c r="S86" s="158"/>
      <c r="T86" s="160">
        <f>SUM(T87:T89)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181</v>
      </c>
      <c r="AT86" s="161" t="s">
        <v>70</v>
      </c>
      <c r="AU86" s="161" t="s">
        <v>79</v>
      </c>
      <c r="AY86" s="153" t="s">
        <v>142</v>
      </c>
      <c r="BK86" s="162">
        <f>SUM(BK87:BK89)</f>
        <v>0</v>
      </c>
    </row>
    <row r="87" s="2" customFormat="1" ht="16.5" customHeight="1">
      <c r="A87" s="39"/>
      <c r="B87" s="165"/>
      <c r="C87" s="166" t="s">
        <v>79</v>
      </c>
      <c r="D87" s="166" t="s">
        <v>145</v>
      </c>
      <c r="E87" s="167" t="s">
        <v>1574</v>
      </c>
      <c r="F87" s="168" t="s">
        <v>1575</v>
      </c>
      <c r="G87" s="169" t="s">
        <v>1576</v>
      </c>
      <c r="H87" s="170">
        <v>1</v>
      </c>
      <c r="I87" s="171"/>
      <c r="J87" s="172">
        <f>ROUND(I87*H87,2)</f>
        <v>0</v>
      </c>
      <c r="K87" s="168" t="s">
        <v>149</v>
      </c>
      <c r="L87" s="40"/>
      <c r="M87" s="173" t="s">
        <v>3</v>
      </c>
      <c r="N87" s="174" t="s">
        <v>42</v>
      </c>
      <c r="O87" s="73"/>
      <c r="P87" s="175">
        <f>O87*H87</f>
        <v>0</v>
      </c>
      <c r="Q87" s="175">
        <v>0</v>
      </c>
      <c r="R87" s="175">
        <f>Q87*H87</f>
        <v>0</v>
      </c>
      <c r="S87" s="175">
        <v>0</v>
      </c>
      <c r="T87" s="176">
        <f>S87*H87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R87" s="177" t="s">
        <v>1577</v>
      </c>
      <c r="AT87" s="177" t="s">
        <v>145</v>
      </c>
      <c r="AU87" s="177" t="s">
        <v>81</v>
      </c>
      <c r="AY87" s="20" t="s">
        <v>142</v>
      </c>
      <c r="BE87" s="178">
        <f>IF(N87="základní",J87,0)</f>
        <v>0</v>
      </c>
      <c r="BF87" s="178">
        <f>IF(N87="snížená",J87,0)</f>
        <v>0</v>
      </c>
      <c r="BG87" s="178">
        <f>IF(N87="zákl. přenesená",J87,0)</f>
        <v>0</v>
      </c>
      <c r="BH87" s="178">
        <f>IF(N87="sníž. přenesená",J87,0)</f>
        <v>0</v>
      </c>
      <c r="BI87" s="178">
        <f>IF(N87="nulová",J87,0)</f>
        <v>0</v>
      </c>
      <c r="BJ87" s="20" t="s">
        <v>79</v>
      </c>
      <c r="BK87" s="178">
        <f>ROUND(I87*H87,2)</f>
        <v>0</v>
      </c>
      <c r="BL87" s="20" t="s">
        <v>1577</v>
      </c>
      <c r="BM87" s="177" t="s">
        <v>1578</v>
      </c>
    </row>
    <row r="88" s="2" customFormat="1">
      <c r="A88" s="39"/>
      <c r="B88" s="40"/>
      <c r="C88" s="39"/>
      <c r="D88" s="179" t="s">
        <v>152</v>
      </c>
      <c r="E88" s="39"/>
      <c r="F88" s="180" t="s">
        <v>1575</v>
      </c>
      <c r="G88" s="39"/>
      <c r="H88" s="39"/>
      <c r="I88" s="181"/>
      <c r="J88" s="39"/>
      <c r="K88" s="39"/>
      <c r="L88" s="40"/>
      <c r="M88" s="182"/>
      <c r="N88" s="183"/>
      <c r="O88" s="73"/>
      <c r="P88" s="73"/>
      <c r="Q88" s="73"/>
      <c r="R88" s="73"/>
      <c r="S88" s="73"/>
      <c r="T88" s="74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152</v>
      </c>
      <c r="AU88" s="20" t="s">
        <v>81</v>
      </c>
    </row>
    <row r="89" s="2" customFormat="1">
      <c r="A89" s="39"/>
      <c r="B89" s="40"/>
      <c r="C89" s="39"/>
      <c r="D89" s="184" t="s">
        <v>154</v>
      </c>
      <c r="E89" s="39"/>
      <c r="F89" s="185" t="s">
        <v>1579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154</v>
      </c>
      <c r="AU89" s="20" t="s">
        <v>81</v>
      </c>
    </row>
    <row r="90" s="12" customFormat="1" ht="22.8" customHeight="1">
      <c r="A90" s="12"/>
      <c r="B90" s="152"/>
      <c r="C90" s="12"/>
      <c r="D90" s="153" t="s">
        <v>70</v>
      </c>
      <c r="E90" s="163" t="s">
        <v>1580</v>
      </c>
      <c r="F90" s="163" t="s">
        <v>1581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SUM(P91:P93)</f>
        <v>0</v>
      </c>
      <c r="Q90" s="158"/>
      <c r="R90" s="159">
        <f>SUM(R91:R93)</f>
        <v>0</v>
      </c>
      <c r="S90" s="158"/>
      <c r="T90" s="160">
        <f>SUM(T91:T93)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181</v>
      </c>
      <c r="AT90" s="161" t="s">
        <v>70</v>
      </c>
      <c r="AU90" s="161" t="s">
        <v>79</v>
      </c>
      <c r="AY90" s="153" t="s">
        <v>142</v>
      </c>
      <c r="BK90" s="162">
        <f>SUM(BK91:BK93)</f>
        <v>0</v>
      </c>
    </row>
    <row r="91" s="2" customFormat="1" ht="16.5" customHeight="1">
      <c r="A91" s="39"/>
      <c r="B91" s="165"/>
      <c r="C91" s="166" t="s">
        <v>81</v>
      </c>
      <c r="D91" s="166" t="s">
        <v>145</v>
      </c>
      <c r="E91" s="167" t="s">
        <v>1582</v>
      </c>
      <c r="F91" s="168" t="s">
        <v>1581</v>
      </c>
      <c r="G91" s="169" t="s">
        <v>1576</v>
      </c>
      <c r="H91" s="170">
        <v>1</v>
      </c>
      <c r="I91" s="171"/>
      <c r="J91" s="172">
        <f>ROUND(I91*H91,2)</f>
        <v>0</v>
      </c>
      <c r="K91" s="168" t="s">
        <v>149</v>
      </c>
      <c r="L91" s="40"/>
      <c r="M91" s="173" t="s">
        <v>3</v>
      </c>
      <c r="N91" s="174" t="s">
        <v>42</v>
      </c>
      <c r="O91" s="73"/>
      <c r="P91" s="175">
        <f>O91*H91</f>
        <v>0</v>
      </c>
      <c r="Q91" s="175">
        <v>0</v>
      </c>
      <c r="R91" s="175">
        <f>Q91*H91</f>
        <v>0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1577</v>
      </c>
      <c r="AT91" s="177" t="s">
        <v>145</v>
      </c>
      <c r="AU91" s="177" t="s">
        <v>81</v>
      </c>
      <c r="AY91" s="20" t="s">
        <v>142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79</v>
      </c>
      <c r="BK91" s="178">
        <f>ROUND(I91*H91,2)</f>
        <v>0</v>
      </c>
      <c r="BL91" s="20" t="s">
        <v>1577</v>
      </c>
      <c r="BM91" s="177" t="s">
        <v>1583</v>
      </c>
    </row>
    <row r="92" s="2" customFormat="1">
      <c r="A92" s="39"/>
      <c r="B92" s="40"/>
      <c r="C92" s="39"/>
      <c r="D92" s="179" t="s">
        <v>152</v>
      </c>
      <c r="E92" s="39"/>
      <c r="F92" s="180" t="s">
        <v>1581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152</v>
      </c>
      <c r="AU92" s="20" t="s">
        <v>81</v>
      </c>
    </row>
    <row r="93" s="2" customFormat="1">
      <c r="A93" s="39"/>
      <c r="B93" s="40"/>
      <c r="C93" s="39"/>
      <c r="D93" s="184" t="s">
        <v>154</v>
      </c>
      <c r="E93" s="39"/>
      <c r="F93" s="185" t="s">
        <v>1584</v>
      </c>
      <c r="G93" s="39"/>
      <c r="H93" s="39"/>
      <c r="I93" s="181"/>
      <c r="J93" s="39"/>
      <c r="K93" s="39"/>
      <c r="L93" s="40"/>
      <c r="M93" s="182"/>
      <c r="N93" s="183"/>
      <c r="O93" s="73"/>
      <c r="P93" s="73"/>
      <c r="Q93" s="73"/>
      <c r="R93" s="73"/>
      <c r="S93" s="73"/>
      <c r="T93" s="74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0" t="s">
        <v>154</v>
      </c>
      <c r="AU93" s="20" t="s">
        <v>81</v>
      </c>
    </row>
    <row r="94" s="12" customFormat="1" ht="22.8" customHeight="1">
      <c r="A94" s="12"/>
      <c r="B94" s="152"/>
      <c r="C94" s="12"/>
      <c r="D94" s="153" t="s">
        <v>70</v>
      </c>
      <c r="E94" s="163" t="s">
        <v>1585</v>
      </c>
      <c r="F94" s="163" t="s">
        <v>1586</v>
      </c>
      <c r="G94" s="12"/>
      <c r="H94" s="12"/>
      <c r="I94" s="155"/>
      <c r="J94" s="164">
        <f>BK94</f>
        <v>0</v>
      </c>
      <c r="K94" s="12"/>
      <c r="L94" s="152"/>
      <c r="M94" s="157"/>
      <c r="N94" s="158"/>
      <c r="O94" s="158"/>
      <c r="P94" s="159">
        <f>SUM(P95:P97)</f>
        <v>0</v>
      </c>
      <c r="Q94" s="158"/>
      <c r="R94" s="159">
        <f>SUM(R95:R97)</f>
        <v>0</v>
      </c>
      <c r="S94" s="158"/>
      <c r="T94" s="160">
        <f>SUM(T95:T97)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3" t="s">
        <v>181</v>
      </c>
      <c r="AT94" s="161" t="s">
        <v>70</v>
      </c>
      <c r="AU94" s="161" t="s">
        <v>79</v>
      </c>
      <c r="AY94" s="153" t="s">
        <v>142</v>
      </c>
      <c r="BK94" s="162">
        <f>SUM(BK95:BK97)</f>
        <v>0</v>
      </c>
    </row>
    <row r="95" s="2" customFormat="1" ht="16.5" customHeight="1">
      <c r="A95" s="39"/>
      <c r="B95" s="165"/>
      <c r="C95" s="166" t="s">
        <v>168</v>
      </c>
      <c r="D95" s="166" t="s">
        <v>145</v>
      </c>
      <c r="E95" s="167" t="s">
        <v>1587</v>
      </c>
      <c r="F95" s="168" t="s">
        <v>1588</v>
      </c>
      <c r="G95" s="169" t="s">
        <v>1576</v>
      </c>
      <c r="H95" s="170">
        <v>1</v>
      </c>
      <c r="I95" s="171"/>
      <c r="J95" s="172">
        <f>ROUND(I95*H95,2)</f>
        <v>0</v>
      </c>
      <c r="K95" s="168" t="s">
        <v>149</v>
      </c>
      <c r="L95" s="40"/>
      <c r="M95" s="173" t="s">
        <v>3</v>
      </c>
      <c r="N95" s="174" t="s">
        <v>42</v>
      </c>
      <c r="O95" s="73"/>
      <c r="P95" s="175">
        <f>O95*H95</f>
        <v>0</v>
      </c>
      <c r="Q95" s="175">
        <v>0</v>
      </c>
      <c r="R95" s="175">
        <f>Q95*H95</f>
        <v>0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1577</v>
      </c>
      <c r="AT95" s="177" t="s">
        <v>145</v>
      </c>
      <c r="AU95" s="177" t="s">
        <v>81</v>
      </c>
      <c r="AY95" s="20" t="s">
        <v>142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79</v>
      </c>
      <c r="BK95" s="178">
        <f>ROUND(I95*H95,2)</f>
        <v>0</v>
      </c>
      <c r="BL95" s="20" t="s">
        <v>1577</v>
      </c>
      <c r="BM95" s="177" t="s">
        <v>1589</v>
      </c>
    </row>
    <row r="96" s="2" customFormat="1">
      <c r="A96" s="39"/>
      <c r="B96" s="40"/>
      <c r="C96" s="39"/>
      <c r="D96" s="179" t="s">
        <v>152</v>
      </c>
      <c r="E96" s="39"/>
      <c r="F96" s="180" t="s">
        <v>1588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152</v>
      </c>
      <c r="AU96" s="20" t="s">
        <v>81</v>
      </c>
    </row>
    <row r="97" s="2" customFormat="1">
      <c r="A97" s="39"/>
      <c r="B97" s="40"/>
      <c r="C97" s="39"/>
      <c r="D97" s="184" t="s">
        <v>154</v>
      </c>
      <c r="E97" s="39"/>
      <c r="F97" s="185" t="s">
        <v>1590</v>
      </c>
      <c r="G97" s="39"/>
      <c r="H97" s="39"/>
      <c r="I97" s="181"/>
      <c r="J97" s="39"/>
      <c r="K97" s="39"/>
      <c r="L97" s="40"/>
      <c r="M97" s="182"/>
      <c r="N97" s="183"/>
      <c r="O97" s="73"/>
      <c r="P97" s="73"/>
      <c r="Q97" s="73"/>
      <c r="R97" s="73"/>
      <c r="S97" s="73"/>
      <c r="T97" s="74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0" t="s">
        <v>154</v>
      </c>
      <c r="AU97" s="20" t="s">
        <v>81</v>
      </c>
    </row>
    <row r="98" s="12" customFormat="1" ht="22.8" customHeight="1">
      <c r="A98" s="12"/>
      <c r="B98" s="152"/>
      <c r="C98" s="12"/>
      <c r="D98" s="153" t="s">
        <v>70</v>
      </c>
      <c r="E98" s="163" t="s">
        <v>1591</v>
      </c>
      <c r="F98" s="163" t="s">
        <v>1438</v>
      </c>
      <c r="G98" s="12"/>
      <c r="H98" s="12"/>
      <c r="I98" s="155"/>
      <c r="J98" s="164">
        <f>BK98</f>
        <v>0</v>
      </c>
      <c r="K98" s="12"/>
      <c r="L98" s="152"/>
      <c r="M98" s="157"/>
      <c r="N98" s="158"/>
      <c r="O98" s="158"/>
      <c r="P98" s="159">
        <f>SUM(P99:P101)</f>
        <v>0</v>
      </c>
      <c r="Q98" s="158"/>
      <c r="R98" s="159">
        <f>SUM(R99:R101)</f>
        <v>0</v>
      </c>
      <c r="S98" s="158"/>
      <c r="T98" s="160">
        <f>SUM(T99:T101)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53" t="s">
        <v>181</v>
      </c>
      <c r="AT98" s="161" t="s">
        <v>70</v>
      </c>
      <c r="AU98" s="161" t="s">
        <v>79</v>
      </c>
      <c r="AY98" s="153" t="s">
        <v>142</v>
      </c>
      <c r="BK98" s="162">
        <f>SUM(BK99:BK101)</f>
        <v>0</v>
      </c>
    </row>
    <row r="99" s="2" customFormat="1" ht="16.5" customHeight="1">
      <c r="A99" s="39"/>
      <c r="B99" s="165"/>
      <c r="C99" s="166" t="s">
        <v>150</v>
      </c>
      <c r="D99" s="166" t="s">
        <v>145</v>
      </c>
      <c r="E99" s="167" t="s">
        <v>1592</v>
      </c>
      <c r="F99" s="168" t="s">
        <v>1593</v>
      </c>
      <c r="G99" s="169" t="s">
        <v>1576</v>
      </c>
      <c r="H99" s="170">
        <v>1</v>
      </c>
      <c r="I99" s="171"/>
      <c r="J99" s="172">
        <f>ROUND(I99*H99,2)</f>
        <v>0</v>
      </c>
      <c r="K99" s="168" t="s">
        <v>149</v>
      </c>
      <c r="L99" s="40"/>
      <c r="M99" s="173" t="s">
        <v>3</v>
      </c>
      <c r="N99" s="174" t="s">
        <v>42</v>
      </c>
      <c r="O99" s="73"/>
      <c r="P99" s="175">
        <f>O99*H99</f>
        <v>0</v>
      </c>
      <c r="Q99" s="175">
        <v>0</v>
      </c>
      <c r="R99" s="175">
        <f>Q99*H99</f>
        <v>0</v>
      </c>
      <c r="S99" s="175">
        <v>0</v>
      </c>
      <c r="T99" s="176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177" t="s">
        <v>1577</v>
      </c>
      <c r="AT99" s="177" t="s">
        <v>145</v>
      </c>
      <c r="AU99" s="177" t="s">
        <v>81</v>
      </c>
      <c r="AY99" s="20" t="s">
        <v>142</v>
      </c>
      <c r="BE99" s="178">
        <f>IF(N99="základní",J99,0)</f>
        <v>0</v>
      </c>
      <c r="BF99" s="178">
        <f>IF(N99="snížená",J99,0)</f>
        <v>0</v>
      </c>
      <c r="BG99" s="178">
        <f>IF(N99="zákl. přenesená",J99,0)</f>
        <v>0</v>
      </c>
      <c r="BH99" s="178">
        <f>IF(N99="sníž. přenesená",J99,0)</f>
        <v>0</v>
      </c>
      <c r="BI99" s="178">
        <f>IF(N99="nulová",J99,0)</f>
        <v>0</v>
      </c>
      <c r="BJ99" s="20" t="s">
        <v>79</v>
      </c>
      <c r="BK99" s="178">
        <f>ROUND(I99*H99,2)</f>
        <v>0</v>
      </c>
      <c r="BL99" s="20" t="s">
        <v>1577</v>
      </c>
      <c r="BM99" s="177" t="s">
        <v>1594</v>
      </c>
    </row>
    <row r="100" s="2" customFormat="1">
      <c r="A100" s="39"/>
      <c r="B100" s="40"/>
      <c r="C100" s="39"/>
      <c r="D100" s="179" t="s">
        <v>152</v>
      </c>
      <c r="E100" s="39"/>
      <c r="F100" s="180" t="s">
        <v>1593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152</v>
      </c>
      <c r="AU100" s="20" t="s">
        <v>81</v>
      </c>
    </row>
    <row r="101" s="2" customFormat="1">
      <c r="A101" s="39"/>
      <c r="B101" s="40"/>
      <c r="C101" s="39"/>
      <c r="D101" s="184" t="s">
        <v>154</v>
      </c>
      <c r="E101" s="39"/>
      <c r="F101" s="185" t="s">
        <v>1595</v>
      </c>
      <c r="G101" s="39"/>
      <c r="H101" s="39"/>
      <c r="I101" s="181"/>
      <c r="J101" s="39"/>
      <c r="K101" s="39"/>
      <c r="L101" s="40"/>
      <c r="M101" s="224"/>
      <c r="N101" s="225"/>
      <c r="O101" s="226"/>
      <c r="P101" s="226"/>
      <c r="Q101" s="226"/>
      <c r="R101" s="226"/>
      <c r="S101" s="226"/>
      <c r="T101" s="227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154</v>
      </c>
      <c r="AU101" s="20" t="s">
        <v>81</v>
      </c>
    </row>
    <row r="102" s="2" customFormat="1" ht="6.96" customHeight="1">
      <c r="A102" s="39"/>
      <c r="B102" s="56"/>
      <c r="C102" s="57"/>
      <c r="D102" s="57"/>
      <c r="E102" s="57"/>
      <c r="F102" s="57"/>
      <c r="G102" s="57"/>
      <c r="H102" s="57"/>
      <c r="I102" s="57"/>
      <c r="J102" s="57"/>
      <c r="K102" s="57"/>
      <c r="L102" s="40"/>
      <c r="M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</sheetData>
  <autoFilter ref="C83:K101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5_02/013254000"/>
    <hyperlink ref="F93" r:id="rId2" display="https://podminky.urs.cz/item/CS_URS_2025_02/032103R"/>
    <hyperlink ref="F97" r:id="rId3" display="https://podminky.urs.cz/item/CS_URS_2025_02/071103R"/>
    <hyperlink ref="F101" r:id="rId4" display="https://podminky.urs.cz/item/CS_URS_2025_02/092204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28" customWidth="1"/>
    <col min="2" max="2" width="1.667969" style="228" customWidth="1"/>
    <col min="3" max="4" width="5" style="228" customWidth="1"/>
    <col min="5" max="5" width="11.66016" style="228" customWidth="1"/>
    <col min="6" max="6" width="9.160156" style="228" customWidth="1"/>
    <col min="7" max="7" width="5" style="228" customWidth="1"/>
    <col min="8" max="8" width="77.83203" style="228" customWidth="1"/>
    <col min="9" max="10" width="20" style="228" customWidth="1"/>
    <col min="11" max="11" width="1.667969" style="228" customWidth="1"/>
  </cols>
  <sheetData>
    <row r="1" s="1" customFormat="1" ht="37.5" customHeight="1"/>
    <row r="2" s="1" customFormat="1" ht="7.5" customHeight="1">
      <c r="B2" s="229"/>
      <c r="C2" s="230"/>
      <c r="D2" s="230"/>
      <c r="E2" s="230"/>
      <c r="F2" s="230"/>
      <c r="G2" s="230"/>
      <c r="H2" s="230"/>
      <c r="I2" s="230"/>
      <c r="J2" s="230"/>
      <c r="K2" s="231"/>
    </row>
    <row r="3" s="16" customFormat="1" ht="45" customHeight="1">
      <c r="B3" s="232"/>
      <c r="C3" s="233" t="s">
        <v>1596</v>
      </c>
      <c r="D3" s="233"/>
      <c r="E3" s="233"/>
      <c r="F3" s="233"/>
      <c r="G3" s="233"/>
      <c r="H3" s="233"/>
      <c r="I3" s="233"/>
      <c r="J3" s="233"/>
      <c r="K3" s="234"/>
    </row>
    <row r="4" s="1" customFormat="1" ht="25.5" customHeight="1">
      <c r="B4" s="235"/>
      <c r="C4" s="236" t="s">
        <v>1597</v>
      </c>
      <c r="D4" s="236"/>
      <c r="E4" s="236"/>
      <c r="F4" s="236"/>
      <c r="G4" s="236"/>
      <c r="H4" s="236"/>
      <c r="I4" s="236"/>
      <c r="J4" s="236"/>
      <c r="K4" s="237"/>
    </row>
    <row r="5" s="1" customFormat="1" ht="5.25" customHeight="1">
      <c r="B5" s="235"/>
      <c r="C5" s="238"/>
      <c r="D5" s="238"/>
      <c r="E5" s="238"/>
      <c r="F5" s="238"/>
      <c r="G5" s="238"/>
      <c r="H5" s="238"/>
      <c r="I5" s="238"/>
      <c r="J5" s="238"/>
      <c r="K5" s="237"/>
    </row>
    <row r="6" s="1" customFormat="1" ht="15" customHeight="1">
      <c r="B6" s="235"/>
      <c r="C6" s="239" t="s">
        <v>1598</v>
      </c>
      <c r="D6" s="239"/>
      <c r="E6" s="239"/>
      <c r="F6" s="239"/>
      <c r="G6" s="239"/>
      <c r="H6" s="239"/>
      <c r="I6" s="239"/>
      <c r="J6" s="239"/>
      <c r="K6" s="237"/>
    </row>
    <row r="7" s="1" customFormat="1" ht="15" customHeight="1">
      <c r="B7" s="240"/>
      <c r="C7" s="239" t="s">
        <v>1599</v>
      </c>
      <c r="D7" s="239"/>
      <c r="E7" s="239"/>
      <c r="F7" s="239"/>
      <c r="G7" s="239"/>
      <c r="H7" s="239"/>
      <c r="I7" s="239"/>
      <c r="J7" s="239"/>
      <c r="K7" s="237"/>
    </row>
    <row r="8" s="1" customFormat="1" ht="12.75" customHeight="1">
      <c r="B8" s="240"/>
      <c r="C8" s="239"/>
      <c r="D8" s="239"/>
      <c r="E8" s="239"/>
      <c r="F8" s="239"/>
      <c r="G8" s="239"/>
      <c r="H8" s="239"/>
      <c r="I8" s="239"/>
      <c r="J8" s="239"/>
      <c r="K8" s="237"/>
    </row>
    <row r="9" s="1" customFormat="1" ht="15" customHeight="1">
      <c r="B9" s="240"/>
      <c r="C9" s="239" t="s">
        <v>1600</v>
      </c>
      <c r="D9" s="239"/>
      <c r="E9" s="239"/>
      <c r="F9" s="239"/>
      <c r="G9" s="239"/>
      <c r="H9" s="239"/>
      <c r="I9" s="239"/>
      <c r="J9" s="239"/>
      <c r="K9" s="237"/>
    </row>
    <row r="10" s="1" customFormat="1" ht="15" customHeight="1">
      <c r="B10" s="240"/>
      <c r="C10" s="239"/>
      <c r="D10" s="239" t="s">
        <v>1601</v>
      </c>
      <c r="E10" s="239"/>
      <c r="F10" s="239"/>
      <c r="G10" s="239"/>
      <c r="H10" s="239"/>
      <c r="I10" s="239"/>
      <c r="J10" s="239"/>
      <c r="K10" s="237"/>
    </row>
    <row r="11" s="1" customFormat="1" ht="15" customHeight="1">
      <c r="B11" s="240"/>
      <c r="C11" s="241"/>
      <c r="D11" s="239" t="s">
        <v>1602</v>
      </c>
      <c r="E11" s="239"/>
      <c r="F11" s="239"/>
      <c r="G11" s="239"/>
      <c r="H11" s="239"/>
      <c r="I11" s="239"/>
      <c r="J11" s="239"/>
      <c r="K11" s="237"/>
    </row>
    <row r="12" s="1" customFormat="1" ht="15" customHeight="1">
      <c r="B12" s="240"/>
      <c r="C12" s="241"/>
      <c r="D12" s="239"/>
      <c r="E12" s="239"/>
      <c r="F12" s="239"/>
      <c r="G12" s="239"/>
      <c r="H12" s="239"/>
      <c r="I12" s="239"/>
      <c r="J12" s="239"/>
      <c r="K12" s="237"/>
    </row>
    <row r="13" s="1" customFormat="1" ht="15" customHeight="1">
      <c r="B13" s="240"/>
      <c r="C13" s="241"/>
      <c r="D13" s="242" t="s">
        <v>1603</v>
      </c>
      <c r="E13" s="239"/>
      <c r="F13" s="239"/>
      <c r="G13" s="239"/>
      <c r="H13" s="239"/>
      <c r="I13" s="239"/>
      <c r="J13" s="239"/>
      <c r="K13" s="237"/>
    </row>
    <row r="14" s="1" customFormat="1" ht="12.75" customHeight="1">
      <c r="B14" s="240"/>
      <c r="C14" s="241"/>
      <c r="D14" s="241"/>
      <c r="E14" s="241"/>
      <c r="F14" s="241"/>
      <c r="G14" s="241"/>
      <c r="H14" s="241"/>
      <c r="I14" s="241"/>
      <c r="J14" s="241"/>
      <c r="K14" s="237"/>
    </row>
    <row r="15" s="1" customFormat="1" ht="15" customHeight="1">
      <c r="B15" s="240"/>
      <c r="C15" s="241"/>
      <c r="D15" s="239" t="s">
        <v>1604</v>
      </c>
      <c r="E15" s="239"/>
      <c r="F15" s="239"/>
      <c r="G15" s="239"/>
      <c r="H15" s="239"/>
      <c r="I15" s="239"/>
      <c r="J15" s="239"/>
      <c r="K15" s="237"/>
    </row>
    <row r="16" s="1" customFormat="1" ht="15" customHeight="1">
      <c r="B16" s="240"/>
      <c r="C16" s="241"/>
      <c r="D16" s="239" t="s">
        <v>1605</v>
      </c>
      <c r="E16" s="239"/>
      <c r="F16" s="239"/>
      <c r="G16" s="239"/>
      <c r="H16" s="239"/>
      <c r="I16" s="239"/>
      <c r="J16" s="239"/>
      <c r="K16" s="237"/>
    </row>
    <row r="17" s="1" customFormat="1" ht="15" customHeight="1">
      <c r="B17" s="240"/>
      <c r="C17" s="241"/>
      <c r="D17" s="239" t="s">
        <v>1606</v>
      </c>
      <c r="E17" s="239"/>
      <c r="F17" s="239"/>
      <c r="G17" s="239"/>
      <c r="H17" s="239"/>
      <c r="I17" s="239"/>
      <c r="J17" s="239"/>
      <c r="K17" s="237"/>
    </row>
    <row r="18" s="1" customFormat="1" ht="15" customHeight="1">
      <c r="B18" s="240"/>
      <c r="C18" s="241"/>
      <c r="D18" s="241"/>
      <c r="E18" s="243" t="s">
        <v>78</v>
      </c>
      <c r="F18" s="239" t="s">
        <v>1607</v>
      </c>
      <c r="G18" s="239"/>
      <c r="H18" s="239"/>
      <c r="I18" s="239"/>
      <c r="J18" s="239"/>
      <c r="K18" s="237"/>
    </row>
    <row r="19" s="1" customFormat="1" ht="15" customHeight="1">
      <c r="B19" s="240"/>
      <c r="C19" s="241"/>
      <c r="D19" s="241"/>
      <c r="E19" s="243" t="s">
        <v>1608</v>
      </c>
      <c r="F19" s="239" t="s">
        <v>1609</v>
      </c>
      <c r="G19" s="239"/>
      <c r="H19" s="239"/>
      <c r="I19" s="239"/>
      <c r="J19" s="239"/>
      <c r="K19" s="237"/>
    </row>
    <row r="20" s="1" customFormat="1" ht="15" customHeight="1">
      <c r="B20" s="240"/>
      <c r="C20" s="241"/>
      <c r="D20" s="241"/>
      <c r="E20" s="243" t="s">
        <v>1610</v>
      </c>
      <c r="F20" s="239" t="s">
        <v>1611</v>
      </c>
      <c r="G20" s="239"/>
      <c r="H20" s="239"/>
      <c r="I20" s="239"/>
      <c r="J20" s="239"/>
      <c r="K20" s="237"/>
    </row>
    <row r="21" s="1" customFormat="1" ht="15" customHeight="1">
      <c r="B21" s="240"/>
      <c r="C21" s="241"/>
      <c r="D21" s="241"/>
      <c r="E21" s="243" t="s">
        <v>108</v>
      </c>
      <c r="F21" s="239" t="s">
        <v>1612</v>
      </c>
      <c r="G21" s="239"/>
      <c r="H21" s="239"/>
      <c r="I21" s="239"/>
      <c r="J21" s="239"/>
      <c r="K21" s="237"/>
    </row>
    <row r="22" s="1" customFormat="1" ht="15" customHeight="1">
      <c r="B22" s="240"/>
      <c r="C22" s="241"/>
      <c r="D22" s="241"/>
      <c r="E22" s="243" t="s">
        <v>1527</v>
      </c>
      <c r="F22" s="239" t="s">
        <v>1528</v>
      </c>
      <c r="G22" s="239"/>
      <c r="H22" s="239"/>
      <c r="I22" s="239"/>
      <c r="J22" s="239"/>
      <c r="K22" s="237"/>
    </row>
    <row r="23" s="1" customFormat="1" ht="15" customHeight="1">
      <c r="B23" s="240"/>
      <c r="C23" s="241"/>
      <c r="D23" s="241"/>
      <c r="E23" s="243" t="s">
        <v>1613</v>
      </c>
      <c r="F23" s="239" t="s">
        <v>1614</v>
      </c>
      <c r="G23" s="239"/>
      <c r="H23" s="239"/>
      <c r="I23" s="239"/>
      <c r="J23" s="239"/>
      <c r="K23" s="237"/>
    </row>
    <row r="24" s="1" customFormat="1" ht="12.75" customHeight="1">
      <c r="B24" s="240"/>
      <c r="C24" s="241"/>
      <c r="D24" s="241"/>
      <c r="E24" s="241"/>
      <c r="F24" s="241"/>
      <c r="G24" s="241"/>
      <c r="H24" s="241"/>
      <c r="I24" s="241"/>
      <c r="J24" s="241"/>
      <c r="K24" s="237"/>
    </row>
    <row r="25" s="1" customFormat="1" ht="15" customHeight="1">
      <c r="B25" s="240"/>
      <c r="C25" s="239" t="s">
        <v>1615</v>
      </c>
      <c r="D25" s="239"/>
      <c r="E25" s="239"/>
      <c r="F25" s="239"/>
      <c r="G25" s="239"/>
      <c r="H25" s="239"/>
      <c r="I25" s="239"/>
      <c r="J25" s="239"/>
      <c r="K25" s="237"/>
    </row>
    <row r="26" s="1" customFormat="1" ht="15" customHeight="1">
      <c r="B26" s="240"/>
      <c r="C26" s="239" t="s">
        <v>1616</v>
      </c>
      <c r="D26" s="239"/>
      <c r="E26" s="239"/>
      <c r="F26" s="239"/>
      <c r="G26" s="239"/>
      <c r="H26" s="239"/>
      <c r="I26" s="239"/>
      <c r="J26" s="239"/>
      <c r="K26" s="237"/>
    </row>
    <row r="27" s="1" customFormat="1" ht="15" customHeight="1">
      <c r="B27" s="240"/>
      <c r="C27" s="239"/>
      <c r="D27" s="239" t="s">
        <v>1617</v>
      </c>
      <c r="E27" s="239"/>
      <c r="F27" s="239"/>
      <c r="G27" s="239"/>
      <c r="H27" s="239"/>
      <c r="I27" s="239"/>
      <c r="J27" s="239"/>
      <c r="K27" s="237"/>
    </row>
    <row r="28" s="1" customFormat="1" ht="15" customHeight="1">
      <c r="B28" s="240"/>
      <c r="C28" s="241"/>
      <c r="D28" s="239" t="s">
        <v>1618</v>
      </c>
      <c r="E28" s="239"/>
      <c r="F28" s="239"/>
      <c r="G28" s="239"/>
      <c r="H28" s="239"/>
      <c r="I28" s="239"/>
      <c r="J28" s="239"/>
      <c r="K28" s="237"/>
    </row>
    <row r="29" s="1" customFormat="1" ht="12.75" customHeight="1">
      <c r="B29" s="240"/>
      <c r="C29" s="241"/>
      <c r="D29" s="241"/>
      <c r="E29" s="241"/>
      <c r="F29" s="241"/>
      <c r="G29" s="241"/>
      <c r="H29" s="241"/>
      <c r="I29" s="241"/>
      <c r="J29" s="241"/>
      <c r="K29" s="237"/>
    </row>
    <row r="30" s="1" customFormat="1" ht="15" customHeight="1">
      <c r="B30" s="240"/>
      <c r="C30" s="241"/>
      <c r="D30" s="239" t="s">
        <v>1619</v>
      </c>
      <c r="E30" s="239"/>
      <c r="F30" s="239"/>
      <c r="G30" s="239"/>
      <c r="H30" s="239"/>
      <c r="I30" s="239"/>
      <c r="J30" s="239"/>
      <c r="K30" s="237"/>
    </row>
    <row r="31" s="1" customFormat="1" ht="15" customHeight="1">
      <c r="B31" s="240"/>
      <c r="C31" s="241"/>
      <c r="D31" s="239" t="s">
        <v>1620</v>
      </c>
      <c r="E31" s="239"/>
      <c r="F31" s="239"/>
      <c r="G31" s="239"/>
      <c r="H31" s="239"/>
      <c r="I31" s="239"/>
      <c r="J31" s="239"/>
      <c r="K31" s="237"/>
    </row>
    <row r="32" s="1" customFormat="1" ht="12.75" customHeight="1">
      <c r="B32" s="240"/>
      <c r="C32" s="241"/>
      <c r="D32" s="241"/>
      <c r="E32" s="241"/>
      <c r="F32" s="241"/>
      <c r="G32" s="241"/>
      <c r="H32" s="241"/>
      <c r="I32" s="241"/>
      <c r="J32" s="241"/>
      <c r="K32" s="237"/>
    </row>
    <row r="33" s="1" customFormat="1" ht="15" customHeight="1">
      <c r="B33" s="240"/>
      <c r="C33" s="241"/>
      <c r="D33" s="239" t="s">
        <v>1621</v>
      </c>
      <c r="E33" s="239"/>
      <c r="F33" s="239"/>
      <c r="G33" s="239"/>
      <c r="H33" s="239"/>
      <c r="I33" s="239"/>
      <c r="J33" s="239"/>
      <c r="K33" s="237"/>
    </row>
    <row r="34" s="1" customFormat="1" ht="15" customHeight="1">
      <c r="B34" s="240"/>
      <c r="C34" s="241"/>
      <c r="D34" s="239" t="s">
        <v>1622</v>
      </c>
      <c r="E34" s="239"/>
      <c r="F34" s="239"/>
      <c r="G34" s="239"/>
      <c r="H34" s="239"/>
      <c r="I34" s="239"/>
      <c r="J34" s="239"/>
      <c r="K34" s="237"/>
    </row>
    <row r="35" s="1" customFormat="1" ht="15" customHeight="1">
      <c r="B35" s="240"/>
      <c r="C35" s="241"/>
      <c r="D35" s="239" t="s">
        <v>1623</v>
      </c>
      <c r="E35" s="239"/>
      <c r="F35" s="239"/>
      <c r="G35" s="239"/>
      <c r="H35" s="239"/>
      <c r="I35" s="239"/>
      <c r="J35" s="239"/>
      <c r="K35" s="237"/>
    </row>
    <row r="36" s="1" customFormat="1" ht="15" customHeight="1">
      <c r="B36" s="240"/>
      <c r="C36" s="241"/>
      <c r="D36" s="239"/>
      <c r="E36" s="242" t="s">
        <v>128</v>
      </c>
      <c r="F36" s="239"/>
      <c r="G36" s="239" t="s">
        <v>1624</v>
      </c>
      <c r="H36" s="239"/>
      <c r="I36" s="239"/>
      <c r="J36" s="239"/>
      <c r="K36" s="237"/>
    </row>
    <row r="37" s="1" customFormat="1" ht="30.75" customHeight="1">
      <c r="B37" s="240"/>
      <c r="C37" s="241"/>
      <c r="D37" s="239"/>
      <c r="E37" s="242" t="s">
        <v>1625</v>
      </c>
      <c r="F37" s="239"/>
      <c r="G37" s="239" t="s">
        <v>1626</v>
      </c>
      <c r="H37" s="239"/>
      <c r="I37" s="239"/>
      <c r="J37" s="239"/>
      <c r="K37" s="237"/>
    </row>
    <row r="38" s="1" customFormat="1" ht="15" customHeight="1">
      <c r="B38" s="240"/>
      <c r="C38" s="241"/>
      <c r="D38" s="239"/>
      <c r="E38" s="242" t="s">
        <v>52</v>
      </c>
      <c r="F38" s="239"/>
      <c r="G38" s="239" t="s">
        <v>1627</v>
      </c>
      <c r="H38" s="239"/>
      <c r="I38" s="239"/>
      <c r="J38" s="239"/>
      <c r="K38" s="237"/>
    </row>
    <row r="39" s="1" customFormat="1" ht="15" customHeight="1">
      <c r="B39" s="240"/>
      <c r="C39" s="241"/>
      <c r="D39" s="239"/>
      <c r="E39" s="242" t="s">
        <v>53</v>
      </c>
      <c r="F39" s="239"/>
      <c r="G39" s="239" t="s">
        <v>1628</v>
      </c>
      <c r="H39" s="239"/>
      <c r="I39" s="239"/>
      <c r="J39" s="239"/>
      <c r="K39" s="237"/>
    </row>
    <row r="40" s="1" customFormat="1" ht="15" customHeight="1">
      <c r="B40" s="240"/>
      <c r="C40" s="241"/>
      <c r="D40" s="239"/>
      <c r="E40" s="242" t="s">
        <v>129</v>
      </c>
      <c r="F40" s="239"/>
      <c r="G40" s="239" t="s">
        <v>1629</v>
      </c>
      <c r="H40" s="239"/>
      <c r="I40" s="239"/>
      <c r="J40" s="239"/>
      <c r="K40" s="237"/>
    </row>
    <row r="41" s="1" customFormat="1" ht="15" customHeight="1">
      <c r="B41" s="240"/>
      <c r="C41" s="241"/>
      <c r="D41" s="239"/>
      <c r="E41" s="242" t="s">
        <v>130</v>
      </c>
      <c r="F41" s="239"/>
      <c r="G41" s="239" t="s">
        <v>1630</v>
      </c>
      <c r="H41" s="239"/>
      <c r="I41" s="239"/>
      <c r="J41" s="239"/>
      <c r="K41" s="237"/>
    </row>
    <row r="42" s="1" customFormat="1" ht="15" customHeight="1">
      <c r="B42" s="240"/>
      <c r="C42" s="241"/>
      <c r="D42" s="239"/>
      <c r="E42" s="242" t="s">
        <v>1631</v>
      </c>
      <c r="F42" s="239"/>
      <c r="G42" s="239" t="s">
        <v>1632</v>
      </c>
      <c r="H42" s="239"/>
      <c r="I42" s="239"/>
      <c r="J42" s="239"/>
      <c r="K42" s="237"/>
    </row>
    <row r="43" s="1" customFormat="1" ht="15" customHeight="1">
      <c r="B43" s="240"/>
      <c r="C43" s="241"/>
      <c r="D43" s="239"/>
      <c r="E43" s="242"/>
      <c r="F43" s="239"/>
      <c r="G43" s="239" t="s">
        <v>1633</v>
      </c>
      <c r="H43" s="239"/>
      <c r="I43" s="239"/>
      <c r="J43" s="239"/>
      <c r="K43" s="237"/>
    </row>
    <row r="44" s="1" customFormat="1" ht="15" customHeight="1">
      <c r="B44" s="240"/>
      <c r="C44" s="241"/>
      <c r="D44" s="239"/>
      <c r="E44" s="242" t="s">
        <v>1634</v>
      </c>
      <c r="F44" s="239"/>
      <c r="G44" s="239" t="s">
        <v>1635</v>
      </c>
      <c r="H44" s="239"/>
      <c r="I44" s="239"/>
      <c r="J44" s="239"/>
      <c r="K44" s="237"/>
    </row>
    <row r="45" s="1" customFormat="1" ht="15" customHeight="1">
      <c r="B45" s="240"/>
      <c r="C45" s="241"/>
      <c r="D45" s="239"/>
      <c r="E45" s="242" t="s">
        <v>132</v>
      </c>
      <c r="F45" s="239"/>
      <c r="G45" s="239" t="s">
        <v>1636</v>
      </c>
      <c r="H45" s="239"/>
      <c r="I45" s="239"/>
      <c r="J45" s="239"/>
      <c r="K45" s="237"/>
    </row>
    <row r="46" s="1" customFormat="1" ht="12.75" customHeight="1">
      <c r="B46" s="240"/>
      <c r="C46" s="241"/>
      <c r="D46" s="239"/>
      <c r="E46" s="239"/>
      <c r="F46" s="239"/>
      <c r="G46" s="239"/>
      <c r="H46" s="239"/>
      <c r="I46" s="239"/>
      <c r="J46" s="239"/>
      <c r="K46" s="237"/>
    </row>
    <row r="47" s="1" customFormat="1" ht="15" customHeight="1">
      <c r="B47" s="240"/>
      <c r="C47" s="241"/>
      <c r="D47" s="239" t="s">
        <v>1637</v>
      </c>
      <c r="E47" s="239"/>
      <c r="F47" s="239"/>
      <c r="G47" s="239"/>
      <c r="H47" s="239"/>
      <c r="I47" s="239"/>
      <c r="J47" s="239"/>
      <c r="K47" s="237"/>
    </row>
    <row r="48" s="1" customFormat="1" ht="15" customHeight="1">
      <c r="B48" s="240"/>
      <c r="C48" s="241"/>
      <c r="D48" s="241"/>
      <c r="E48" s="239" t="s">
        <v>1638</v>
      </c>
      <c r="F48" s="239"/>
      <c r="G48" s="239"/>
      <c r="H48" s="239"/>
      <c r="I48" s="239"/>
      <c r="J48" s="239"/>
      <c r="K48" s="237"/>
    </row>
    <row r="49" s="1" customFormat="1" ht="15" customHeight="1">
      <c r="B49" s="240"/>
      <c r="C49" s="241"/>
      <c r="D49" s="241"/>
      <c r="E49" s="239" t="s">
        <v>1639</v>
      </c>
      <c r="F49" s="239"/>
      <c r="G49" s="239"/>
      <c r="H49" s="239"/>
      <c r="I49" s="239"/>
      <c r="J49" s="239"/>
      <c r="K49" s="237"/>
    </row>
    <row r="50" s="1" customFormat="1" ht="15" customHeight="1">
      <c r="B50" s="240"/>
      <c r="C50" s="241"/>
      <c r="D50" s="241"/>
      <c r="E50" s="239" t="s">
        <v>1640</v>
      </c>
      <c r="F50" s="239"/>
      <c r="G50" s="239"/>
      <c r="H50" s="239"/>
      <c r="I50" s="239"/>
      <c r="J50" s="239"/>
      <c r="K50" s="237"/>
    </row>
    <row r="51" s="1" customFormat="1" ht="15" customHeight="1">
      <c r="B51" s="240"/>
      <c r="C51" s="241"/>
      <c r="D51" s="239" t="s">
        <v>1641</v>
      </c>
      <c r="E51" s="239"/>
      <c r="F51" s="239"/>
      <c r="G51" s="239"/>
      <c r="H51" s="239"/>
      <c r="I51" s="239"/>
      <c r="J51" s="239"/>
      <c r="K51" s="237"/>
    </row>
    <row r="52" s="1" customFormat="1" ht="25.5" customHeight="1">
      <c r="B52" s="235"/>
      <c r="C52" s="236" t="s">
        <v>1642</v>
      </c>
      <c r="D52" s="236"/>
      <c r="E52" s="236"/>
      <c r="F52" s="236"/>
      <c r="G52" s="236"/>
      <c r="H52" s="236"/>
      <c r="I52" s="236"/>
      <c r="J52" s="236"/>
      <c r="K52" s="237"/>
    </row>
    <row r="53" s="1" customFormat="1" ht="5.25" customHeight="1">
      <c r="B53" s="235"/>
      <c r="C53" s="238"/>
      <c r="D53" s="238"/>
      <c r="E53" s="238"/>
      <c r="F53" s="238"/>
      <c r="G53" s="238"/>
      <c r="H53" s="238"/>
      <c r="I53" s="238"/>
      <c r="J53" s="238"/>
      <c r="K53" s="237"/>
    </row>
    <row r="54" s="1" customFormat="1" ht="15" customHeight="1">
      <c r="B54" s="235"/>
      <c r="C54" s="239" t="s">
        <v>1643</v>
      </c>
      <c r="D54" s="239"/>
      <c r="E54" s="239"/>
      <c r="F54" s="239"/>
      <c r="G54" s="239"/>
      <c r="H54" s="239"/>
      <c r="I54" s="239"/>
      <c r="J54" s="239"/>
      <c r="K54" s="237"/>
    </row>
    <row r="55" s="1" customFormat="1" ht="15" customHeight="1">
      <c r="B55" s="235"/>
      <c r="C55" s="239" t="s">
        <v>1644</v>
      </c>
      <c r="D55" s="239"/>
      <c r="E55" s="239"/>
      <c r="F55" s="239"/>
      <c r="G55" s="239"/>
      <c r="H55" s="239"/>
      <c r="I55" s="239"/>
      <c r="J55" s="239"/>
      <c r="K55" s="237"/>
    </row>
    <row r="56" s="1" customFormat="1" ht="12.75" customHeight="1">
      <c r="B56" s="235"/>
      <c r="C56" s="239"/>
      <c r="D56" s="239"/>
      <c r="E56" s="239"/>
      <c r="F56" s="239"/>
      <c r="G56" s="239"/>
      <c r="H56" s="239"/>
      <c r="I56" s="239"/>
      <c r="J56" s="239"/>
      <c r="K56" s="237"/>
    </row>
    <row r="57" s="1" customFormat="1" ht="15" customHeight="1">
      <c r="B57" s="235"/>
      <c r="C57" s="239" t="s">
        <v>1645</v>
      </c>
      <c r="D57" s="239"/>
      <c r="E57" s="239"/>
      <c r="F57" s="239"/>
      <c r="G57" s="239"/>
      <c r="H57" s="239"/>
      <c r="I57" s="239"/>
      <c r="J57" s="239"/>
      <c r="K57" s="237"/>
    </row>
    <row r="58" s="1" customFormat="1" ht="15" customHeight="1">
      <c r="B58" s="235"/>
      <c r="C58" s="241"/>
      <c r="D58" s="239" t="s">
        <v>1646</v>
      </c>
      <c r="E58" s="239"/>
      <c r="F58" s="239"/>
      <c r="G58" s="239"/>
      <c r="H58" s="239"/>
      <c r="I58" s="239"/>
      <c r="J58" s="239"/>
      <c r="K58" s="237"/>
    </row>
    <row r="59" s="1" customFormat="1" ht="15" customHeight="1">
      <c r="B59" s="235"/>
      <c r="C59" s="241"/>
      <c r="D59" s="239" t="s">
        <v>1647</v>
      </c>
      <c r="E59" s="239"/>
      <c r="F59" s="239"/>
      <c r="G59" s="239"/>
      <c r="H59" s="239"/>
      <c r="I59" s="239"/>
      <c r="J59" s="239"/>
      <c r="K59" s="237"/>
    </row>
    <row r="60" s="1" customFormat="1" ht="15" customHeight="1">
      <c r="B60" s="235"/>
      <c r="C60" s="241"/>
      <c r="D60" s="239" t="s">
        <v>1648</v>
      </c>
      <c r="E60" s="239"/>
      <c r="F60" s="239"/>
      <c r="G60" s="239"/>
      <c r="H60" s="239"/>
      <c r="I60" s="239"/>
      <c r="J60" s="239"/>
      <c r="K60" s="237"/>
    </row>
    <row r="61" s="1" customFormat="1" ht="15" customHeight="1">
      <c r="B61" s="235"/>
      <c r="C61" s="241"/>
      <c r="D61" s="239" t="s">
        <v>1649</v>
      </c>
      <c r="E61" s="239"/>
      <c r="F61" s="239"/>
      <c r="G61" s="239"/>
      <c r="H61" s="239"/>
      <c r="I61" s="239"/>
      <c r="J61" s="239"/>
      <c r="K61" s="237"/>
    </row>
    <row r="62" s="1" customFormat="1" ht="15" customHeight="1">
      <c r="B62" s="235"/>
      <c r="C62" s="241"/>
      <c r="D62" s="244" t="s">
        <v>1650</v>
      </c>
      <c r="E62" s="244"/>
      <c r="F62" s="244"/>
      <c r="G62" s="244"/>
      <c r="H62" s="244"/>
      <c r="I62" s="244"/>
      <c r="J62" s="244"/>
      <c r="K62" s="237"/>
    </row>
    <row r="63" s="1" customFormat="1" ht="15" customHeight="1">
      <c r="B63" s="235"/>
      <c r="C63" s="241"/>
      <c r="D63" s="239" t="s">
        <v>1651</v>
      </c>
      <c r="E63" s="239"/>
      <c r="F63" s="239"/>
      <c r="G63" s="239"/>
      <c r="H63" s="239"/>
      <c r="I63" s="239"/>
      <c r="J63" s="239"/>
      <c r="K63" s="237"/>
    </row>
    <row r="64" s="1" customFormat="1" ht="12.75" customHeight="1">
      <c r="B64" s="235"/>
      <c r="C64" s="241"/>
      <c r="D64" s="241"/>
      <c r="E64" s="245"/>
      <c r="F64" s="241"/>
      <c r="G64" s="241"/>
      <c r="H64" s="241"/>
      <c r="I64" s="241"/>
      <c r="J64" s="241"/>
      <c r="K64" s="237"/>
    </row>
    <row r="65" s="1" customFormat="1" ht="15" customHeight="1">
      <c r="B65" s="235"/>
      <c r="C65" s="241"/>
      <c r="D65" s="239" t="s">
        <v>1652</v>
      </c>
      <c r="E65" s="239"/>
      <c r="F65" s="239"/>
      <c r="G65" s="239"/>
      <c r="H65" s="239"/>
      <c r="I65" s="239"/>
      <c r="J65" s="239"/>
      <c r="K65" s="237"/>
    </row>
    <row r="66" s="1" customFormat="1" ht="15" customHeight="1">
      <c r="B66" s="235"/>
      <c r="C66" s="241"/>
      <c r="D66" s="244" t="s">
        <v>1653</v>
      </c>
      <c r="E66" s="244"/>
      <c r="F66" s="244"/>
      <c r="G66" s="244"/>
      <c r="H66" s="244"/>
      <c r="I66" s="244"/>
      <c r="J66" s="244"/>
      <c r="K66" s="237"/>
    </row>
    <row r="67" s="1" customFormat="1" ht="15" customHeight="1">
      <c r="B67" s="235"/>
      <c r="C67" s="241"/>
      <c r="D67" s="239" t="s">
        <v>1654</v>
      </c>
      <c r="E67" s="239"/>
      <c r="F67" s="239"/>
      <c r="G67" s="239"/>
      <c r="H67" s="239"/>
      <c r="I67" s="239"/>
      <c r="J67" s="239"/>
      <c r="K67" s="237"/>
    </row>
    <row r="68" s="1" customFormat="1" ht="15" customHeight="1">
      <c r="B68" s="235"/>
      <c r="C68" s="241"/>
      <c r="D68" s="239" t="s">
        <v>1655</v>
      </c>
      <c r="E68" s="239"/>
      <c r="F68" s="239"/>
      <c r="G68" s="239"/>
      <c r="H68" s="239"/>
      <c r="I68" s="239"/>
      <c r="J68" s="239"/>
      <c r="K68" s="237"/>
    </row>
    <row r="69" s="1" customFormat="1" ht="15" customHeight="1">
      <c r="B69" s="235"/>
      <c r="C69" s="241"/>
      <c r="D69" s="239" t="s">
        <v>1656</v>
      </c>
      <c r="E69" s="239"/>
      <c r="F69" s="239"/>
      <c r="G69" s="239"/>
      <c r="H69" s="239"/>
      <c r="I69" s="239"/>
      <c r="J69" s="239"/>
      <c r="K69" s="237"/>
    </row>
    <row r="70" s="1" customFormat="1" ht="15" customHeight="1">
      <c r="B70" s="235"/>
      <c r="C70" s="241"/>
      <c r="D70" s="239" t="s">
        <v>1657</v>
      </c>
      <c r="E70" s="239"/>
      <c r="F70" s="239"/>
      <c r="G70" s="239"/>
      <c r="H70" s="239"/>
      <c r="I70" s="239"/>
      <c r="J70" s="239"/>
      <c r="K70" s="237"/>
    </row>
    <row r="71" s="1" customFormat="1" ht="12.75" customHeight="1">
      <c r="B71" s="246"/>
      <c r="C71" s="247"/>
      <c r="D71" s="247"/>
      <c r="E71" s="247"/>
      <c r="F71" s="247"/>
      <c r="G71" s="247"/>
      <c r="H71" s="247"/>
      <c r="I71" s="247"/>
      <c r="J71" s="247"/>
      <c r="K71" s="248"/>
    </row>
    <row r="72" s="1" customFormat="1" ht="18.75" customHeight="1">
      <c r="B72" s="249"/>
      <c r="C72" s="249"/>
      <c r="D72" s="249"/>
      <c r="E72" s="249"/>
      <c r="F72" s="249"/>
      <c r="G72" s="249"/>
      <c r="H72" s="249"/>
      <c r="I72" s="249"/>
      <c r="J72" s="249"/>
      <c r="K72" s="250"/>
    </row>
    <row r="73" s="1" customFormat="1" ht="18.75" customHeight="1">
      <c r="B73" s="250"/>
      <c r="C73" s="250"/>
      <c r="D73" s="250"/>
      <c r="E73" s="250"/>
      <c r="F73" s="250"/>
      <c r="G73" s="250"/>
      <c r="H73" s="250"/>
      <c r="I73" s="250"/>
      <c r="J73" s="250"/>
      <c r="K73" s="250"/>
    </row>
    <row r="74" s="1" customFormat="1" ht="7.5" customHeight="1">
      <c r="B74" s="251"/>
      <c r="C74" s="252"/>
      <c r="D74" s="252"/>
      <c r="E74" s="252"/>
      <c r="F74" s="252"/>
      <c r="G74" s="252"/>
      <c r="H74" s="252"/>
      <c r="I74" s="252"/>
      <c r="J74" s="252"/>
      <c r="K74" s="253"/>
    </row>
    <row r="75" s="1" customFormat="1" ht="45" customHeight="1">
      <c r="B75" s="254"/>
      <c r="C75" s="255" t="s">
        <v>1658</v>
      </c>
      <c r="D75" s="255"/>
      <c r="E75" s="255"/>
      <c r="F75" s="255"/>
      <c r="G75" s="255"/>
      <c r="H75" s="255"/>
      <c r="I75" s="255"/>
      <c r="J75" s="255"/>
      <c r="K75" s="256"/>
    </row>
    <row r="76" s="1" customFormat="1" ht="17.25" customHeight="1">
      <c r="B76" s="254"/>
      <c r="C76" s="257" t="s">
        <v>1659</v>
      </c>
      <c r="D76" s="257"/>
      <c r="E76" s="257"/>
      <c r="F76" s="257" t="s">
        <v>1660</v>
      </c>
      <c r="G76" s="258"/>
      <c r="H76" s="257" t="s">
        <v>53</v>
      </c>
      <c r="I76" s="257" t="s">
        <v>56</v>
      </c>
      <c r="J76" s="257" t="s">
        <v>1661</v>
      </c>
      <c r="K76" s="256"/>
    </row>
    <row r="77" s="1" customFormat="1" ht="17.25" customHeight="1">
      <c r="B77" s="254"/>
      <c r="C77" s="259" t="s">
        <v>1662</v>
      </c>
      <c r="D77" s="259"/>
      <c r="E77" s="259"/>
      <c r="F77" s="260" t="s">
        <v>1663</v>
      </c>
      <c r="G77" s="261"/>
      <c r="H77" s="259"/>
      <c r="I77" s="259"/>
      <c r="J77" s="259" t="s">
        <v>1664</v>
      </c>
      <c r="K77" s="256"/>
    </row>
    <row r="78" s="1" customFormat="1" ht="5.25" customHeight="1">
      <c r="B78" s="254"/>
      <c r="C78" s="262"/>
      <c r="D78" s="262"/>
      <c r="E78" s="262"/>
      <c r="F78" s="262"/>
      <c r="G78" s="263"/>
      <c r="H78" s="262"/>
      <c r="I78" s="262"/>
      <c r="J78" s="262"/>
      <c r="K78" s="256"/>
    </row>
    <row r="79" s="1" customFormat="1" ht="15" customHeight="1">
      <c r="B79" s="254"/>
      <c r="C79" s="242" t="s">
        <v>52</v>
      </c>
      <c r="D79" s="264"/>
      <c r="E79" s="264"/>
      <c r="F79" s="265" t="s">
        <v>1665</v>
      </c>
      <c r="G79" s="266"/>
      <c r="H79" s="242" t="s">
        <v>1666</v>
      </c>
      <c r="I79" s="242" t="s">
        <v>1667</v>
      </c>
      <c r="J79" s="242">
        <v>20</v>
      </c>
      <c r="K79" s="256"/>
    </row>
    <row r="80" s="1" customFormat="1" ht="15" customHeight="1">
      <c r="B80" s="254"/>
      <c r="C80" s="242" t="s">
        <v>1668</v>
      </c>
      <c r="D80" s="242"/>
      <c r="E80" s="242"/>
      <c r="F80" s="265" t="s">
        <v>1665</v>
      </c>
      <c r="G80" s="266"/>
      <c r="H80" s="242" t="s">
        <v>1669</v>
      </c>
      <c r="I80" s="242" t="s">
        <v>1667</v>
      </c>
      <c r="J80" s="242">
        <v>120</v>
      </c>
      <c r="K80" s="256"/>
    </row>
    <row r="81" s="1" customFormat="1" ht="15" customHeight="1">
      <c r="B81" s="267"/>
      <c r="C81" s="242" t="s">
        <v>1670</v>
      </c>
      <c r="D81" s="242"/>
      <c r="E81" s="242"/>
      <c r="F81" s="265" t="s">
        <v>1671</v>
      </c>
      <c r="G81" s="266"/>
      <c r="H81" s="242" t="s">
        <v>1672</v>
      </c>
      <c r="I81" s="242" t="s">
        <v>1667</v>
      </c>
      <c r="J81" s="242">
        <v>50</v>
      </c>
      <c r="K81" s="256"/>
    </row>
    <row r="82" s="1" customFormat="1" ht="15" customHeight="1">
      <c r="B82" s="267"/>
      <c r="C82" s="242" t="s">
        <v>1673</v>
      </c>
      <c r="D82" s="242"/>
      <c r="E82" s="242"/>
      <c r="F82" s="265" t="s">
        <v>1665</v>
      </c>
      <c r="G82" s="266"/>
      <c r="H82" s="242" t="s">
        <v>1674</v>
      </c>
      <c r="I82" s="242" t="s">
        <v>1675</v>
      </c>
      <c r="J82" s="242"/>
      <c r="K82" s="256"/>
    </row>
    <row r="83" s="1" customFormat="1" ht="15" customHeight="1">
      <c r="B83" s="267"/>
      <c r="C83" s="268" t="s">
        <v>1676</v>
      </c>
      <c r="D83" s="268"/>
      <c r="E83" s="268"/>
      <c r="F83" s="269" t="s">
        <v>1671</v>
      </c>
      <c r="G83" s="268"/>
      <c r="H83" s="268" t="s">
        <v>1677</v>
      </c>
      <c r="I83" s="268" t="s">
        <v>1667</v>
      </c>
      <c r="J83" s="268">
        <v>15</v>
      </c>
      <c r="K83" s="256"/>
    </row>
    <row r="84" s="1" customFormat="1" ht="15" customHeight="1">
      <c r="B84" s="267"/>
      <c r="C84" s="268" t="s">
        <v>1678</v>
      </c>
      <c r="D84" s="268"/>
      <c r="E84" s="268"/>
      <c r="F84" s="269" t="s">
        <v>1671</v>
      </c>
      <c r="G84" s="268"/>
      <c r="H84" s="268" t="s">
        <v>1679</v>
      </c>
      <c r="I84" s="268" t="s">
        <v>1667</v>
      </c>
      <c r="J84" s="268">
        <v>15</v>
      </c>
      <c r="K84" s="256"/>
    </row>
    <row r="85" s="1" customFormat="1" ht="15" customHeight="1">
      <c r="B85" s="267"/>
      <c r="C85" s="268" t="s">
        <v>1680</v>
      </c>
      <c r="D85" s="268"/>
      <c r="E85" s="268"/>
      <c r="F85" s="269" t="s">
        <v>1671</v>
      </c>
      <c r="G85" s="268"/>
      <c r="H85" s="268" t="s">
        <v>1681</v>
      </c>
      <c r="I85" s="268" t="s">
        <v>1667</v>
      </c>
      <c r="J85" s="268">
        <v>20</v>
      </c>
      <c r="K85" s="256"/>
    </row>
    <row r="86" s="1" customFormat="1" ht="15" customHeight="1">
      <c r="B86" s="267"/>
      <c r="C86" s="268" t="s">
        <v>1682</v>
      </c>
      <c r="D86" s="268"/>
      <c r="E86" s="268"/>
      <c r="F86" s="269" t="s">
        <v>1671</v>
      </c>
      <c r="G86" s="268"/>
      <c r="H86" s="268" t="s">
        <v>1683</v>
      </c>
      <c r="I86" s="268" t="s">
        <v>1667</v>
      </c>
      <c r="J86" s="268">
        <v>20</v>
      </c>
      <c r="K86" s="256"/>
    </row>
    <row r="87" s="1" customFormat="1" ht="15" customHeight="1">
      <c r="B87" s="267"/>
      <c r="C87" s="242" t="s">
        <v>1684</v>
      </c>
      <c r="D87" s="242"/>
      <c r="E87" s="242"/>
      <c r="F87" s="265" t="s">
        <v>1671</v>
      </c>
      <c r="G87" s="266"/>
      <c r="H87" s="242" t="s">
        <v>1685</v>
      </c>
      <c r="I87" s="242" t="s">
        <v>1667</v>
      </c>
      <c r="J87" s="242">
        <v>50</v>
      </c>
      <c r="K87" s="256"/>
    </row>
    <row r="88" s="1" customFormat="1" ht="15" customHeight="1">
      <c r="B88" s="267"/>
      <c r="C88" s="242" t="s">
        <v>1686</v>
      </c>
      <c r="D88" s="242"/>
      <c r="E88" s="242"/>
      <c r="F88" s="265" t="s">
        <v>1671</v>
      </c>
      <c r="G88" s="266"/>
      <c r="H88" s="242" t="s">
        <v>1687</v>
      </c>
      <c r="I88" s="242" t="s">
        <v>1667</v>
      </c>
      <c r="J88" s="242">
        <v>20</v>
      </c>
      <c r="K88" s="256"/>
    </row>
    <row r="89" s="1" customFormat="1" ht="15" customHeight="1">
      <c r="B89" s="267"/>
      <c r="C89" s="242" t="s">
        <v>1688</v>
      </c>
      <c r="D89" s="242"/>
      <c r="E89" s="242"/>
      <c r="F89" s="265" t="s">
        <v>1671</v>
      </c>
      <c r="G89" s="266"/>
      <c r="H89" s="242" t="s">
        <v>1689</v>
      </c>
      <c r="I89" s="242" t="s">
        <v>1667</v>
      </c>
      <c r="J89" s="242">
        <v>20</v>
      </c>
      <c r="K89" s="256"/>
    </row>
    <row r="90" s="1" customFormat="1" ht="15" customHeight="1">
      <c r="B90" s="267"/>
      <c r="C90" s="242" t="s">
        <v>1690</v>
      </c>
      <c r="D90" s="242"/>
      <c r="E90" s="242"/>
      <c r="F90" s="265" t="s">
        <v>1671</v>
      </c>
      <c r="G90" s="266"/>
      <c r="H90" s="242" t="s">
        <v>1691</v>
      </c>
      <c r="I90" s="242" t="s">
        <v>1667</v>
      </c>
      <c r="J90" s="242">
        <v>50</v>
      </c>
      <c r="K90" s="256"/>
    </row>
    <row r="91" s="1" customFormat="1" ht="15" customHeight="1">
      <c r="B91" s="267"/>
      <c r="C91" s="242" t="s">
        <v>1692</v>
      </c>
      <c r="D91" s="242"/>
      <c r="E91" s="242"/>
      <c r="F91" s="265" t="s">
        <v>1671</v>
      </c>
      <c r="G91" s="266"/>
      <c r="H91" s="242" t="s">
        <v>1692</v>
      </c>
      <c r="I91" s="242" t="s">
        <v>1667</v>
      </c>
      <c r="J91" s="242">
        <v>50</v>
      </c>
      <c r="K91" s="256"/>
    </row>
    <row r="92" s="1" customFormat="1" ht="15" customHeight="1">
      <c r="B92" s="267"/>
      <c r="C92" s="242" t="s">
        <v>1693</v>
      </c>
      <c r="D92" s="242"/>
      <c r="E92" s="242"/>
      <c r="F92" s="265" t="s">
        <v>1671</v>
      </c>
      <c r="G92" s="266"/>
      <c r="H92" s="242" t="s">
        <v>1694</v>
      </c>
      <c r="I92" s="242" t="s">
        <v>1667</v>
      </c>
      <c r="J92" s="242">
        <v>255</v>
      </c>
      <c r="K92" s="256"/>
    </row>
    <row r="93" s="1" customFormat="1" ht="15" customHeight="1">
      <c r="B93" s="267"/>
      <c r="C93" s="242" t="s">
        <v>1695</v>
      </c>
      <c r="D93" s="242"/>
      <c r="E93" s="242"/>
      <c r="F93" s="265" t="s">
        <v>1665</v>
      </c>
      <c r="G93" s="266"/>
      <c r="H93" s="242" t="s">
        <v>1696</v>
      </c>
      <c r="I93" s="242" t="s">
        <v>1697</v>
      </c>
      <c r="J93" s="242"/>
      <c r="K93" s="256"/>
    </row>
    <row r="94" s="1" customFormat="1" ht="15" customHeight="1">
      <c r="B94" s="267"/>
      <c r="C94" s="242" t="s">
        <v>1698</v>
      </c>
      <c r="D94" s="242"/>
      <c r="E94" s="242"/>
      <c r="F94" s="265" t="s">
        <v>1665</v>
      </c>
      <c r="G94" s="266"/>
      <c r="H94" s="242" t="s">
        <v>1699</v>
      </c>
      <c r="I94" s="242" t="s">
        <v>1700</v>
      </c>
      <c r="J94" s="242"/>
      <c r="K94" s="256"/>
    </row>
    <row r="95" s="1" customFormat="1" ht="15" customHeight="1">
      <c r="B95" s="267"/>
      <c r="C95" s="242" t="s">
        <v>1701</v>
      </c>
      <c r="D95" s="242"/>
      <c r="E95" s="242"/>
      <c r="F95" s="265" t="s">
        <v>1665</v>
      </c>
      <c r="G95" s="266"/>
      <c r="H95" s="242" t="s">
        <v>1701</v>
      </c>
      <c r="I95" s="242" t="s">
        <v>1700</v>
      </c>
      <c r="J95" s="242"/>
      <c r="K95" s="256"/>
    </row>
    <row r="96" s="1" customFormat="1" ht="15" customHeight="1">
      <c r="B96" s="267"/>
      <c r="C96" s="242" t="s">
        <v>37</v>
      </c>
      <c r="D96" s="242"/>
      <c r="E96" s="242"/>
      <c r="F96" s="265" t="s">
        <v>1665</v>
      </c>
      <c r="G96" s="266"/>
      <c r="H96" s="242" t="s">
        <v>1702</v>
      </c>
      <c r="I96" s="242" t="s">
        <v>1700</v>
      </c>
      <c r="J96" s="242"/>
      <c r="K96" s="256"/>
    </row>
    <row r="97" s="1" customFormat="1" ht="15" customHeight="1">
      <c r="B97" s="267"/>
      <c r="C97" s="242" t="s">
        <v>47</v>
      </c>
      <c r="D97" s="242"/>
      <c r="E97" s="242"/>
      <c r="F97" s="265" t="s">
        <v>1665</v>
      </c>
      <c r="G97" s="266"/>
      <c r="H97" s="242" t="s">
        <v>1703</v>
      </c>
      <c r="I97" s="242" t="s">
        <v>1700</v>
      </c>
      <c r="J97" s="242"/>
      <c r="K97" s="256"/>
    </row>
    <row r="98" s="1" customFormat="1" ht="15" customHeight="1">
      <c r="B98" s="270"/>
      <c r="C98" s="271"/>
      <c r="D98" s="271"/>
      <c r="E98" s="271"/>
      <c r="F98" s="271"/>
      <c r="G98" s="271"/>
      <c r="H98" s="271"/>
      <c r="I98" s="271"/>
      <c r="J98" s="271"/>
      <c r="K98" s="272"/>
    </row>
    <row r="99" s="1" customFormat="1" ht="18.75" customHeight="1">
      <c r="B99" s="273"/>
      <c r="C99" s="274"/>
      <c r="D99" s="274"/>
      <c r="E99" s="274"/>
      <c r="F99" s="274"/>
      <c r="G99" s="274"/>
      <c r="H99" s="274"/>
      <c r="I99" s="274"/>
      <c r="J99" s="274"/>
      <c r="K99" s="273"/>
    </row>
    <row r="100" s="1" customFormat="1" ht="18.75" customHeight="1">
      <c r="B100" s="250"/>
      <c r="C100" s="250"/>
      <c r="D100" s="250"/>
      <c r="E100" s="250"/>
      <c r="F100" s="250"/>
      <c r="G100" s="250"/>
      <c r="H100" s="250"/>
      <c r="I100" s="250"/>
      <c r="J100" s="250"/>
      <c r="K100" s="250"/>
    </row>
    <row r="101" s="1" customFormat="1" ht="7.5" customHeight="1">
      <c r="B101" s="251"/>
      <c r="C101" s="252"/>
      <c r="D101" s="252"/>
      <c r="E101" s="252"/>
      <c r="F101" s="252"/>
      <c r="G101" s="252"/>
      <c r="H101" s="252"/>
      <c r="I101" s="252"/>
      <c r="J101" s="252"/>
      <c r="K101" s="253"/>
    </row>
    <row r="102" s="1" customFormat="1" ht="45" customHeight="1">
      <c r="B102" s="254"/>
      <c r="C102" s="255" t="s">
        <v>1704</v>
      </c>
      <c r="D102" s="255"/>
      <c r="E102" s="255"/>
      <c r="F102" s="255"/>
      <c r="G102" s="255"/>
      <c r="H102" s="255"/>
      <c r="I102" s="255"/>
      <c r="J102" s="255"/>
      <c r="K102" s="256"/>
    </row>
    <row r="103" s="1" customFormat="1" ht="17.25" customHeight="1">
      <c r="B103" s="254"/>
      <c r="C103" s="257" t="s">
        <v>1659</v>
      </c>
      <c r="D103" s="257"/>
      <c r="E103" s="257"/>
      <c r="F103" s="257" t="s">
        <v>1660</v>
      </c>
      <c r="G103" s="258"/>
      <c r="H103" s="257" t="s">
        <v>53</v>
      </c>
      <c r="I103" s="257" t="s">
        <v>56</v>
      </c>
      <c r="J103" s="257" t="s">
        <v>1661</v>
      </c>
      <c r="K103" s="256"/>
    </row>
    <row r="104" s="1" customFormat="1" ht="17.25" customHeight="1">
      <c r="B104" s="254"/>
      <c r="C104" s="259" t="s">
        <v>1662</v>
      </c>
      <c r="D104" s="259"/>
      <c r="E104" s="259"/>
      <c r="F104" s="260" t="s">
        <v>1663</v>
      </c>
      <c r="G104" s="261"/>
      <c r="H104" s="259"/>
      <c r="I104" s="259"/>
      <c r="J104" s="259" t="s">
        <v>1664</v>
      </c>
      <c r="K104" s="256"/>
    </row>
    <row r="105" s="1" customFormat="1" ht="5.25" customHeight="1">
      <c r="B105" s="254"/>
      <c r="C105" s="257"/>
      <c r="D105" s="257"/>
      <c r="E105" s="257"/>
      <c r="F105" s="257"/>
      <c r="G105" s="275"/>
      <c r="H105" s="257"/>
      <c r="I105" s="257"/>
      <c r="J105" s="257"/>
      <c r="K105" s="256"/>
    </row>
    <row r="106" s="1" customFormat="1" ht="15" customHeight="1">
      <c r="B106" s="254"/>
      <c r="C106" s="242" t="s">
        <v>52</v>
      </c>
      <c r="D106" s="264"/>
      <c r="E106" s="264"/>
      <c r="F106" s="265" t="s">
        <v>1665</v>
      </c>
      <c r="G106" s="242"/>
      <c r="H106" s="242" t="s">
        <v>1705</v>
      </c>
      <c r="I106" s="242" t="s">
        <v>1667</v>
      </c>
      <c r="J106" s="242">
        <v>20</v>
      </c>
      <c r="K106" s="256"/>
    </row>
    <row r="107" s="1" customFormat="1" ht="15" customHeight="1">
      <c r="B107" s="254"/>
      <c r="C107" s="242" t="s">
        <v>1668</v>
      </c>
      <c r="D107" s="242"/>
      <c r="E107" s="242"/>
      <c r="F107" s="265" t="s">
        <v>1665</v>
      </c>
      <c r="G107" s="242"/>
      <c r="H107" s="242" t="s">
        <v>1705</v>
      </c>
      <c r="I107" s="242" t="s">
        <v>1667</v>
      </c>
      <c r="J107" s="242">
        <v>120</v>
      </c>
      <c r="K107" s="256"/>
    </row>
    <row r="108" s="1" customFormat="1" ht="15" customHeight="1">
      <c r="B108" s="267"/>
      <c r="C108" s="242" t="s">
        <v>1670</v>
      </c>
      <c r="D108" s="242"/>
      <c r="E108" s="242"/>
      <c r="F108" s="265" t="s">
        <v>1671</v>
      </c>
      <c r="G108" s="242"/>
      <c r="H108" s="242" t="s">
        <v>1705</v>
      </c>
      <c r="I108" s="242" t="s">
        <v>1667</v>
      </c>
      <c r="J108" s="242">
        <v>50</v>
      </c>
      <c r="K108" s="256"/>
    </row>
    <row r="109" s="1" customFormat="1" ht="15" customHeight="1">
      <c r="B109" s="267"/>
      <c r="C109" s="242" t="s">
        <v>1673</v>
      </c>
      <c r="D109" s="242"/>
      <c r="E109" s="242"/>
      <c r="F109" s="265" t="s">
        <v>1665</v>
      </c>
      <c r="G109" s="242"/>
      <c r="H109" s="242" t="s">
        <v>1705</v>
      </c>
      <c r="I109" s="242" t="s">
        <v>1675</v>
      </c>
      <c r="J109" s="242"/>
      <c r="K109" s="256"/>
    </row>
    <row r="110" s="1" customFormat="1" ht="15" customHeight="1">
      <c r="B110" s="267"/>
      <c r="C110" s="242" t="s">
        <v>1684</v>
      </c>
      <c r="D110" s="242"/>
      <c r="E110" s="242"/>
      <c r="F110" s="265" t="s">
        <v>1671</v>
      </c>
      <c r="G110" s="242"/>
      <c r="H110" s="242" t="s">
        <v>1705</v>
      </c>
      <c r="I110" s="242" t="s">
        <v>1667</v>
      </c>
      <c r="J110" s="242">
        <v>50</v>
      </c>
      <c r="K110" s="256"/>
    </row>
    <row r="111" s="1" customFormat="1" ht="15" customHeight="1">
      <c r="B111" s="267"/>
      <c r="C111" s="242" t="s">
        <v>1692</v>
      </c>
      <c r="D111" s="242"/>
      <c r="E111" s="242"/>
      <c r="F111" s="265" t="s">
        <v>1671</v>
      </c>
      <c r="G111" s="242"/>
      <c r="H111" s="242" t="s">
        <v>1705</v>
      </c>
      <c r="I111" s="242" t="s">
        <v>1667</v>
      </c>
      <c r="J111" s="242">
        <v>50</v>
      </c>
      <c r="K111" s="256"/>
    </row>
    <row r="112" s="1" customFormat="1" ht="15" customHeight="1">
      <c r="B112" s="267"/>
      <c r="C112" s="242" t="s">
        <v>1690</v>
      </c>
      <c r="D112" s="242"/>
      <c r="E112" s="242"/>
      <c r="F112" s="265" t="s">
        <v>1671</v>
      </c>
      <c r="G112" s="242"/>
      <c r="H112" s="242" t="s">
        <v>1705</v>
      </c>
      <c r="I112" s="242" t="s">
        <v>1667</v>
      </c>
      <c r="J112" s="242">
        <v>50</v>
      </c>
      <c r="K112" s="256"/>
    </row>
    <row r="113" s="1" customFormat="1" ht="15" customHeight="1">
      <c r="B113" s="267"/>
      <c r="C113" s="242" t="s">
        <v>52</v>
      </c>
      <c r="D113" s="242"/>
      <c r="E113" s="242"/>
      <c r="F113" s="265" t="s">
        <v>1665</v>
      </c>
      <c r="G113" s="242"/>
      <c r="H113" s="242" t="s">
        <v>1706</v>
      </c>
      <c r="I113" s="242" t="s">
        <v>1667</v>
      </c>
      <c r="J113" s="242">
        <v>20</v>
      </c>
      <c r="K113" s="256"/>
    </row>
    <row r="114" s="1" customFormat="1" ht="15" customHeight="1">
      <c r="B114" s="267"/>
      <c r="C114" s="242" t="s">
        <v>1707</v>
      </c>
      <c r="D114" s="242"/>
      <c r="E114" s="242"/>
      <c r="F114" s="265" t="s">
        <v>1665</v>
      </c>
      <c r="G114" s="242"/>
      <c r="H114" s="242" t="s">
        <v>1708</v>
      </c>
      <c r="I114" s="242" t="s">
        <v>1667</v>
      </c>
      <c r="J114" s="242">
        <v>120</v>
      </c>
      <c r="K114" s="256"/>
    </row>
    <row r="115" s="1" customFormat="1" ht="15" customHeight="1">
      <c r="B115" s="267"/>
      <c r="C115" s="242" t="s">
        <v>37</v>
      </c>
      <c r="D115" s="242"/>
      <c r="E115" s="242"/>
      <c r="F115" s="265" t="s">
        <v>1665</v>
      </c>
      <c r="G115" s="242"/>
      <c r="H115" s="242" t="s">
        <v>1709</v>
      </c>
      <c r="I115" s="242" t="s">
        <v>1700</v>
      </c>
      <c r="J115" s="242"/>
      <c r="K115" s="256"/>
    </row>
    <row r="116" s="1" customFormat="1" ht="15" customHeight="1">
      <c r="B116" s="267"/>
      <c r="C116" s="242" t="s">
        <v>47</v>
      </c>
      <c r="D116" s="242"/>
      <c r="E116" s="242"/>
      <c r="F116" s="265" t="s">
        <v>1665</v>
      </c>
      <c r="G116" s="242"/>
      <c r="H116" s="242" t="s">
        <v>1710</v>
      </c>
      <c r="I116" s="242" t="s">
        <v>1700</v>
      </c>
      <c r="J116" s="242"/>
      <c r="K116" s="256"/>
    </row>
    <row r="117" s="1" customFormat="1" ht="15" customHeight="1">
      <c r="B117" s="267"/>
      <c r="C117" s="242" t="s">
        <v>56</v>
      </c>
      <c r="D117" s="242"/>
      <c r="E117" s="242"/>
      <c r="F117" s="265" t="s">
        <v>1665</v>
      </c>
      <c r="G117" s="242"/>
      <c r="H117" s="242" t="s">
        <v>1711</v>
      </c>
      <c r="I117" s="242" t="s">
        <v>1712</v>
      </c>
      <c r="J117" s="242"/>
      <c r="K117" s="256"/>
    </row>
    <row r="118" s="1" customFormat="1" ht="15" customHeight="1">
      <c r="B118" s="270"/>
      <c r="C118" s="276"/>
      <c r="D118" s="276"/>
      <c r="E118" s="276"/>
      <c r="F118" s="276"/>
      <c r="G118" s="276"/>
      <c r="H118" s="276"/>
      <c r="I118" s="276"/>
      <c r="J118" s="276"/>
      <c r="K118" s="272"/>
    </row>
    <row r="119" s="1" customFormat="1" ht="18.75" customHeight="1">
      <c r="B119" s="277"/>
      <c r="C119" s="278"/>
      <c r="D119" s="278"/>
      <c r="E119" s="278"/>
      <c r="F119" s="279"/>
      <c r="G119" s="278"/>
      <c r="H119" s="278"/>
      <c r="I119" s="278"/>
      <c r="J119" s="278"/>
      <c r="K119" s="277"/>
    </row>
    <row r="120" s="1" customFormat="1" ht="18.75" customHeight="1"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</row>
    <row r="121" s="1" customFormat="1" ht="7.5" customHeight="1">
      <c r="B121" s="280"/>
      <c r="C121" s="281"/>
      <c r="D121" s="281"/>
      <c r="E121" s="281"/>
      <c r="F121" s="281"/>
      <c r="G121" s="281"/>
      <c r="H121" s="281"/>
      <c r="I121" s="281"/>
      <c r="J121" s="281"/>
      <c r="K121" s="282"/>
    </row>
    <row r="122" s="1" customFormat="1" ht="45" customHeight="1">
      <c r="B122" s="283"/>
      <c r="C122" s="233" t="s">
        <v>1713</v>
      </c>
      <c r="D122" s="233"/>
      <c r="E122" s="233"/>
      <c r="F122" s="233"/>
      <c r="G122" s="233"/>
      <c r="H122" s="233"/>
      <c r="I122" s="233"/>
      <c r="J122" s="233"/>
      <c r="K122" s="284"/>
    </row>
    <row r="123" s="1" customFormat="1" ht="17.25" customHeight="1">
      <c r="B123" s="285"/>
      <c r="C123" s="257" t="s">
        <v>1659</v>
      </c>
      <c r="D123" s="257"/>
      <c r="E123" s="257"/>
      <c r="F123" s="257" t="s">
        <v>1660</v>
      </c>
      <c r="G123" s="258"/>
      <c r="H123" s="257" t="s">
        <v>53</v>
      </c>
      <c r="I123" s="257" t="s">
        <v>56</v>
      </c>
      <c r="J123" s="257" t="s">
        <v>1661</v>
      </c>
      <c r="K123" s="286"/>
    </row>
    <row r="124" s="1" customFormat="1" ht="17.25" customHeight="1">
      <c r="B124" s="285"/>
      <c r="C124" s="259" t="s">
        <v>1662</v>
      </c>
      <c r="D124" s="259"/>
      <c r="E124" s="259"/>
      <c r="F124" s="260" t="s">
        <v>1663</v>
      </c>
      <c r="G124" s="261"/>
      <c r="H124" s="259"/>
      <c r="I124" s="259"/>
      <c r="J124" s="259" t="s">
        <v>1664</v>
      </c>
      <c r="K124" s="286"/>
    </row>
    <row r="125" s="1" customFormat="1" ht="5.25" customHeight="1">
      <c r="B125" s="287"/>
      <c r="C125" s="262"/>
      <c r="D125" s="262"/>
      <c r="E125" s="262"/>
      <c r="F125" s="262"/>
      <c r="G125" s="288"/>
      <c r="H125" s="262"/>
      <c r="I125" s="262"/>
      <c r="J125" s="262"/>
      <c r="K125" s="289"/>
    </row>
    <row r="126" s="1" customFormat="1" ht="15" customHeight="1">
      <c r="B126" s="287"/>
      <c r="C126" s="242" t="s">
        <v>1668</v>
      </c>
      <c r="D126" s="264"/>
      <c r="E126" s="264"/>
      <c r="F126" s="265" t="s">
        <v>1665</v>
      </c>
      <c r="G126" s="242"/>
      <c r="H126" s="242" t="s">
        <v>1705</v>
      </c>
      <c r="I126" s="242" t="s">
        <v>1667</v>
      </c>
      <c r="J126" s="242">
        <v>120</v>
      </c>
      <c r="K126" s="290"/>
    </row>
    <row r="127" s="1" customFormat="1" ht="15" customHeight="1">
      <c r="B127" s="287"/>
      <c r="C127" s="242" t="s">
        <v>1714</v>
      </c>
      <c r="D127" s="242"/>
      <c r="E127" s="242"/>
      <c r="F127" s="265" t="s">
        <v>1665</v>
      </c>
      <c r="G127" s="242"/>
      <c r="H127" s="242" t="s">
        <v>1715</v>
      </c>
      <c r="I127" s="242" t="s">
        <v>1667</v>
      </c>
      <c r="J127" s="242" t="s">
        <v>1716</v>
      </c>
      <c r="K127" s="290"/>
    </row>
    <row r="128" s="1" customFormat="1" ht="15" customHeight="1">
      <c r="B128" s="287"/>
      <c r="C128" s="242" t="s">
        <v>1613</v>
      </c>
      <c r="D128" s="242"/>
      <c r="E128" s="242"/>
      <c r="F128" s="265" t="s">
        <v>1665</v>
      </c>
      <c r="G128" s="242"/>
      <c r="H128" s="242" t="s">
        <v>1717</v>
      </c>
      <c r="I128" s="242" t="s">
        <v>1667</v>
      </c>
      <c r="J128" s="242" t="s">
        <v>1716</v>
      </c>
      <c r="K128" s="290"/>
    </row>
    <row r="129" s="1" customFormat="1" ht="15" customHeight="1">
      <c r="B129" s="287"/>
      <c r="C129" s="242" t="s">
        <v>1676</v>
      </c>
      <c r="D129" s="242"/>
      <c r="E129" s="242"/>
      <c r="F129" s="265" t="s">
        <v>1671</v>
      </c>
      <c r="G129" s="242"/>
      <c r="H129" s="242" t="s">
        <v>1677</v>
      </c>
      <c r="I129" s="242" t="s">
        <v>1667</v>
      </c>
      <c r="J129" s="242">
        <v>15</v>
      </c>
      <c r="K129" s="290"/>
    </row>
    <row r="130" s="1" customFormat="1" ht="15" customHeight="1">
      <c r="B130" s="287"/>
      <c r="C130" s="268" t="s">
        <v>1678</v>
      </c>
      <c r="D130" s="268"/>
      <c r="E130" s="268"/>
      <c r="F130" s="269" t="s">
        <v>1671</v>
      </c>
      <c r="G130" s="268"/>
      <c r="H130" s="268" t="s">
        <v>1679</v>
      </c>
      <c r="I130" s="268" t="s">
        <v>1667</v>
      </c>
      <c r="J130" s="268">
        <v>15</v>
      </c>
      <c r="K130" s="290"/>
    </row>
    <row r="131" s="1" customFormat="1" ht="15" customHeight="1">
      <c r="B131" s="287"/>
      <c r="C131" s="268" t="s">
        <v>1680</v>
      </c>
      <c r="D131" s="268"/>
      <c r="E131" s="268"/>
      <c r="F131" s="269" t="s">
        <v>1671</v>
      </c>
      <c r="G131" s="268"/>
      <c r="H131" s="268" t="s">
        <v>1681</v>
      </c>
      <c r="I131" s="268" t="s">
        <v>1667</v>
      </c>
      <c r="J131" s="268">
        <v>20</v>
      </c>
      <c r="K131" s="290"/>
    </row>
    <row r="132" s="1" customFormat="1" ht="15" customHeight="1">
      <c r="B132" s="287"/>
      <c r="C132" s="268" t="s">
        <v>1682</v>
      </c>
      <c r="D132" s="268"/>
      <c r="E132" s="268"/>
      <c r="F132" s="269" t="s">
        <v>1671</v>
      </c>
      <c r="G132" s="268"/>
      <c r="H132" s="268" t="s">
        <v>1683</v>
      </c>
      <c r="I132" s="268" t="s">
        <v>1667</v>
      </c>
      <c r="J132" s="268">
        <v>20</v>
      </c>
      <c r="K132" s="290"/>
    </row>
    <row r="133" s="1" customFormat="1" ht="15" customHeight="1">
      <c r="B133" s="287"/>
      <c r="C133" s="242" t="s">
        <v>1670</v>
      </c>
      <c r="D133" s="242"/>
      <c r="E133" s="242"/>
      <c r="F133" s="265" t="s">
        <v>1671</v>
      </c>
      <c r="G133" s="242"/>
      <c r="H133" s="242" t="s">
        <v>1705</v>
      </c>
      <c r="I133" s="242" t="s">
        <v>1667</v>
      </c>
      <c r="J133" s="242">
        <v>50</v>
      </c>
      <c r="K133" s="290"/>
    </row>
    <row r="134" s="1" customFormat="1" ht="15" customHeight="1">
      <c r="B134" s="287"/>
      <c r="C134" s="242" t="s">
        <v>1684</v>
      </c>
      <c r="D134" s="242"/>
      <c r="E134" s="242"/>
      <c r="F134" s="265" t="s">
        <v>1671</v>
      </c>
      <c r="G134" s="242"/>
      <c r="H134" s="242" t="s">
        <v>1705</v>
      </c>
      <c r="I134" s="242" t="s">
        <v>1667</v>
      </c>
      <c r="J134" s="242">
        <v>50</v>
      </c>
      <c r="K134" s="290"/>
    </row>
    <row r="135" s="1" customFormat="1" ht="15" customHeight="1">
      <c r="B135" s="287"/>
      <c r="C135" s="242" t="s">
        <v>1690</v>
      </c>
      <c r="D135" s="242"/>
      <c r="E135" s="242"/>
      <c r="F135" s="265" t="s">
        <v>1671</v>
      </c>
      <c r="G135" s="242"/>
      <c r="H135" s="242" t="s">
        <v>1705</v>
      </c>
      <c r="I135" s="242" t="s">
        <v>1667</v>
      </c>
      <c r="J135" s="242">
        <v>50</v>
      </c>
      <c r="K135" s="290"/>
    </row>
    <row r="136" s="1" customFormat="1" ht="15" customHeight="1">
      <c r="B136" s="287"/>
      <c r="C136" s="242" t="s">
        <v>1692</v>
      </c>
      <c r="D136" s="242"/>
      <c r="E136" s="242"/>
      <c r="F136" s="265" t="s">
        <v>1671</v>
      </c>
      <c r="G136" s="242"/>
      <c r="H136" s="242" t="s">
        <v>1705</v>
      </c>
      <c r="I136" s="242" t="s">
        <v>1667</v>
      </c>
      <c r="J136" s="242">
        <v>50</v>
      </c>
      <c r="K136" s="290"/>
    </row>
    <row r="137" s="1" customFormat="1" ht="15" customHeight="1">
      <c r="B137" s="287"/>
      <c r="C137" s="242" t="s">
        <v>1693</v>
      </c>
      <c r="D137" s="242"/>
      <c r="E137" s="242"/>
      <c r="F137" s="265" t="s">
        <v>1671</v>
      </c>
      <c r="G137" s="242"/>
      <c r="H137" s="242" t="s">
        <v>1718</v>
      </c>
      <c r="I137" s="242" t="s">
        <v>1667</v>
      </c>
      <c r="J137" s="242">
        <v>255</v>
      </c>
      <c r="K137" s="290"/>
    </row>
    <row r="138" s="1" customFormat="1" ht="15" customHeight="1">
      <c r="B138" s="287"/>
      <c r="C138" s="242" t="s">
        <v>1695</v>
      </c>
      <c r="D138" s="242"/>
      <c r="E138" s="242"/>
      <c r="F138" s="265" t="s">
        <v>1665</v>
      </c>
      <c r="G138" s="242"/>
      <c r="H138" s="242" t="s">
        <v>1719</v>
      </c>
      <c r="I138" s="242" t="s">
        <v>1697</v>
      </c>
      <c r="J138" s="242"/>
      <c r="K138" s="290"/>
    </row>
    <row r="139" s="1" customFormat="1" ht="15" customHeight="1">
      <c r="B139" s="287"/>
      <c r="C139" s="242" t="s">
        <v>1698</v>
      </c>
      <c r="D139" s="242"/>
      <c r="E139" s="242"/>
      <c r="F139" s="265" t="s">
        <v>1665</v>
      </c>
      <c r="G139" s="242"/>
      <c r="H139" s="242" t="s">
        <v>1720</v>
      </c>
      <c r="I139" s="242" t="s">
        <v>1700</v>
      </c>
      <c r="J139" s="242"/>
      <c r="K139" s="290"/>
    </row>
    <row r="140" s="1" customFormat="1" ht="15" customHeight="1">
      <c r="B140" s="287"/>
      <c r="C140" s="242" t="s">
        <v>1701</v>
      </c>
      <c r="D140" s="242"/>
      <c r="E140" s="242"/>
      <c r="F140" s="265" t="s">
        <v>1665</v>
      </c>
      <c r="G140" s="242"/>
      <c r="H140" s="242" t="s">
        <v>1701</v>
      </c>
      <c r="I140" s="242" t="s">
        <v>1700</v>
      </c>
      <c r="J140" s="242"/>
      <c r="K140" s="290"/>
    </row>
    <row r="141" s="1" customFormat="1" ht="15" customHeight="1">
      <c r="B141" s="287"/>
      <c r="C141" s="242" t="s">
        <v>37</v>
      </c>
      <c r="D141" s="242"/>
      <c r="E141" s="242"/>
      <c r="F141" s="265" t="s">
        <v>1665</v>
      </c>
      <c r="G141" s="242"/>
      <c r="H141" s="242" t="s">
        <v>1721</v>
      </c>
      <c r="I141" s="242" t="s">
        <v>1700</v>
      </c>
      <c r="J141" s="242"/>
      <c r="K141" s="290"/>
    </row>
    <row r="142" s="1" customFormat="1" ht="15" customHeight="1">
      <c r="B142" s="287"/>
      <c r="C142" s="242" t="s">
        <v>1722</v>
      </c>
      <c r="D142" s="242"/>
      <c r="E142" s="242"/>
      <c r="F142" s="265" t="s">
        <v>1665</v>
      </c>
      <c r="G142" s="242"/>
      <c r="H142" s="242" t="s">
        <v>1723</v>
      </c>
      <c r="I142" s="242" t="s">
        <v>1700</v>
      </c>
      <c r="J142" s="242"/>
      <c r="K142" s="290"/>
    </row>
    <row r="143" s="1" customFormat="1" ht="15" customHeight="1">
      <c r="B143" s="291"/>
      <c r="C143" s="292"/>
      <c r="D143" s="292"/>
      <c r="E143" s="292"/>
      <c r="F143" s="292"/>
      <c r="G143" s="292"/>
      <c r="H143" s="292"/>
      <c r="I143" s="292"/>
      <c r="J143" s="292"/>
      <c r="K143" s="293"/>
    </row>
    <row r="144" s="1" customFormat="1" ht="18.75" customHeight="1">
      <c r="B144" s="278"/>
      <c r="C144" s="278"/>
      <c r="D144" s="278"/>
      <c r="E144" s="278"/>
      <c r="F144" s="279"/>
      <c r="G144" s="278"/>
      <c r="H144" s="278"/>
      <c r="I144" s="278"/>
      <c r="J144" s="278"/>
      <c r="K144" s="278"/>
    </row>
    <row r="145" s="1" customFormat="1" ht="18.75" customHeight="1">
      <c r="B145" s="250"/>
      <c r="C145" s="250"/>
      <c r="D145" s="250"/>
      <c r="E145" s="250"/>
      <c r="F145" s="250"/>
      <c r="G145" s="250"/>
      <c r="H145" s="250"/>
      <c r="I145" s="250"/>
      <c r="J145" s="250"/>
      <c r="K145" s="250"/>
    </row>
    <row r="146" s="1" customFormat="1" ht="7.5" customHeight="1">
      <c r="B146" s="251"/>
      <c r="C146" s="252"/>
      <c r="D146" s="252"/>
      <c r="E146" s="252"/>
      <c r="F146" s="252"/>
      <c r="G146" s="252"/>
      <c r="H146" s="252"/>
      <c r="I146" s="252"/>
      <c r="J146" s="252"/>
      <c r="K146" s="253"/>
    </row>
    <row r="147" s="1" customFormat="1" ht="45" customHeight="1">
      <c r="B147" s="254"/>
      <c r="C147" s="255" t="s">
        <v>1724</v>
      </c>
      <c r="D147" s="255"/>
      <c r="E147" s="255"/>
      <c r="F147" s="255"/>
      <c r="G147" s="255"/>
      <c r="H147" s="255"/>
      <c r="I147" s="255"/>
      <c r="J147" s="255"/>
      <c r="K147" s="256"/>
    </row>
    <row r="148" s="1" customFormat="1" ht="17.25" customHeight="1">
      <c r="B148" s="254"/>
      <c r="C148" s="257" t="s">
        <v>1659</v>
      </c>
      <c r="D148" s="257"/>
      <c r="E148" s="257"/>
      <c r="F148" s="257" t="s">
        <v>1660</v>
      </c>
      <c r="G148" s="258"/>
      <c r="H148" s="257" t="s">
        <v>53</v>
      </c>
      <c r="I148" s="257" t="s">
        <v>56</v>
      </c>
      <c r="J148" s="257" t="s">
        <v>1661</v>
      </c>
      <c r="K148" s="256"/>
    </row>
    <row r="149" s="1" customFormat="1" ht="17.25" customHeight="1">
      <c r="B149" s="254"/>
      <c r="C149" s="259" t="s">
        <v>1662</v>
      </c>
      <c r="D149" s="259"/>
      <c r="E149" s="259"/>
      <c r="F149" s="260" t="s">
        <v>1663</v>
      </c>
      <c r="G149" s="261"/>
      <c r="H149" s="259"/>
      <c r="I149" s="259"/>
      <c r="J149" s="259" t="s">
        <v>1664</v>
      </c>
      <c r="K149" s="256"/>
    </row>
    <row r="150" s="1" customFormat="1" ht="5.25" customHeight="1">
      <c r="B150" s="267"/>
      <c r="C150" s="262"/>
      <c r="D150" s="262"/>
      <c r="E150" s="262"/>
      <c r="F150" s="262"/>
      <c r="G150" s="263"/>
      <c r="H150" s="262"/>
      <c r="I150" s="262"/>
      <c r="J150" s="262"/>
      <c r="K150" s="290"/>
    </row>
    <row r="151" s="1" customFormat="1" ht="15" customHeight="1">
      <c r="B151" s="267"/>
      <c r="C151" s="294" t="s">
        <v>1668</v>
      </c>
      <c r="D151" s="242"/>
      <c r="E151" s="242"/>
      <c r="F151" s="295" t="s">
        <v>1665</v>
      </c>
      <c r="G151" s="242"/>
      <c r="H151" s="294" t="s">
        <v>1705</v>
      </c>
      <c r="I151" s="294" t="s">
        <v>1667</v>
      </c>
      <c r="J151" s="294">
        <v>120</v>
      </c>
      <c r="K151" s="290"/>
    </row>
    <row r="152" s="1" customFormat="1" ht="15" customHeight="1">
      <c r="B152" s="267"/>
      <c r="C152" s="294" t="s">
        <v>1714</v>
      </c>
      <c r="D152" s="242"/>
      <c r="E152" s="242"/>
      <c r="F152" s="295" t="s">
        <v>1665</v>
      </c>
      <c r="G152" s="242"/>
      <c r="H152" s="294" t="s">
        <v>1725</v>
      </c>
      <c r="I152" s="294" t="s">
        <v>1667</v>
      </c>
      <c r="J152" s="294" t="s">
        <v>1716</v>
      </c>
      <c r="K152" s="290"/>
    </row>
    <row r="153" s="1" customFormat="1" ht="15" customHeight="1">
      <c r="B153" s="267"/>
      <c r="C153" s="294" t="s">
        <v>1613</v>
      </c>
      <c r="D153" s="242"/>
      <c r="E153" s="242"/>
      <c r="F153" s="295" t="s">
        <v>1665</v>
      </c>
      <c r="G153" s="242"/>
      <c r="H153" s="294" t="s">
        <v>1726</v>
      </c>
      <c r="I153" s="294" t="s">
        <v>1667</v>
      </c>
      <c r="J153" s="294" t="s">
        <v>1716</v>
      </c>
      <c r="K153" s="290"/>
    </row>
    <row r="154" s="1" customFormat="1" ht="15" customHeight="1">
      <c r="B154" s="267"/>
      <c r="C154" s="294" t="s">
        <v>1670</v>
      </c>
      <c r="D154" s="242"/>
      <c r="E154" s="242"/>
      <c r="F154" s="295" t="s">
        <v>1671</v>
      </c>
      <c r="G154" s="242"/>
      <c r="H154" s="294" t="s">
        <v>1705</v>
      </c>
      <c r="I154" s="294" t="s">
        <v>1667</v>
      </c>
      <c r="J154" s="294">
        <v>50</v>
      </c>
      <c r="K154" s="290"/>
    </row>
    <row r="155" s="1" customFormat="1" ht="15" customHeight="1">
      <c r="B155" s="267"/>
      <c r="C155" s="294" t="s">
        <v>1673</v>
      </c>
      <c r="D155" s="242"/>
      <c r="E155" s="242"/>
      <c r="F155" s="295" t="s">
        <v>1665</v>
      </c>
      <c r="G155" s="242"/>
      <c r="H155" s="294" t="s">
        <v>1705</v>
      </c>
      <c r="I155" s="294" t="s">
        <v>1675</v>
      </c>
      <c r="J155" s="294"/>
      <c r="K155" s="290"/>
    </row>
    <row r="156" s="1" customFormat="1" ht="15" customHeight="1">
      <c r="B156" s="267"/>
      <c r="C156" s="294" t="s">
        <v>1684</v>
      </c>
      <c r="D156" s="242"/>
      <c r="E156" s="242"/>
      <c r="F156" s="295" t="s">
        <v>1671</v>
      </c>
      <c r="G156" s="242"/>
      <c r="H156" s="294" t="s">
        <v>1705</v>
      </c>
      <c r="I156" s="294" t="s">
        <v>1667</v>
      </c>
      <c r="J156" s="294">
        <v>50</v>
      </c>
      <c r="K156" s="290"/>
    </row>
    <row r="157" s="1" customFormat="1" ht="15" customHeight="1">
      <c r="B157" s="267"/>
      <c r="C157" s="294" t="s">
        <v>1692</v>
      </c>
      <c r="D157" s="242"/>
      <c r="E157" s="242"/>
      <c r="F157" s="295" t="s">
        <v>1671</v>
      </c>
      <c r="G157" s="242"/>
      <c r="H157" s="294" t="s">
        <v>1705</v>
      </c>
      <c r="I157" s="294" t="s">
        <v>1667</v>
      </c>
      <c r="J157" s="294">
        <v>50</v>
      </c>
      <c r="K157" s="290"/>
    </row>
    <row r="158" s="1" customFormat="1" ht="15" customHeight="1">
      <c r="B158" s="267"/>
      <c r="C158" s="294" t="s">
        <v>1690</v>
      </c>
      <c r="D158" s="242"/>
      <c r="E158" s="242"/>
      <c r="F158" s="295" t="s">
        <v>1671</v>
      </c>
      <c r="G158" s="242"/>
      <c r="H158" s="294" t="s">
        <v>1705</v>
      </c>
      <c r="I158" s="294" t="s">
        <v>1667</v>
      </c>
      <c r="J158" s="294">
        <v>50</v>
      </c>
      <c r="K158" s="290"/>
    </row>
    <row r="159" s="1" customFormat="1" ht="15" customHeight="1">
      <c r="B159" s="267"/>
      <c r="C159" s="294" t="s">
        <v>115</v>
      </c>
      <c r="D159" s="242"/>
      <c r="E159" s="242"/>
      <c r="F159" s="295" t="s">
        <v>1665</v>
      </c>
      <c r="G159" s="242"/>
      <c r="H159" s="294" t="s">
        <v>1727</v>
      </c>
      <c r="I159" s="294" t="s">
        <v>1667</v>
      </c>
      <c r="J159" s="294" t="s">
        <v>1728</v>
      </c>
      <c r="K159" s="290"/>
    </row>
    <row r="160" s="1" customFormat="1" ht="15" customHeight="1">
      <c r="B160" s="267"/>
      <c r="C160" s="294" t="s">
        <v>1729</v>
      </c>
      <c r="D160" s="242"/>
      <c r="E160" s="242"/>
      <c r="F160" s="295" t="s">
        <v>1665</v>
      </c>
      <c r="G160" s="242"/>
      <c r="H160" s="294" t="s">
        <v>1730</v>
      </c>
      <c r="I160" s="294" t="s">
        <v>1700</v>
      </c>
      <c r="J160" s="294"/>
      <c r="K160" s="290"/>
    </row>
    <row r="161" s="1" customFormat="1" ht="15" customHeight="1">
      <c r="B161" s="296"/>
      <c r="C161" s="276"/>
      <c r="D161" s="276"/>
      <c r="E161" s="276"/>
      <c r="F161" s="276"/>
      <c r="G161" s="276"/>
      <c r="H161" s="276"/>
      <c r="I161" s="276"/>
      <c r="J161" s="276"/>
      <c r="K161" s="297"/>
    </row>
    <row r="162" s="1" customFormat="1" ht="18.75" customHeight="1">
      <c r="B162" s="278"/>
      <c r="C162" s="288"/>
      <c r="D162" s="288"/>
      <c r="E162" s="288"/>
      <c r="F162" s="298"/>
      <c r="G162" s="288"/>
      <c r="H162" s="288"/>
      <c r="I162" s="288"/>
      <c r="J162" s="288"/>
      <c r="K162" s="278"/>
    </row>
    <row r="163" s="1" customFormat="1" ht="18.75" customHeight="1">
      <c r="B163" s="250"/>
      <c r="C163" s="250"/>
      <c r="D163" s="250"/>
      <c r="E163" s="250"/>
      <c r="F163" s="250"/>
      <c r="G163" s="250"/>
      <c r="H163" s="250"/>
      <c r="I163" s="250"/>
      <c r="J163" s="250"/>
      <c r="K163" s="250"/>
    </row>
    <row r="164" s="1" customFormat="1" ht="7.5" customHeight="1">
      <c r="B164" s="229"/>
      <c r="C164" s="230"/>
      <c r="D164" s="230"/>
      <c r="E164" s="230"/>
      <c r="F164" s="230"/>
      <c r="G164" s="230"/>
      <c r="H164" s="230"/>
      <c r="I164" s="230"/>
      <c r="J164" s="230"/>
      <c r="K164" s="231"/>
    </row>
    <row r="165" s="1" customFormat="1" ht="45" customHeight="1">
      <c r="B165" s="232"/>
      <c r="C165" s="233" t="s">
        <v>1731</v>
      </c>
      <c r="D165" s="233"/>
      <c r="E165" s="233"/>
      <c r="F165" s="233"/>
      <c r="G165" s="233"/>
      <c r="H165" s="233"/>
      <c r="I165" s="233"/>
      <c r="J165" s="233"/>
      <c r="K165" s="234"/>
    </row>
    <row r="166" s="1" customFormat="1" ht="17.25" customHeight="1">
      <c r="B166" s="232"/>
      <c r="C166" s="257" t="s">
        <v>1659</v>
      </c>
      <c r="D166" s="257"/>
      <c r="E166" s="257"/>
      <c r="F166" s="257" t="s">
        <v>1660</v>
      </c>
      <c r="G166" s="299"/>
      <c r="H166" s="300" t="s">
        <v>53</v>
      </c>
      <c r="I166" s="300" t="s">
        <v>56</v>
      </c>
      <c r="J166" s="257" t="s">
        <v>1661</v>
      </c>
      <c r="K166" s="234"/>
    </row>
    <row r="167" s="1" customFormat="1" ht="17.25" customHeight="1">
      <c r="B167" s="235"/>
      <c r="C167" s="259" t="s">
        <v>1662</v>
      </c>
      <c r="D167" s="259"/>
      <c r="E167" s="259"/>
      <c r="F167" s="260" t="s">
        <v>1663</v>
      </c>
      <c r="G167" s="301"/>
      <c r="H167" s="302"/>
      <c r="I167" s="302"/>
      <c r="J167" s="259" t="s">
        <v>1664</v>
      </c>
      <c r="K167" s="237"/>
    </row>
    <row r="168" s="1" customFormat="1" ht="5.25" customHeight="1">
      <c r="B168" s="267"/>
      <c r="C168" s="262"/>
      <c r="D168" s="262"/>
      <c r="E168" s="262"/>
      <c r="F168" s="262"/>
      <c r="G168" s="263"/>
      <c r="H168" s="262"/>
      <c r="I168" s="262"/>
      <c r="J168" s="262"/>
      <c r="K168" s="290"/>
    </row>
    <row r="169" s="1" customFormat="1" ht="15" customHeight="1">
      <c r="B169" s="267"/>
      <c r="C169" s="242" t="s">
        <v>1668</v>
      </c>
      <c r="D169" s="242"/>
      <c r="E169" s="242"/>
      <c r="F169" s="265" t="s">
        <v>1665</v>
      </c>
      <c r="G169" s="242"/>
      <c r="H169" s="242" t="s">
        <v>1705</v>
      </c>
      <c r="I169" s="242" t="s">
        <v>1667</v>
      </c>
      <c r="J169" s="242">
        <v>120</v>
      </c>
      <c r="K169" s="290"/>
    </row>
    <row r="170" s="1" customFormat="1" ht="15" customHeight="1">
      <c r="B170" s="267"/>
      <c r="C170" s="242" t="s">
        <v>1714</v>
      </c>
      <c r="D170" s="242"/>
      <c r="E170" s="242"/>
      <c r="F170" s="265" t="s">
        <v>1665</v>
      </c>
      <c r="G170" s="242"/>
      <c r="H170" s="242" t="s">
        <v>1715</v>
      </c>
      <c r="I170" s="242" t="s">
        <v>1667</v>
      </c>
      <c r="J170" s="242" t="s">
        <v>1716</v>
      </c>
      <c r="K170" s="290"/>
    </row>
    <row r="171" s="1" customFormat="1" ht="15" customHeight="1">
      <c r="B171" s="267"/>
      <c r="C171" s="242" t="s">
        <v>1613</v>
      </c>
      <c r="D171" s="242"/>
      <c r="E171" s="242"/>
      <c r="F171" s="265" t="s">
        <v>1665</v>
      </c>
      <c r="G171" s="242"/>
      <c r="H171" s="242" t="s">
        <v>1732</v>
      </c>
      <c r="I171" s="242" t="s">
        <v>1667</v>
      </c>
      <c r="J171" s="242" t="s">
        <v>1716</v>
      </c>
      <c r="K171" s="290"/>
    </row>
    <row r="172" s="1" customFormat="1" ht="15" customHeight="1">
      <c r="B172" s="267"/>
      <c r="C172" s="242" t="s">
        <v>1670</v>
      </c>
      <c r="D172" s="242"/>
      <c r="E172" s="242"/>
      <c r="F172" s="265" t="s">
        <v>1671</v>
      </c>
      <c r="G172" s="242"/>
      <c r="H172" s="242" t="s">
        <v>1732</v>
      </c>
      <c r="I172" s="242" t="s">
        <v>1667</v>
      </c>
      <c r="J172" s="242">
        <v>50</v>
      </c>
      <c r="K172" s="290"/>
    </row>
    <row r="173" s="1" customFormat="1" ht="15" customHeight="1">
      <c r="B173" s="267"/>
      <c r="C173" s="242" t="s">
        <v>1673</v>
      </c>
      <c r="D173" s="242"/>
      <c r="E173" s="242"/>
      <c r="F173" s="265" t="s">
        <v>1665</v>
      </c>
      <c r="G173" s="242"/>
      <c r="H173" s="242" t="s">
        <v>1732</v>
      </c>
      <c r="I173" s="242" t="s">
        <v>1675</v>
      </c>
      <c r="J173" s="242"/>
      <c r="K173" s="290"/>
    </row>
    <row r="174" s="1" customFormat="1" ht="15" customHeight="1">
      <c r="B174" s="267"/>
      <c r="C174" s="242" t="s">
        <v>1684</v>
      </c>
      <c r="D174" s="242"/>
      <c r="E174" s="242"/>
      <c r="F174" s="265" t="s">
        <v>1671</v>
      </c>
      <c r="G174" s="242"/>
      <c r="H174" s="242" t="s">
        <v>1732</v>
      </c>
      <c r="I174" s="242" t="s">
        <v>1667</v>
      </c>
      <c r="J174" s="242">
        <v>50</v>
      </c>
      <c r="K174" s="290"/>
    </row>
    <row r="175" s="1" customFormat="1" ht="15" customHeight="1">
      <c r="B175" s="267"/>
      <c r="C175" s="242" t="s">
        <v>1692</v>
      </c>
      <c r="D175" s="242"/>
      <c r="E175" s="242"/>
      <c r="F175" s="265" t="s">
        <v>1671</v>
      </c>
      <c r="G175" s="242"/>
      <c r="H175" s="242" t="s">
        <v>1732</v>
      </c>
      <c r="I175" s="242" t="s">
        <v>1667</v>
      </c>
      <c r="J175" s="242">
        <v>50</v>
      </c>
      <c r="K175" s="290"/>
    </row>
    <row r="176" s="1" customFormat="1" ht="15" customHeight="1">
      <c r="B176" s="267"/>
      <c r="C176" s="242" t="s">
        <v>1690</v>
      </c>
      <c r="D176" s="242"/>
      <c r="E176" s="242"/>
      <c r="F176" s="265" t="s">
        <v>1671</v>
      </c>
      <c r="G176" s="242"/>
      <c r="H176" s="242" t="s">
        <v>1732</v>
      </c>
      <c r="I176" s="242" t="s">
        <v>1667</v>
      </c>
      <c r="J176" s="242">
        <v>50</v>
      </c>
      <c r="K176" s="290"/>
    </row>
    <row r="177" s="1" customFormat="1" ht="15" customHeight="1">
      <c r="B177" s="267"/>
      <c r="C177" s="242" t="s">
        <v>128</v>
      </c>
      <c r="D177" s="242"/>
      <c r="E177" s="242"/>
      <c r="F177" s="265" t="s">
        <v>1665</v>
      </c>
      <c r="G177" s="242"/>
      <c r="H177" s="242" t="s">
        <v>1733</v>
      </c>
      <c r="I177" s="242" t="s">
        <v>1734</v>
      </c>
      <c r="J177" s="242"/>
      <c r="K177" s="290"/>
    </row>
    <row r="178" s="1" customFormat="1" ht="15" customHeight="1">
      <c r="B178" s="267"/>
      <c r="C178" s="242" t="s">
        <v>56</v>
      </c>
      <c r="D178" s="242"/>
      <c r="E178" s="242"/>
      <c r="F178" s="265" t="s">
        <v>1665</v>
      </c>
      <c r="G178" s="242"/>
      <c r="H178" s="242" t="s">
        <v>1735</v>
      </c>
      <c r="I178" s="242" t="s">
        <v>1736</v>
      </c>
      <c r="J178" s="242">
        <v>1</v>
      </c>
      <c r="K178" s="290"/>
    </row>
    <row r="179" s="1" customFormat="1" ht="15" customHeight="1">
      <c r="B179" s="267"/>
      <c r="C179" s="242" t="s">
        <v>52</v>
      </c>
      <c r="D179" s="242"/>
      <c r="E179" s="242"/>
      <c r="F179" s="265" t="s">
        <v>1665</v>
      </c>
      <c r="G179" s="242"/>
      <c r="H179" s="242" t="s">
        <v>1737</v>
      </c>
      <c r="I179" s="242" t="s">
        <v>1667</v>
      </c>
      <c r="J179" s="242">
        <v>20</v>
      </c>
      <c r="K179" s="290"/>
    </row>
    <row r="180" s="1" customFormat="1" ht="15" customHeight="1">
      <c r="B180" s="267"/>
      <c r="C180" s="242" t="s">
        <v>53</v>
      </c>
      <c r="D180" s="242"/>
      <c r="E180" s="242"/>
      <c r="F180" s="265" t="s">
        <v>1665</v>
      </c>
      <c r="G180" s="242"/>
      <c r="H180" s="242" t="s">
        <v>1738</v>
      </c>
      <c r="I180" s="242" t="s">
        <v>1667</v>
      </c>
      <c r="J180" s="242">
        <v>255</v>
      </c>
      <c r="K180" s="290"/>
    </row>
    <row r="181" s="1" customFormat="1" ht="15" customHeight="1">
      <c r="B181" s="267"/>
      <c r="C181" s="242" t="s">
        <v>129</v>
      </c>
      <c r="D181" s="242"/>
      <c r="E181" s="242"/>
      <c r="F181" s="265" t="s">
        <v>1665</v>
      </c>
      <c r="G181" s="242"/>
      <c r="H181" s="242" t="s">
        <v>1629</v>
      </c>
      <c r="I181" s="242" t="s">
        <v>1667</v>
      </c>
      <c r="J181" s="242">
        <v>10</v>
      </c>
      <c r="K181" s="290"/>
    </row>
    <row r="182" s="1" customFormat="1" ht="15" customHeight="1">
      <c r="B182" s="267"/>
      <c r="C182" s="242" t="s">
        <v>130</v>
      </c>
      <c r="D182" s="242"/>
      <c r="E182" s="242"/>
      <c r="F182" s="265" t="s">
        <v>1665</v>
      </c>
      <c r="G182" s="242"/>
      <c r="H182" s="242" t="s">
        <v>1739</v>
      </c>
      <c r="I182" s="242" t="s">
        <v>1700</v>
      </c>
      <c r="J182" s="242"/>
      <c r="K182" s="290"/>
    </row>
    <row r="183" s="1" customFormat="1" ht="15" customHeight="1">
      <c r="B183" s="267"/>
      <c r="C183" s="242" t="s">
        <v>1740</v>
      </c>
      <c r="D183" s="242"/>
      <c r="E183" s="242"/>
      <c r="F183" s="265" t="s">
        <v>1665</v>
      </c>
      <c r="G183" s="242"/>
      <c r="H183" s="242" t="s">
        <v>1741</v>
      </c>
      <c r="I183" s="242" t="s">
        <v>1700</v>
      </c>
      <c r="J183" s="242"/>
      <c r="K183" s="290"/>
    </row>
    <row r="184" s="1" customFormat="1" ht="15" customHeight="1">
      <c r="B184" s="267"/>
      <c r="C184" s="242" t="s">
        <v>1729</v>
      </c>
      <c r="D184" s="242"/>
      <c r="E184" s="242"/>
      <c r="F184" s="265" t="s">
        <v>1665</v>
      </c>
      <c r="G184" s="242"/>
      <c r="H184" s="242" t="s">
        <v>1742</v>
      </c>
      <c r="I184" s="242" t="s">
        <v>1700</v>
      </c>
      <c r="J184" s="242"/>
      <c r="K184" s="290"/>
    </row>
    <row r="185" s="1" customFormat="1" ht="15" customHeight="1">
      <c r="B185" s="267"/>
      <c r="C185" s="242" t="s">
        <v>132</v>
      </c>
      <c r="D185" s="242"/>
      <c r="E185" s="242"/>
      <c r="F185" s="265" t="s">
        <v>1671</v>
      </c>
      <c r="G185" s="242"/>
      <c r="H185" s="242" t="s">
        <v>1743</v>
      </c>
      <c r="I185" s="242" t="s">
        <v>1667</v>
      </c>
      <c r="J185" s="242">
        <v>50</v>
      </c>
      <c r="K185" s="290"/>
    </row>
    <row r="186" s="1" customFormat="1" ht="15" customHeight="1">
      <c r="B186" s="267"/>
      <c r="C186" s="242" t="s">
        <v>1744</v>
      </c>
      <c r="D186" s="242"/>
      <c r="E186" s="242"/>
      <c r="F186" s="265" t="s">
        <v>1671</v>
      </c>
      <c r="G186" s="242"/>
      <c r="H186" s="242" t="s">
        <v>1745</v>
      </c>
      <c r="I186" s="242" t="s">
        <v>1746</v>
      </c>
      <c r="J186" s="242"/>
      <c r="K186" s="290"/>
    </row>
    <row r="187" s="1" customFormat="1" ht="15" customHeight="1">
      <c r="B187" s="267"/>
      <c r="C187" s="242" t="s">
        <v>1747</v>
      </c>
      <c r="D187" s="242"/>
      <c r="E187" s="242"/>
      <c r="F187" s="265" t="s">
        <v>1671</v>
      </c>
      <c r="G187" s="242"/>
      <c r="H187" s="242" t="s">
        <v>1748</v>
      </c>
      <c r="I187" s="242" t="s">
        <v>1746</v>
      </c>
      <c r="J187" s="242"/>
      <c r="K187" s="290"/>
    </row>
    <row r="188" s="1" customFormat="1" ht="15" customHeight="1">
      <c r="B188" s="267"/>
      <c r="C188" s="242" t="s">
        <v>1749</v>
      </c>
      <c r="D188" s="242"/>
      <c r="E188" s="242"/>
      <c r="F188" s="265" t="s">
        <v>1671</v>
      </c>
      <c r="G188" s="242"/>
      <c r="H188" s="242" t="s">
        <v>1750</v>
      </c>
      <c r="I188" s="242" t="s">
        <v>1746</v>
      </c>
      <c r="J188" s="242"/>
      <c r="K188" s="290"/>
    </row>
    <row r="189" s="1" customFormat="1" ht="15" customHeight="1">
      <c r="B189" s="267"/>
      <c r="C189" s="303" t="s">
        <v>1751</v>
      </c>
      <c r="D189" s="242"/>
      <c r="E189" s="242"/>
      <c r="F189" s="265" t="s">
        <v>1671</v>
      </c>
      <c r="G189" s="242"/>
      <c r="H189" s="242" t="s">
        <v>1752</v>
      </c>
      <c r="I189" s="242" t="s">
        <v>1753</v>
      </c>
      <c r="J189" s="304" t="s">
        <v>1754</v>
      </c>
      <c r="K189" s="290"/>
    </row>
    <row r="190" s="17" customFormat="1" ht="15" customHeight="1">
      <c r="B190" s="305"/>
      <c r="C190" s="306" t="s">
        <v>1755</v>
      </c>
      <c r="D190" s="307"/>
      <c r="E190" s="307"/>
      <c r="F190" s="308" t="s">
        <v>1671</v>
      </c>
      <c r="G190" s="307"/>
      <c r="H190" s="307" t="s">
        <v>1756</v>
      </c>
      <c r="I190" s="307" t="s">
        <v>1753</v>
      </c>
      <c r="J190" s="309" t="s">
        <v>1754</v>
      </c>
      <c r="K190" s="310"/>
    </row>
    <row r="191" s="1" customFormat="1" ht="15" customHeight="1">
      <c r="B191" s="267"/>
      <c r="C191" s="303" t="s">
        <v>41</v>
      </c>
      <c r="D191" s="242"/>
      <c r="E191" s="242"/>
      <c r="F191" s="265" t="s">
        <v>1665</v>
      </c>
      <c r="G191" s="242"/>
      <c r="H191" s="239" t="s">
        <v>1757</v>
      </c>
      <c r="I191" s="242" t="s">
        <v>1758</v>
      </c>
      <c r="J191" s="242"/>
      <c r="K191" s="290"/>
    </row>
    <row r="192" s="1" customFormat="1" ht="15" customHeight="1">
      <c r="B192" s="267"/>
      <c r="C192" s="303" t="s">
        <v>1759</v>
      </c>
      <c r="D192" s="242"/>
      <c r="E192" s="242"/>
      <c r="F192" s="265" t="s">
        <v>1665</v>
      </c>
      <c r="G192" s="242"/>
      <c r="H192" s="242" t="s">
        <v>1760</v>
      </c>
      <c r="I192" s="242" t="s">
        <v>1700</v>
      </c>
      <c r="J192" s="242"/>
      <c r="K192" s="290"/>
    </row>
    <row r="193" s="1" customFormat="1" ht="15" customHeight="1">
      <c r="B193" s="267"/>
      <c r="C193" s="303" t="s">
        <v>1761</v>
      </c>
      <c r="D193" s="242"/>
      <c r="E193" s="242"/>
      <c r="F193" s="265" t="s">
        <v>1665</v>
      </c>
      <c r="G193" s="242"/>
      <c r="H193" s="242" t="s">
        <v>1762</v>
      </c>
      <c r="I193" s="242" t="s">
        <v>1700</v>
      </c>
      <c r="J193" s="242"/>
      <c r="K193" s="290"/>
    </row>
    <row r="194" s="1" customFormat="1" ht="15" customHeight="1">
      <c r="B194" s="267"/>
      <c r="C194" s="303" t="s">
        <v>1763</v>
      </c>
      <c r="D194" s="242"/>
      <c r="E194" s="242"/>
      <c r="F194" s="265" t="s">
        <v>1671</v>
      </c>
      <c r="G194" s="242"/>
      <c r="H194" s="242" t="s">
        <v>1764</v>
      </c>
      <c r="I194" s="242" t="s">
        <v>1700</v>
      </c>
      <c r="J194" s="242"/>
      <c r="K194" s="290"/>
    </row>
    <row r="195" s="1" customFormat="1" ht="15" customHeight="1">
      <c r="B195" s="296"/>
      <c r="C195" s="311"/>
      <c r="D195" s="276"/>
      <c r="E195" s="276"/>
      <c r="F195" s="276"/>
      <c r="G195" s="276"/>
      <c r="H195" s="276"/>
      <c r="I195" s="276"/>
      <c r="J195" s="276"/>
      <c r="K195" s="297"/>
    </row>
    <row r="196" s="1" customFormat="1" ht="18.75" customHeight="1">
      <c r="B196" s="278"/>
      <c r="C196" s="288"/>
      <c r="D196" s="288"/>
      <c r="E196" s="288"/>
      <c r="F196" s="298"/>
      <c r="G196" s="288"/>
      <c r="H196" s="288"/>
      <c r="I196" s="288"/>
      <c r="J196" s="288"/>
      <c r="K196" s="278"/>
    </row>
    <row r="197" s="1" customFormat="1" ht="18.75" customHeight="1">
      <c r="B197" s="278"/>
      <c r="C197" s="288"/>
      <c r="D197" s="288"/>
      <c r="E197" s="288"/>
      <c r="F197" s="298"/>
      <c r="G197" s="288"/>
      <c r="H197" s="288"/>
      <c r="I197" s="288"/>
      <c r="J197" s="288"/>
      <c r="K197" s="278"/>
    </row>
    <row r="198" s="1" customFormat="1" ht="18.75" customHeight="1">
      <c r="B198" s="250"/>
      <c r="C198" s="250"/>
      <c r="D198" s="250"/>
      <c r="E198" s="250"/>
      <c r="F198" s="250"/>
      <c r="G198" s="250"/>
      <c r="H198" s="250"/>
      <c r="I198" s="250"/>
      <c r="J198" s="250"/>
      <c r="K198" s="250"/>
    </row>
    <row r="199" s="1" customFormat="1" ht="13.5">
      <c r="B199" s="229"/>
      <c r="C199" s="230"/>
      <c r="D199" s="230"/>
      <c r="E199" s="230"/>
      <c r="F199" s="230"/>
      <c r="G199" s="230"/>
      <c r="H199" s="230"/>
      <c r="I199" s="230"/>
      <c r="J199" s="230"/>
      <c r="K199" s="231"/>
    </row>
    <row r="200" s="1" customFormat="1" ht="21">
      <c r="B200" s="232"/>
      <c r="C200" s="233" t="s">
        <v>1765</v>
      </c>
      <c r="D200" s="233"/>
      <c r="E200" s="233"/>
      <c r="F200" s="233"/>
      <c r="G200" s="233"/>
      <c r="H200" s="233"/>
      <c r="I200" s="233"/>
      <c r="J200" s="233"/>
      <c r="K200" s="234"/>
    </row>
    <row r="201" s="1" customFormat="1" ht="25.5" customHeight="1">
      <c r="B201" s="232"/>
      <c r="C201" s="312" t="s">
        <v>1766</v>
      </c>
      <c r="D201" s="312"/>
      <c r="E201" s="312"/>
      <c r="F201" s="312" t="s">
        <v>1767</v>
      </c>
      <c r="G201" s="313"/>
      <c r="H201" s="312" t="s">
        <v>1768</v>
      </c>
      <c r="I201" s="312"/>
      <c r="J201" s="312"/>
      <c r="K201" s="234"/>
    </row>
    <row r="202" s="1" customFormat="1" ht="5.25" customHeight="1">
      <c r="B202" s="267"/>
      <c r="C202" s="262"/>
      <c r="D202" s="262"/>
      <c r="E202" s="262"/>
      <c r="F202" s="262"/>
      <c r="G202" s="288"/>
      <c r="H202" s="262"/>
      <c r="I202" s="262"/>
      <c r="J202" s="262"/>
      <c r="K202" s="290"/>
    </row>
    <row r="203" s="1" customFormat="1" ht="15" customHeight="1">
      <c r="B203" s="267"/>
      <c r="C203" s="242" t="s">
        <v>1758</v>
      </c>
      <c r="D203" s="242"/>
      <c r="E203" s="242"/>
      <c r="F203" s="265" t="s">
        <v>42</v>
      </c>
      <c r="G203" s="242"/>
      <c r="H203" s="242" t="s">
        <v>1769</v>
      </c>
      <c r="I203" s="242"/>
      <c r="J203" s="242"/>
      <c r="K203" s="290"/>
    </row>
    <row r="204" s="1" customFormat="1" ht="15" customHeight="1">
      <c r="B204" s="267"/>
      <c r="C204" s="242"/>
      <c r="D204" s="242"/>
      <c r="E204" s="242"/>
      <c r="F204" s="265" t="s">
        <v>43</v>
      </c>
      <c r="G204" s="242"/>
      <c r="H204" s="242" t="s">
        <v>1770</v>
      </c>
      <c r="I204" s="242"/>
      <c r="J204" s="242"/>
      <c r="K204" s="290"/>
    </row>
    <row r="205" s="1" customFormat="1" ht="15" customHeight="1">
      <c r="B205" s="267"/>
      <c r="C205" s="242"/>
      <c r="D205" s="242"/>
      <c r="E205" s="242"/>
      <c r="F205" s="265" t="s">
        <v>46</v>
      </c>
      <c r="G205" s="242"/>
      <c r="H205" s="242" t="s">
        <v>1771</v>
      </c>
      <c r="I205" s="242"/>
      <c r="J205" s="242"/>
      <c r="K205" s="290"/>
    </row>
    <row r="206" s="1" customFormat="1" ht="15" customHeight="1">
      <c r="B206" s="267"/>
      <c r="C206" s="242"/>
      <c r="D206" s="242"/>
      <c r="E206" s="242"/>
      <c r="F206" s="265" t="s">
        <v>44</v>
      </c>
      <c r="G206" s="242"/>
      <c r="H206" s="242" t="s">
        <v>1772</v>
      </c>
      <c r="I206" s="242"/>
      <c r="J206" s="242"/>
      <c r="K206" s="290"/>
    </row>
    <row r="207" s="1" customFormat="1" ht="15" customHeight="1">
      <c r="B207" s="267"/>
      <c r="C207" s="242"/>
      <c r="D207" s="242"/>
      <c r="E207" s="242"/>
      <c r="F207" s="265" t="s">
        <v>45</v>
      </c>
      <c r="G207" s="242"/>
      <c r="H207" s="242" t="s">
        <v>1773</v>
      </c>
      <c r="I207" s="242"/>
      <c r="J207" s="242"/>
      <c r="K207" s="290"/>
    </row>
    <row r="208" s="1" customFormat="1" ht="15" customHeight="1">
      <c r="B208" s="267"/>
      <c r="C208" s="242"/>
      <c r="D208" s="242"/>
      <c r="E208" s="242"/>
      <c r="F208" s="265"/>
      <c r="G208" s="242"/>
      <c r="H208" s="242"/>
      <c r="I208" s="242"/>
      <c r="J208" s="242"/>
      <c r="K208" s="290"/>
    </row>
    <row r="209" s="1" customFormat="1" ht="15" customHeight="1">
      <c r="B209" s="267"/>
      <c r="C209" s="242" t="s">
        <v>1712</v>
      </c>
      <c r="D209" s="242"/>
      <c r="E209" s="242"/>
      <c r="F209" s="265" t="s">
        <v>78</v>
      </c>
      <c r="G209" s="242"/>
      <c r="H209" s="242" t="s">
        <v>1774</v>
      </c>
      <c r="I209" s="242"/>
      <c r="J209" s="242"/>
      <c r="K209" s="290"/>
    </row>
    <row r="210" s="1" customFormat="1" ht="15" customHeight="1">
      <c r="B210" s="267"/>
      <c r="C210" s="242"/>
      <c r="D210" s="242"/>
      <c r="E210" s="242"/>
      <c r="F210" s="265" t="s">
        <v>1610</v>
      </c>
      <c r="G210" s="242"/>
      <c r="H210" s="242" t="s">
        <v>1611</v>
      </c>
      <c r="I210" s="242"/>
      <c r="J210" s="242"/>
      <c r="K210" s="290"/>
    </row>
    <row r="211" s="1" customFormat="1" ht="15" customHeight="1">
      <c r="B211" s="267"/>
      <c r="C211" s="242"/>
      <c r="D211" s="242"/>
      <c r="E211" s="242"/>
      <c r="F211" s="265" t="s">
        <v>1608</v>
      </c>
      <c r="G211" s="242"/>
      <c r="H211" s="242" t="s">
        <v>1775</v>
      </c>
      <c r="I211" s="242"/>
      <c r="J211" s="242"/>
      <c r="K211" s="290"/>
    </row>
    <row r="212" s="1" customFormat="1" ht="15" customHeight="1">
      <c r="B212" s="314"/>
      <c r="C212" s="242"/>
      <c r="D212" s="242"/>
      <c r="E212" s="242"/>
      <c r="F212" s="265" t="s">
        <v>108</v>
      </c>
      <c r="G212" s="303"/>
      <c r="H212" s="294" t="s">
        <v>1612</v>
      </c>
      <c r="I212" s="294"/>
      <c r="J212" s="294"/>
      <c r="K212" s="315"/>
    </row>
    <row r="213" s="1" customFormat="1" ht="15" customHeight="1">
      <c r="B213" s="314"/>
      <c r="C213" s="242"/>
      <c r="D213" s="242"/>
      <c r="E213" s="242"/>
      <c r="F213" s="265" t="s">
        <v>1527</v>
      </c>
      <c r="G213" s="303"/>
      <c r="H213" s="294" t="s">
        <v>1438</v>
      </c>
      <c r="I213" s="294"/>
      <c r="J213" s="294"/>
      <c r="K213" s="315"/>
    </row>
    <row r="214" s="1" customFormat="1" ht="15" customHeight="1">
      <c r="B214" s="314"/>
      <c r="C214" s="242"/>
      <c r="D214" s="242"/>
      <c r="E214" s="242"/>
      <c r="F214" s="265"/>
      <c r="G214" s="303"/>
      <c r="H214" s="294"/>
      <c r="I214" s="294"/>
      <c r="J214" s="294"/>
      <c r="K214" s="315"/>
    </row>
    <row r="215" s="1" customFormat="1" ht="15" customHeight="1">
      <c r="B215" s="314"/>
      <c r="C215" s="242" t="s">
        <v>1736</v>
      </c>
      <c r="D215" s="242"/>
      <c r="E215" s="242"/>
      <c r="F215" s="265">
        <v>1</v>
      </c>
      <c r="G215" s="303"/>
      <c r="H215" s="294" t="s">
        <v>1776</v>
      </c>
      <c r="I215" s="294"/>
      <c r="J215" s="294"/>
      <c r="K215" s="315"/>
    </row>
    <row r="216" s="1" customFormat="1" ht="15" customHeight="1">
      <c r="B216" s="314"/>
      <c r="C216" s="242"/>
      <c r="D216" s="242"/>
      <c r="E216" s="242"/>
      <c r="F216" s="265">
        <v>2</v>
      </c>
      <c r="G216" s="303"/>
      <c r="H216" s="294" t="s">
        <v>1777</v>
      </c>
      <c r="I216" s="294"/>
      <c r="J216" s="294"/>
      <c r="K216" s="315"/>
    </row>
    <row r="217" s="1" customFormat="1" ht="15" customHeight="1">
      <c r="B217" s="314"/>
      <c r="C217" s="242"/>
      <c r="D217" s="242"/>
      <c r="E217" s="242"/>
      <c r="F217" s="265">
        <v>3</v>
      </c>
      <c r="G217" s="303"/>
      <c r="H217" s="294" t="s">
        <v>1778</v>
      </c>
      <c r="I217" s="294"/>
      <c r="J217" s="294"/>
      <c r="K217" s="315"/>
    </row>
    <row r="218" s="1" customFormat="1" ht="15" customHeight="1">
      <c r="B218" s="314"/>
      <c r="C218" s="242"/>
      <c r="D218" s="242"/>
      <c r="E218" s="242"/>
      <c r="F218" s="265">
        <v>4</v>
      </c>
      <c r="G218" s="303"/>
      <c r="H218" s="294" t="s">
        <v>1779</v>
      </c>
      <c r="I218" s="294"/>
      <c r="J218" s="294"/>
      <c r="K218" s="315"/>
    </row>
    <row r="219" s="1" customFormat="1" ht="12.75" customHeight="1">
      <c r="B219" s="316"/>
      <c r="C219" s="317"/>
      <c r="D219" s="317"/>
      <c r="E219" s="317"/>
      <c r="F219" s="317"/>
      <c r="G219" s="317"/>
      <c r="H219" s="317"/>
      <c r="I219" s="317"/>
      <c r="J219" s="317"/>
      <c r="K219" s="31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80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110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UHK - Objekt E - Stavební úpravy pracoviště centra terénní archeologie (CETA)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111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112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113</v>
      </c>
      <c r="G12" s="39"/>
      <c r="H12" s="39"/>
      <c r="I12" s="33" t="s">
        <v>23</v>
      </c>
      <c r="J12" s="65" t="str">
        <f>'Rekapitulace stavby'!AN8</f>
        <v>8. 12. 2025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28</v>
      </c>
      <c r="J24" s="28" t="str">
        <f>IF('Rekapitulace stavby'!AN20="","",'Rekapitulace stavby'!AN20)</f>
        <v/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ROUND(J88,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ROUND((SUM(BE88:BE182)),  2)</f>
        <v>0</v>
      </c>
      <c r="G33" s="39"/>
      <c r="H33" s="39"/>
      <c r="I33" s="124">
        <v>0.20999999999999999</v>
      </c>
      <c r="J33" s="123">
        <f>ROUND(((SUM(BE88:BE182))*I33),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ROUND((SUM(BF88:BF182)),  2)</f>
        <v>0</v>
      </c>
      <c r="G34" s="39"/>
      <c r="H34" s="39"/>
      <c r="I34" s="124">
        <v>0.12</v>
      </c>
      <c r="J34" s="123">
        <f>ROUND(((SUM(BF88:BF182))*I34),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ROUND((SUM(BG88:BG182)),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ROUND((SUM(BH88:BH182)),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ROUND((SUM(BI88:BI182)),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114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UHK - Objekt E - Stavební úpravy pracoviště centra terénní archeologie (CETA)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111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01.1a - Stavební část - bourací práce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Hradec Králové</v>
      </c>
      <c r="G52" s="39"/>
      <c r="H52" s="39"/>
      <c r="I52" s="33" t="s">
        <v>23</v>
      </c>
      <c r="J52" s="65" t="str">
        <f>IF(J12="","",J12)</f>
        <v>8. 12. 2025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Univerzita Hradec Králové</v>
      </c>
      <c r="G54" s="39"/>
      <c r="H54" s="39"/>
      <c r="I54" s="33" t="s">
        <v>31</v>
      </c>
      <c r="J54" s="37" t="str">
        <f>E21</f>
        <v>Fplan projekty a stavby s. r. 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115</v>
      </c>
      <c r="D57" s="125"/>
      <c r="E57" s="125"/>
      <c r="F57" s="125"/>
      <c r="G57" s="125"/>
      <c r="H57" s="125"/>
      <c r="I57" s="125"/>
      <c r="J57" s="132" t="s">
        <v>116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J88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117</v>
      </c>
    </row>
    <row r="60" s="9" customFormat="1" ht="24.96" customHeight="1">
      <c r="A60" s="9"/>
      <c r="B60" s="134"/>
      <c r="C60" s="9"/>
      <c r="D60" s="135" t="s">
        <v>118</v>
      </c>
      <c r="E60" s="136"/>
      <c r="F60" s="136"/>
      <c r="G60" s="136"/>
      <c r="H60" s="136"/>
      <c r="I60" s="136"/>
      <c r="J60" s="137">
        <f>J89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119</v>
      </c>
      <c r="E61" s="140"/>
      <c r="F61" s="140"/>
      <c r="G61" s="140"/>
      <c r="H61" s="140"/>
      <c r="I61" s="140"/>
      <c r="J61" s="141">
        <f>J90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120</v>
      </c>
      <c r="E62" s="140"/>
      <c r="F62" s="140"/>
      <c r="G62" s="140"/>
      <c r="H62" s="140"/>
      <c r="I62" s="140"/>
      <c r="J62" s="141">
        <f>J126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34"/>
      <c r="C63" s="9"/>
      <c r="D63" s="135" t="s">
        <v>121</v>
      </c>
      <c r="E63" s="136"/>
      <c r="F63" s="136"/>
      <c r="G63" s="136"/>
      <c r="H63" s="136"/>
      <c r="I63" s="136"/>
      <c r="J63" s="137">
        <f>J144</f>
        <v>0</v>
      </c>
      <c r="K63" s="9"/>
      <c r="L63" s="134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38"/>
      <c r="C64" s="10"/>
      <c r="D64" s="139" t="s">
        <v>122</v>
      </c>
      <c r="E64" s="140"/>
      <c r="F64" s="140"/>
      <c r="G64" s="140"/>
      <c r="H64" s="140"/>
      <c r="I64" s="140"/>
      <c r="J64" s="141">
        <f>J145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123</v>
      </c>
      <c r="E65" s="140"/>
      <c r="F65" s="140"/>
      <c r="G65" s="140"/>
      <c r="H65" s="140"/>
      <c r="I65" s="140"/>
      <c r="J65" s="141">
        <f>J153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38"/>
      <c r="C66" s="10"/>
      <c r="D66" s="139" t="s">
        <v>124</v>
      </c>
      <c r="E66" s="140"/>
      <c r="F66" s="140"/>
      <c r="G66" s="140"/>
      <c r="H66" s="140"/>
      <c r="I66" s="140"/>
      <c r="J66" s="141">
        <f>J161</f>
        <v>0</v>
      </c>
      <c r="K66" s="10"/>
      <c r="L66" s="13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38"/>
      <c r="C67" s="10"/>
      <c r="D67" s="139" t="s">
        <v>125</v>
      </c>
      <c r="E67" s="140"/>
      <c r="F67" s="140"/>
      <c r="G67" s="140"/>
      <c r="H67" s="140"/>
      <c r="I67" s="140"/>
      <c r="J67" s="141">
        <f>J169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8"/>
      <c r="C68" s="10"/>
      <c r="D68" s="139" t="s">
        <v>126</v>
      </c>
      <c r="E68" s="140"/>
      <c r="F68" s="140"/>
      <c r="G68" s="140"/>
      <c r="H68" s="140"/>
      <c r="I68" s="140"/>
      <c r="J68" s="141">
        <f>J174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39"/>
      <c r="D69" s="39"/>
      <c r="E69" s="39"/>
      <c r="F69" s="39"/>
      <c r="G69" s="39"/>
      <c r="H69" s="39"/>
      <c r="I69" s="39"/>
      <c r="J69" s="39"/>
      <c r="K69" s="39"/>
      <c r="L69" s="117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58"/>
      <c r="C74" s="59"/>
      <c r="D74" s="59"/>
      <c r="E74" s="59"/>
      <c r="F74" s="59"/>
      <c r="G74" s="59"/>
      <c r="H74" s="59"/>
      <c r="I74" s="59"/>
      <c r="J74" s="59"/>
      <c r="K74" s="5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127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17</v>
      </c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39"/>
      <c r="D78" s="39"/>
      <c r="E78" s="116" t="str">
        <f>E7</f>
        <v>UHK - Objekt E - Stavební úpravy pracoviště centra terénní archeologie (CETA)</v>
      </c>
      <c r="F78" s="33"/>
      <c r="G78" s="33"/>
      <c r="H78" s="33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111</v>
      </c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39"/>
      <c r="D80" s="39"/>
      <c r="E80" s="63" t="str">
        <f>E9</f>
        <v>SO 01.1a - Stavební část - bourací práce</v>
      </c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39"/>
      <c r="E82" s="39"/>
      <c r="F82" s="28" t="str">
        <f>F12</f>
        <v>Hradec Králové</v>
      </c>
      <c r="G82" s="39"/>
      <c r="H82" s="39"/>
      <c r="I82" s="33" t="s">
        <v>23</v>
      </c>
      <c r="J82" s="65" t="str">
        <f>IF(J12="","",J12)</f>
        <v>8. 12. 2025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5.65" customHeight="1">
      <c r="A84" s="39"/>
      <c r="B84" s="40"/>
      <c r="C84" s="33" t="s">
        <v>25</v>
      </c>
      <c r="D84" s="39"/>
      <c r="E84" s="39"/>
      <c r="F84" s="28" t="str">
        <f>E15</f>
        <v>Univerzita Hradec Králové</v>
      </c>
      <c r="G84" s="39"/>
      <c r="H84" s="39"/>
      <c r="I84" s="33" t="s">
        <v>31</v>
      </c>
      <c r="J84" s="37" t="str">
        <f>E21</f>
        <v>Fplan projekty a stavby s. r. o.</v>
      </c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29</v>
      </c>
      <c r="D85" s="39"/>
      <c r="E85" s="39"/>
      <c r="F85" s="28" t="str">
        <f>IF(E18="","",E18)</f>
        <v>Vyplň údaj</v>
      </c>
      <c r="G85" s="39"/>
      <c r="H85" s="39"/>
      <c r="I85" s="33" t="s">
        <v>34</v>
      </c>
      <c r="J85" s="37" t="str">
        <f>E24</f>
        <v xml:space="preserve"> </v>
      </c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39"/>
      <c r="D86" s="39"/>
      <c r="E86" s="39"/>
      <c r="F86" s="39"/>
      <c r="G86" s="39"/>
      <c r="H86" s="39"/>
      <c r="I86" s="39"/>
      <c r="J86" s="39"/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42"/>
      <c r="B87" s="143"/>
      <c r="C87" s="144" t="s">
        <v>128</v>
      </c>
      <c r="D87" s="145" t="s">
        <v>56</v>
      </c>
      <c r="E87" s="145" t="s">
        <v>52</v>
      </c>
      <c r="F87" s="145" t="s">
        <v>53</v>
      </c>
      <c r="G87" s="145" t="s">
        <v>129</v>
      </c>
      <c r="H87" s="145" t="s">
        <v>130</v>
      </c>
      <c r="I87" s="145" t="s">
        <v>131</v>
      </c>
      <c r="J87" s="145" t="s">
        <v>116</v>
      </c>
      <c r="K87" s="146" t="s">
        <v>132</v>
      </c>
      <c r="L87" s="147"/>
      <c r="M87" s="81" t="s">
        <v>3</v>
      </c>
      <c r="N87" s="82" t="s">
        <v>41</v>
      </c>
      <c r="O87" s="82" t="s">
        <v>133</v>
      </c>
      <c r="P87" s="82" t="s">
        <v>134</v>
      </c>
      <c r="Q87" s="82" t="s">
        <v>135</v>
      </c>
      <c r="R87" s="82" t="s">
        <v>136</v>
      </c>
      <c r="S87" s="82" t="s">
        <v>137</v>
      </c>
      <c r="T87" s="83" t="s">
        <v>138</v>
      </c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</row>
    <row r="88" s="2" customFormat="1" ht="22.8" customHeight="1">
      <c r="A88" s="39"/>
      <c r="B88" s="40"/>
      <c r="C88" s="88" t="s">
        <v>139</v>
      </c>
      <c r="D88" s="39"/>
      <c r="E88" s="39"/>
      <c r="F88" s="39"/>
      <c r="G88" s="39"/>
      <c r="H88" s="39"/>
      <c r="I88" s="39"/>
      <c r="J88" s="148">
        <f>BK88</f>
        <v>0</v>
      </c>
      <c r="K88" s="39"/>
      <c r="L88" s="40"/>
      <c r="M88" s="84"/>
      <c r="N88" s="69"/>
      <c r="O88" s="85"/>
      <c r="P88" s="149">
        <f>P89+P144</f>
        <v>0</v>
      </c>
      <c r="Q88" s="85"/>
      <c r="R88" s="149">
        <f>R89+R144</f>
        <v>0</v>
      </c>
      <c r="S88" s="85"/>
      <c r="T88" s="150">
        <f>T89+T144</f>
        <v>8.2333040699999991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70</v>
      </c>
      <c r="AU88" s="20" t="s">
        <v>117</v>
      </c>
      <c r="BK88" s="151">
        <f>BK89+BK144</f>
        <v>0</v>
      </c>
    </row>
    <row r="89" s="12" customFormat="1" ht="25.92" customHeight="1">
      <c r="A89" s="12"/>
      <c r="B89" s="152"/>
      <c r="C89" s="12"/>
      <c r="D89" s="153" t="s">
        <v>70</v>
      </c>
      <c r="E89" s="154" t="s">
        <v>140</v>
      </c>
      <c r="F89" s="154" t="s">
        <v>141</v>
      </c>
      <c r="G89" s="12"/>
      <c r="H89" s="12"/>
      <c r="I89" s="155"/>
      <c r="J89" s="156">
        <f>BK89</f>
        <v>0</v>
      </c>
      <c r="K89" s="12"/>
      <c r="L89" s="152"/>
      <c r="M89" s="157"/>
      <c r="N89" s="158"/>
      <c r="O89" s="158"/>
      <c r="P89" s="159">
        <f>P90+P126</f>
        <v>0</v>
      </c>
      <c r="Q89" s="158"/>
      <c r="R89" s="159">
        <f>R90+R126</f>
        <v>0</v>
      </c>
      <c r="S89" s="158"/>
      <c r="T89" s="160">
        <f>T90+T126</f>
        <v>4.9417799999999996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53" t="s">
        <v>79</v>
      </c>
      <c r="AT89" s="161" t="s">
        <v>70</v>
      </c>
      <c r="AU89" s="161" t="s">
        <v>71</v>
      </c>
      <c r="AY89" s="153" t="s">
        <v>142</v>
      </c>
      <c r="BK89" s="162">
        <f>BK90+BK126</f>
        <v>0</v>
      </c>
    </row>
    <row r="90" s="12" customFormat="1" ht="22.8" customHeight="1">
      <c r="A90" s="12"/>
      <c r="B90" s="152"/>
      <c r="C90" s="12"/>
      <c r="D90" s="153" t="s">
        <v>70</v>
      </c>
      <c r="E90" s="163" t="s">
        <v>143</v>
      </c>
      <c r="F90" s="163" t="s">
        <v>144</v>
      </c>
      <c r="G90" s="12"/>
      <c r="H90" s="12"/>
      <c r="I90" s="155"/>
      <c r="J90" s="164">
        <f>BK90</f>
        <v>0</v>
      </c>
      <c r="K90" s="12"/>
      <c r="L90" s="152"/>
      <c r="M90" s="157"/>
      <c r="N90" s="158"/>
      <c r="O90" s="158"/>
      <c r="P90" s="159">
        <f>SUM(P91:P125)</f>
        <v>0</v>
      </c>
      <c r="Q90" s="158"/>
      <c r="R90" s="159">
        <f>SUM(R91:R125)</f>
        <v>0</v>
      </c>
      <c r="S90" s="158"/>
      <c r="T90" s="160">
        <f>SUM(T91:T125)</f>
        <v>4.9417799999999996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53" t="s">
        <v>79</v>
      </c>
      <c r="AT90" s="161" t="s">
        <v>70</v>
      </c>
      <c r="AU90" s="161" t="s">
        <v>79</v>
      </c>
      <c r="AY90" s="153" t="s">
        <v>142</v>
      </c>
      <c r="BK90" s="162">
        <f>SUM(BK91:BK125)</f>
        <v>0</v>
      </c>
    </row>
    <row r="91" s="2" customFormat="1" ht="21.75" customHeight="1">
      <c r="A91" s="39"/>
      <c r="B91" s="165"/>
      <c r="C91" s="166" t="s">
        <v>79</v>
      </c>
      <c r="D91" s="166" t="s">
        <v>145</v>
      </c>
      <c r="E91" s="167" t="s">
        <v>146</v>
      </c>
      <c r="F91" s="168" t="s">
        <v>147</v>
      </c>
      <c r="G91" s="169" t="s">
        <v>148</v>
      </c>
      <c r="H91" s="170">
        <v>90.007000000000005</v>
      </c>
      <c r="I91" s="171"/>
      <c r="J91" s="172">
        <f>ROUND(I91*H91,2)</f>
        <v>0</v>
      </c>
      <c r="K91" s="168" t="s">
        <v>149</v>
      </c>
      <c r="L91" s="40"/>
      <c r="M91" s="173" t="s">
        <v>3</v>
      </c>
      <c r="N91" s="174" t="s">
        <v>42</v>
      </c>
      <c r="O91" s="73"/>
      <c r="P91" s="175">
        <f>O91*H91</f>
        <v>0</v>
      </c>
      <c r="Q91" s="175">
        <v>0</v>
      </c>
      <c r="R91" s="175">
        <f>Q91*H91</f>
        <v>0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150</v>
      </c>
      <c r="AT91" s="177" t="s">
        <v>145</v>
      </c>
      <c r="AU91" s="177" t="s">
        <v>81</v>
      </c>
      <c r="AY91" s="20" t="s">
        <v>142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79</v>
      </c>
      <c r="BK91" s="178">
        <f>ROUND(I91*H91,2)</f>
        <v>0</v>
      </c>
      <c r="BL91" s="20" t="s">
        <v>150</v>
      </c>
      <c r="BM91" s="177" t="s">
        <v>151</v>
      </c>
    </row>
    <row r="92" s="2" customFormat="1">
      <c r="A92" s="39"/>
      <c r="B92" s="40"/>
      <c r="C92" s="39"/>
      <c r="D92" s="179" t="s">
        <v>152</v>
      </c>
      <c r="E92" s="39"/>
      <c r="F92" s="180" t="s">
        <v>153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152</v>
      </c>
      <c r="AU92" s="20" t="s">
        <v>81</v>
      </c>
    </row>
    <row r="93" s="2" customFormat="1">
      <c r="A93" s="39"/>
      <c r="B93" s="40"/>
      <c r="C93" s="39"/>
      <c r="D93" s="184" t="s">
        <v>154</v>
      </c>
      <c r="E93" s="39"/>
      <c r="F93" s="185" t="s">
        <v>155</v>
      </c>
      <c r="G93" s="39"/>
      <c r="H93" s="39"/>
      <c r="I93" s="181"/>
      <c r="J93" s="39"/>
      <c r="K93" s="39"/>
      <c r="L93" s="40"/>
      <c r="M93" s="182"/>
      <c r="N93" s="183"/>
      <c r="O93" s="73"/>
      <c r="P93" s="73"/>
      <c r="Q93" s="73"/>
      <c r="R93" s="73"/>
      <c r="S93" s="73"/>
      <c r="T93" s="74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0" t="s">
        <v>154</v>
      </c>
      <c r="AU93" s="20" t="s">
        <v>81</v>
      </c>
    </row>
    <row r="94" s="13" customFormat="1">
      <c r="A94" s="13"/>
      <c r="B94" s="186"/>
      <c r="C94" s="13"/>
      <c r="D94" s="179" t="s">
        <v>156</v>
      </c>
      <c r="E94" s="187" t="s">
        <v>3</v>
      </c>
      <c r="F94" s="188" t="s">
        <v>157</v>
      </c>
      <c r="G94" s="13"/>
      <c r="H94" s="189">
        <v>86.079999999999998</v>
      </c>
      <c r="I94" s="190"/>
      <c r="J94" s="13"/>
      <c r="K94" s="13"/>
      <c r="L94" s="186"/>
      <c r="M94" s="191"/>
      <c r="N94" s="192"/>
      <c r="O94" s="192"/>
      <c r="P94" s="192"/>
      <c r="Q94" s="192"/>
      <c r="R94" s="192"/>
      <c r="S94" s="192"/>
      <c r="T94" s="19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187" t="s">
        <v>156</v>
      </c>
      <c r="AU94" s="187" t="s">
        <v>81</v>
      </c>
      <c r="AV94" s="13" t="s">
        <v>81</v>
      </c>
      <c r="AW94" s="13" t="s">
        <v>33</v>
      </c>
      <c r="AX94" s="13" t="s">
        <v>71</v>
      </c>
      <c r="AY94" s="187" t="s">
        <v>142</v>
      </c>
    </row>
    <row r="95" s="13" customFormat="1">
      <c r="A95" s="13"/>
      <c r="B95" s="186"/>
      <c r="C95" s="13"/>
      <c r="D95" s="179" t="s">
        <v>156</v>
      </c>
      <c r="E95" s="187" t="s">
        <v>3</v>
      </c>
      <c r="F95" s="188" t="s">
        <v>158</v>
      </c>
      <c r="G95" s="13"/>
      <c r="H95" s="189">
        <v>3.927</v>
      </c>
      <c r="I95" s="190"/>
      <c r="J95" s="13"/>
      <c r="K95" s="13"/>
      <c r="L95" s="186"/>
      <c r="M95" s="191"/>
      <c r="N95" s="192"/>
      <c r="O95" s="192"/>
      <c r="P95" s="192"/>
      <c r="Q95" s="192"/>
      <c r="R95" s="192"/>
      <c r="S95" s="192"/>
      <c r="T95" s="19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187" t="s">
        <v>156</v>
      </c>
      <c r="AU95" s="187" t="s">
        <v>81</v>
      </c>
      <c r="AV95" s="13" t="s">
        <v>81</v>
      </c>
      <c r="AW95" s="13" t="s">
        <v>33</v>
      </c>
      <c r="AX95" s="13" t="s">
        <v>71</v>
      </c>
      <c r="AY95" s="187" t="s">
        <v>142</v>
      </c>
    </row>
    <row r="96" s="14" customFormat="1">
      <c r="A96" s="14"/>
      <c r="B96" s="194"/>
      <c r="C96" s="14"/>
      <c r="D96" s="179" t="s">
        <v>156</v>
      </c>
      <c r="E96" s="195" t="s">
        <v>3</v>
      </c>
      <c r="F96" s="196" t="s">
        <v>159</v>
      </c>
      <c r="G96" s="14"/>
      <c r="H96" s="197">
        <v>90.007000000000005</v>
      </c>
      <c r="I96" s="198"/>
      <c r="J96" s="14"/>
      <c r="K96" s="14"/>
      <c r="L96" s="194"/>
      <c r="M96" s="199"/>
      <c r="N96" s="200"/>
      <c r="O96" s="200"/>
      <c r="P96" s="200"/>
      <c r="Q96" s="200"/>
      <c r="R96" s="200"/>
      <c r="S96" s="200"/>
      <c r="T96" s="201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195" t="s">
        <v>156</v>
      </c>
      <c r="AU96" s="195" t="s">
        <v>81</v>
      </c>
      <c r="AV96" s="14" t="s">
        <v>150</v>
      </c>
      <c r="AW96" s="14" t="s">
        <v>33</v>
      </c>
      <c r="AX96" s="14" t="s">
        <v>79</v>
      </c>
      <c r="AY96" s="195" t="s">
        <v>142</v>
      </c>
    </row>
    <row r="97" s="2" customFormat="1" ht="16.5" customHeight="1">
      <c r="A97" s="39"/>
      <c r="B97" s="165"/>
      <c r="C97" s="166" t="s">
        <v>81</v>
      </c>
      <c r="D97" s="166" t="s">
        <v>145</v>
      </c>
      <c r="E97" s="167" t="s">
        <v>160</v>
      </c>
      <c r="F97" s="168" t="s">
        <v>161</v>
      </c>
      <c r="G97" s="169" t="s">
        <v>148</v>
      </c>
      <c r="H97" s="170">
        <v>9.2699999999999996</v>
      </c>
      <c r="I97" s="171"/>
      <c r="J97" s="172">
        <f>ROUND(I97*H97,2)</f>
        <v>0</v>
      </c>
      <c r="K97" s="168" t="s">
        <v>149</v>
      </c>
      <c r="L97" s="40"/>
      <c r="M97" s="173" t="s">
        <v>3</v>
      </c>
      <c r="N97" s="174" t="s">
        <v>42</v>
      </c>
      <c r="O97" s="73"/>
      <c r="P97" s="175">
        <f>O97*H97</f>
        <v>0</v>
      </c>
      <c r="Q97" s="175">
        <v>0</v>
      </c>
      <c r="R97" s="175">
        <f>Q97*H97</f>
        <v>0</v>
      </c>
      <c r="S97" s="175">
        <v>0.308</v>
      </c>
      <c r="T97" s="176">
        <f>S97*H97</f>
        <v>2.8551599999999997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150</v>
      </c>
      <c r="AT97" s="177" t="s">
        <v>145</v>
      </c>
      <c r="AU97" s="177" t="s">
        <v>81</v>
      </c>
      <c r="AY97" s="20" t="s">
        <v>142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79</v>
      </c>
      <c r="BK97" s="178">
        <f>ROUND(I97*H97,2)</f>
        <v>0</v>
      </c>
      <c r="BL97" s="20" t="s">
        <v>150</v>
      </c>
      <c r="BM97" s="177" t="s">
        <v>162</v>
      </c>
    </row>
    <row r="98" s="2" customFormat="1">
      <c r="A98" s="39"/>
      <c r="B98" s="40"/>
      <c r="C98" s="39"/>
      <c r="D98" s="179" t="s">
        <v>152</v>
      </c>
      <c r="E98" s="39"/>
      <c r="F98" s="180" t="s">
        <v>163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152</v>
      </c>
      <c r="AU98" s="20" t="s">
        <v>81</v>
      </c>
    </row>
    <row r="99" s="2" customFormat="1">
      <c r="A99" s="39"/>
      <c r="B99" s="40"/>
      <c r="C99" s="39"/>
      <c r="D99" s="184" t="s">
        <v>154</v>
      </c>
      <c r="E99" s="39"/>
      <c r="F99" s="185" t="s">
        <v>164</v>
      </c>
      <c r="G99" s="39"/>
      <c r="H99" s="39"/>
      <c r="I99" s="181"/>
      <c r="J99" s="39"/>
      <c r="K99" s="39"/>
      <c r="L99" s="40"/>
      <c r="M99" s="182"/>
      <c r="N99" s="183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154</v>
      </c>
      <c r="AU99" s="20" t="s">
        <v>81</v>
      </c>
    </row>
    <row r="100" s="13" customFormat="1">
      <c r="A100" s="13"/>
      <c r="B100" s="186"/>
      <c r="C100" s="13"/>
      <c r="D100" s="179" t="s">
        <v>156</v>
      </c>
      <c r="E100" s="187" t="s">
        <v>3</v>
      </c>
      <c r="F100" s="188" t="s">
        <v>165</v>
      </c>
      <c r="G100" s="13"/>
      <c r="H100" s="189">
        <v>3.6299999999999999</v>
      </c>
      <c r="I100" s="190"/>
      <c r="J100" s="13"/>
      <c r="K100" s="13"/>
      <c r="L100" s="186"/>
      <c r="M100" s="191"/>
      <c r="N100" s="192"/>
      <c r="O100" s="192"/>
      <c r="P100" s="192"/>
      <c r="Q100" s="192"/>
      <c r="R100" s="192"/>
      <c r="S100" s="192"/>
      <c r="T100" s="19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187" t="s">
        <v>156</v>
      </c>
      <c r="AU100" s="187" t="s">
        <v>81</v>
      </c>
      <c r="AV100" s="13" t="s">
        <v>81</v>
      </c>
      <c r="AW100" s="13" t="s">
        <v>33</v>
      </c>
      <c r="AX100" s="13" t="s">
        <v>71</v>
      </c>
      <c r="AY100" s="187" t="s">
        <v>142</v>
      </c>
    </row>
    <row r="101" s="13" customFormat="1">
      <c r="A101" s="13"/>
      <c r="B101" s="186"/>
      <c r="C101" s="13"/>
      <c r="D101" s="179" t="s">
        <v>156</v>
      </c>
      <c r="E101" s="187" t="s">
        <v>3</v>
      </c>
      <c r="F101" s="188" t="s">
        <v>166</v>
      </c>
      <c r="G101" s="13"/>
      <c r="H101" s="189">
        <v>-2</v>
      </c>
      <c r="I101" s="190"/>
      <c r="J101" s="13"/>
      <c r="K101" s="13"/>
      <c r="L101" s="186"/>
      <c r="M101" s="191"/>
      <c r="N101" s="192"/>
      <c r="O101" s="192"/>
      <c r="P101" s="192"/>
      <c r="Q101" s="192"/>
      <c r="R101" s="192"/>
      <c r="S101" s="192"/>
      <c r="T101" s="19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187" t="s">
        <v>156</v>
      </c>
      <c r="AU101" s="187" t="s">
        <v>81</v>
      </c>
      <c r="AV101" s="13" t="s">
        <v>81</v>
      </c>
      <c r="AW101" s="13" t="s">
        <v>33</v>
      </c>
      <c r="AX101" s="13" t="s">
        <v>71</v>
      </c>
      <c r="AY101" s="187" t="s">
        <v>142</v>
      </c>
    </row>
    <row r="102" s="13" customFormat="1">
      <c r="A102" s="13"/>
      <c r="B102" s="186"/>
      <c r="C102" s="13"/>
      <c r="D102" s="179" t="s">
        <v>156</v>
      </c>
      <c r="E102" s="187" t="s">
        <v>3</v>
      </c>
      <c r="F102" s="188" t="s">
        <v>167</v>
      </c>
      <c r="G102" s="13"/>
      <c r="H102" s="189">
        <v>7.6399999999999997</v>
      </c>
      <c r="I102" s="190"/>
      <c r="J102" s="13"/>
      <c r="K102" s="13"/>
      <c r="L102" s="186"/>
      <c r="M102" s="191"/>
      <c r="N102" s="192"/>
      <c r="O102" s="192"/>
      <c r="P102" s="192"/>
      <c r="Q102" s="192"/>
      <c r="R102" s="192"/>
      <c r="S102" s="192"/>
      <c r="T102" s="19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87" t="s">
        <v>156</v>
      </c>
      <c r="AU102" s="187" t="s">
        <v>81</v>
      </c>
      <c r="AV102" s="13" t="s">
        <v>81</v>
      </c>
      <c r="AW102" s="13" t="s">
        <v>33</v>
      </c>
      <c r="AX102" s="13" t="s">
        <v>71</v>
      </c>
      <c r="AY102" s="187" t="s">
        <v>142</v>
      </c>
    </row>
    <row r="103" s="14" customFormat="1">
      <c r="A103" s="14"/>
      <c r="B103" s="194"/>
      <c r="C103" s="14"/>
      <c r="D103" s="179" t="s">
        <v>156</v>
      </c>
      <c r="E103" s="195" t="s">
        <v>3</v>
      </c>
      <c r="F103" s="196" t="s">
        <v>159</v>
      </c>
      <c r="G103" s="14"/>
      <c r="H103" s="197">
        <v>9.2699999999999996</v>
      </c>
      <c r="I103" s="198"/>
      <c r="J103" s="14"/>
      <c r="K103" s="14"/>
      <c r="L103" s="194"/>
      <c r="M103" s="199"/>
      <c r="N103" s="200"/>
      <c r="O103" s="200"/>
      <c r="P103" s="200"/>
      <c r="Q103" s="200"/>
      <c r="R103" s="200"/>
      <c r="S103" s="200"/>
      <c r="T103" s="201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195" t="s">
        <v>156</v>
      </c>
      <c r="AU103" s="195" t="s">
        <v>81</v>
      </c>
      <c r="AV103" s="14" t="s">
        <v>150</v>
      </c>
      <c r="AW103" s="14" t="s">
        <v>33</v>
      </c>
      <c r="AX103" s="14" t="s">
        <v>79</v>
      </c>
      <c r="AY103" s="195" t="s">
        <v>142</v>
      </c>
    </row>
    <row r="104" s="2" customFormat="1" ht="16.5" customHeight="1">
      <c r="A104" s="39"/>
      <c r="B104" s="165"/>
      <c r="C104" s="166" t="s">
        <v>168</v>
      </c>
      <c r="D104" s="166" t="s">
        <v>145</v>
      </c>
      <c r="E104" s="167" t="s">
        <v>169</v>
      </c>
      <c r="F104" s="168" t="s">
        <v>170</v>
      </c>
      <c r="G104" s="169" t="s">
        <v>148</v>
      </c>
      <c r="H104" s="170">
        <v>1.8</v>
      </c>
      <c r="I104" s="171"/>
      <c r="J104" s="172">
        <f>ROUND(I104*H104,2)</f>
        <v>0</v>
      </c>
      <c r="K104" s="168" t="s">
        <v>149</v>
      </c>
      <c r="L104" s="40"/>
      <c r="M104" s="173" t="s">
        <v>3</v>
      </c>
      <c r="N104" s="174" t="s">
        <v>42</v>
      </c>
      <c r="O104" s="73"/>
      <c r="P104" s="175">
        <f>O104*H104</f>
        <v>0</v>
      </c>
      <c r="Q104" s="175">
        <v>0</v>
      </c>
      <c r="R104" s="175">
        <f>Q104*H104</f>
        <v>0</v>
      </c>
      <c r="S104" s="175">
        <v>0.075999999999999998</v>
      </c>
      <c r="T104" s="176">
        <f>S104*H104</f>
        <v>0.13680000000000001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7" t="s">
        <v>150</v>
      </c>
      <c r="AT104" s="177" t="s">
        <v>145</v>
      </c>
      <c r="AU104" s="177" t="s">
        <v>81</v>
      </c>
      <c r="AY104" s="20" t="s">
        <v>142</v>
      </c>
      <c r="BE104" s="178">
        <f>IF(N104="základní",J104,0)</f>
        <v>0</v>
      </c>
      <c r="BF104" s="178">
        <f>IF(N104="snížená",J104,0)</f>
        <v>0</v>
      </c>
      <c r="BG104" s="178">
        <f>IF(N104="zákl. přenesená",J104,0)</f>
        <v>0</v>
      </c>
      <c r="BH104" s="178">
        <f>IF(N104="sníž. přenesená",J104,0)</f>
        <v>0</v>
      </c>
      <c r="BI104" s="178">
        <f>IF(N104="nulová",J104,0)</f>
        <v>0</v>
      </c>
      <c r="BJ104" s="20" t="s">
        <v>79</v>
      </c>
      <c r="BK104" s="178">
        <f>ROUND(I104*H104,2)</f>
        <v>0</v>
      </c>
      <c r="BL104" s="20" t="s">
        <v>150</v>
      </c>
      <c r="BM104" s="177" t="s">
        <v>171</v>
      </c>
    </row>
    <row r="105" s="2" customFormat="1">
      <c r="A105" s="39"/>
      <c r="B105" s="40"/>
      <c r="C105" s="39"/>
      <c r="D105" s="179" t="s">
        <v>152</v>
      </c>
      <c r="E105" s="39"/>
      <c r="F105" s="180" t="s">
        <v>172</v>
      </c>
      <c r="G105" s="39"/>
      <c r="H105" s="39"/>
      <c r="I105" s="181"/>
      <c r="J105" s="39"/>
      <c r="K105" s="39"/>
      <c r="L105" s="40"/>
      <c r="M105" s="182"/>
      <c r="N105" s="183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152</v>
      </c>
      <c r="AU105" s="20" t="s">
        <v>81</v>
      </c>
    </row>
    <row r="106" s="2" customFormat="1">
      <c r="A106" s="39"/>
      <c r="B106" s="40"/>
      <c r="C106" s="39"/>
      <c r="D106" s="184" t="s">
        <v>154</v>
      </c>
      <c r="E106" s="39"/>
      <c r="F106" s="185" t="s">
        <v>173</v>
      </c>
      <c r="G106" s="39"/>
      <c r="H106" s="39"/>
      <c r="I106" s="181"/>
      <c r="J106" s="39"/>
      <c r="K106" s="39"/>
      <c r="L106" s="40"/>
      <c r="M106" s="182"/>
      <c r="N106" s="183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154</v>
      </c>
      <c r="AU106" s="20" t="s">
        <v>81</v>
      </c>
    </row>
    <row r="107" s="13" customFormat="1">
      <c r="A107" s="13"/>
      <c r="B107" s="186"/>
      <c r="C107" s="13"/>
      <c r="D107" s="179" t="s">
        <v>156</v>
      </c>
      <c r="E107" s="187" t="s">
        <v>3</v>
      </c>
      <c r="F107" s="188" t="s">
        <v>174</v>
      </c>
      <c r="G107" s="13"/>
      <c r="H107" s="189">
        <v>1.8</v>
      </c>
      <c r="I107" s="190"/>
      <c r="J107" s="13"/>
      <c r="K107" s="13"/>
      <c r="L107" s="186"/>
      <c r="M107" s="191"/>
      <c r="N107" s="192"/>
      <c r="O107" s="192"/>
      <c r="P107" s="192"/>
      <c r="Q107" s="192"/>
      <c r="R107" s="192"/>
      <c r="S107" s="192"/>
      <c r="T107" s="19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87" t="s">
        <v>156</v>
      </c>
      <c r="AU107" s="187" t="s">
        <v>81</v>
      </c>
      <c r="AV107" s="13" t="s">
        <v>81</v>
      </c>
      <c r="AW107" s="13" t="s">
        <v>33</v>
      </c>
      <c r="AX107" s="13" t="s">
        <v>79</v>
      </c>
      <c r="AY107" s="187" t="s">
        <v>142</v>
      </c>
    </row>
    <row r="108" s="2" customFormat="1" ht="16.5" customHeight="1">
      <c r="A108" s="39"/>
      <c r="B108" s="165"/>
      <c r="C108" s="166" t="s">
        <v>150</v>
      </c>
      <c r="D108" s="166" t="s">
        <v>145</v>
      </c>
      <c r="E108" s="167" t="s">
        <v>175</v>
      </c>
      <c r="F108" s="168" t="s">
        <v>176</v>
      </c>
      <c r="G108" s="169" t="s">
        <v>148</v>
      </c>
      <c r="H108" s="170">
        <v>5.7999999999999998</v>
      </c>
      <c r="I108" s="171"/>
      <c r="J108" s="172">
        <f>ROUND(I108*H108,2)</f>
        <v>0</v>
      </c>
      <c r="K108" s="168" t="s">
        <v>149</v>
      </c>
      <c r="L108" s="40"/>
      <c r="M108" s="173" t="s">
        <v>3</v>
      </c>
      <c r="N108" s="174" t="s">
        <v>42</v>
      </c>
      <c r="O108" s="73"/>
      <c r="P108" s="175">
        <f>O108*H108</f>
        <v>0</v>
      </c>
      <c r="Q108" s="175">
        <v>0</v>
      </c>
      <c r="R108" s="175">
        <f>Q108*H108</f>
        <v>0</v>
      </c>
      <c r="S108" s="175">
        <v>0.063</v>
      </c>
      <c r="T108" s="176">
        <f>S108*H108</f>
        <v>0.3654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150</v>
      </c>
      <c r="AT108" s="177" t="s">
        <v>145</v>
      </c>
      <c r="AU108" s="177" t="s">
        <v>81</v>
      </c>
      <c r="AY108" s="20" t="s">
        <v>142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79</v>
      </c>
      <c r="BK108" s="178">
        <f>ROUND(I108*H108,2)</f>
        <v>0</v>
      </c>
      <c r="BL108" s="20" t="s">
        <v>150</v>
      </c>
      <c r="BM108" s="177" t="s">
        <v>177</v>
      </c>
    </row>
    <row r="109" s="2" customFormat="1">
      <c r="A109" s="39"/>
      <c r="B109" s="40"/>
      <c r="C109" s="39"/>
      <c r="D109" s="179" t="s">
        <v>152</v>
      </c>
      <c r="E109" s="39"/>
      <c r="F109" s="180" t="s">
        <v>178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152</v>
      </c>
      <c r="AU109" s="20" t="s">
        <v>81</v>
      </c>
    </row>
    <row r="110" s="2" customFormat="1">
      <c r="A110" s="39"/>
      <c r="B110" s="40"/>
      <c r="C110" s="39"/>
      <c r="D110" s="184" t="s">
        <v>154</v>
      </c>
      <c r="E110" s="39"/>
      <c r="F110" s="185" t="s">
        <v>179</v>
      </c>
      <c r="G110" s="39"/>
      <c r="H110" s="39"/>
      <c r="I110" s="181"/>
      <c r="J110" s="39"/>
      <c r="K110" s="39"/>
      <c r="L110" s="40"/>
      <c r="M110" s="182"/>
      <c r="N110" s="183"/>
      <c r="O110" s="73"/>
      <c r="P110" s="73"/>
      <c r="Q110" s="73"/>
      <c r="R110" s="73"/>
      <c r="S110" s="73"/>
      <c r="T110" s="74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20" t="s">
        <v>154</v>
      </c>
      <c r="AU110" s="20" t="s">
        <v>81</v>
      </c>
    </row>
    <row r="111" s="13" customFormat="1">
      <c r="A111" s="13"/>
      <c r="B111" s="186"/>
      <c r="C111" s="13"/>
      <c r="D111" s="179" t="s">
        <v>156</v>
      </c>
      <c r="E111" s="187" t="s">
        <v>3</v>
      </c>
      <c r="F111" s="188" t="s">
        <v>180</v>
      </c>
      <c r="G111" s="13"/>
      <c r="H111" s="189">
        <v>5.7999999999999998</v>
      </c>
      <c r="I111" s="190"/>
      <c r="J111" s="13"/>
      <c r="K111" s="13"/>
      <c r="L111" s="186"/>
      <c r="M111" s="191"/>
      <c r="N111" s="192"/>
      <c r="O111" s="192"/>
      <c r="P111" s="192"/>
      <c r="Q111" s="192"/>
      <c r="R111" s="192"/>
      <c r="S111" s="192"/>
      <c r="T111" s="19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187" t="s">
        <v>156</v>
      </c>
      <c r="AU111" s="187" t="s">
        <v>81</v>
      </c>
      <c r="AV111" s="13" t="s">
        <v>81</v>
      </c>
      <c r="AW111" s="13" t="s">
        <v>33</v>
      </c>
      <c r="AX111" s="13" t="s">
        <v>79</v>
      </c>
      <c r="AY111" s="187" t="s">
        <v>142</v>
      </c>
    </row>
    <row r="112" s="2" customFormat="1" ht="16.5" customHeight="1">
      <c r="A112" s="39"/>
      <c r="B112" s="165"/>
      <c r="C112" s="166" t="s">
        <v>181</v>
      </c>
      <c r="D112" s="166" t="s">
        <v>145</v>
      </c>
      <c r="E112" s="167" t="s">
        <v>182</v>
      </c>
      <c r="F112" s="168" t="s">
        <v>183</v>
      </c>
      <c r="G112" s="169" t="s">
        <v>184</v>
      </c>
      <c r="H112" s="170">
        <v>3</v>
      </c>
      <c r="I112" s="171"/>
      <c r="J112" s="172">
        <f>ROUND(I112*H112,2)</f>
        <v>0</v>
      </c>
      <c r="K112" s="168" t="s">
        <v>149</v>
      </c>
      <c r="L112" s="40"/>
      <c r="M112" s="173" t="s">
        <v>3</v>
      </c>
      <c r="N112" s="174" t="s">
        <v>42</v>
      </c>
      <c r="O112" s="73"/>
      <c r="P112" s="175">
        <f>O112*H112</f>
        <v>0</v>
      </c>
      <c r="Q112" s="175">
        <v>0</v>
      </c>
      <c r="R112" s="175">
        <f>Q112*H112</f>
        <v>0</v>
      </c>
      <c r="S112" s="175">
        <v>0.0080000000000000002</v>
      </c>
      <c r="T112" s="176">
        <f>S112*H112</f>
        <v>0.024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150</v>
      </c>
      <c r="AT112" s="177" t="s">
        <v>145</v>
      </c>
      <c r="AU112" s="177" t="s">
        <v>81</v>
      </c>
      <c r="AY112" s="20" t="s">
        <v>142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79</v>
      </c>
      <c r="BK112" s="178">
        <f>ROUND(I112*H112,2)</f>
        <v>0</v>
      </c>
      <c r="BL112" s="20" t="s">
        <v>150</v>
      </c>
      <c r="BM112" s="177" t="s">
        <v>185</v>
      </c>
    </row>
    <row r="113" s="2" customFormat="1">
      <c r="A113" s="39"/>
      <c r="B113" s="40"/>
      <c r="C113" s="39"/>
      <c r="D113" s="179" t="s">
        <v>152</v>
      </c>
      <c r="E113" s="39"/>
      <c r="F113" s="180" t="s">
        <v>186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152</v>
      </c>
      <c r="AU113" s="20" t="s">
        <v>81</v>
      </c>
    </row>
    <row r="114" s="2" customFormat="1">
      <c r="A114" s="39"/>
      <c r="B114" s="40"/>
      <c r="C114" s="39"/>
      <c r="D114" s="184" t="s">
        <v>154</v>
      </c>
      <c r="E114" s="39"/>
      <c r="F114" s="185" t="s">
        <v>187</v>
      </c>
      <c r="G114" s="39"/>
      <c r="H114" s="39"/>
      <c r="I114" s="181"/>
      <c r="J114" s="39"/>
      <c r="K114" s="39"/>
      <c r="L114" s="40"/>
      <c r="M114" s="182"/>
      <c r="N114" s="183"/>
      <c r="O114" s="73"/>
      <c r="P114" s="73"/>
      <c r="Q114" s="73"/>
      <c r="R114" s="73"/>
      <c r="S114" s="73"/>
      <c r="T114" s="74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20" t="s">
        <v>154</v>
      </c>
      <c r="AU114" s="20" t="s">
        <v>81</v>
      </c>
    </row>
    <row r="115" s="13" customFormat="1">
      <c r="A115" s="13"/>
      <c r="B115" s="186"/>
      <c r="C115" s="13"/>
      <c r="D115" s="179" t="s">
        <v>156</v>
      </c>
      <c r="E115" s="187" t="s">
        <v>3</v>
      </c>
      <c r="F115" s="188" t="s">
        <v>188</v>
      </c>
      <c r="G115" s="13"/>
      <c r="H115" s="189">
        <v>2</v>
      </c>
      <c r="I115" s="190"/>
      <c r="J115" s="13"/>
      <c r="K115" s="13"/>
      <c r="L115" s="186"/>
      <c r="M115" s="191"/>
      <c r="N115" s="192"/>
      <c r="O115" s="192"/>
      <c r="P115" s="192"/>
      <c r="Q115" s="192"/>
      <c r="R115" s="192"/>
      <c r="S115" s="192"/>
      <c r="T115" s="19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87" t="s">
        <v>156</v>
      </c>
      <c r="AU115" s="187" t="s">
        <v>81</v>
      </c>
      <c r="AV115" s="13" t="s">
        <v>81</v>
      </c>
      <c r="AW115" s="13" t="s">
        <v>33</v>
      </c>
      <c r="AX115" s="13" t="s">
        <v>71</v>
      </c>
      <c r="AY115" s="187" t="s">
        <v>142</v>
      </c>
    </row>
    <row r="116" s="13" customFormat="1">
      <c r="A116" s="13"/>
      <c r="B116" s="186"/>
      <c r="C116" s="13"/>
      <c r="D116" s="179" t="s">
        <v>156</v>
      </c>
      <c r="E116" s="187" t="s">
        <v>3</v>
      </c>
      <c r="F116" s="188" t="s">
        <v>189</v>
      </c>
      <c r="G116" s="13"/>
      <c r="H116" s="189">
        <v>1</v>
      </c>
      <c r="I116" s="190"/>
      <c r="J116" s="13"/>
      <c r="K116" s="13"/>
      <c r="L116" s="186"/>
      <c r="M116" s="191"/>
      <c r="N116" s="192"/>
      <c r="O116" s="192"/>
      <c r="P116" s="192"/>
      <c r="Q116" s="192"/>
      <c r="R116" s="192"/>
      <c r="S116" s="192"/>
      <c r="T116" s="19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187" t="s">
        <v>156</v>
      </c>
      <c r="AU116" s="187" t="s">
        <v>81</v>
      </c>
      <c r="AV116" s="13" t="s">
        <v>81</v>
      </c>
      <c r="AW116" s="13" t="s">
        <v>33</v>
      </c>
      <c r="AX116" s="13" t="s">
        <v>71</v>
      </c>
      <c r="AY116" s="187" t="s">
        <v>142</v>
      </c>
    </row>
    <row r="117" s="14" customFormat="1">
      <c r="A117" s="14"/>
      <c r="B117" s="194"/>
      <c r="C117" s="14"/>
      <c r="D117" s="179" t="s">
        <v>156</v>
      </c>
      <c r="E117" s="195" t="s">
        <v>3</v>
      </c>
      <c r="F117" s="196" t="s">
        <v>159</v>
      </c>
      <c r="G117" s="14"/>
      <c r="H117" s="197">
        <v>3</v>
      </c>
      <c r="I117" s="198"/>
      <c r="J117" s="14"/>
      <c r="K117" s="14"/>
      <c r="L117" s="194"/>
      <c r="M117" s="199"/>
      <c r="N117" s="200"/>
      <c r="O117" s="200"/>
      <c r="P117" s="200"/>
      <c r="Q117" s="200"/>
      <c r="R117" s="200"/>
      <c r="S117" s="200"/>
      <c r="T117" s="201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195" t="s">
        <v>156</v>
      </c>
      <c r="AU117" s="195" t="s">
        <v>81</v>
      </c>
      <c r="AV117" s="14" t="s">
        <v>150</v>
      </c>
      <c r="AW117" s="14" t="s">
        <v>33</v>
      </c>
      <c r="AX117" s="14" t="s">
        <v>79</v>
      </c>
      <c r="AY117" s="195" t="s">
        <v>142</v>
      </c>
    </row>
    <row r="118" s="2" customFormat="1" ht="16.5" customHeight="1">
      <c r="A118" s="39"/>
      <c r="B118" s="165"/>
      <c r="C118" s="166" t="s">
        <v>190</v>
      </c>
      <c r="D118" s="166" t="s">
        <v>145</v>
      </c>
      <c r="E118" s="167" t="s">
        <v>191</v>
      </c>
      <c r="F118" s="168" t="s">
        <v>192</v>
      </c>
      <c r="G118" s="169" t="s">
        <v>193</v>
      </c>
      <c r="H118" s="170">
        <v>0.29999999999999999</v>
      </c>
      <c r="I118" s="171"/>
      <c r="J118" s="172">
        <f>ROUND(I118*H118,2)</f>
        <v>0</v>
      </c>
      <c r="K118" s="168" t="s">
        <v>149</v>
      </c>
      <c r="L118" s="40"/>
      <c r="M118" s="173" t="s">
        <v>3</v>
      </c>
      <c r="N118" s="174" t="s">
        <v>42</v>
      </c>
      <c r="O118" s="73"/>
      <c r="P118" s="175">
        <f>O118*H118</f>
        <v>0</v>
      </c>
      <c r="Q118" s="175">
        <v>0</v>
      </c>
      <c r="R118" s="175">
        <f>Q118*H118</f>
        <v>0</v>
      </c>
      <c r="S118" s="175">
        <v>0.047</v>
      </c>
      <c r="T118" s="176">
        <f>S118*H118</f>
        <v>0.0141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150</v>
      </c>
      <c r="AT118" s="177" t="s">
        <v>145</v>
      </c>
      <c r="AU118" s="177" t="s">
        <v>81</v>
      </c>
      <c r="AY118" s="20" t="s">
        <v>142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79</v>
      </c>
      <c r="BK118" s="178">
        <f>ROUND(I118*H118,2)</f>
        <v>0</v>
      </c>
      <c r="BL118" s="20" t="s">
        <v>150</v>
      </c>
      <c r="BM118" s="177" t="s">
        <v>194</v>
      </c>
    </row>
    <row r="119" s="2" customFormat="1">
      <c r="A119" s="39"/>
      <c r="B119" s="40"/>
      <c r="C119" s="39"/>
      <c r="D119" s="179" t="s">
        <v>152</v>
      </c>
      <c r="E119" s="39"/>
      <c r="F119" s="180" t="s">
        <v>195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152</v>
      </c>
      <c r="AU119" s="20" t="s">
        <v>81</v>
      </c>
    </row>
    <row r="120" s="2" customFormat="1">
      <c r="A120" s="39"/>
      <c r="B120" s="40"/>
      <c r="C120" s="39"/>
      <c r="D120" s="184" t="s">
        <v>154</v>
      </c>
      <c r="E120" s="39"/>
      <c r="F120" s="185" t="s">
        <v>196</v>
      </c>
      <c r="G120" s="39"/>
      <c r="H120" s="39"/>
      <c r="I120" s="181"/>
      <c r="J120" s="39"/>
      <c r="K120" s="39"/>
      <c r="L120" s="40"/>
      <c r="M120" s="182"/>
      <c r="N120" s="183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154</v>
      </c>
      <c r="AU120" s="20" t="s">
        <v>81</v>
      </c>
    </row>
    <row r="121" s="13" customFormat="1">
      <c r="A121" s="13"/>
      <c r="B121" s="186"/>
      <c r="C121" s="13"/>
      <c r="D121" s="179" t="s">
        <v>156</v>
      </c>
      <c r="E121" s="187" t="s">
        <v>3</v>
      </c>
      <c r="F121" s="188" t="s">
        <v>197</v>
      </c>
      <c r="G121" s="13"/>
      <c r="H121" s="189">
        <v>0.29999999999999999</v>
      </c>
      <c r="I121" s="190"/>
      <c r="J121" s="13"/>
      <c r="K121" s="13"/>
      <c r="L121" s="186"/>
      <c r="M121" s="191"/>
      <c r="N121" s="192"/>
      <c r="O121" s="192"/>
      <c r="P121" s="192"/>
      <c r="Q121" s="192"/>
      <c r="R121" s="192"/>
      <c r="S121" s="192"/>
      <c r="T121" s="19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187" t="s">
        <v>156</v>
      </c>
      <c r="AU121" s="187" t="s">
        <v>81</v>
      </c>
      <c r="AV121" s="13" t="s">
        <v>81</v>
      </c>
      <c r="AW121" s="13" t="s">
        <v>33</v>
      </c>
      <c r="AX121" s="13" t="s">
        <v>79</v>
      </c>
      <c r="AY121" s="187" t="s">
        <v>142</v>
      </c>
    </row>
    <row r="122" s="2" customFormat="1" ht="16.5" customHeight="1">
      <c r="A122" s="39"/>
      <c r="B122" s="165"/>
      <c r="C122" s="166" t="s">
        <v>198</v>
      </c>
      <c r="D122" s="166" t="s">
        <v>145</v>
      </c>
      <c r="E122" s="167" t="s">
        <v>199</v>
      </c>
      <c r="F122" s="168" t="s">
        <v>200</v>
      </c>
      <c r="G122" s="169" t="s">
        <v>148</v>
      </c>
      <c r="H122" s="170">
        <v>22.739999999999998</v>
      </c>
      <c r="I122" s="171"/>
      <c r="J122" s="172">
        <f>ROUND(I122*H122,2)</f>
        <v>0</v>
      </c>
      <c r="K122" s="168" t="s">
        <v>149</v>
      </c>
      <c r="L122" s="40"/>
      <c r="M122" s="173" t="s">
        <v>3</v>
      </c>
      <c r="N122" s="174" t="s">
        <v>42</v>
      </c>
      <c r="O122" s="73"/>
      <c r="P122" s="175">
        <f>O122*H122</f>
        <v>0</v>
      </c>
      <c r="Q122" s="175">
        <v>0</v>
      </c>
      <c r="R122" s="175">
        <f>Q122*H122</f>
        <v>0</v>
      </c>
      <c r="S122" s="175">
        <v>0.068000000000000005</v>
      </c>
      <c r="T122" s="176">
        <f>S122*H122</f>
        <v>1.5463199999999999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150</v>
      </c>
      <c r="AT122" s="177" t="s">
        <v>145</v>
      </c>
      <c r="AU122" s="177" t="s">
        <v>81</v>
      </c>
      <c r="AY122" s="20" t="s">
        <v>142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79</v>
      </c>
      <c r="BK122" s="178">
        <f>ROUND(I122*H122,2)</f>
        <v>0</v>
      </c>
      <c r="BL122" s="20" t="s">
        <v>150</v>
      </c>
      <c r="BM122" s="177" t="s">
        <v>201</v>
      </c>
    </row>
    <row r="123" s="2" customFormat="1">
      <c r="A123" s="39"/>
      <c r="B123" s="40"/>
      <c r="C123" s="39"/>
      <c r="D123" s="179" t="s">
        <v>152</v>
      </c>
      <c r="E123" s="39"/>
      <c r="F123" s="180" t="s">
        <v>202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152</v>
      </c>
      <c r="AU123" s="20" t="s">
        <v>81</v>
      </c>
    </row>
    <row r="124" s="2" customFormat="1">
      <c r="A124" s="39"/>
      <c r="B124" s="40"/>
      <c r="C124" s="39"/>
      <c r="D124" s="184" t="s">
        <v>154</v>
      </c>
      <c r="E124" s="39"/>
      <c r="F124" s="185" t="s">
        <v>203</v>
      </c>
      <c r="G124" s="39"/>
      <c r="H124" s="39"/>
      <c r="I124" s="181"/>
      <c r="J124" s="39"/>
      <c r="K124" s="39"/>
      <c r="L124" s="40"/>
      <c r="M124" s="182"/>
      <c r="N124" s="183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154</v>
      </c>
      <c r="AU124" s="20" t="s">
        <v>81</v>
      </c>
    </row>
    <row r="125" s="13" customFormat="1">
      <c r="A125" s="13"/>
      <c r="B125" s="186"/>
      <c r="C125" s="13"/>
      <c r="D125" s="179" t="s">
        <v>156</v>
      </c>
      <c r="E125" s="187" t="s">
        <v>3</v>
      </c>
      <c r="F125" s="188" t="s">
        <v>204</v>
      </c>
      <c r="G125" s="13"/>
      <c r="H125" s="189">
        <v>22.739999999999998</v>
      </c>
      <c r="I125" s="190"/>
      <c r="J125" s="13"/>
      <c r="K125" s="13"/>
      <c r="L125" s="186"/>
      <c r="M125" s="191"/>
      <c r="N125" s="192"/>
      <c r="O125" s="192"/>
      <c r="P125" s="192"/>
      <c r="Q125" s="192"/>
      <c r="R125" s="192"/>
      <c r="S125" s="192"/>
      <c r="T125" s="19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187" t="s">
        <v>156</v>
      </c>
      <c r="AU125" s="187" t="s">
        <v>81</v>
      </c>
      <c r="AV125" s="13" t="s">
        <v>81</v>
      </c>
      <c r="AW125" s="13" t="s">
        <v>33</v>
      </c>
      <c r="AX125" s="13" t="s">
        <v>79</v>
      </c>
      <c r="AY125" s="187" t="s">
        <v>142</v>
      </c>
    </row>
    <row r="126" s="12" customFormat="1" ht="22.8" customHeight="1">
      <c r="A126" s="12"/>
      <c r="B126" s="152"/>
      <c r="C126" s="12"/>
      <c r="D126" s="153" t="s">
        <v>70</v>
      </c>
      <c r="E126" s="163" t="s">
        <v>205</v>
      </c>
      <c r="F126" s="163" t="s">
        <v>206</v>
      </c>
      <c r="G126" s="12"/>
      <c r="H126" s="12"/>
      <c r="I126" s="155"/>
      <c r="J126" s="164">
        <f>BK126</f>
        <v>0</v>
      </c>
      <c r="K126" s="12"/>
      <c r="L126" s="152"/>
      <c r="M126" s="157"/>
      <c r="N126" s="158"/>
      <c r="O126" s="158"/>
      <c r="P126" s="159">
        <f>SUM(P127:P143)</f>
        <v>0</v>
      </c>
      <c r="Q126" s="158"/>
      <c r="R126" s="159">
        <f>SUM(R127:R143)</f>
        <v>0</v>
      </c>
      <c r="S126" s="158"/>
      <c r="T126" s="160">
        <f>SUM(T127:T143)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3" t="s">
        <v>79</v>
      </c>
      <c r="AT126" s="161" t="s">
        <v>70</v>
      </c>
      <c r="AU126" s="161" t="s">
        <v>79</v>
      </c>
      <c r="AY126" s="153" t="s">
        <v>142</v>
      </c>
      <c r="BK126" s="162">
        <f>SUM(BK127:BK143)</f>
        <v>0</v>
      </c>
    </row>
    <row r="127" s="2" customFormat="1" ht="21.75" customHeight="1">
      <c r="A127" s="39"/>
      <c r="B127" s="165"/>
      <c r="C127" s="166" t="s">
        <v>207</v>
      </c>
      <c r="D127" s="166" t="s">
        <v>145</v>
      </c>
      <c r="E127" s="167" t="s">
        <v>208</v>
      </c>
      <c r="F127" s="168" t="s">
        <v>209</v>
      </c>
      <c r="G127" s="169" t="s">
        <v>210</v>
      </c>
      <c r="H127" s="170">
        <v>8.2330000000000005</v>
      </c>
      <c r="I127" s="171"/>
      <c r="J127" s="172">
        <f>ROUND(I127*H127,2)</f>
        <v>0</v>
      </c>
      <c r="K127" s="168" t="s">
        <v>149</v>
      </c>
      <c r="L127" s="40"/>
      <c r="M127" s="173" t="s">
        <v>3</v>
      </c>
      <c r="N127" s="174" t="s">
        <v>42</v>
      </c>
      <c r="O127" s="73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77" t="s">
        <v>150</v>
      </c>
      <c r="AT127" s="177" t="s">
        <v>145</v>
      </c>
      <c r="AU127" s="177" t="s">
        <v>81</v>
      </c>
      <c r="AY127" s="20" t="s">
        <v>142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20" t="s">
        <v>79</v>
      </c>
      <c r="BK127" s="178">
        <f>ROUND(I127*H127,2)</f>
        <v>0</v>
      </c>
      <c r="BL127" s="20" t="s">
        <v>150</v>
      </c>
      <c r="BM127" s="177" t="s">
        <v>211</v>
      </c>
    </row>
    <row r="128" s="2" customFormat="1">
      <c r="A128" s="39"/>
      <c r="B128" s="40"/>
      <c r="C128" s="39"/>
      <c r="D128" s="179" t="s">
        <v>152</v>
      </c>
      <c r="E128" s="39"/>
      <c r="F128" s="180" t="s">
        <v>212</v>
      </c>
      <c r="G128" s="39"/>
      <c r="H128" s="39"/>
      <c r="I128" s="181"/>
      <c r="J128" s="39"/>
      <c r="K128" s="39"/>
      <c r="L128" s="40"/>
      <c r="M128" s="182"/>
      <c r="N128" s="183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152</v>
      </c>
      <c r="AU128" s="20" t="s">
        <v>81</v>
      </c>
    </row>
    <row r="129" s="2" customFormat="1">
      <c r="A129" s="39"/>
      <c r="B129" s="40"/>
      <c r="C129" s="39"/>
      <c r="D129" s="184" t="s">
        <v>154</v>
      </c>
      <c r="E129" s="39"/>
      <c r="F129" s="185" t="s">
        <v>213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154</v>
      </c>
      <c r="AU129" s="20" t="s">
        <v>81</v>
      </c>
    </row>
    <row r="130" s="2" customFormat="1" ht="16.5" customHeight="1">
      <c r="A130" s="39"/>
      <c r="B130" s="165"/>
      <c r="C130" s="166" t="s">
        <v>143</v>
      </c>
      <c r="D130" s="166" t="s">
        <v>145</v>
      </c>
      <c r="E130" s="167" t="s">
        <v>214</v>
      </c>
      <c r="F130" s="168" t="s">
        <v>215</v>
      </c>
      <c r="G130" s="169" t="s">
        <v>210</v>
      </c>
      <c r="H130" s="170">
        <v>8.2330000000000005</v>
      </c>
      <c r="I130" s="171"/>
      <c r="J130" s="172">
        <f>ROUND(I130*H130,2)</f>
        <v>0</v>
      </c>
      <c r="K130" s="168" t="s">
        <v>149</v>
      </c>
      <c r="L130" s="40"/>
      <c r="M130" s="173" t="s">
        <v>3</v>
      </c>
      <c r="N130" s="174" t="s">
        <v>42</v>
      </c>
      <c r="O130" s="73"/>
      <c r="P130" s="175">
        <f>O130*H130</f>
        <v>0</v>
      </c>
      <c r="Q130" s="175">
        <v>0</v>
      </c>
      <c r="R130" s="175">
        <f>Q130*H130</f>
        <v>0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150</v>
      </c>
      <c r="AT130" s="177" t="s">
        <v>145</v>
      </c>
      <c r="AU130" s="177" t="s">
        <v>81</v>
      </c>
      <c r="AY130" s="20" t="s">
        <v>142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79</v>
      </c>
      <c r="BK130" s="178">
        <f>ROUND(I130*H130,2)</f>
        <v>0</v>
      </c>
      <c r="BL130" s="20" t="s">
        <v>150</v>
      </c>
      <c r="BM130" s="177" t="s">
        <v>216</v>
      </c>
    </row>
    <row r="131" s="2" customFormat="1">
      <c r="A131" s="39"/>
      <c r="B131" s="40"/>
      <c r="C131" s="39"/>
      <c r="D131" s="179" t="s">
        <v>152</v>
      </c>
      <c r="E131" s="39"/>
      <c r="F131" s="180" t="s">
        <v>217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152</v>
      </c>
      <c r="AU131" s="20" t="s">
        <v>81</v>
      </c>
    </row>
    <row r="132" s="2" customFormat="1">
      <c r="A132" s="39"/>
      <c r="B132" s="40"/>
      <c r="C132" s="39"/>
      <c r="D132" s="184" t="s">
        <v>154</v>
      </c>
      <c r="E132" s="39"/>
      <c r="F132" s="185" t="s">
        <v>218</v>
      </c>
      <c r="G132" s="39"/>
      <c r="H132" s="39"/>
      <c r="I132" s="181"/>
      <c r="J132" s="39"/>
      <c r="K132" s="39"/>
      <c r="L132" s="40"/>
      <c r="M132" s="182"/>
      <c r="N132" s="183"/>
      <c r="O132" s="73"/>
      <c r="P132" s="73"/>
      <c r="Q132" s="73"/>
      <c r="R132" s="73"/>
      <c r="S132" s="73"/>
      <c r="T132" s="74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20" t="s">
        <v>154</v>
      </c>
      <c r="AU132" s="20" t="s">
        <v>81</v>
      </c>
    </row>
    <row r="133" s="2" customFormat="1" ht="16.5" customHeight="1">
      <c r="A133" s="39"/>
      <c r="B133" s="165"/>
      <c r="C133" s="166" t="s">
        <v>219</v>
      </c>
      <c r="D133" s="166" t="s">
        <v>145</v>
      </c>
      <c r="E133" s="167" t="s">
        <v>220</v>
      </c>
      <c r="F133" s="168" t="s">
        <v>221</v>
      </c>
      <c r="G133" s="169" t="s">
        <v>210</v>
      </c>
      <c r="H133" s="170">
        <v>248.976</v>
      </c>
      <c r="I133" s="171"/>
      <c r="J133" s="172">
        <f>ROUND(I133*H133,2)</f>
        <v>0</v>
      </c>
      <c r="K133" s="168" t="s">
        <v>149</v>
      </c>
      <c r="L133" s="40"/>
      <c r="M133" s="173" t="s">
        <v>3</v>
      </c>
      <c r="N133" s="174" t="s">
        <v>42</v>
      </c>
      <c r="O133" s="73"/>
      <c r="P133" s="175">
        <f>O133*H133</f>
        <v>0</v>
      </c>
      <c r="Q133" s="175">
        <v>0</v>
      </c>
      <c r="R133" s="175">
        <f>Q133*H133</f>
        <v>0</v>
      </c>
      <c r="S133" s="175">
        <v>0</v>
      </c>
      <c r="T133" s="176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177" t="s">
        <v>150</v>
      </c>
      <c r="AT133" s="177" t="s">
        <v>145</v>
      </c>
      <c r="AU133" s="177" t="s">
        <v>81</v>
      </c>
      <c r="AY133" s="20" t="s">
        <v>142</v>
      </c>
      <c r="BE133" s="178">
        <f>IF(N133="základní",J133,0)</f>
        <v>0</v>
      </c>
      <c r="BF133" s="178">
        <f>IF(N133="snížená",J133,0)</f>
        <v>0</v>
      </c>
      <c r="BG133" s="178">
        <f>IF(N133="zákl. přenesená",J133,0)</f>
        <v>0</v>
      </c>
      <c r="BH133" s="178">
        <f>IF(N133="sníž. přenesená",J133,0)</f>
        <v>0</v>
      </c>
      <c r="BI133" s="178">
        <f>IF(N133="nulová",J133,0)</f>
        <v>0</v>
      </c>
      <c r="BJ133" s="20" t="s">
        <v>79</v>
      </c>
      <c r="BK133" s="178">
        <f>ROUND(I133*H133,2)</f>
        <v>0</v>
      </c>
      <c r="BL133" s="20" t="s">
        <v>150</v>
      </c>
      <c r="BM133" s="177" t="s">
        <v>222</v>
      </c>
    </row>
    <row r="134" s="2" customFormat="1">
      <c r="A134" s="39"/>
      <c r="B134" s="40"/>
      <c r="C134" s="39"/>
      <c r="D134" s="179" t="s">
        <v>152</v>
      </c>
      <c r="E134" s="39"/>
      <c r="F134" s="180" t="s">
        <v>223</v>
      </c>
      <c r="G134" s="39"/>
      <c r="H134" s="39"/>
      <c r="I134" s="181"/>
      <c r="J134" s="39"/>
      <c r="K134" s="39"/>
      <c r="L134" s="40"/>
      <c r="M134" s="182"/>
      <c r="N134" s="183"/>
      <c r="O134" s="73"/>
      <c r="P134" s="73"/>
      <c r="Q134" s="73"/>
      <c r="R134" s="73"/>
      <c r="S134" s="73"/>
      <c r="T134" s="74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20" t="s">
        <v>152</v>
      </c>
      <c r="AU134" s="20" t="s">
        <v>81</v>
      </c>
    </row>
    <row r="135" s="2" customFormat="1">
      <c r="A135" s="39"/>
      <c r="B135" s="40"/>
      <c r="C135" s="39"/>
      <c r="D135" s="184" t="s">
        <v>154</v>
      </c>
      <c r="E135" s="39"/>
      <c r="F135" s="185" t="s">
        <v>224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154</v>
      </c>
      <c r="AU135" s="20" t="s">
        <v>81</v>
      </c>
    </row>
    <row r="136" s="13" customFormat="1">
      <c r="A136" s="13"/>
      <c r="B136" s="186"/>
      <c r="C136" s="13"/>
      <c r="D136" s="179" t="s">
        <v>156</v>
      </c>
      <c r="E136" s="187" t="s">
        <v>3</v>
      </c>
      <c r="F136" s="188" t="s">
        <v>225</v>
      </c>
      <c r="G136" s="13"/>
      <c r="H136" s="189">
        <v>248.976</v>
      </c>
      <c r="I136" s="190"/>
      <c r="J136" s="13"/>
      <c r="K136" s="13"/>
      <c r="L136" s="186"/>
      <c r="M136" s="191"/>
      <c r="N136" s="192"/>
      <c r="O136" s="192"/>
      <c r="P136" s="192"/>
      <c r="Q136" s="192"/>
      <c r="R136" s="192"/>
      <c r="S136" s="192"/>
      <c r="T136" s="19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87" t="s">
        <v>156</v>
      </c>
      <c r="AU136" s="187" t="s">
        <v>81</v>
      </c>
      <c r="AV136" s="13" t="s">
        <v>81</v>
      </c>
      <c r="AW136" s="13" t="s">
        <v>33</v>
      </c>
      <c r="AX136" s="13" t="s">
        <v>79</v>
      </c>
      <c r="AY136" s="187" t="s">
        <v>142</v>
      </c>
    </row>
    <row r="137" s="2" customFormat="1" ht="24.15" customHeight="1">
      <c r="A137" s="39"/>
      <c r="B137" s="165"/>
      <c r="C137" s="166" t="s">
        <v>226</v>
      </c>
      <c r="D137" s="166" t="s">
        <v>145</v>
      </c>
      <c r="E137" s="167" t="s">
        <v>227</v>
      </c>
      <c r="F137" s="168" t="s">
        <v>228</v>
      </c>
      <c r="G137" s="169" t="s">
        <v>210</v>
      </c>
      <c r="H137" s="170">
        <v>4.3339999999999996</v>
      </c>
      <c r="I137" s="171"/>
      <c r="J137" s="172">
        <f>ROUND(I137*H137,2)</f>
        <v>0</v>
      </c>
      <c r="K137" s="168" t="s">
        <v>149</v>
      </c>
      <c r="L137" s="40"/>
      <c r="M137" s="173" t="s">
        <v>3</v>
      </c>
      <c r="N137" s="174" t="s">
        <v>42</v>
      </c>
      <c r="O137" s="73"/>
      <c r="P137" s="175">
        <f>O137*H137</f>
        <v>0</v>
      </c>
      <c r="Q137" s="175">
        <v>0</v>
      </c>
      <c r="R137" s="175">
        <f>Q137*H137</f>
        <v>0</v>
      </c>
      <c r="S137" s="175">
        <v>0</v>
      </c>
      <c r="T137" s="176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177" t="s">
        <v>150</v>
      </c>
      <c r="AT137" s="177" t="s">
        <v>145</v>
      </c>
      <c r="AU137" s="177" t="s">
        <v>81</v>
      </c>
      <c r="AY137" s="20" t="s">
        <v>142</v>
      </c>
      <c r="BE137" s="178">
        <f>IF(N137="základní",J137,0)</f>
        <v>0</v>
      </c>
      <c r="BF137" s="178">
        <f>IF(N137="snížená",J137,0)</f>
        <v>0</v>
      </c>
      <c r="BG137" s="178">
        <f>IF(N137="zákl. přenesená",J137,0)</f>
        <v>0</v>
      </c>
      <c r="BH137" s="178">
        <f>IF(N137="sníž. přenesená",J137,0)</f>
        <v>0</v>
      </c>
      <c r="BI137" s="178">
        <f>IF(N137="nulová",J137,0)</f>
        <v>0</v>
      </c>
      <c r="BJ137" s="20" t="s">
        <v>79</v>
      </c>
      <c r="BK137" s="178">
        <f>ROUND(I137*H137,2)</f>
        <v>0</v>
      </c>
      <c r="BL137" s="20" t="s">
        <v>150</v>
      </c>
      <c r="BM137" s="177" t="s">
        <v>229</v>
      </c>
    </row>
    <row r="138" s="2" customFormat="1">
      <c r="A138" s="39"/>
      <c r="B138" s="40"/>
      <c r="C138" s="39"/>
      <c r="D138" s="179" t="s">
        <v>152</v>
      </c>
      <c r="E138" s="39"/>
      <c r="F138" s="180" t="s">
        <v>230</v>
      </c>
      <c r="G138" s="39"/>
      <c r="H138" s="39"/>
      <c r="I138" s="181"/>
      <c r="J138" s="39"/>
      <c r="K138" s="39"/>
      <c r="L138" s="40"/>
      <c r="M138" s="182"/>
      <c r="N138" s="183"/>
      <c r="O138" s="73"/>
      <c r="P138" s="73"/>
      <c r="Q138" s="73"/>
      <c r="R138" s="73"/>
      <c r="S138" s="73"/>
      <c r="T138" s="74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20" t="s">
        <v>152</v>
      </c>
      <c r="AU138" s="20" t="s">
        <v>81</v>
      </c>
    </row>
    <row r="139" s="2" customFormat="1">
      <c r="A139" s="39"/>
      <c r="B139" s="40"/>
      <c r="C139" s="39"/>
      <c r="D139" s="184" t="s">
        <v>154</v>
      </c>
      <c r="E139" s="39"/>
      <c r="F139" s="185" t="s">
        <v>231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154</v>
      </c>
      <c r="AU139" s="20" t="s">
        <v>81</v>
      </c>
    </row>
    <row r="140" s="13" customFormat="1">
      <c r="A140" s="13"/>
      <c r="B140" s="186"/>
      <c r="C140" s="13"/>
      <c r="D140" s="179" t="s">
        <v>156</v>
      </c>
      <c r="E140" s="187" t="s">
        <v>3</v>
      </c>
      <c r="F140" s="188" t="s">
        <v>232</v>
      </c>
      <c r="G140" s="13"/>
      <c r="H140" s="189">
        <v>4.3339999999999996</v>
      </c>
      <c r="I140" s="190"/>
      <c r="J140" s="13"/>
      <c r="K140" s="13"/>
      <c r="L140" s="186"/>
      <c r="M140" s="191"/>
      <c r="N140" s="192"/>
      <c r="O140" s="192"/>
      <c r="P140" s="192"/>
      <c r="Q140" s="192"/>
      <c r="R140" s="192"/>
      <c r="S140" s="192"/>
      <c r="T140" s="19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87" t="s">
        <v>156</v>
      </c>
      <c r="AU140" s="187" t="s">
        <v>81</v>
      </c>
      <c r="AV140" s="13" t="s">
        <v>81</v>
      </c>
      <c r="AW140" s="13" t="s">
        <v>33</v>
      </c>
      <c r="AX140" s="13" t="s">
        <v>79</v>
      </c>
      <c r="AY140" s="187" t="s">
        <v>142</v>
      </c>
    </row>
    <row r="141" s="2" customFormat="1" ht="21.75" customHeight="1">
      <c r="A141" s="39"/>
      <c r="B141" s="165"/>
      <c r="C141" s="166" t="s">
        <v>9</v>
      </c>
      <c r="D141" s="166" t="s">
        <v>145</v>
      </c>
      <c r="E141" s="167" t="s">
        <v>233</v>
      </c>
      <c r="F141" s="168" t="s">
        <v>234</v>
      </c>
      <c r="G141" s="169" t="s">
        <v>210</v>
      </c>
      <c r="H141" s="170">
        <v>2.5819999999999999</v>
      </c>
      <c r="I141" s="171"/>
      <c r="J141" s="172">
        <f>ROUND(I141*H141,2)</f>
        <v>0</v>
      </c>
      <c r="K141" s="168" t="s">
        <v>149</v>
      </c>
      <c r="L141" s="40"/>
      <c r="M141" s="173" t="s">
        <v>3</v>
      </c>
      <c r="N141" s="174" t="s">
        <v>42</v>
      </c>
      <c r="O141" s="73"/>
      <c r="P141" s="175">
        <f>O141*H141</f>
        <v>0</v>
      </c>
      <c r="Q141" s="175">
        <v>0</v>
      </c>
      <c r="R141" s="175">
        <f>Q141*H141</f>
        <v>0</v>
      </c>
      <c r="S141" s="175">
        <v>0</v>
      </c>
      <c r="T141" s="176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177" t="s">
        <v>150</v>
      </c>
      <c r="AT141" s="177" t="s">
        <v>145</v>
      </c>
      <c r="AU141" s="177" t="s">
        <v>81</v>
      </c>
      <c r="AY141" s="20" t="s">
        <v>142</v>
      </c>
      <c r="BE141" s="178">
        <f>IF(N141="základní",J141,0)</f>
        <v>0</v>
      </c>
      <c r="BF141" s="178">
        <f>IF(N141="snížená",J141,0)</f>
        <v>0</v>
      </c>
      <c r="BG141" s="178">
        <f>IF(N141="zákl. přenesená",J141,0)</f>
        <v>0</v>
      </c>
      <c r="BH141" s="178">
        <f>IF(N141="sníž. přenesená",J141,0)</f>
        <v>0</v>
      </c>
      <c r="BI141" s="178">
        <f>IF(N141="nulová",J141,0)</f>
        <v>0</v>
      </c>
      <c r="BJ141" s="20" t="s">
        <v>79</v>
      </c>
      <c r="BK141" s="178">
        <f>ROUND(I141*H141,2)</f>
        <v>0</v>
      </c>
      <c r="BL141" s="20" t="s">
        <v>150</v>
      </c>
      <c r="BM141" s="177" t="s">
        <v>235</v>
      </c>
    </row>
    <row r="142" s="2" customFormat="1">
      <c r="A142" s="39"/>
      <c r="B142" s="40"/>
      <c r="C142" s="39"/>
      <c r="D142" s="179" t="s">
        <v>152</v>
      </c>
      <c r="E142" s="39"/>
      <c r="F142" s="180" t="s">
        <v>236</v>
      </c>
      <c r="G142" s="39"/>
      <c r="H142" s="39"/>
      <c r="I142" s="181"/>
      <c r="J142" s="39"/>
      <c r="K142" s="39"/>
      <c r="L142" s="40"/>
      <c r="M142" s="182"/>
      <c r="N142" s="183"/>
      <c r="O142" s="73"/>
      <c r="P142" s="73"/>
      <c r="Q142" s="73"/>
      <c r="R142" s="73"/>
      <c r="S142" s="73"/>
      <c r="T142" s="74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20" t="s">
        <v>152</v>
      </c>
      <c r="AU142" s="20" t="s">
        <v>81</v>
      </c>
    </row>
    <row r="143" s="2" customFormat="1">
      <c r="A143" s="39"/>
      <c r="B143" s="40"/>
      <c r="C143" s="39"/>
      <c r="D143" s="184" t="s">
        <v>154</v>
      </c>
      <c r="E143" s="39"/>
      <c r="F143" s="185" t="s">
        <v>237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154</v>
      </c>
      <c r="AU143" s="20" t="s">
        <v>81</v>
      </c>
    </row>
    <row r="144" s="12" customFormat="1" ht="25.92" customHeight="1">
      <c r="A144" s="12"/>
      <c r="B144" s="152"/>
      <c r="C144" s="12"/>
      <c r="D144" s="153" t="s">
        <v>70</v>
      </c>
      <c r="E144" s="154" t="s">
        <v>238</v>
      </c>
      <c r="F144" s="154" t="s">
        <v>239</v>
      </c>
      <c r="G144" s="12"/>
      <c r="H144" s="12"/>
      <c r="I144" s="155"/>
      <c r="J144" s="156">
        <f>BK144</f>
        <v>0</v>
      </c>
      <c r="K144" s="12"/>
      <c r="L144" s="152"/>
      <c r="M144" s="157"/>
      <c r="N144" s="158"/>
      <c r="O144" s="158"/>
      <c r="P144" s="159">
        <f>P145+P153+P161+P169+P174</f>
        <v>0</v>
      </c>
      <c r="Q144" s="158"/>
      <c r="R144" s="159">
        <f>R145+R153+R161+R169+R174</f>
        <v>0</v>
      </c>
      <c r="S144" s="158"/>
      <c r="T144" s="160">
        <f>T145+T153+T161+T169+T174</f>
        <v>3.2915240700000004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3" t="s">
        <v>81</v>
      </c>
      <c r="AT144" s="161" t="s">
        <v>70</v>
      </c>
      <c r="AU144" s="161" t="s">
        <v>71</v>
      </c>
      <c r="AY144" s="153" t="s">
        <v>142</v>
      </c>
      <c r="BK144" s="162">
        <f>BK145+BK153+BK161+BK169+BK174</f>
        <v>0</v>
      </c>
    </row>
    <row r="145" s="12" customFormat="1" ht="22.8" customHeight="1">
      <c r="A145" s="12"/>
      <c r="B145" s="152"/>
      <c r="C145" s="12"/>
      <c r="D145" s="153" t="s">
        <v>70</v>
      </c>
      <c r="E145" s="163" t="s">
        <v>240</v>
      </c>
      <c r="F145" s="163" t="s">
        <v>241</v>
      </c>
      <c r="G145" s="12"/>
      <c r="H145" s="12"/>
      <c r="I145" s="155"/>
      <c r="J145" s="164">
        <f>BK145</f>
        <v>0</v>
      </c>
      <c r="K145" s="12"/>
      <c r="L145" s="152"/>
      <c r="M145" s="157"/>
      <c r="N145" s="158"/>
      <c r="O145" s="158"/>
      <c r="P145" s="159">
        <f>SUM(P146:P152)</f>
        <v>0</v>
      </c>
      <c r="Q145" s="158"/>
      <c r="R145" s="159">
        <f>SUM(R146:R152)</f>
        <v>0</v>
      </c>
      <c r="S145" s="158"/>
      <c r="T145" s="160">
        <f>SUM(T146:T152)</f>
        <v>0.0045576000000000002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53" t="s">
        <v>81</v>
      </c>
      <c r="AT145" s="161" t="s">
        <v>70</v>
      </c>
      <c r="AU145" s="161" t="s">
        <v>79</v>
      </c>
      <c r="AY145" s="153" t="s">
        <v>142</v>
      </c>
      <c r="BK145" s="162">
        <f>SUM(BK146:BK152)</f>
        <v>0</v>
      </c>
    </row>
    <row r="146" s="2" customFormat="1" ht="16.5" customHeight="1">
      <c r="A146" s="39"/>
      <c r="B146" s="165"/>
      <c r="C146" s="166" t="s">
        <v>242</v>
      </c>
      <c r="D146" s="166" t="s">
        <v>145</v>
      </c>
      <c r="E146" s="167" t="s">
        <v>243</v>
      </c>
      <c r="F146" s="168" t="s">
        <v>244</v>
      </c>
      <c r="G146" s="169" t="s">
        <v>148</v>
      </c>
      <c r="H146" s="170">
        <v>1.266</v>
      </c>
      <c r="I146" s="171"/>
      <c r="J146" s="172">
        <f>ROUND(I146*H146,2)</f>
        <v>0</v>
      </c>
      <c r="K146" s="168" t="s">
        <v>149</v>
      </c>
      <c r="L146" s="40"/>
      <c r="M146" s="173" t="s">
        <v>3</v>
      </c>
      <c r="N146" s="174" t="s">
        <v>42</v>
      </c>
      <c r="O146" s="73"/>
      <c r="P146" s="175">
        <f>O146*H146</f>
        <v>0</v>
      </c>
      <c r="Q146" s="175">
        <v>0</v>
      </c>
      <c r="R146" s="175">
        <f>Q146*H146</f>
        <v>0</v>
      </c>
      <c r="S146" s="175">
        <v>0.0035999999999999999</v>
      </c>
      <c r="T146" s="176">
        <f>S146*H146</f>
        <v>0.0045576000000000002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7" t="s">
        <v>245</v>
      </c>
      <c r="AT146" s="177" t="s">
        <v>145</v>
      </c>
      <c r="AU146" s="177" t="s">
        <v>81</v>
      </c>
      <c r="AY146" s="20" t="s">
        <v>142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20" t="s">
        <v>79</v>
      </c>
      <c r="BK146" s="178">
        <f>ROUND(I146*H146,2)</f>
        <v>0</v>
      </c>
      <c r="BL146" s="20" t="s">
        <v>245</v>
      </c>
      <c r="BM146" s="177" t="s">
        <v>246</v>
      </c>
    </row>
    <row r="147" s="2" customFormat="1">
      <c r="A147" s="39"/>
      <c r="B147" s="40"/>
      <c r="C147" s="39"/>
      <c r="D147" s="179" t="s">
        <v>152</v>
      </c>
      <c r="E147" s="39"/>
      <c r="F147" s="180" t="s">
        <v>247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152</v>
      </c>
      <c r="AU147" s="20" t="s">
        <v>81</v>
      </c>
    </row>
    <row r="148" s="2" customFormat="1">
      <c r="A148" s="39"/>
      <c r="B148" s="40"/>
      <c r="C148" s="39"/>
      <c r="D148" s="184" t="s">
        <v>154</v>
      </c>
      <c r="E148" s="39"/>
      <c r="F148" s="185" t="s">
        <v>248</v>
      </c>
      <c r="G148" s="39"/>
      <c r="H148" s="39"/>
      <c r="I148" s="181"/>
      <c r="J148" s="39"/>
      <c r="K148" s="39"/>
      <c r="L148" s="40"/>
      <c r="M148" s="182"/>
      <c r="N148" s="183"/>
      <c r="O148" s="73"/>
      <c r="P148" s="73"/>
      <c r="Q148" s="73"/>
      <c r="R148" s="73"/>
      <c r="S148" s="73"/>
      <c r="T148" s="74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20" t="s">
        <v>154</v>
      </c>
      <c r="AU148" s="20" t="s">
        <v>81</v>
      </c>
    </row>
    <row r="149" s="13" customFormat="1">
      <c r="A149" s="13"/>
      <c r="B149" s="186"/>
      <c r="C149" s="13"/>
      <c r="D149" s="179" t="s">
        <v>156</v>
      </c>
      <c r="E149" s="187" t="s">
        <v>3</v>
      </c>
      <c r="F149" s="188" t="s">
        <v>249</v>
      </c>
      <c r="G149" s="13"/>
      <c r="H149" s="189">
        <v>0.035000000000000003</v>
      </c>
      <c r="I149" s="190"/>
      <c r="J149" s="13"/>
      <c r="K149" s="13"/>
      <c r="L149" s="186"/>
      <c r="M149" s="191"/>
      <c r="N149" s="192"/>
      <c r="O149" s="192"/>
      <c r="P149" s="192"/>
      <c r="Q149" s="192"/>
      <c r="R149" s="192"/>
      <c r="S149" s="192"/>
      <c r="T149" s="19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7" t="s">
        <v>156</v>
      </c>
      <c r="AU149" s="187" t="s">
        <v>81</v>
      </c>
      <c r="AV149" s="13" t="s">
        <v>81</v>
      </c>
      <c r="AW149" s="13" t="s">
        <v>33</v>
      </c>
      <c r="AX149" s="13" t="s">
        <v>71</v>
      </c>
      <c r="AY149" s="187" t="s">
        <v>142</v>
      </c>
    </row>
    <row r="150" s="13" customFormat="1">
      <c r="A150" s="13"/>
      <c r="B150" s="186"/>
      <c r="C150" s="13"/>
      <c r="D150" s="179" t="s">
        <v>156</v>
      </c>
      <c r="E150" s="187" t="s">
        <v>3</v>
      </c>
      <c r="F150" s="188" t="s">
        <v>250</v>
      </c>
      <c r="G150" s="13"/>
      <c r="H150" s="189">
        <v>0.031</v>
      </c>
      <c r="I150" s="190"/>
      <c r="J150" s="13"/>
      <c r="K150" s="13"/>
      <c r="L150" s="186"/>
      <c r="M150" s="191"/>
      <c r="N150" s="192"/>
      <c r="O150" s="192"/>
      <c r="P150" s="192"/>
      <c r="Q150" s="192"/>
      <c r="R150" s="192"/>
      <c r="S150" s="192"/>
      <c r="T150" s="19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7" t="s">
        <v>156</v>
      </c>
      <c r="AU150" s="187" t="s">
        <v>81</v>
      </c>
      <c r="AV150" s="13" t="s">
        <v>81</v>
      </c>
      <c r="AW150" s="13" t="s">
        <v>33</v>
      </c>
      <c r="AX150" s="13" t="s">
        <v>71</v>
      </c>
      <c r="AY150" s="187" t="s">
        <v>142</v>
      </c>
    </row>
    <row r="151" s="13" customFormat="1">
      <c r="A151" s="13"/>
      <c r="B151" s="186"/>
      <c r="C151" s="13"/>
      <c r="D151" s="179" t="s">
        <v>156</v>
      </c>
      <c r="E151" s="187" t="s">
        <v>3</v>
      </c>
      <c r="F151" s="188" t="s">
        <v>251</v>
      </c>
      <c r="G151" s="13"/>
      <c r="H151" s="189">
        <v>1.2</v>
      </c>
      <c r="I151" s="190"/>
      <c r="J151" s="13"/>
      <c r="K151" s="13"/>
      <c r="L151" s="186"/>
      <c r="M151" s="191"/>
      <c r="N151" s="192"/>
      <c r="O151" s="192"/>
      <c r="P151" s="192"/>
      <c r="Q151" s="192"/>
      <c r="R151" s="192"/>
      <c r="S151" s="192"/>
      <c r="T151" s="19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7" t="s">
        <v>156</v>
      </c>
      <c r="AU151" s="187" t="s">
        <v>81</v>
      </c>
      <c r="AV151" s="13" t="s">
        <v>81</v>
      </c>
      <c r="AW151" s="13" t="s">
        <v>33</v>
      </c>
      <c r="AX151" s="13" t="s">
        <v>71</v>
      </c>
      <c r="AY151" s="187" t="s">
        <v>142</v>
      </c>
    </row>
    <row r="152" s="14" customFormat="1">
      <c r="A152" s="14"/>
      <c r="B152" s="194"/>
      <c r="C152" s="14"/>
      <c r="D152" s="179" t="s">
        <v>156</v>
      </c>
      <c r="E152" s="195" t="s">
        <v>3</v>
      </c>
      <c r="F152" s="196" t="s">
        <v>159</v>
      </c>
      <c r="G152" s="14"/>
      <c r="H152" s="197">
        <v>1.266</v>
      </c>
      <c r="I152" s="198"/>
      <c r="J152" s="14"/>
      <c r="K152" s="14"/>
      <c r="L152" s="194"/>
      <c r="M152" s="199"/>
      <c r="N152" s="200"/>
      <c r="O152" s="200"/>
      <c r="P152" s="200"/>
      <c r="Q152" s="200"/>
      <c r="R152" s="200"/>
      <c r="S152" s="200"/>
      <c r="T152" s="20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95" t="s">
        <v>156</v>
      </c>
      <c r="AU152" s="195" t="s">
        <v>81</v>
      </c>
      <c r="AV152" s="14" t="s">
        <v>150</v>
      </c>
      <c r="AW152" s="14" t="s">
        <v>33</v>
      </c>
      <c r="AX152" s="14" t="s">
        <v>79</v>
      </c>
      <c r="AY152" s="195" t="s">
        <v>142</v>
      </c>
    </row>
    <row r="153" s="12" customFormat="1" ht="22.8" customHeight="1">
      <c r="A153" s="12"/>
      <c r="B153" s="152"/>
      <c r="C153" s="12"/>
      <c r="D153" s="153" t="s">
        <v>70</v>
      </c>
      <c r="E153" s="163" t="s">
        <v>252</v>
      </c>
      <c r="F153" s="163" t="s">
        <v>253</v>
      </c>
      <c r="G153" s="12"/>
      <c r="H153" s="12"/>
      <c r="I153" s="155"/>
      <c r="J153" s="164">
        <f>BK153</f>
        <v>0</v>
      </c>
      <c r="K153" s="12"/>
      <c r="L153" s="152"/>
      <c r="M153" s="157"/>
      <c r="N153" s="158"/>
      <c r="O153" s="158"/>
      <c r="P153" s="159">
        <f>SUM(P154:P160)</f>
        <v>0</v>
      </c>
      <c r="Q153" s="158"/>
      <c r="R153" s="159">
        <f>SUM(R154:R160)</f>
        <v>0</v>
      </c>
      <c r="S153" s="158"/>
      <c r="T153" s="160">
        <f>SUM(T154:T160)</f>
        <v>0.045158499999999997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3" t="s">
        <v>81</v>
      </c>
      <c r="AT153" s="161" t="s">
        <v>70</v>
      </c>
      <c r="AU153" s="161" t="s">
        <v>79</v>
      </c>
      <c r="AY153" s="153" t="s">
        <v>142</v>
      </c>
      <c r="BK153" s="162">
        <f>SUM(BK154:BK160)</f>
        <v>0</v>
      </c>
    </row>
    <row r="154" s="2" customFormat="1" ht="16.5" customHeight="1">
      <c r="A154" s="39"/>
      <c r="B154" s="165"/>
      <c r="C154" s="166" t="s">
        <v>254</v>
      </c>
      <c r="D154" s="166" t="s">
        <v>145</v>
      </c>
      <c r="E154" s="167" t="s">
        <v>255</v>
      </c>
      <c r="F154" s="168" t="s">
        <v>256</v>
      </c>
      <c r="G154" s="169" t="s">
        <v>148</v>
      </c>
      <c r="H154" s="170">
        <v>15.025</v>
      </c>
      <c r="I154" s="171"/>
      <c r="J154" s="172">
        <f>ROUND(I154*H154,2)</f>
        <v>0</v>
      </c>
      <c r="K154" s="168" t="s">
        <v>149</v>
      </c>
      <c r="L154" s="40"/>
      <c r="M154" s="173" t="s">
        <v>3</v>
      </c>
      <c r="N154" s="174" t="s">
        <v>42</v>
      </c>
      <c r="O154" s="73"/>
      <c r="P154" s="175">
        <f>O154*H154</f>
        <v>0</v>
      </c>
      <c r="Q154" s="175">
        <v>0</v>
      </c>
      <c r="R154" s="175">
        <f>Q154*H154</f>
        <v>0</v>
      </c>
      <c r="S154" s="175">
        <v>0.0025000000000000001</v>
      </c>
      <c r="T154" s="176">
        <f>S154*H154</f>
        <v>0.037562499999999999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177" t="s">
        <v>245</v>
      </c>
      <c r="AT154" s="177" t="s">
        <v>145</v>
      </c>
      <c r="AU154" s="177" t="s">
        <v>81</v>
      </c>
      <c r="AY154" s="20" t="s">
        <v>142</v>
      </c>
      <c r="BE154" s="178">
        <f>IF(N154="základní",J154,0)</f>
        <v>0</v>
      </c>
      <c r="BF154" s="178">
        <f>IF(N154="snížená",J154,0)</f>
        <v>0</v>
      </c>
      <c r="BG154" s="178">
        <f>IF(N154="zákl. přenesená",J154,0)</f>
        <v>0</v>
      </c>
      <c r="BH154" s="178">
        <f>IF(N154="sníž. přenesená",J154,0)</f>
        <v>0</v>
      </c>
      <c r="BI154" s="178">
        <f>IF(N154="nulová",J154,0)</f>
        <v>0</v>
      </c>
      <c r="BJ154" s="20" t="s">
        <v>79</v>
      </c>
      <c r="BK154" s="178">
        <f>ROUND(I154*H154,2)</f>
        <v>0</v>
      </c>
      <c r="BL154" s="20" t="s">
        <v>245</v>
      </c>
      <c r="BM154" s="177" t="s">
        <v>257</v>
      </c>
    </row>
    <row r="155" s="2" customFormat="1">
      <c r="A155" s="39"/>
      <c r="B155" s="40"/>
      <c r="C155" s="39"/>
      <c r="D155" s="179" t="s">
        <v>152</v>
      </c>
      <c r="E155" s="39"/>
      <c r="F155" s="180" t="s">
        <v>258</v>
      </c>
      <c r="G155" s="39"/>
      <c r="H155" s="39"/>
      <c r="I155" s="181"/>
      <c r="J155" s="39"/>
      <c r="K155" s="39"/>
      <c r="L155" s="40"/>
      <c r="M155" s="182"/>
      <c r="N155" s="183"/>
      <c r="O155" s="73"/>
      <c r="P155" s="73"/>
      <c r="Q155" s="73"/>
      <c r="R155" s="73"/>
      <c r="S155" s="73"/>
      <c r="T155" s="74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20" t="s">
        <v>152</v>
      </c>
      <c r="AU155" s="20" t="s">
        <v>81</v>
      </c>
    </row>
    <row r="156" s="2" customFormat="1">
      <c r="A156" s="39"/>
      <c r="B156" s="40"/>
      <c r="C156" s="39"/>
      <c r="D156" s="184" t="s">
        <v>154</v>
      </c>
      <c r="E156" s="39"/>
      <c r="F156" s="185" t="s">
        <v>259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154</v>
      </c>
      <c r="AU156" s="20" t="s">
        <v>81</v>
      </c>
    </row>
    <row r="157" s="13" customFormat="1">
      <c r="A157" s="13"/>
      <c r="B157" s="186"/>
      <c r="C157" s="13"/>
      <c r="D157" s="179" t="s">
        <v>156</v>
      </c>
      <c r="E157" s="187" t="s">
        <v>3</v>
      </c>
      <c r="F157" s="188" t="s">
        <v>260</v>
      </c>
      <c r="G157" s="13"/>
      <c r="H157" s="189">
        <v>15.025</v>
      </c>
      <c r="I157" s="190"/>
      <c r="J157" s="13"/>
      <c r="K157" s="13"/>
      <c r="L157" s="186"/>
      <c r="M157" s="191"/>
      <c r="N157" s="192"/>
      <c r="O157" s="192"/>
      <c r="P157" s="192"/>
      <c r="Q157" s="192"/>
      <c r="R157" s="192"/>
      <c r="S157" s="192"/>
      <c r="T157" s="19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7" t="s">
        <v>156</v>
      </c>
      <c r="AU157" s="187" t="s">
        <v>81</v>
      </c>
      <c r="AV157" s="13" t="s">
        <v>81</v>
      </c>
      <c r="AW157" s="13" t="s">
        <v>33</v>
      </c>
      <c r="AX157" s="13" t="s">
        <v>79</v>
      </c>
      <c r="AY157" s="187" t="s">
        <v>142</v>
      </c>
    </row>
    <row r="158" s="2" customFormat="1" ht="21.75" customHeight="1">
      <c r="A158" s="39"/>
      <c r="B158" s="165"/>
      <c r="C158" s="166" t="s">
        <v>261</v>
      </c>
      <c r="D158" s="166" t="s">
        <v>145</v>
      </c>
      <c r="E158" s="167" t="s">
        <v>262</v>
      </c>
      <c r="F158" s="168" t="s">
        <v>263</v>
      </c>
      <c r="G158" s="169" t="s">
        <v>148</v>
      </c>
      <c r="H158" s="170">
        <v>1.266</v>
      </c>
      <c r="I158" s="171"/>
      <c r="J158" s="172">
        <f>ROUND(I158*H158,2)</f>
        <v>0</v>
      </c>
      <c r="K158" s="168" t="s">
        <v>149</v>
      </c>
      <c r="L158" s="40"/>
      <c r="M158" s="173" t="s">
        <v>3</v>
      </c>
      <c r="N158" s="174" t="s">
        <v>42</v>
      </c>
      <c r="O158" s="73"/>
      <c r="P158" s="175">
        <f>O158*H158</f>
        <v>0</v>
      </c>
      <c r="Q158" s="175">
        <v>0</v>
      </c>
      <c r="R158" s="175">
        <f>Q158*H158</f>
        <v>0</v>
      </c>
      <c r="S158" s="175">
        <v>0.0060000000000000001</v>
      </c>
      <c r="T158" s="176">
        <f>S158*H158</f>
        <v>0.0075960000000000003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77" t="s">
        <v>245</v>
      </c>
      <c r="AT158" s="177" t="s">
        <v>145</v>
      </c>
      <c r="AU158" s="177" t="s">
        <v>81</v>
      </c>
      <c r="AY158" s="20" t="s">
        <v>142</v>
      </c>
      <c r="BE158" s="178">
        <f>IF(N158="základní",J158,0)</f>
        <v>0</v>
      </c>
      <c r="BF158" s="178">
        <f>IF(N158="snížená",J158,0)</f>
        <v>0</v>
      </c>
      <c r="BG158" s="178">
        <f>IF(N158="zákl. přenesená",J158,0)</f>
        <v>0</v>
      </c>
      <c r="BH158" s="178">
        <f>IF(N158="sníž. přenesená",J158,0)</f>
        <v>0</v>
      </c>
      <c r="BI158" s="178">
        <f>IF(N158="nulová",J158,0)</f>
        <v>0</v>
      </c>
      <c r="BJ158" s="20" t="s">
        <v>79</v>
      </c>
      <c r="BK158" s="178">
        <f>ROUND(I158*H158,2)</f>
        <v>0</v>
      </c>
      <c r="BL158" s="20" t="s">
        <v>245</v>
      </c>
      <c r="BM158" s="177" t="s">
        <v>264</v>
      </c>
    </row>
    <row r="159" s="2" customFormat="1">
      <c r="A159" s="39"/>
      <c r="B159" s="40"/>
      <c r="C159" s="39"/>
      <c r="D159" s="179" t="s">
        <v>152</v>
      </c>
      <c r="E159" s="39"/>
      <c r="F159" s="180" t="s">
        <v>265</v>
      </c>
      <c r="G159" s="39"/>
      <c r="H159" s="39"/>
      <c r="I159" s="181"/>
      <c r="J159" s="39"/>
      <c r="K159" s="39"/>
      <c r="L159" s="40"/>
      <c r="M159" s="182"/>
      <c r="N159" s="183"/>
      <c r="O159" s="73"/>
      <c r="P159" s="73"/>
      <c r="Q159" s="73"/>
      <c r="R159" s="73"/>
      <c r="S159" s="73"/>
      <c r="T159" s="74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20" t="s">
        <v>152</v>
      </c>
      <c r="AU159" s="20" t="s">
        <v>81</v>
      </c>
    </row>
    <row r="160" s="2" customFormat="1">
      <c r="A160" s="39"/>
      <c r="B160" s="40"/>
      <c r="C160" s="39"/>
      <c r="D160" s="184" t="s">
        <v>154</v>
      </c>
      <c r="E160" s="39"/>
      <c r="F160" s="185" t="s">
        <v>266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154</v>
      </c>
      <c r="AU160" s="20" t="s">
        <v>81</v>
      </c>
    </row>
    <row r="161" s="12" customFormat="1" ht="22.8" customHeight="1">
      <c r="A161" s="12"/>
      <c r="B161" s="152"/>
      <c r="C161" s="12"/>
      <c r="D161" s="153" t="s">
        <v>70</v>
      </c>
      <c r="E161" s="163" t="s">
        <v>267</v>
      </c>
      <c r="F161" s="163" t="s">
        <v>268</v>
      </c>
      <c r="G161" s="12"/>
      <c r="H161" s="12"/>
      <c r="I161" s="155"/>
      <c r="J161" s="164">
        <f>BK161</f>
        <v>0</v>
      </c>
      <c r="K161" s="12"/>
      <c r="L161" s="152"/>
      <c r="M161" s="157"/>
      <c r="N161" s="158"/>
      <c r="O161" s="158"/>
      <c r="P161" s="159">
        <f>SUM(P162:P168)</f>
        <v>0</v>
      </c>
      <c r="Q161" s="158"/>
      <c r="R161" s="159">
        <f>SUM(R162:R168)</f>
        <v>0</v>
      </c>
      <c r="S161" s="158"/>
      <c r="T161" s="160">
        <f>SUM(T162:T168)</f>
        <v>2.8423519700000002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53" t="s">
        <v>81</v>
      </c>
      <c r="AT161" s="161" t="s">
        <v>70</v>
      </c>
      <c r="AU161" s="161" t="s">
        <v>79</v>
      </c>
      <c r="AY161" s="153" t="s">
        <v>142</v>
      </c>
      <c r="BK161" s="162">
        <f>SUM(BK162:BK168)</f>
        <v>0</v>
      </c>
    </row>
    <row r="162" s="2" customFormat="1" ht="16.5" customHeight="1">
      <c r="A162" s="39"/>
      <c r="B162" s="165"/>
      <c r="C162" s="166" t="s">
        <v>245</v>
      </c>
      <c r="D162" s="166" t="s">
        <v>145</v>
      </c>
      <c r="E162" s="167" t="s">
        <v>269</v>
      </c>
      <c r="F162" s="168" t="s">
        <v>270</v>
      </c>
      <c r="G162" s="169" t="s">
        <v>148</v>
      </c>
      <c r="H162" s="170">
        <v>165.15700000000001</v>
      </c>
      <c r="I162" s="171"/>
      <c r="J162" s="172">
        <f>ROUND(I162*H162,2)</f>
        <v>0</v>
      </c>
      <c r="K162" s="168" t="s">
        <v>149</v>
      </c>
      <c r="L162" s="40"/>
      <c r="M162" s="173" t="s">
        <v>3</v>
      </c>
      <c r="N162" s="174" t="s">
        <v>42</v>
      </c>
      <c r="O162" s="73"/>
      <c r="P162" s="175">
        <f>O162*H162</f>
        <v>0</v>
      </c>
      <c r="Q162" s="175">
        <v>0</v>
      </c>
      <c r="R162" s="175">
        <f>Q162*H162</f>
        <v>0</v>
      </c>
      <c r="S162" s="175">
        <v>0.01721</v>
      </c>
      <c r="T162" s="176">
        <f>S162*H162</f>
        <v>2.8423519700000002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77" t="s">
        <v>245</v>
      </c>
      <c r="AT162" s="177" t="s">
        <v>145</v>
      </c>
      <c r="AU162" s="177" t="s">
        <v>81</v>
      </c>
      <c r="AY162" s="20" t="s">
        <v>142</v>
      </c>
      <c r="BE162" s="178">
        <f>IF(N162="základní",J162,0)</f>
        <v>0</v>
      </c>
      <c r="BF162" s="178">
        <f>IF(N162="snížená",J162,0)</f>
        <v>0</v>
      </c>
      <c r="BG162" s="178">
        <f>IF(N162="zákl. přenesená",J162,0)</f>
        <v>0</v>
      </c>
      <c r="BH162" s="178">
        <f>IF(N162="sníž. přenesená",J162,0)</f>
        <v>0</v>
      </c>
      <c r="BI162" s="178">
        <f>IF(N162="nulová",J162,0)</f>
        <v>0</v>
      </c>
      <c r="BJ162" s="20" t="s">
        <v>79</v>
      </c>
      <c r="BK162" s="178">
        <f>ROUND(I162*H162,2)</f>
        <v>0</v>
      </c>
      <c r="BL162" s="20" t="s">
        <v>245</v>
      </c>
      <c r="BM162" s="177" t="s">
        <v>271</v>
      </c>
    </row>
    <row r="163" s="2" customFormat="1">
      <c r="A163" s="39"/>
      <c r="B163" s="40"/>
      <c r="C163" s="39"/>
      <c r="D163" s="179" t="s">
        <v>152</v>
      </c>
      <c r="E163" s="39"/>
      <c r="F163" s="180" t="s">
        <v>272</v>
      </c>
      <c r="G163" s="39"/>
      <c r="H163" s="39"/>
      <c r="I163" s="181"/>
      <c r="J163" s="39"/>
      <c r="K163" s="39"/>
      <c r="L163" s="40"/>
      <c r="M163" s="182"/>
      <c r="N163" s="183"/>
      <c r="O163" s="73"/>
      <c r="P163" s="73"/>
      <c r="Q163" s="73"/>
      <c r="R163" s="73"/>
      <c r="S163" s="73"/>
      <c r="T163" s="74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0" t="s">
        <v>152</v>
      </c>
      <c r="AU163" s="20" t="s">
        <v>81</v>
      </c>
    </row>
    <row r="164" s="2" customFormat="1">
      <c r="A164" s="39"/>
      <c r="B164" s="40"/>
      <c r="C164" s="39"/>
      <c r="D164" s="184" t="s">
        <v>154</v>
      </c>
      <c r="E164" s="39"/>
      <c r="F164" s="185" t="s">
        <v>273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154</v>
      </c>
      <c r="AU164" s="20" t="s">
        <v>81</v>
      </c>
    </row>
    <row r="165" s="13" customFormat="1">
      <c r="A165" s="13"/>
      <c r="B165" s="186"/>
      <c r="C165" s="13"/>
      <c r="D165" s="179" t="s">
        <v>156</v>
      </c>
      <c r="E165" s="187" t="s">
        <v>3</v>
      </c>
      <c r="F165" s="188" t="s">
        <v>157</v>
      </c>
      <c r="G165" s="13"/>
      <c r="H165" s="189">
        <v>86.079999999999998</v>
      </c>
      <c r="I165" s="190"/>
      <c r="J165" s="13"/>
      <c r="K165" s="13"/>
      <c r="L165" s="186"/>
      <c r="M165" s="191"/>
      <c r="N165" s="192"/>
      <c r="O165" s="192"/>
      <c r="P165" s="192"/>
      <c r="Q165" s="192"/>
      <c r="R165" s="192"/>
      <c r="S165" s="192"/>
      <c r="T165" s="19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87" t="s">
        <v>156</v>
      </c>
      <c r="AU165" s="187" t="s">
        <v>81</v>
      </c>
      <c r="AV165" s="13" t="s">
        <v>81</v>
      </c>
      <c r="AW165" s="13" t="s">
        <v>33</v>
      </c>
      <c r="AX165" s="13" t="s">
        <v>71</v>
      </c>
      <c r="AY165" s="187" t="s">
        <v>142</v>
      </c>
    </row>
    <row r="166" s="13" customFormat="1">
      <c r="A166" s="13"/>
      <c r="B166" s="186"/>
      <c r="C166" s="13"/>
      <c r="D166" s="179" t="s">
        <v>156</v>
      </c>
      <c r="E166" s="187" t="s">
        <v>3</v>
      </c>
      <c r="F166" s="188" t="s">
        <v>158</v>
      </c>
      <c r="G166" s="13"/>
      <c r="H166" s="189">
        <v>3.927</v>
      </c>
      <c r="I166" s="190"/>
      <c r="J166" s="13"/>
      <c r="K166" s="13"/>
      <c r="L166" s="186"/>
      <c r="M166" s="191"/>
      <c r="N166" s="192"/>
      <c r="O166" s="192"/>
      <c r="P166" s="192"/>
      <c r="Q166" s="192"/>
      <c r="R166" s="192"/>
      <c r="S166" s="192"/>
      <c r="T166" s="19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7" t="s">
        <v>156</v>
      </c>
      <c r="AU166" s="187" t="s">
        <v>81</v>
      </c>
      <c r="AV166" s="13" t="s">
        <v>81</v>
      </c>
      <c r="AW166" s="13" t="s">
        <v>33</v>
      </c>
      <c r="AX166" s="13" t="s">
        <v>71</v>
      </c>
      <c r="AY166" s="187" t="s">
        <v>142</v>
      </c>
    </row>
    <row r="167" s="13" customFormat="1">
      <c r="A167" s="13"/>
      <c r="B167" s="186"/>
      <c r="C167" s="13"/>
      <c r="D167" s="179" t="s">
        <v>156</v>
      </c>
      <c r="E167" s="187" t="s">
        <v>3</v>
      </c>
      <c r="F167" s="188" t="s">
        <v>274</v>
      </c>
      <c r="G167" s="13"/>
      <c r="H167" s="189">
        <v>75.150000000000006</v>
      </c>
      <c r="I167" s="190"/>
      <c r="J167" s="13"/>
      <c r="K167" s="13"/>
      <c r="L167" s="186"/>
      <c r="M167" s="191"/>
      <c r="N167" s="192"/>
      <c r="O167" s="192"/>
      <c r="P167" s="192"/>
      <c r="Q167" s="192"/>
      <c r="R167" s="192"/>
      <c r="S167" s="192"/>
      <c r="T167" s="19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7" t="s">
        <v>156</v>
      </c>
      <c r="AU167" s="187" t="s">
        <v>81</v>
      </c>
      <c r="AV167" s="13" t="s">
        <v>81</v>
      </c>
      <c r="AW167" s="13" t="s">
        <v>33</v>
      </c>
      <c r="AX167" s="13" t="s">
        <v>71</v>
      </c>
      <c r="AY167" s="187" t="s">
        <v>142</v>
      </c>
    </row>
    <row r="168" s="14" customFormat="1">
      <c r="A168" s="14"/>
      <c r="B168" s="194"/>
      <c r="C168" s="14"/>
      <c r="D168" s="179" t="s">
        <v>156</v>
      </c>
      <c r="E168" s="195" t="s">
        <v>3</v>
      </c>
      <c r="F168" s="196" t="s">
        <v>159</v>
      </c>
      <c r="G168" s="14"/>
      <c r="H168" s="197">
        <v>165.15700000000001</v>
      </c>
      <c r="I168" s="198"/>
      <c r="J168" s="14"/>
      <c r="K168" s="14"/>
      <c r="L168" s="194"/>
      <c r="M168" s="199"/>
      <c r="N168" s="200"/>
      <c r="O168" s="200"/>
      <c r="P168" s="200"/>
      <c r="Q168" s="200"/>
      <c r="R168" s="200"/>
      <c r="S168" s="200"/>
      <c r="T168" s="20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5" t="s">
        <v>156</v>
      </c>
      <c r="AU168" s="195" t="s">
        <v>81</v>
      </c>
      <c r="AV168" s="14" t="s">
        <v>150</v>
      </c>
      <c r="AW168" s="14" t="s">
        <v>33</v>
      </c>
      <c r="AX168" s="14" t="s">
        <v>79</v>
      </c>
      <c r="AY168" s="195" t="s">
        <v>142</v>
      </c>
    </row>
    <row r="169" s="12" customFormat="1" ht="22.8" customHeight="1">
      <c r="A169" s="12"/>
      <c r="B169" s="152"/>
      <c r="C169" s="12"/>
      <c r="D169" s="153" t="s">
        <v>70</v>
      </c>
      <c r="E169" s="163" t="s">
        <v>275</v>
      </c>
      <c r="F169" s="163" t="s">
        <v>276</v>
      </c>
      <c r="G169" s="12"/>
      <c r="H169" s="12"/>
      <c r="I169" s="155"/>
      <c r="J169" s="164">
        <f>BK169</f>
        <v>0</v>
      </c>
      <c r="K169" s="12"/>
      <c r="L169" s="152"/>
      <c r="M169" s="157"/>
      <c r="N169" s="158"/>
      <c r="O169" s="158"/>
      <c r="P169" s="159">
        <f>SUM(P170:P173)</f>
        <v>0</v>
      </c>
      <c r="Q169" s="158"/>
      <c r="R169" s="159">
        <f>SUM(R170:R173)</f>
        <v>0</v>
      </c>
      <c r="S169" s="158"/>
      <c r="T169" s="160">
        <f>SUM(T170:T173)</f>
        <v>0.13131599999999999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53" t="s">
        <v>81</v>
      </c>
      <c r="AT169" s="161" t="s">
        <v>70</v>
      </c>
      <c r="AU169" s="161" t="s">
        <v>79</v>
      </c>
      <c r="AY169" s="153" t="s">
        <v>142</v>
      </c>
      <c r="BK169" s="162">
        <f>SUM(BK170:BK173)</f>
        <v>0</v>
      </c>
    </row>
    <row r="170" s="2" customFormat="1" ht="16.5" customHeight="1">
      <c r="A170" s="39"/>
      <c r="B170" s="165"/>
      <c r="C170" s="166" t="s">
        <v>277</v>
      </c>
      <c r="D170" s="166" t="s">
        <v>145</v>
      </c>
      <c r="E170" s="167" t="s">
        <v>278</v>
      </c>
      <c r="F170" s="168" t="s">
        <v>279</v>
      </c>
      <c r="G170" s="169" t="s">
        <v>148</v>
      </c>
      <c r="H170" s="170">
        <v>3.7200000000000002</v>
      </c>
      <c r="I170" s="171"/>
      <c r="J170" s="172">
        <f>ROUND(I170*H170,2)</f>
        <v>0</v>
      </c>
      <c r="K170" s="168" t="s">
        <v>149</v>
      </c>
      <c r="L170" s="40"/>
      <c r="M170" s="173" t="s">
        <v>3</v>
      </c>
      <c r="N170" s="174" t="s">
        <v>42</v>
      </c>
      <c r="O170" s="73"/>
      <c r="P170" s="175">
        <f>O170*H170</f>
        <v>0</v>
      </c>
      <c r="Q170" s="175">
        <v>0</v>
      </c>
      <c r="R170" s="175">
        <f>Q170*H170</f>
        <v>0</v>
      </c>
      <c r="S170" s="175">
        <v>0.035299999999999998</v>
      </c>
      <c r="T170" s="176">
        <f>S170*H170</f>
        <v>0.13131599999999999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77" t="s">
        <v>245</v>
      </c>
      <c r="AT170" s="177" t="s">
        <v>145</v>
      </c>
      <c r="AU170" s="177" t="s">
        <v>81</v>
      </c>
      <c r="AY170" s="20" t="s">
        <v>142</v>
      </c>
      <c r="BE170" s="178">
        <f>IF(N170="základní",J170,0)</f>
        <v>0</v>
      </c>
      <c r="BF170" s="178">
        <f>IF(N170="snížená",J170,0)</f>
        <v>0</v>
      </c>
      <c r="BG170" s="178">
        <f>IF(N170="zákl. přenesená",J170,0)</f>
        <v>0</v>
      </c>
      <c r="BH170" s="178">
        <f>IF(N170="sníž. přenesená",J170,0)</f>
        <v>0</v>
      </c>
      <c r="BI170" s="178">
        <f>IF(N170="nulová",J170,0)</f>
        <v>0</v>
      </c>
      <c r="BJ170" s="20" t="s">
        <v>79</v>
      </c>
      <c r="BK170" s="178">
        <f>ROUND(I170*H170,2)</f>
        <v>0</v>
      </c>
      <c r="BL170" s="20" t="s">
        <v>245</v>
      </c>
      <c r="BM170" s="177" t="s">
        <v>280</v>
      </c>
    </row>
    <row r="171" s="2" customFormat="1">
      <c r="A171" s="39"/>
      <c r="B171" s="40"/>
      <c r="C171" s="39"/>
      <c r="D171" s="179" t="s">
        <v>152</v>
      </c>
      <c r="E171" s="39"/>
      <c r="F171" s="180" t="s">
        <v>279</v>
      </c>
      <c r="G171" s="39"/>
      <c r="H171" s="39"/>
      <c r="I171" s="181"/>
      <c r="J171" s="39"/>
      <c r="K171" s="39"/>
      <c r="L171" s="40"/>
      <c r="M171" s="182"/>
      <c r="N171" s="183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152</v>
      </c>
      <c r="AU171" s="20" t="s">
        <v>81</v>
      </c>
    </row>
    <row r="172" s="2" customFormat="1">
      <c r="A172" s="39"/>
      <c r="B172" s="40"/>
      <c r="C172" s="39"/>
      <c r="D172" s="184" t="s">
        <v>154</v>
      </c>
      <c r="E172" s="39"/>
      <c r="F172" s="185" t="s">
        <v>281</v>
      </c>
      <c r="G172" s="39"/>
      <c r="H172" s="39"/>
      <c r="I172" s="181"/>
      <c r="J172" s="39"/>
      <c r="K172" s="39"/>
      <c r="L172" s="40"/>
      <c r="M172" s="182"/>
      <c r="N172" s="183"/>
      <c r="O172" s="73"/>
      <c r="P172" s="73"/>
      <c r="Q172" s="73"/>
      <c r="R172" s="73"/>
      <c r="S172" s="73"/>
      <c r="T172" s="74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20" t="s">
        <v>154</v>
      </c>
      <c r="AU172" s="20" t="s">
        <v>81</v>
      </c>
    </row>
    <row r="173" s="13" customFormat="1">
      <c r="A173" s="13"/>
      <c r="B173" s="186"/>
      <c r="C173" s="13"/>
      <c r="D173" s="179" t="s">
        <v>156</v>
      </c>
      <c r="E173" s="187" t="s">
        <v>3</v>
      </c>
      <c r="F173" s="188" t="s">
        <v>282</v>
      </c>
      <c r="G173" s="13"/>
      <c r="H173" s="189">
        <v>3.7200000000000002</v>
      </c>
      <c r="I173" s="190"/>
      <c r="J173" s="13"/>
      <c r="K173" s="13"/>
      <c r="L173" s="186"/>
      <c r="M173" s="191"/>
      <c r="N173" s="192"/>
      <c r="O173" s="192"/>
      <c r="P173" s="192"/>
      <c r="Q173" s="192"/>
      <c r="R173" s="192"/>
      <c r="S173" s="192"/>
      <c r="T173" s="19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7" t="s">
        <v>156</v>
      </c>
      <c r="AU173" s="187" t="s">
        <v>81</v>
      </c>
      <c r="AV173" s="13" t="s">
        <v>81</v>
      </c>
      <c r="AW173" s="13" t="s">
        <v>33</v>
      </c>
      <c r="AX173" s="13" t="s">
        <v>79</v>
      </c>
      <c r="AY173" s="187" t="s">
        <v>142</v>
      </c>
    </row>
    <row r="174" s="12" customFormat="1" ht="22.8" customHeight="1">
      <c r="A174" s="12"/>
      <c r="B174" s="152"/>
      <c r="C174" s="12"/>
      <c r="D174" s="153" t="s">
        <v>70</v>
      </c>
      <c r="E174" s="163" t="s">
        <v>283</v>
      </c>
      <c r="F174" s="163" t="s">
        <v>284</v>
      </c>
      <c r="G174" s="12"/>
      <c r="H174" s="12"/>
      <c r="I174" s="155"/>
      <c r="J174" s="164">
        <f>BK174</f>
        <v>0</v>
      </c>
      <c r="K174" s="12"/>
      <c r="L174" s="152"/>
      <c r="M174" s="157"/>
      <c r="N174" s="158"/>
      <c r="O174" s="158"/>
      <c r="P174" s="159">
        <f>SUM(P175:P182)</f>
        <v>0</v>
      </c>
      <c r="Q174" s="158"/>
      <c r="R174" s="159">
        <f>SUM(R175:R182)</f>
        <v>0</v>
      </c>
      <c r="S174" s="158"/>
      <c r="T174" s="160">
        <f>SUM(T175:T182)</f>
        <v>0.26814000000000004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153" t="s">
        <v>81</v>
      </c>
      <c r="AT174" s="161" t="s">
        <v>70</v>
      </c>
      <c r="AU174" s="161" t="s">
        <v>79</v>
      </c>
      <c r="AY174" s="153" t="s">
        <v>142</v>
      </c>
      <c r="BK174" s="162">
        <f>SUM(BK175:BK182)</f>
        <v>0</v>
      </c>
    </row>
    <row r="175" s="2" customFormat="1" ht="16.5" customHeight="1">
      <c r="A175" s="39"/>
      <c r="B175" s="165"/>
      <c r="C175" s="166" t="s">
        <v>285</v>
      </c>
      <c r="D175" s="166" t="s">
        <v>145</v>
      </c>
      <c r="E175" s="167" t="s">
        <v>286</v>
      </c>
      <c r="F175" s="168" t="s">
        <v>287</v>
      </c>
      <c r="G175" s="169" t="s">
        <v>148</v>
      </c>
      <c r="H175" s="170">
        <v>86.079999999999998</v>
      </c>
      <c r="I175" s="171"/>
      <c r="J175" s="172">
        <f>ROUND(I175*H175,2)</f>
        <v>0</v>
      </c>
      <c r="K175" s="168" t="s">
        <v>149</v>
      </c>
      <c r="L175" s="40"/>
      <c r="M175" s="173" t="s">
        <v>3</v>
      </c>
      <c r="N175" s="174" t="s">
        <v>42</v>
      </c>
      <c r="O175" s="73"/>
      <c r="P175" s="175">
        <f>O175*H175</f>
        <v>0</v>
      </c>
      <c r="Q175" s="175">
        <v>0</v>
      </c>
      <c r="R175" s="175">
        <f>Q175*H175</f>
        <v>0</v>
      </c>
      <c r="S175" s="175">
        <v>0.0030000000000000001</v>
      </c>
      <c r="T175" s="176">
        <f>S175*H175</f>
        <v>0.25824000000000003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177" t="s">
        <v>245</v>
      </c>
      <c r="AT175" s="177" t="s">
        <v>145</v>
      </c>
      <c r="AU175" s="177" t="s">
        <v>81</v>
      </c>
      <c r="AY175" s="20" t="s">
        <v>142</v>
      </c>
      <c r="BE175" s="178">
        <f>IF(N175="základní",J175,0)</f>
        <v>0</v>
      </c>
      <c r="BF175" s="178">
        <f>IF(N175="snížená",J175,0)</f>
        <v>0</v>
      </c>
      <c r="BG175" s="178">
        <f>IF(N175="zákl. přenesená",J175,0)</f>
        <v>0</v>
      </c>
      <c r="BH175" s="178">
        <f>IF(N175="sníž. přenesená",J175,0)</f>
        <v>0</v>
      </c>
      <c r="BI175" s="178">
        <f>IF(N175="nulová",J175,0)</f>
        <v>0</v>
      </c>
      <c r="BJ175" s="20" t="s">
        <v>79</v>
      </c>
      <c r="BK175" s="178">
        <f>ROUND(I175*H175,2)</f>
        <v>0</v>
      </c>
      <c r="BL175" s="20" t="s">
        <v>245</v>
      </c>
      <c r="BM175" s="177" t="s">
        <v>288</v>
      </c>
    </row>
    <row r="176" s="2" customFormat="1">
      <c r="A176" s="39"/>
      <c r="B176" s="40"/>
      <c r="C176" s="39"/>
      <c r="D176" s="179" t="s">
        <v>152</v>
      </c>
      <c r="E176" s="39"/>
      <c r="F176" s="180" t="s">
        <v>289</v>
      </c>
      <c r="G176" s="39"/>
      <c r="H176" s="39"/>
      <c r="I176" s="181"/>
      <c r="J176" s="39"/>
      <c r="K176" s="39"/>
      <c r="L176" s="40"/>
      <c r="M176" s="182"/>
      <c r="N176" s="183"/>
      <c r="O176" s="73"/>
      <c r="P176" s="73"/>
      <c r="Q176" s="73"/>
      <c r="R176" s="73"/>
      <c r="S176" s="73"/>
      <c r="T176" s="74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20" t="s">
        <v>152</v>
      </c>
      <c r="AU176" s="20" t="s">
        <v>81</v>
      </c>
    </row>
    <row r="177" s="2" customFormat="1">
      <c r="A177" s="39"/>
      <c r="B177" s="40"/>
      <c r="C177" s="39"/>
      <c r="D177" s="184" t="s">
        <v>154</v>
      </c>
      <c r="E177" s="39"/>
      <c r="F177" s="185" t="s">
        <v>290</v>
      </c>
      <c r="G177" s="39"/>
      <c r="H177" s="39"/>
      <c r="I177" s="181"/>
      <c r="J177" s="39"/>
      <c r="K177" s="39"/>
      <c r="L177" s="40"/>
      <c r="M177" s="182"/>
      <c r="N177" s="183"/>
      <c r="O177" s="73"/>
      <c r="P177" s="73"/>
      <c r="Q177" s="73"/>
      <c r="R177" s="73"/>
      <c r="S177" s="73"/>
      <c r="T177" s="74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20" t="s">
        <v>154</v>
      </c>
      <c r="AU177" s="20" t="s">
        <v>81</v>
      </c>
    </row>
    <row r="178" s="13" customFormat="1">
      <c r="A178" s="13"/>
      <c r="B178" s="186"/>
      <c r="C178" s="13"/>
      <c r="D178" s="179" t="s">
        <v>156</v>
      </c>
      <c r="E178" s="187" t="s">
        <v>3</v>
      </c>
      <c r="F178" s="188" t="s">
        <v>291</v>
      </c>
      <c r="G178" s="13"/>
      <c r="H178" s="189">
        <v>86.079999999999998</v>
      </c>
      <c r="I178" s="190"/>
      <c r="J178" s="13"/>
      <c r="K178" s="13"/>
      <c r="L178" s="186"/>
      <c r="M178" s="191"/>
      <c r="N178" s="192"/>
      <c r="O178" s="192"/>
      <c r="P178" s="192"/>
      <c r="Q178" s="192"/>
      <c r="R178" s="192"/>
      <c r="S178" s="192"/>
      <c r="T178" s="19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187" t="s">
        <v>156</v>
      </c>
      <c r="AU178" s="187" t="s">
        <v>81</v>
      </c>
      <c r="AV178" s="13" t="s">
        <v>81</v>
      </c>
      <c r="AW178" s="13" t="s">
        <v>33</v>
      </c>
      <c r="AX178" s="13" t="s">
        <v>79</v>
      </c>
      <c r="AY178" s="187" t="s">
        <v>142</v>
      </c>
    </row>
    <row r="179" s="2" customFormat="1" ht="16.5" customHeight="1">
      <c r="A179" s="39"/>
      <c r="B179" s="165"/>
      <c r="C179" s="166" t="s">
        <v>292</v>
      </c>
      <c r="D179" s="166" t="s">
        <v>145</v>
      </c>
      <c r="E179" s="167" t="s">
        <v>293</v>
      </c>
      <c r="F179" s="168" t="s">
        <v>294</v>
      </c>
      <c r="G179" s="169" t="s">
        <v>193</v>
      </c>
      <c r="H179" s="170">
        <v>33</v>
      </c>
      <c r="I179" s="171"/>
      <c r="J179" s="172">
        <f>ROUND(I179*H179,2)</f>
        <v>0</v>
      </c>
      <c r="K179" s="168" t="s">
        <v>149</v>
      </c>
      <c r="L179" s="40"/>
      <c r="M179" s="173" t="s">
        <v>3</v>
      </c>
      <c r="N179" s="174" t="s">
        <v>42</v>
      </c>
      <c r="O179" s="73"/>
      <c r="P179" s="175">
        <f>O179*H179</f>
        <v>0</v>
      </c>
      <c r="Q179" s="175">
        <v>0</v>
      </c>
      <c r="R179" s="175">
        <f>Q179*H179</f>
        <v>0</v>
      </c>
      <c r="S179" s="175">
        <v>0.00029999999999999997</v>
      </c>
      <c r="T179" s="176">
        <f>S179*H179</f>
        <v>0.0098999999999999991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177" t="s">
        <v>245</v>
      </c>
      <c r="AT179" s="177" t="s">
        <v>145</v>
      </c>
      <c r="AU179" s="177" t="s">
        <v>81</v>
      </c>
      <c r="AY179" s="20" t="s">
        <v>142</v>
      </c>
      <c r="BE179" s="178">
        <f>IF(N179="základní",J179,0)</f>
        <v>0</v>
      </c>
      <c r="BF179" s="178">
        <f>IF(N179="snížená",J179,0)</f>
        <v>0</v>
      </c>
      <c r="BG179" s="178">
        <f>IF(N179="zákl. přenesená",J179,0)</f>
        <v>0</v>
      </c>
      <c r="BH179" s="178">
        <f>IF(N179="sníž. přenesená",J179,0)</f>
        <v>0</v>
      </c>
      <c r="BI179" s="178">
        <f>IF(N179="nulová",J179,0)</f>
        <v>0</v>
      </c>
      <c r="BJ179" s="20" t="s">
        <v>79</v>
      </c>
      <c r="BK179" s="178">
        <f>ROUND(I179*H179,2)</f>
        <v>0</v>
      </c>
      <c r="BL179" s="20" t="s">
        <v>245</v>
      </c>
      <c r="BM179" s="177" t="s">
        <v>295</v>
      </c>
    </row>
    <row r="180" s="2" customFormat="1">
      <c r="A180" s="39"/>
      <c r="B180" s="40"/>
      <c r="C180" s="39"/>
      <c r="D180" s="179" t="s">
        <v>152</v>
      </c>
      <c r="E180" s="39"/>
      <c r="F180" s="180" t="s">
        <v>296</v>
      </c>
      <c r="G180" s="39"/>
      <c r="H180" s="39"/>
      <c r="I180" s="181"/>
      <c r="J180" s="39"/>
      <c r="K180" s="39"/>
      <c r="L180" s="40"/>
      <c r="M180" s="182"/>
      <c r="N180" s="183"/>
      <c r="O180" s="73"/>
      <c r="P180" s="73"/>
      <c r="Q180" s="73"/>
      <c r="R180" s="73"/>
      <c r="S180" s="73"/>
      <c r="T180" s="74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20" t="s">
        <v>152</v>
      </c>
      <c r="AU180" s="20" t="s">
        <v>81</v>
      </c>
    </row>
    <row r="181" s="2" customFormat="1">
      <c r="A181" s="39"/>
      <c r="B181" s="40"/>
      <c r="C181" s="39"/>
      <c r="D181" s="184" t="s">
        <v>154</v>
      </c>
      <c r="E181" s="39"/>
      <c r="F181" s="185" t="s">
        <v>297</v>
      </c>
      <c r="G181" s="39"/>
      <c r="H181" s="39"/>
      <c r="I181" s="181"/>
      <c r="J181" s="39"/>
      <c r="K181" s="39"/>
      <c r="L181" s="40"/>
      <c r="M181" s="182"/>
      <c r="N181" s="183"/>
      <c r="O181" s="73"/>
      <c r="P181" s="73"/>
      <c r="Q181" s="73"/>
      <c r="R181" s="73"/>
      <c r="S181" s="73"/>
      <c r="T181" s="74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20" t="s">
        <v>154</v>
      </c>
      <c r="AU181" s="20" t="s">
        <v>81</v>
      </c>
    </row>
    <row r="182" s="13" customFormat="1">
      <c r="A182" s="13"/>
      <c r="B182" s="186"/>
      <c r="C182" s="13"/>
      <c r="D182" s="179" t="s">
        <v>156</v>
      </c>
      <c r="E182" s="187" t="s">
        <v>3</v>
      </c>
      <c r="F182" s="188" t="s">
        <v>298</v>
      </c>
      <c r="G182" s="13"/>
      <c r="H182" s="189">
        <v>33</v>
      </c>
      <c r="I182" s="190"/>
      <c r="J182" s="13"/>
      <c r="K182" s="13"/>
      <c r="L182" s="186"/>
      <c r="M182" s="202"/>
      <c r="N182" s="203"/>
      <c r="O182" s="203"/>
      <c r="P182" s="203"/>
      <c r="Q182" s="203"/>
      <c r="R182" s="203"/>
      <c r="S182" s="203"/>
      <c r="T182" s="20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7" t="s">
        <v>156</v>
      </c>
      <c r="AU182" s="187" t="s">
        <v>81</v>
      </c>
      <c r="AV182" s="13" t="s">
        <v>81</v>
      </c>
      <c r="AW182" s="13" t="s">
        <v>33</v>
      </c>
      <c r="AX182" s="13" t="s">
        <v>79</v>
      </c>
      <c r="AY182" s="187" t="s">
        <v>142</v>
      </c>
    </row>
    <row r="183" s="2" customFormat="1" ht="6.96" customHeight="1">
      <c r="A183" s="39"/>
      <c r="B183" s="56"/>
      <c r="C183" s="57"/>
      <c r="D183" s="57"/>
      <c r="E183" s="57"/>
      <c r="F183" s="57"/>
      <c r="G183" s="57"/>
      <c r="H183" s="57"/>
      <c r="I183" s="57"/>
      <c r="J183" s="57"/>
      <c r="K183" s="57"/>
      <c r="L183" s="40"/>
      <c r="M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</row>
  </sheetData>
  <autoFilter ref="C87:K182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3" r:id="rId1" display="https://podminky.urs.cz/item/CS_URS_2025_02/949101111"/>
    <hyperlink ref="F99" r:id="rId2" display="https://podminky.urs.cz/item/CS_URS_2025_02/962031133"/>
    <hyperlink ref="F106" r:id="rId3" display="https://podminky.urs.cz/item/CS_URS_2025_02/968072455"/>
    <hyperlink ref="F110" r:id="rId4" display="https://podminky.urs.cz/item/CS_URS_2025_02/968072456"/>
    <hyperlink ref="F114" r:id="rId5" display="https://podminky.urs.cz/item/CS_URS_2025_02/972054141"/>
    <hyperlink ref="F120" r:id="rId6" display="https://podminky.urs.cz/item/CS_URS_2025_02/974029664"/>
    <hyperlink ref="F124" r:id="rId7" display="https://podminky.urs.cz/item/CS_URS_2025_02/978059541"/>
    <hyperlink ref="F129" r:id="rId8" display="https://podminky.urs.cz/item/CS_URS_2025_02/997013151"/>
    <hyperlink ref="F132" r:id="rId9" display="https://podminky.urs.cz/item/CS_URS_2025_02/997013501"/>
    <hyperlink ref="F135" r:id="rId10" display="https://podminky.urs.cz/item/CS_URS_2025_02/997013509"/>
    <hyperlink ref="F139" r:id="rId11" display="https://podminky.urs.cz/item/CS_URS_2025_02/997013609"/>
    <hyperlink ref="F143" r:id="rId12" display="https://podminky.urs.cz/item/CS_URS_2025_02/997013631"/>
    <hyperlink ref="F148" r:id="rId13" display="https://podminky.urs.cz/item/CS_URS_2025_02/712363803"/>
    <hyperlink ref="F156" r:id="rId14" display="https://podminky.urs.cz/item/CS_URS_2025_02/713130851"/>
    <hyperlink ref="F160" r:id="rId15" display="https://podminky.urs.cz/item/CS_URS_2025_02/713141843"/>
    <hyperlink ref="F164" r:id="rId16" display="https://podminky.urs.cz/item/CS_URS_2025_02/763131821"/>
    <hyperlink ref="F172" r:id="rId17" display="https://podminky.urs.cz/item/CS_URS_2025_02/771573810"/>
    <hyperlink ref="F177" r:id="rId18" display="https://podminky.urs.cz/item/CS_URS_2025_02/776201812"/>
    <hyperlink ref="F181" r:id="rId19" display="https://podminky.urs.cz/item/CS_URS_2025_02/7764108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110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UHK - Objekt E - Stavební úpravy pracoviště centra terénní archeologie (CETA)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111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299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113</v>
      </c>
      <c r="G12" s="39"/>
      <c r="H12" s="39"/>
      <c r="I12" s="33" t="s">
        <v>23</v>
      </c>
      <c r="J12" s="65" t="str">
        <f>'Rekapitulace stavby'!AN8</f>
        <v>8. 12. 2025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28</v>
      </c>
      <c r="J24" s="28" t="str">
        <f>IF('Rekapitulace stavby'!AN20="","",'Rekapitulace stavby'!AN20)</f>
        <v/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ROUND(J95,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ROUND((SUM(BE95:BE411)),  2)</f>
        <v>0</v>
      </c>
      <c r="G33" s="39"/>
      <c r="H33" s="39"/>
      <c r="I33" s="124">
        <v>0.20999999999999999</v>
      </c>
      <c r="J33" s="123">
        <f>ROUND(((SUM(BE95:BE411))*I33),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ROUND((SUM(BF95:BF411)),  2)</f>
        <v>0</v>
      </c>
      <c r="G34" s="39"/>
      <c r="H34" s="39"/>
      <c r="I34" s="124">
        <v>0.12</v>
      </c>
      <c r="J34" s="123">
        <f>ROUND(((SUM(BF95:BF411))*I34),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ROUND((SUM(BG95:BG411)),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ROUND((SUM(BH95:BH411)),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ROUND((SUM(BI95:BI411)),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114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UHK - Objekt E - Stavební úpravy pracoviště centra terénní archeologie (CETA)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111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01.1.b - Stavební část - nové konstrukce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>Hradec Králové</v>
      </c>
      <c r="G52" s="39"/>
      <c r="H52" s="39"/>
      <c r="I52" s="33" t="s">
        <v>23</v>
      </c>
      <c r="J52" s="65" t="str">
        <f>IF(J12="","",J12)</f>
        <v>8. 12. 2025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Univerzita Hradec Králové</v>
      </c>
      <c r="G54" s="39"/>
      <c r="H54" s="39"/>
      <c r="I54" s="33" t="s">
        <v>31</v>
      </c>
      <c r="J54" s="37" t="str">
        <f>E21</f>
        <v>Fplan projekty a stavby s. r. 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115</v>
      </c>
      <c r="D57" s="125"/>
      <c r="E57" s="125"/>
      <c r="F57" s="125"/>
      <c r="G57" s="125"/>
      <c r="H57" s="125"/>
      <c r="I57" s="125"/>
      <c r="J57" s="132" t="s">
        <v>116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J95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117</v>
      </c>
    </row>
    <row r="60" s="9" customFormat="1" ht="24.96" customHeight="1">
      <c r="A60" s="9"/>
      <c r="B60" s="134"/>
      <c r="C60" s="9"/>
      <c r="D60" s="135" t="s">
        <v>118</v>
      </c>
      <c r="E60" s="136"/>
      <c r="F60" s="136"/>
      <c r="G60" s="136"/>
      <c r="H60" s="136"/>
      <c r="I60" s="136"/>
      <c r="J60" s="137">
        <f>J96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300</v>
      </c>
      <c r="E61" s="140"/>
      <c r="F61" s="140"/>
      <c r="G61" s="140"/>
      <c r="H61" s="140"/>
      <c r="I61" s="140"/>
      <c r="J61" s="141">
        <f>J97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301</v>
      </c>
      <c r="E62" s="140"/>
      <c r="F62" s="140"/>
      <c r="G62" s="140"/>
      <c r="H62" s="140"/>
      <c r="I62" s="140"/>
      <c r="J62" s="141">
        <f>J111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302</v>
      </c>
      <c r="E63" s="140"/>
      <c r="F63" s="140"/>
      <c r="G63" s="140"/>
      <c r="H63" s="140"/>
      <c r="I63" s="140"/>
      <c r="J63" s="141">
        <f>J116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38"/>
      <c r="C64" s="10"/>
      <c r="D64" s="139" t="s">
        <v>119</v>
      </c>
      <c r="E64" s="140"/>
      <c r="F64" s="140"/>
      <c r="G64" s="140"/>
      <c r="H64" s="140"/>
      <c r="I64" s="140"/>
      <c r="J64" s="141">
        <f>J169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303</v>
      </c>
      <c r="E65" s="140"/>
      <c r="F65" s="140"/>
      <c r="G65" s="140"/>
      <c r="H65" s="140"/>
      <c r="I65" s="140"/>
      <c r="J65" s="141">
        <f>J185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34"/>
      <c r="C66" s="9"/>
      <c r="D66" s="135" t="s">
        <v>121</v>
      </c>
      <c r="E66" s="136"/>
      <c r="F66" s="136"/>
      <c r="G66" s="136"/>
      <c r="H66" s="136"/>
      <c r="I66" s="136"/>
      <c r="J66" s="137">
        <f>J189</f>
        <v>0</v>
      </c>
      <c r="K66" s="9"/>
      <c r="L66" s="13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38"/>
      <c r="C67" s="10"/>
      <c r="D67" s="139" t="s">
        <v>122</v>
      </c>
      <c r="E67" s="140"/>
      <c r="F67" s="140"/>
      <c r="G67" s="140"/>
      <c r="H67" s="140"/>
      <c r="I67" s="140"/>
      <c r="J67" s="141">
        <f>J190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8"/>
      <c r="C68" s="10"/>
      <c r="D68" s="139" t="s">
        <v>304</v>
      </c>
      <c r="E68" s="140"/>
      <c r="F68" s="140"/>
      <c r="G68" s="140"/>
      <c r="H68" s="140"/>
      <c r="I68" s="140"/>
      <c r="J68" s="141">
        <f>J203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8"/>
      <c r="C69" s="10"/>
      <c r="D69" s="139" t="s">
        <v>124</v>
      </c>
      <c r="E69" s="140"/>
      <c r="F69" s="140"/>
      <c r="G69" s="140"/>
      <c r="H69" s="140"/>
      <c r="I69" s="140"/>
      <c r="J69" s="141">
        <f>J206</f>
        <v>0</v>
      </c>
      <c r="K69" s="10"/>
      <c r="L69" s="13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8"/>
      <c r="C70" s="10"/>
      <c r="D70" s="139" t="s">
        <v>305</v>
      </c>
      <c r="E70" s="140"/>
      <c r="F70" s="140"/>
      <c r="G70" s="140"/>
      <c r="H70" s="140"/>
      <c r="I70" s="140"/>
      <c r="J70" s="141">
        <f>J227</f>
        <v>0</v>
      </c>
      <c r="K70" s="10"/>
      <c r="L70" s="13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38"/>
      <c r="C71" s="10"/>
      <c r="D71" s="139" t="s">
        <v>306</v>
      </c>
      <c r="E71" s="140"/>
      <c r="F71" s="140"/>
      <c r="G71" s="140"/>
      <c r="H71" s="140"/>
      <c r="I71" s="140"/>
      <c r="J71" s="141">
        <f>J241</f>
        <v>0</v>
      </c>
      <c r="K71" s="10"/>
      <c r="L71" s="13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38"/>
      <c r="C72" s="10"/>
      <c r="D72" s="139" t="s">
        <v>125</v>
      </c>
      <c r="E72" s="140"/>
      <c r="F72" s="140"/>
      <c r="G72" s="140"/>
      <c r="H72" s="140"/>
      <c r="I72" s="140"/>
      <c r="J72" s="141">
        <f>J254</f>
        <v>0</v>
      </c>
      <c r="K72" s="10"/>
      <c r="L72" s="13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38"/>
      <c r="C73" s="10"/>
      <c r="D73" s="139" t="s">
        <v>126</v>
      </c>
      <c r="E73" s="140"/>
      <c r="F73" s="140"/>
      <c r="G73" s="140"/>
      <c r="H73" s="140"/>
      <c r="I73" s="140"/>
      <c r="J73" s="141">
        <f>J287</f>
        <v>0</v>
      </c>
      <c r="K73" s="10"/>
      <c r="L73" s="138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38"/>
      <c r="C74" s="10"/>
      <c r="D74" s="139" t="s">
        <v>307</v>
      </c>
      <c r="E74" s="140"/>
      <c r="F74" s="140"/>
      <c r="G74" s="140"/>
      <c r="H74" s="140"/>
      <c r="I74" s="140"/>
      <c r="J74" s="141">
        <f>J321</f>
        <v>0</v>
      </c>
      <c r="K74" s="10"/>
      <c r="L74" s="13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38"/>
      <c r="C75" s="10"/>
      <c r="D75" s="139" t="s">
        <v>308</v>
      </c>
      <c r="E75" s="140"/>
      <c r="F75" s="140"/>
      <c r="G75" s="140"/>
      <c r="H75" s="140"/>
      <c r="I75" s="140"/>
      <c r="J75" s="141">
        <f>J335</f>
        <v>0</v>
      </c>
      <c r="K75" s="10"/>
      <c r="L75" s="13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2" customFormat="1" ht="21.84" customHeigh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127</v>
      </c>
      <c r="D82" s="39"/>
      <c r="E82" s="39"/>
      <c r="F82" s="39"/>
      <c r="G82" s="39"/>
      <c r="H82" s="39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39"/>
      <c r="E84" s="39"/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39"/>
      <c r="D85" s="39"/>
      <c r="E85" s="116" t="str">
        <f>E7</f>
        <v>UHK - Objekt E - Stavební úpravy pracoviště centra terénní archeologie (CETA)</v>
      </c>
      <c r="F85" s="33"/>
      <c r="G85" s="33"/>
      <c r="H85" s="33"/>
      <c r="I85" s="39"/>
      <c r="J85" s="39"/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111</v>
      </c>
      <c r="D86" s="39"/>
      <c r="E86" s="39"/>
      <c r="F86" s="39"/>
      <c r="G86" s="39"/>
      <c r="H86" s="39"/>
      <c r="I86" s="39"/>
      <c r="J86" s="39"/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39"/>
      <c r="D87" s="39"/>
      <c r="E87" s="63" t="str">
        <f>E9</f>
        <v>SO 01.1.b - Stavební část - nové konstrukce</v>
      </c>
      <c r="F87" s="39"/>
      <c r="G87" s="39"/>
      <c r="H87" s="39"/>
      <c r="I87" s="39"/>
      <c r="J87" s="39"/>
      <c r="K87" s="39"/>
      <c r="L87" s="117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39"/>
      <c r="D88" s="39"/>
      <c r="E88" s="39"/>
      <c r="F88" s="39"/>
      <c r="G88" s="39"/>
      <c r="H88" s="39"/>
      <c r="I88" s="39"/>
      <c r="J88" s="39"/>
      <c r="K88" s="39"/>
      <c r="L88" s="117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39"/>
      <c r="E89" s="39"/>
      <c r="F89" s="28" t="str">
        <f>F12</f>
        <v>Hradec Králové</v>
      </c>
      <c r="G89" s="39"/>
      <c r="H89" s="39"/>
      <c r="I89" s="33" t="s">
        <v>23</v>
      </c>
      <c r="J89" s="65" t="str">
        <f>IF(J12="","",J12)</f>
        <v>8. 12. 2025</v>
      </c>
      <c r="K89" s="39"/>
      <c r="L89" s="117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7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25</v>
      </c>
      <c r="D91" s="39"/>
      <c r="E91" s="39"/>
      <c r="F91" s="28" t="str">
        <f>E15</f>
        <v>Univerzita Hradec Králové</v>
      </c>
      <c r="G91" s="39"/>
      <c r="H91" s="39"/>
      <c r="I91" s="33" t="s">
        <v>31</v>
      </c>
      <c r="J91" s="37" t="str">
        <f>E21</f>
        <v>Fplan projekty a stavby s. r. o.</v>
      </c>
      <c r="K91" s="39"/>
      <c r="L91" s="117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39"/>
      <c r="E92" s="39"/>
      <c r="F92" s="28" t="str">
        <f>IF(E18="","",E18)</f>
        <v>Vyplň údaj</v>
      </c>
      <c r="G92" s="39"/>
      <c r="H92" s="39"/>
      <c r="I92" s="33" t="s">
        <v>34</v>
      </c>
      <c r="J92" s="37" t="str">
        <f>E24</f>
        <v xml:space="preserve"> </v>
      </c>
      <c r="K92" s="39"/>
      <c r="L92" s="117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39"/>
      <c r="D93" s="39"/>
      <c r="E93" s="39"/>
      <c r="F93" s="39"/>
      <c r="G93" s="39"/>
      <c r="H93" s="39"/>
      <c r="I93" s="39"/>
      <c r="J93" s="39"/>
      <c r="K93" s="39"/>
      <c r="L93" s="117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42"/>
      <c r="B94" s="143"/>
      <c r="C94" s="144" t="s">
        <v>128</v>
      </c>
      <c r="D94" s="145" t="s">
        <v>56</v>
      </c>
      <c r="E94" s="145" t="s">
        <v>52</v>
      </c>
      <c r="F94" s="145" t="s">
        <v>53</v>
      </c>
      <c r="G94" s="145" t="s">
        <v>129</v>
      </c>
      <c r="H94" s="145" t="s">
        <v>130</v>
      </c>
      <c r="I94" s="145" t="s">
        <v>131</v>
      </c>
      <c r="J94" s="145" t="s">
        <v>116</v>
      </c>
      <c r="K94" s="146" t="s">
        <v>132</v>
      </c>
      <c r="L94" s="147"/>
      <c r="M94" s="81" t="s">
        <v>3</v>
      </c>
      <c r="N94" s="82" t="s">
        <v>41</v>
      </c>
      <c r="O94" s="82" t="s">
        <v>133</v>
      </c>
      <c r="P94" s="82" t="s">
        <v>134</v>
      </c>
      <c r="Q94" s="82" t="s">
        <v>135</v>
      </c>
      <c r="R94" s="82" t="s">
        <v>136</v>
      </c>
      <c r="S94" s="82" t="s">
        <v>137</v>
      </c>
      <c r="T94" s="83" t="s">
        <v>138</v>
      </c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</row>
    <row r="95" s="2" customFormat="1" ht="22.8" customHeight="1">
      <c r="A95" s="39"/>
      <c r="B95" s="40"/>
      <c r="C95" s="88" t="s">
        <v>139</v>
      </c>
      <c r="D95" s="39"/>
      <c r="E95" s="39"/>
      <c r="F95" s="39"/>
      <c r="G95" s="39"/>
      <c r="H95" s="39"/>
      <c r="I95" s="39"/>
      <c r="J95" s="148">
        <f>BK95</f>
        <v>0</v>
      </c>
      <c r="K95" s="39"/>
      <c r="L95" s="40"/>
      <c r="M95" s="84"/>
      <c r="N95" s="69"/>
      <c r="O95" s="85"/>
      <c r="P95" s="149">
        <f>P96+P189</f>
        <v>0</v>
      </c>
      <c r="Q95" s="85"/>
      <c r="R95" s="149">
        <f>R96+R189</f>
        <v>12.131047929999998</v>
      </c>
      <c r="S95" s="85"/>
      <c r="T95" s="150">
        <f>T96+T189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0" t="s">
        <v>70</v>
      </c>
      <c r="AU95" s="20" t="s">
        <v>117</v>
      </c>
      <c r="BK95" s="151">
        <f>BK96+BK189</f>
        <v>0</v>
      </c>
    </row>
    <row r="96" s="12" customFormat="1" ht="25.92" customHeight="1">
      <c r="A96" s="12"/>
      <c r="B96" s="152"/>
      <c r="C96" s="12"/>
      <c r="D96" s="153" t="s">
        <v>70</v>
      </c>
      <c r="E96" s="154" t="s">
        <v>140</v>
      </c>
      <c r="F96" s="154" t="s">
        <v>141</v>
      </c>
      <c r="G96" s="12"/>
      <c r="H96" s="12"/>
      <c r="I96" s="155"/>
      <c r="J96" s="156">
        <f>BK96</f>
        <v>0</v>
      </c>
      <c r="K96" s="12"/>
      <c r="L96" s="152"/>
      <c r="M96" s="157"/>
      <c r="N96" s="158"/>
      <c r="O96" s="158"/>
      <c r="P96" s="159">
        <f>P97+P111+P116+P169+P185</f>
        <v>0</v>
      </c>
      <c r="Q96" s="158"/>
      <c r="R96" s="159">
        <f>R97+R111+R116+R169+R185</f>
        <v>6.1142626599999987</v>
      </c>
      <c r="S96" s="158"/>
      <c r="T96" s="160">
        <f>T97+T111+T116+T169+T185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53" t="s">
        <v>79</v>
      </c>
      <c r="AT96" s="161" t="s">
        <v>70</v>
      </c>
      <c r="AU96" s="161" t="s">
        <v>71</v>
      </c>
      <c r="AY96" s="153" t="s">
        <v>142</v>
      </c>
      <c r="BK96" s="162">
        <f>BK97+BK111+BK116+BK169+BK185</f>
        <v>0</v>
      </c>
    </row>
    <row r="97" s="12" customFormat="1" ht="22.8" customHeight="1">
      <c r="A97" s="12"/>
      <c r="B97" s="152"/>
      <c r="C97" s="12"/>
      <c r="D97" s="153" t="s">
        <v>70</v>
      </c>
      <c r="E97" s="163" t="s">
        <v>81</v>
      </c>
      <c r="F97" s="163" t="s">
        <v>309</v>
      </c>
      <c r="G97" s="12"/>
      <c r="H97" s="12"/>
      <c r="I97" s="155"/>
      <c r="J97" s="164">
        <f>BK97</f>
        <v>0</v>
      </c>
      <c r="K97" s="12"/>
      <c r="L97" s="152"/>
      <c r="M97" s="157"/>
      <c r="N97" s="158"/>
      <c r="O97" s="158"/>
      <c r="P97" s="159">
        <f>SUM(P98:P110)</f>
        <v>0</v>
      </c>
      <c r="Q97" s="158"/>
      <c r="R97" s="159">
        <f>SUM(R98:R110)</f>
        <v>4.8714987199999991</v>
      </c>
      <c r="S97" s="158"/>
      <c r="T97" s="160">
        <f>SUM(T98:T110)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53" t="s">
        <v>79</v>
      </c>
      <c r="AT97" s="161" t="s">
        <v>70</v>
      </c>
      <c r="AU97" s="161" t="s">
        <v>79</v>
      </c>
      <c r="AY97" s="153" t="s">
        <v>142</v>
      </c>
      <c r="BK97" s="162">
        <f>SUM(BK98:BK110)</f>
        <v>0</v>
      </c>
    </row>
    <row r="98" s="2" customFormat="1" ht="16.5" customHeight="1">
      <c r="A98" s="39"/>
      <c r="B98" s="165"/>
      <c r="C98" s="166" t="s">
        <v>79</v>
      </c>
      <c r="D98" s="166" t="s">
        <v>145</v>
      </c>
      <c r="E98" s="167" t="s">
        <v>310</v>
      </c>
      <c r="F98" s="168" t="s">
        <v>311</v>
      </c>
      <c r="G98" s="169" t="s">
        <v>312</v>
      </c>
      <c r="H98" s="170">
        <v>1.9359999999999999</v>
      </c>
      <c r="I98" s="171"/>
      <c r="J98" s="172">
        <f>ROUND(I98*H98,2)</f>
        <v>0</v>
      </c>
      <c r="K98" s="168" t="s">
        <v>149</v>
      </c>
      <c r="L98" s="40"/>
      <c r="M98" s="173" t="s">
        <v>3</v>
      </c>
      <c r="N98" s="174" t="s">
        <v>42</v>
      </c>
      <c r="O98" s="73"/>
      <c r="P98" s="175">
        <f>O98*H98</f>
        <v>0</v>
      </c>
      <c r="Q98" s="175">
        <v>2.5018699999999998</v>
      </c>
      <c r="R98" s="175">
        <f>Q98*H98</f>
        <v>4.8436203199999994</v>
      </c>
      <c r="S98" s="175">
        <v>0</v>
      </c>
      <c r="T98" s="176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77" t="s">
        <v>150</v>
      </c>
      <c r="AT98" s="177" t="s">
        <v>145</v>
      </c>
      <c r="AU98" s="177" t="s">
        <v>81</v>
      </c>
      <c r="AY98" s="20" t="s">
        <v>142</v>
      </c>
      <c r="BE98" s="178">
        <f>IF(N98="základní",J98,0)</f>
        <v>0</v>
      </c>
      <c r="BF98" s="178">
        <f>IF(N98="snížená",J98,0)</f>
        <v>0</v>
      </c>
      <c r="BG98" s="178">
        <f>IF(N98="zákl. přenesená",J98,0)</f>
        <v>0</v>
      </c>
      <c r="BH98" s="178">
        <f>IF(N98="sníž. přenesená",J98,0)</f>
        <v>0</v>
      </c>
      <c r="BI98" s="178">
        <f>IF(N98="nulová",J98,0)</f>
        <v>0</v>
      </c>
      <c r="BJ98" s="20" t="s">
        <v>79</v>
      </c>
      <c r="BK98" s="178">
        <f>ROUND(I98*H98,2)</f>
        <v>0</v>
      </c>
      <c r="BL98" s="20" t="s">
        <v>150</v>
      </c>
      <c r="BM98" s="177" t="s">
        <v>313</v>
      </c>
    </row>
    <row r="99" s="2" customFormat="1">
      <c r="A99" s="39"/>
      <c r="B99" s="40"/>
      <c r="C99" s="39"/>
      <c r="D99" s="179" t="s">
        <v>152</v>
      </c>
      <c r="E99" s="39"/>
      <c r="F99" s="180" t="s">
        <v>314</v>
      </c>
      <c r="G99" s="39"/>
      <c r="H99" s="39"/>
      <c r="I99" s="181"/>
      <c r="J99" s="39"/>
      <c r="K99" s="39"/>
      <c r="L99" s="40"/>
      <c r="M99" s="182"/>
      <c r="N99" s="183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152</v>
      </c>
      <c r="AU99" s="20" t="s">
        <v>81</v>
      </c>
    </row>
    <row r="100" s="2" customFormat="1">
      <c r="A100" s="39"/>
      <c r="B100" s="40"/>
      <c r="C100" s="39"/>
      <c r="D100" s="184" t="s">
        <v>154</v>
      </c>
      <c r="E100" s="39"/>
      <c r="F100" s="185" t="s">
        <v>315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154</v>
      </c>
      <c r="AU100" s="20" t="s">
        <v>81</v>
      </c>
    </row>
    <row r="101" s="15" customFormat="1">
      <c r="A101" s="15"/>
      <c r="B101" s="205"/>
      <c r="C101" s="15"/>
      <c r="D101" s="179" t="s">
        <v>156</v>
      </c>
      <c r="E101" s="206" t="s">
        <v>3</v>
      </c>
      <c r="F101" s="207" t="s">
        <v>316</v>
      </c>
      <c r="G101" s="15"/>
      <c r="H101" s="206" t="s">
        <v>3</v>
      </c>
      <c r="I101" s="208"/>
      <c r="J101" s="15"/>
      <c r="K101" s="15"/>
      <c r="L101" s="205"/>
      <c r="M101" s="209"/>
      <c r="N101" s="210"/>
      <c r="O101" s="210"/>
      <c r="P101" s="210"/>
      <c r="Q101" s="210"/>
      <c r="R101" s="210"/>
      <c r="S101" s="210"/>
      <c r="T101" s="211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T101" s="206" t="s">
        <v>156</v>
      </c>
      <c r="AU101" s="206" t="s">
        <v>81</v>
      </c>
      <c r="AV101" s="15" t="s">
        <v>79</v>
      </c>
      <c r="AW101" s="15" t="s">
        <v>33</v>
      </c>
      <c r="AX101" s="15" t="s">
        <v>71</v>
      </c>
      <c r="AY101" s="206" t="s">
        <v>142</v>
      </c>
    </row>
    <row r="102" s="13" customFormat="1">
      <c r="A102" s="13"/>
      <c r="B102" s="186"/>
      <c r="C102" s="13"/>
      <c r="D102" s="179" t="s">
        <v>156</v>
      </c>
      <c r="E102" s="187" t="s">
        <v>3</v>
      </c>
      <c r="F102" s="188" t="s">
        <v>317</v>
      </c>
      <c r="G102" s="13"/>
      <c r="H102" s="189">
        <v>1.9359999999999999</v>
      </c>
      <c r="I102" s="190"/>
      <c r="J102" s="13"/>
      <c r="K102" s="13"/>
      <c r="L102" s="186"/>
      <c r="M102" s="191"/>
      <c r="N102" s="192"/>
      <c r="O102" s="192"/>
      <c r="P102" s="192"/>
      <c r="Q102" s="192"/>
      <c r="R102" s="192"/>
      <c r="S102" s="192"/>
      <c r="T102" s="19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187" t="s">
        <v>156</v>
      </c>
      <c r="AU102" s="187" t="s">
        <v>81</v>
      </c>
      <c r="AV102" s="13" t="s">
        <v>81</v>
      </c>
      <c r="AW102" s="13" t="s">
        <v>33</v>
      </c>
      <c r="AX102" s="13" t="s">
        <v>79</v>
      </c>
      <c r="AY102" s="187" t="s">
        <v>142</v>
      </c>
    </row>
    <row r="103" s="2" customFormat="1" ht="16.5" customHeight="1">
      <c r="A103" s="39"/>
      <c r="B103" s="165"/>
      <c r="C103" s="166" t="s">
        <v>81</v>
      </c>
      <c r="D103" s="166" t="s">
        <v>145</v>
      </c>
      <c r="E103" s="167" t="s">
        <v>318</v>
      </c>
      <c r="F103" s="168" t="s">
        <v>319</v>
      </c>
      <c r="G103" s="169" t="s">
        <v>148</v>
      </c>
      <c r="H103" s="170">
        <v>10.560000000000001</v>
      </c>
      <c r="I103" s="171"/>
      <c r="J103" s="172">
        <f>ROUND(I103*H103,2)</f>
        <v>0</v>
      </c>
      <c r="K103" s="168" t="s">
        <v>149</v>
      </c>
      <c r="L103" s="40"/>
      <c r="M103" s="173" t="s">
        <v>3</v>
      </c>
      <c r="N103" s="174" t="s">
        <v>42</v>
      </c>
      <c r="O103" s="73"/>
      <c r="P103" s="175">
        <f>O103*H103</f>
        <v>0</v>
      </c>
      <c r="Q103" s="175">
        <v>0.00264</v>
      </c>
      <c r="R103" s="175">
        <f>Q103*H103</f>
        <v>0.027878400000000001</v>
      </c>
      <c r="S103" s="175">
        <v>0</v>
      </c>
      <c r="T103" s="176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177" t="s">
        <v>150</v>
      </c>
      <c r="AT103" s="177" t="s">
        <v>145</v>
      </c>
      <c r="AU103" s="177" t="s">
        <v>81</v>
      </c>
      <c r="AY103" s="20" t="s">
        <v>142</v>
      </c>
      <c r="BE103" s="178">
        <f>IF(N103="základní",J103,0)</f>
        <v>0</v>
      </c>
      <c r="BF103" s="178">
        <f>IF(N103="snížená",J103,0)</f>
        <v>0</v>
      </c>
      <c r="BG103" s="178">
        <f>IF(N103="zákl. přenesená",J103,0)</f>
        <v>0</v>
      </c>
      <c r="BH103" s="178">
        <f>IF(N103="sníž. přenesená",J103,0)</f>
        <v>0</v>
      </c>
      <c r="BI103" s="178">
        <f>IF(N103="nulová",J103,0)</f>
        <v>0</v>
      </c>
      <c r="BJ103" s="20" t="s">
        <v>79</v>
      </c>
      <c r="BK103" s="178">
        <f>ROUND(I103*H103,2)</f>
        <v>0</v>
      </c>
      <c r="BL103" s="20" t="s">
        <v>150</v>
      </c>
      <c r="BM103" s="177" t="s">
        <v>320</v>
      </c>
    </row>
    <row r="104" s="2" customFormat="1">
      <c r="A104" s="39"/>
      <c r="B104" s="40"/>
      <c r="C104" s="39"/>
      <c r="D104" s="179" t="s">
        <v>152</v>
      </c>
      <c r="E104" s="39"/>
      <c r="F104" s="180" t="s">
        <v>321</v>
      </c>
      <c r="G104" s="39"/>
      <c r="H104" s="39"/>
      <c r="I104" s="181"/>
      <c r="J104" s="39"/>
      <c r="K104" s="39"/>
      <c r="L104" s="40"/>
      <c r="M104" s="182"/>
      <c r="N104" s="183"/>
      <c r="O104" s="73"/>
      <c r="P104" s="73"/>
      <c r="Q104" s="73"/>
      <c r="R104" s="73"/>
      <c r="S104" s="73"/>
      <c r="T104" s="74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20" t="s">
        <v>152</v>
      </c>
      <c r="AU104" s="20" t="s">
        <v>81</v>
      </c>
    </row>
    <row r="105" s="2" customFormat="1">
      <c r="A105" s="39"/>
      <c r="B105" s="40"/>
      <c r="C105" s="39"/>
      <c r="D105" s="184" t="s">
        <v>154</v>
      </c>
      <c r="E105" s="39"/>
      <c r="F105" s="185" t="s">
        <v>322</v>
      </c>
      <c r="G105" s="39"/>
      <c r="H105" s="39"/>
      <c r="I105" s="181"/>
      <c r="J105" s="39"/>
      <c r="K105" s="39"/>
      <c r="L105" s="40"/>
      <c r="M105" s="182"/>
      <c r="N105" s="183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154</v>
      </c>
      <c r="AU105" s="20" t="s">
        <v>81</v>
      </c>
    </row>
    <row r="106" s="15" customFormat="1">
      <c r="A106" s="15"/>
      <c r="B106" s="205"/>
      <c r="C106" s="15"/>
      <c r="D106" s="179" t="s">
        <v>156</v>
      </c>
      <c r="E106" s="206" t="s">
        <v>3</v>
      </c>
      <c r="F106" s="207" t="s">
        <v>316</v>
      </c>
      <c r="G106" s="15"/>
      <c r="H106" s="206" t="s">
        <v>3</v>
      </c>
      <c r="I106" s="208"/>
      <c r="J106" s="15"/>
      <c r="K106" s="15"/>
      <c r="L106" s="205"/>
      <c r="M106" s="209"/>
      <c r="N106" s="210"/>
      <c r="O106" s="210"/>
      <c r="P106" s="210"/>
      <c r="Q106" s="210"/>
      <c r="R106" s="210"/>
      <c r="S106" s="210"/>
      <c r="T106" s="211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T106" s="206" t="s">
        <v>156</v>
      </c>
      <c r="AU106" s="206" t="s">
        <v>81</v>
      </c>
      <c r="AV106" s="15" t="s">
        <v>79</v>
      </c>
      <c r="AW106" s="15" t="s">
        <v>33</v>
      </c>
      <c r="AX106" s="15" t="s">
        <v>71</v>
      </c>
      <c r="AY106" s="206" t="s">
        <v>142</v>
      </c>
    </row>
    <row r="107" s="13" customFormat="1">
      <c r="A107" s="13"/>
      <c r="B107" s="186"/>
      <c r="C107" s="13"/>
      <c r="D107" s="179" t="s">
        <v>156</v>
      </c>
      <c r="E107" s="187" t="s">
        <v>3</v>
      </c>
      <c r="F107" s="188" t="s">
        <v>323</v>
      </c>
      <c r="G107" s="13"/>
      <c r="H107" s="189">
        <v>10.560000000000001</v>
      </c>
      <c r="I107" s="190"/>
      <c r="J107" s="13"/>
      <c r="K107" s="13"/>
      <c r="L107" s="186"/>
      <c r="M107" s="191"/>
      <c r="N107" s="192"/>
      <c r="O107" s="192"/>
      <c r="P107" s="192"/>
      <c r="Q107" s="192"/>
      <c r="R107" s="192"/>
      <c r="S107" s="192"/>
      <c r="T107" s="19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187" t="s">
        <v>156</v>
      </c>
      <c r="AU107" s="187" t="s">
        <v>81</v>
      </c>
      <c r="AV107" s="13" t="s">
        <v>81</v>
      </c>
      <c r="AW107" s="13" t="s">
        <v>33</v>
      </c>
      <c r="AX107" s="13" t="s">
        <v>79</v>
      </c>
      <c r="AY107" s="187" t="s">
        <v>142</v>
      </c>
    </row>
    <row r="108" s="2" customFormat="1" ht="16.5" customHeight="1">
      <c r="A108" s="39"/>
      <c r="B108" s="165"/>
      <c r="C108" s="166" t="s">
        <v>168</v>
      </c>
      <c r="D108" s="166" t="s">
        <v>145</v>
      </c>
      <c r="E108" s="167" t="s">
        <v>324</v>
      </c>
      <c r="F108" s="168" t="s">
        <v>325</v>
      </c>
      <c r="G108" s="169" t="s">
        <v>148</v>
      </c>
      <c r="H108" s="170">
        <v>10.560000000000001</v>
      </c>
      <c r="I108" s="171"/>
      <c r="J108" s="172">
        <f>ROUND(I108*H108,2)</f>
        <v>0</v>
      </c>
      <c r="K108" s="168" t="s">
        <v>149</v>
      </c>
      <c r="L108" s="40"/>
      <c r="M108" s="173" t="s">
        <v>3</v>
      </c>
      <c r="N108" s="174" t="s">
        <v>42</v>
      </c>
      <c r="O108" s="73"/>
      <c r="P108" s="175">
        <f>O108*H108</f>
        <v>0</v>
      </c>
      <c r="Q108" s="175">
        <v>0</v>
      </c>
      <c r="R108" s="175">
        <f>Q108*H108</f>
        <v>0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150</v>
      </c>
      <c r="AT108" s="177" t="s">
        <v>145</v>
      </c>
      <c r="AU108" s="177" t="s">
        <v>81</v>
      </c>
      <c r="AY108" s="20" t="s">
        <v>142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79</v>
      </c>
      <c r="BK108" s="178">
        <f>ROUND(I108*H108,2)</f>
        <v>0</v>
      </c>
      <c r="BL108" s="20" t="s">
        <v>150</v>
      </c>
      <c r="BM108" s="177" t="s">
        <v>326</v>
      </c>
    </row>
    <row r="109" s="2" customFormat="1">
      <c r="A109" s="39"/>
      <c r="B109" s="40"/>
      <c r="C109" s="39"/>
      <c r="D109" s="179" t="s">
        <v>152</v>
      </c>
      <c r="E109" s="39"/>
      <c r="F109" s="180" t="s">
        <v>327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152</v>
      </c>
      <c r="AU109" s="20" t="s">
        <v>81</v>
      </c>
    </row>
    <row r="110" s="2" customFormat="1">
      <c r="A110" s="39"/>
      <c r="B110" s="40"/>
      <c r="C110" s="39"/>
      <c r="D110" s="184" t="s">
        <v>154</v>
      </c>
      <c r="E110" s="39"/>
      <c r="F110" s="185" t="s">
        <v>328</v>
      </c>
      <c r="G110" s="39"/>
      <c r="H110" s="39"/>
      <c r="I110" s="181"/>
      <c r="J110" s="39"/>
      <c r="K110" s="39"/>
      <c r="L110" s="40"/>
      <c r="M110" s="182"/>
      <c r="N110" s="183"/>
      <c r="O110" s="73"/>
      <c r="P110" s="73"/>
      <c r="Q110" s="73"/>
      <c r="R110" s="73"/>
      <c r="S110" s="73"/>
      <c r="T110" s="74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20" t="s">
        <v>154</v>
      </c>
      <c r="AU110" s="20" t="s">
        <v>81</v>
      </c>
    </row>
    <row r="111" s="12" customFormat="1" ht="22.8" customHeight="1">
      <c r="A111" s="12"/>
      <c r="B111" s="152"/>
      <c r="C111" s="12"/>
      <c r="D111" s="153" t="s">
        <v>70</v>
      </c>
      <c r="E111" s="163" t="s">
        <v>168</v>
      </c>
      <c r="F111" s="163" t="s">
        <v>329</v>
      </c>
      <c r="G111" s="12"/>
      <c r="H111" s="12"/>
      <c r="I111" s="155"/>
      <c r="J111" s="164">
        <f>BK111</f>
        <v>0</v>
      </c>
      <c r="K111" s="12"/>
      <c r="L111" s="152"/>
      <c r="M111" s="157"/>
      <c r="N111" s="158"/>
      <c r="O111" s="158"/>
      <c r="P111" s="159">
        <f>SUM(P112:P115)</f>
        <v>0</v>
      </c>
      <c r="Q111" s="158"/>
      <c r="R111" s="159">
        <f>SUM(R112:R115)</f>
        <v>0.035639999999999998</v>
      </c>
      <c r="S111" s="158"/>
      <c r="T111" s="160">
        <f>SUM(T112:T115)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153" t="s">
        <v>79</v>
      </c>
      <c r="AT111" s="161" t="s">
        <v>70</v>
      </c>
      <c r="AU111" s="161" t="s">
        <v>79</v>
      </c>
      <c r="AY111" s="153" t="s">
        <v>142</v>
      </c>
      <c r="BK111" s="162">
        <f>SUM(BK112:BK115)</f>
        <v>0</v>
      </c>
    </row>
    <row r="112" s="2" customFormat="1" ht="16.5" customHeight="1">
      <c r="A112" s="39"/>
      <c r="B112" s="165"/>
      <c r="C112" s="166" t="s">
        <v>150</v>
      </c>
      <c r="D112" s="166" t="s">
        <v>145</v>
      </c>
      <c r="E112" s="167" t="s">
        <v>330</v>
      </c>
      <c r="F112" s="168" t="s">
        <v>331</v>
      </c>
      <c r="G112" s="169" t="s">
        <v>184</v>
      </c>
      <c r="H112" s="170">
        <v>1</v>
      </c>
      <c r="I112" s="171"/>
      <c r="J112" s="172">
        <f>ROUND(I112*H112,2)</f>
        <v>0</v>
      </c>
      <c r="K112" s="168" t="s">
        <v>149</v>
      </c>
      <c r="L112" s="40"/>
      <c r="M112" s="173" t="s">
        <v>3</v>
      </c>
      <c r="N112" s="174" t="s">
        <v>42</v>
      </c>
      <c r="O112" s="73"/>
      <c r="P112" s="175">
        <f>O112*H112</f>
        <v>0</v>
      </c>
      <c r="Q112" s="175">
        <v>0.035639999999999998</v>
      </c>
      <c r="R112" s="175">
        <f>Q112*H112</f>
        <v>0.035639999999999998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150</v>
      </c>
      <c r="AT112" s="177" t="s">
        <v>145</v>
      </c>
      <c r="AU112" s="177" t="s">
        <v>81</v>
      </c>
      <c r="AY112" s="20" t="s">
        <v>142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79</v>
      </c>
      <c r="BK112" s="178">
        <f>ROUND(I112*H112,2)</f>
        <v>0</v>
      </c>
      <c r="BL112" s="20" t="s">
        <v>150</v>
      </c>
      <c r="BM112" s="177" t="s">
        <v>332</v>
      </c>
    </row>
    <row r="113" s="2" customFormat="1">
      <c r="A113" s="39"/>
      <c r="B113" s="40"/>
      <c r="C113" s="39"/>
      <c r="D113" s="179" t="s">
        <v>152</v>
      </c>
      <c r="E113" s="39"/>
      <c r="F113" s="180" t="s">
        <v>333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152</v>
      </c>
      <c r="AU113" s="20" t="s">
        <v>81</v>
      </c>
    </row>
    <row r="114" s="2" customFormat="1">
      <c r="A114" s="39"/>
      <c r="B114" s="40"/>
      <c r="C114" s="39"/>
      <c r="D114" s="184" t="s">
        <v>154</v>
      </c>
      <c r="E114" s="39"/>
      <c r="F114" s="185" t="s">
        <v>334</v>
      </c>
      <c r="G114" s="39"/>
      <c r="H114" s="39"/>
      <c r="I114" s="181"/>
      <c r="J114" s="39"/>
      <c r="K114" s="39"/>
      <c r="L114" s="40"/>
      <c r="M114" s="182"/>
      <c r="N114" s="183"/>
      <c r="O114" s="73"/>
      <c r="P114" s="73"/>
      <c r="Q114" s="73"/>
      <c r="R114" s="73"/>
      <c r="S114" s="73"/>
      <c r="T114" s="74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20" t="s">
        <v>154</v>
      </c>
      <c r="AU114" s="20" t="s">
        <v>81</v>
      </c>
    </row>
    <row r="115" s="13" customFormat="1">
      <c r="A115" s="13"/>
      <c r="B115" s="186"/>
      <c r="C115" s="13"/>
      <c r="D115" s="179" t="s">
        <v>156</v>
      </c>
      <c r="E115" s="187" t="s">
        <v>3</v>
      </c>
      <c r="F115" s="188" t="s">
        <v>335</v>
      </c>
      <c r="G115" s="13"/>
      <c r="H115" s="189">
        <v>1</v>
      </c>
      <c r="I115" s="190"/>
      <c r="J115" s="13"/>
      <c r="K115" s="13"/>
      <c r="L115" s="186"/>
      <c r="M115" s="191"/>
      <c r="N115" s="192"/>
      <c r="O115" s="192"/>
      <c r="P115" s="192"/>
      <c r="Q115" s="192"/>
      <c r="R115" s="192"/>
      <c r="S115" s="192"/>
      <c r="T115" s="19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187" t="s">
        <v>156</v>
      </c>
      <c r="AU115" s="187" t="s">
        <v>81</v>
      </c>
      <c r="AV115" s="13" t="s">
        <v>81</v>
      </c>
      <c r="AW115" s="13" t="s">
        <v>33</v>
      </c>
      <c r="AX115" s="13" t="s">
        <v>79</v>
      </c>
      <c r="AY115" s="187" t="s">
        <v>142</v>
      </c>
    </row>
    <row r="116" s="12" customFormat="1" ht="22.8" customHeight="1">
      <c r="A116" s="12"/>
      <c r="B116" s="152"/>
      <c r="C116" s="12"/>
      <c r="D116" s="153" t="s">
        <v>70</v>
      </c>
      <c r="E116" s="163" t="s">
        <v>190</v>
      </c>
      <c r="F116" s="163" t="s">
        <v>336</v>
      </c>
      <c r="G116" s="12"/>
      <c r="H116" s="12"/>
      <c r="I116" s="155"/>
      <c r="J116" s="164">
        <f>BK116</f>
        <v>0</v>
      </c>
      <c r="K116" s="12"/>
      <c r="L116" s="152"/>
      <c r="M116" s="157"/>
      <c r="N116" s="158"/>
      <c r="O116" s="158"/>
      <c r="P116" s="159">
        <f>SUM(P117:P168)</f>
        <v>0</v>
      </c>
      <c r="Q116" s="158"/>
      <c r="R116" s="159">
        <f>SUM(R117:R168)</f>
        <v>1.1941723399999999</v>
      </c>
      <c r="S116" s="158"/>
      <c r="T116" s="160">
        <f>SUM(T117:T168)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153" t="s">
        <v>79</v>
      </c>
      <c r="AT116" s="161" t="s">
        <v>70</v>
      </c>
      <c r="AU116" s="161" t="s">
        <v>79</v>
      </c>
      <c r="AY116" s="153" t="s">
        <v>142</v>
      </c>
      <c r="BK116" s="162">
        <f>SUM(BK117:BK168)</f>
        <v>0</v>
      </c>
    </row>
    <row r="117" s="2" customFormat="1" ht="16.5" customHeight="1">
      <c r="A117" s="39"/>
      <c r="B117" s="165"/>
      <c r="C117" s="166" t="s">
        <v>181</v>
      </c>
      <c r="D117" s="166" t="s">
        <v>145</v>
      </c>
      <c r="E117" s="167" t="s">
        <v>337</v>
      </c>
      <c r="F117" s="168" t="s">
        <v>338</v>
      </c>
      <c r="G117" s="169" t="s">
        <v>148</v>
      </c>
      <c r="H117" s="170">
        <v>13.199999999999999</v>
      </c>
      <c r="I117" s="171"/>
      <c r="J117" s="172">
        <f>ROUND(I117*H117,2)</f>
        <v>0</v>
      </c>
      <c r="K117" s="168" t="s">
        <v>149</v>
      </c>
      <c r="L117" s="40"/>
      <c r="M117" s="173" t="s">
        <v>3</v>
      </c>
      <c r="N117" s="174" t="s">
        <v>42</v>
      </c>
      <c r="O117" s="73"/>
      <c r="P117" s="175">
        <f>O117*H117</f>
        <v>0</v>
      </c>
      <c r="Q117" s="175">
        <v>0.018380000000000001</v>
      </c>
      <c r="R117" s="175">
        <f>Q117*H117</f>
        <v>0.242616</v>
      </c>
      <c r="S117" s="175">
        <v>0</v>
      </c>
      <c r="T117" s="176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177" t="s">
        <v>150</v>
      </c>
      <c r="AT117" s="177" t="s">
        <v>145</v>
      </c>
      <c r="AU117" s="177" t="s">
        <v>81</v>
      </c>
      <c r="AY117" s="20" t="s">
        <v>142</v>
      </c>
      <c r="BE117" s="178">
        <f>IF(N117="základní",J117,0)</f>
        <v>0</v>
      </c>
      <c r="BF117" s="178">
        <f>IF(N117="snížená",J117,0)</f>
        <v>0</v>
      </c>
      <c r="BG117" s="178">
        <f>IF(N117="zákl. přenesená",J117,0)</f>
        <v>0</v>
      </c>
      <c r="BH117" s="178">
        <f>IF(N117="sníž. přenesená",J117,0)</f>
        <v>0</v>
      </c>
      <c r="BI117" s="178">
        <f>IF(N117="nulová",J117,0)</f>
        <v>0</v>
      </c>
      <c r="BJ117" s="20" t="s">
        <v>79</v>
      </c>
      <c r="BK117" s="178">
        <f>ROUND(I117*H117,2)</f>
        <v>0</v>
      </c>
      <c r="BL117" s="20" t="s">
        <v>150</v>
      </c>
      <c r="BM117" s="177" t="s">
        <v>339</v>
      </c>
    </row>
    <row r="118" s="2" customFormat="1">
      <c r="A118" s="39"/>
      <c r="B118" s="40"/>
      <c r="C118" s="39"/>
      <c r="D118" s="179" t="s">
        <v>152</v>
      </c>
      <c r="E118" s="39"/>
      <c r="F118" s="180" t="s">
        <v>340</v>
      </c>
      <c r="G118" s="39"/>
      <c r="H118" s="39"/>
      <c r="I118" s="181"/>
      <c r="J118" s="39"/>
      <c r="K118" s="39"/>
      <c r="L118" s="40"/>
      <c r="M118" s="182"/>
      <c r="N118" s="183"/>
      <c r="O118" s="73"/>
      <c r="P118" s="73"/>
      <c r="Q118" s="73"/>
      <c r="R118" s="73"/>
      <c r="S118" s="73"/>
      <c r="T118" s="74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20" t="s">
        <v>152</v>
      </c>
      <c r="AU118" s="20" t="s">
        <v>81</v>
      </c>
    </row>
    <row r="119" s="2" customFormat="1">
      <c r="A119" s="39"/>
      <c r="B119" s="40"/>
      <c r="C119" s="39"/>
      <c r="D119" s="184" t="s">
        <v>154</v>
      </c>
      <c r="E119" s="39"/>
      <c r="F119" s="185" t="s">
        <v>341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154</v>
      </c>
      <c r="AU119" s="20" t="s">
        <v>81</v>
      </c>
    </row>
    <row r="120" s="13" customFormat="1">
      <c r="A120" s="13"/>
      <c r="B120" s="186"/>
      <c r="C120" s="13"/>
      <c r="D120" s="179" t="s">
        <v>156</v>
      </c>
      <c r="E120" s="187" t="s">
        <v>3</v>
      </c>
      <c r="F120" s="188" t="s">
        <v>342</v>
      </c>
      <c r="G120" s="13"/>
      <c r="H120" s="189">
        <v>13.199999999999999</v>
      </c>
      <c r="I120" s="190"/>
      <c r="J120" s="13"/>
      <c r="K120" s="13"/>
      <c r="L120" s="186"/>
      <c r="M120" s="191"/>
      <c r="N120" s="192"/>
      <c r="O120" s="192"/>
      <c r="P120" s="192"/>
      <c r="Q120" s="192"/>
      <c r="R120" s="192"/>
      <c r="S120" s="192"/>
      <c r="T120" s="19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187" t="s">
        <v>156</v>
      </c>
      <c r="AU120" s="187" t="s">
        <v>81</v>
      </c>
      <c r="AV120" s="13" t="s">
        <v>81</v>
      </c>
      <c r="AW120" s="13" t="s">
        <v>33</v>
      </c>
      <c r="AX120" s="13" t="s">
        <v>79</v>
      </c>
      <c r="AY120" s="187" t="s">
        <v>142</v>
      </c>
    </row>
    <row r="121" s="2" customFormat="1" ht="16.5" customHeight="1">
      <c r="A121" s="39"/>
      <c r="B121" s="165"/>
      <c r="C121" s="166" t="s">
        <v>190</v>
      </c>
      <c r="D121" s="166" t="s">
        <v>145</v>
      </c>
      <c r="E121" s="167" t="s">
        <v>343</v>
      </c>
      <c r="F121" s="168" t="s">
        <v>344</v>
      </c>
      <c r="G121" s="169" t="s">
        <v>148</v>
      </c>
      <c r="H121" s="170">
        <v>4.2380000000000004</v>
      </c>
      <c r="I121" s="171"/>
      <c r="J121" s="172">
        <f>ROUND(I121*H121,2)</f>
        <v>0</v>
      </c>
      <c r="K121" s="168" t="s">
        <v>149</v>
      </c>
      <c r="L121" s="40"/>
      <c r="M121" s="173" t="s">
        <v>3</v>
      </c>
      <c r="N121" s="174" t="s">
        <v>42</v>
      </c>
      <c r="O121" s="73"/>
      <c r="P121" s="175">
        <f>O121*H121</f>
        <v>0</v>
      </c>
      <c r="Q121" s="175">
        <v>0.034680000000000002</v>
      </c>
      <c r="R121" s="175">
        <f>Q121*H121</f>
        <v>0.14697384000000002</v>
      </c>
      <c r="S121" s="175">
        <v>0</v>
      </c>
      <c r="T121" s="176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177" t="s">
        <v>150</v>
      </c>
      <c r="AT121" s="177" t="s">
        <v>145</v>
      </c>
      <c r="AU121" s="177" t="s">
        <v>81</v>
      </c>
      <c r="AY121" s="20" t="s">
        <v>142</v>
      </c>
      <c r="BE121" s="178">
        <f>IF(N121="základní",J121,0)</f>
        <v>0</v>
      </c>
      <c r="BF121" s="178">
        <f>IF(N121="snížená",J121,0)</f>
        <v>0</v>
      </c>
      <c r="BG121" s="178">
        <f>IF(N121="zákl. přenesená",J121,0)</f>
        <v>0</v>
      </c>
      <c r="BH121" s="178">
        <f>IF(N121="sníž. přenesená",J121,0)</f>
        <v>0</v>
      </c>
      <c r="BI121" s="178">
        <f>IF(N121="nulová",J121,0)</f>
        <v>0</v>
      </c>
      <c r="BJ121" s="20" t="s">
        <v>79</v>
      </c>
      <c r="BK121" s="178">
        <f>ROUND(I121*H121,2)</f>
        <v>0</v>
      </c>
      <c r="BL121" s="20" t="s">
        <v>150</v>
      </c>
      <c r="BM121" s="177" t="s">
        <v>345</v>
      </c>
    </row>
    <row r="122" s="2" customFormat="1">
      <c r="A122" s="39"/>
      <c r="B122" s="40"/>
      <c r="C122" s="39"/>
      <c r="D122" s="179" t="s">
        <v>152</v>
      </c>
      <c r="E122" s="39"/>
      <c r="F122" s="180" t="s">
        <v>346</v>
      </c>
      <c r="G122" s="39"/>
      <c r="H122" s="39"/>
      <c r="I122" s="181"/>
      <c r="J122" s="39"/>
      <c r="K122" s="39"/>
      <c r="L122" s="40"/>
      <c r="M122" s="182"/>
      <c r="N122" s="183"/>
      <c r="O122" s="73"/>
      <c r="P122" s="73"/>
      <c r="Q122" s="73"/>
      <c r="R122" s="73"/>
      <c r="S122" s="73"/>
      <c r="T122" s="74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0" t="s">
        <v>152</v>
      </c>
      <c r="AU122" s="20" t="s">
        <v>81</v>
      </c>
    </row>
    <row r="123" s="2" customFormat="1">
      <c r="A123" s="39"/>
      <c r="B123" s="40"/>
      <c r="C123" s="39"/>
      <c r="D123" s="184" t="s">
        <v>154</v>
      </c>
      <c r="E123" s="39"/>
      <c r="F123" s="185" t="s">
        <v>347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154</v>
      </c>
      <c r="AU123" s="20" t="s">
        <v>81</v>
      </c>
    </row>
    <row r="124" s="13" customFormat="1">
      <c r="A124" s="13"/>
      <c r="B124" s="186"/>
      <c r="C124" s="13"/>
      <c r="D124" s="179" t="s">
        <v>156</v>
      </c>
      <c r="E124" s="187" t="s">
        <v>3</v>
      </c>
      <c r="F124" s="188" t="s">
        <v>348</v>
      </c>
      <c r="G124" s="13"/>
      <c r="H124" s="189">
        <v>4.2380000000000004</v>
      </c>
      <c r="I124" s="190"/>
      <c r="J124" s="13"/>
      <c r="K124" s="13"/>
      <c r="L124" s="186"/>
      <c r="M124" s="191"/>
      <c r="N124" s="192"/>
      <c r="O124" s="192"/>
      <c r="P124" s="192"/>
      <c r="Q124" s="192"/>
      <c r="R124" s="192"/>
      <c r="S124" s="192"/>
      <c r="T124" s="19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7" t="s">
        <v>156</v>
      </c>
      <c r="AU124" s="187" t="s">
        <v>81</v>
      </c>
      <c r="AV124" s="13" t="s">
        <v>81</v>
      </c>
      <c r="AW124" s="13" t="s">
        <v>33</v>
      </c>
      <c r="AX124" s="13" t="s">
        <v>79</v>
      </c>
      <c r="AY124" s="187" t="s">
        <v>142</v>
      </c>
    </row>
    <row r="125" s="2" customFormat="1" ht="24.15" customHeight="1">
      <c r="A125" s="39"/>
      <c r="B125" s="165"/>
      <c r="C125" s="166" t="s">
        <v>198</v>
      </c>
      <c r="D125" s="166" t="s">
        <v>145</v>
      </c>
      <c r="E125" s="167" t="s">
        <v>349</v>
      </c>
      <c r="F125" s="168" t="s">
        <v>350</v>
      </c>
      <c r="G125" s="169" t="s">
        <v>148</v>
      </c>
      <c r="H125" s="170">
        <v>15</v>
      </c>
      <c r="I125" s="171"/>
      <c r="J125" s="172">
        <f>ROUND(I125*H125,2)</f>
        <v>0</v>
      </c>
      <c r="K125" s="168" t="s">
        <v>149</v>
      </c>
      <c r="L125" s="40"/>
      <c r="M125" s="173" t="s">
        <v>3</v>
      </c>
      <c r="N125" s="174" t="s">
        <v>42</v>
      </c>
      <c r="O125" s="73"/>
      <c r="P125" s="175">
        <f>O125*H125</f>
        <v>0</v>
      </c>
      <c r="Q125" s="175">
        <v>0.029499999999999998</v>
      </c>
      <c r="R125" s="175">
        <f>Q125*H125</f>
        <v>0.4425</v>
      </c>
      <c r="S125" s="175">
        <v>0</v>
      </c>
      <c r="T125" s="176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77" t="s">
        <v>150</v>
      </c>
      <c r="AT125" s="177" t="s">
        <v>145</v>
      </c>
      <c r="AU125" s="177" t="s">
        <v>81</v>
      </c>
      <c r="AY125" s="20" t="s">
        <v>142</v>
      </c>
      <c r="BE125" s="178">
        <f>IF(N125="základní",J125,0)</f>
        <v>0</v>
      </c>
      <c r="BF125" s="178">
        <f>IF(N125="snížená",J125,0)</f>
        <v>0</v>
      </c>
      <c r="BG125" s="178">
        <f>IF(N125="zákl. přenesená",J125,0)</f>
        <v>0</v>
      </c>
      <c r="BH125" s="178">
        <f>IF(N125="sníž. přenesená",J125,0)</f>
        <v>0</v>
      </c>
      <c r="BI125" s="178">
        <f>IF(N125="nulová",J125,0)</f>
        <v>0</v>
      </c>
      <c r="BJ125" s="20" t="s">
        <v>79</v>
      </c>
      <c r="BK125" s="178">
        <f>ROUND(I125*H125,2)</f>
        <v>0</v>
      </c>
      <c r="BL125" s="20" t="s">
        <v>150</v>
      </c>
      <c r="BM125" s="177" t="s">
        <v>351</v>
      </c>
    </row>
    <row r="126" s="2" customFormat="1">
      <c r="A126" s="39"/>
      <c r="B126" s="40"/>
      <c r="C126" s="39"/>
      <c r="D126" s="179" t="s">
        <v>152</v>
      </c>
      <c r="E126" s="39"/>
      <c r="F126" s="180" t="s">
        <v>352</v>
      </c>
      <c r="G126" s="39"/>
      <c r="H126" s="39"/>
      <c r="I126" s="181"/>
      <c r="J126" s="39"/>
      <c r="K126" s="39"/>
      <c r="L126" s="40"/>
      <c r="M126" s="182"/>
      <c r="N126" s="183"/>
      <c r="O126" s="73"/>
      <c r="P126" s="73"/>
      <c r="Q126" s="73"/>
      <c r="R126" s="73"/>
      <c r="S126" s="73"/>
      <c r="T126" s="74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20" t="s">
        <v>152</v>
      </c>
      <c r="AU126" s="20" t="s">
        <v>81</v>
      </c>
    </row>
    <row r="127" s="2" customFormat="1">
      <c r="A127" s="39"/>
      <c r="B127" s="40"/>
      <c r="C127" s="39"/>
      <c r="D127" s="184" t="s">
        <v>154</v>
      </c>
      <c r="E127" s="39"/>
      <c r="F127" s="185" t="s">
        <v>353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154</v>
      </c>
      <c r="AU127" s="20" t="s">
        <v>81</v>
      </c>
    </row>
    <row r="128" s="13" customFormat="1">
      <c r="A128" s="13"/>
      <c r="B128" s="186"/>
      <c r="C128" s="13"/>
      <c r="D128" s="179" t="s">
        <v>156</v>
      </c>
      <c r="E128" s="187" t="s">
        <v>3</v>
      </c>
      <c r="F128" s="188" t="s">
        <v>354</v>
      </c>
      <c r="G128" s="13"/>
      <c r="H128" s="189">
        <v>15</v>
      </c>
      <c r="I128" s="190"/>
      <c r="J128" s="13"/>
      <c r="K128" s="13"/>
      <c r="L128" s="186"/>
      <c r="M128" s="191"/>
      <c r="N128" s="192"/>
      <c r="O128" s="192"/>
      <c r="P128" s="192"/>
      <c r="Q128" s="192"/>
      <c r="R128" s="192"/>
      <c r="S128" s="192"/>
      <c r="T128" s="19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7" t="s">
        <v>156</v>
      </c>
      <c r="AU128" s="187" t="s">
        <v>81</v>
      </c>
      <c r="AV128" s="13" t="s">
        <v>81</v>
      </c>
      <c r="AW128" s="13" t="s">
        <v>33</v>
      </c>
      <c r="AX128" s="13" t="s">
        <v>79</v>
      </c>
      <c r="AY128" s="187" t="s">
        <v>142</v>
      </c>
    </row>
    <row r="129" s="2" customFormat="1" ht="16.5" customHeight="1">
      <c r="A129" s="39"/>
      <c r="B129" s="165"/>
      <c r="C129" s="166" t="s">
        <v>207</v>
      </c>
      <c r="D129" s="166" t="s">
        <v>145</v>
      </c>
      <c r="E129" s="167" t="s">
        <v>355</v>
      </c>
      <c r="F129" s="168" t="s">
        <v>356</v>
      </c>
      <c r="G129" s="169" t="s">
        <v>193</v>
      </c>
      <c r="H129" s="170">
        <v>60.100000000000001</v>
      </c>
      <c r="I129" s="171"/>
      <c r="J129" s="172">
        <f>ROUND(I129*H129,2)</f>
        <v>0</v>
      </c>
      <c r="K129" s="168" t="s">
        <v>149</v>
      </c>
      <c r="L129" s="40"/>
      <c r="M129" s="173" t="s">
        <v>3</v>
      </c>
      <c r="N129" s="174" t="s">
        <v>42</v>
      </c>
      <c r="O129" s="73"/>
      <c r="P129" s="175">
        <f>O129*H129</f>
        <v>0</v>
      </c>
      <c r="Q129" s="175">
        <v>0</v>
      </c>
      <c r="R129" s="175">
        <f>Q129*H129</f>
        <v>0</v>
      </c>
      <c r="S129" s="175">
        <v>0</v>
      </c>
      <c r="T129" s="176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177" t="s">
        <v>150</v>
      </c>
      <c r="AT129" s="177" t="s">
        <v>145</v>
      </c>
      <c r="AU129" s="177" t="s">
        <v>81</v>
      </c>
      <c r="AY129" s="20" t="s">
        <v>142</v>
      </c>
      <c r="BE129" s="178">
        <f>IF(N129="základní",J129,0)</f>
        <v>0</v>
      </c>
      <c r="BF129" s="178">
        <f>IF(N129="snížená",J129,0)</f>
        <v>0</v>
      </c>
      <c r="BG129" s="178">
        <f>IF(N129="zákl. přenesená",J129,0)</f>
        <v>0</v>
      </c>
      <c r="BH129" s="178">
        <f>IF(N129="sníž. přenesená",J129,0)</f>
        <v>0</v>
      </c>
      <c r="BI129" s="178">
        <f>IF(N129="nulová",J129,0)</f>
        <v>0</v>
      </c>
      <c r="BJ129" s="20" t="s">
        <v>79</v>
      </c>
      <c r="BK129" s="178">
        <f>ROUND(I129*H129,2)</f>
        <v>0</v>
      </c>
      <c r="BL129" s="20" t="s">
        <v>150</v>
      </c>
      <c r="BM129" s="177" t="s">
        <v>357</v>
      </c>
    </row>
    <row r="130" s="2" customFormat="1">
      <c r="A130" s="39"/>
      <c r="B130" s="40"/>
      <c r="C130" s="39"/>
      <c r="D130" s="179" t="s">
        <v>152</v>
      </c>
      <c r="E130" s="39"/>
      <c r="F130" s="180" t="s">
        <v>358</v>
      </c>
      <c r="G130" s="39"/>
      <c r="H130" s="39"/>
      <c r="I130" s="181"/>
      <c r="J130" s="39"/>
      <c r="K130" s="39"/>
      <c r="L130" s="40"/>
      <c r="M130" s="182"/>
      <c r="N130" s="183"/>
      <c r="O130" s="73"/>
      <c r="P130" s="73"/>
      <c r="Q130" s="73"/>
      <c r="R130" s="73"/>
      <c r="S130" s="73"/>
      <c r="T130" s="74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20" t="s">
        <v>152</v>
      </c>
      <c r="AU130" s="20" t="s">
        <v>81</v>
      </c>
    </row>
    <row r="131" s="2" customFormat="1">
      <c r="A131" s="39"/>
      <c r="B131" s="40"/>
      <c r="C131" s="39"/>
      <c r="D131" s="184" t="s">
        <v>154</v>
      </c>
      <c r="E131" s="39"/>
      <c r="F131" s="185" t="s">
        <v>359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154</v>
      </c>
      <c r="AU131" s="20" t="s">
        <v>81</v>
      </c>
    </row>
    <row r="132" s="13" customFormat="1">
      <c r="A132" s="13"/>
      <c r="B132" s="186"/>
      <c r="C132" s="13"/>
      <c r="D132" s="179" t="s">
        <v>156</v>
      </c>
      <c r="E132" s="187" t="s">
        <v>3</v>
      </c>
      <c r="F132" s="188" t="s">
        <v>360</v>
      </c>
      <c r="G132" s="13"/>
      <c r="H132" s="189">
        <v>60.100000000000001</v>
      </c>
      <c r="I132" s="190"/>
      <c r="J132" s="13"/>
      <c r="K132" s="13"/>
      <c r="L132" s="186"/>
      <c r="M132" s="191"/>
      <c r="N132" s="192"/>
      <c r="O132" s="192"/>
      <c r="P132" s="192"/>
      <c r="Q132" s="192"/>
      <c r="R132" s="192"/>
      <c r="S132" s="192"/>
      <c r="T132" s="19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87" t="s">
        <v>156</v>
      </c>
      <c r="AU132" s="187" t="s">
        <v>81</v>
      </c>
      <c r="AV132" s="13" t="s">
        <v>81</v>
      </c>
      <c r="AW132" s="13" t="s">
        <v>33</v>
      </c>
      <c r="AX132" s="13" t="s">
        <v>79</v>
      </c>
      <c r="AY132" s="187" t="s">
        <v>142</v>
      </c>
    </row>
    <row r="133" s="2" customFormat="1" ht="16.5" customHeight="1">
      <c r="A133" s="39"/>
      <c r="B133" s="165"/>
      <c r="C133" s="212" t="s">
        <v>143</v>
      </c>
      <c r="D133" s="212" t="s">
        <v>361</v>
      </c>
      <c r="E133" s="213" t="s">
        <v>362</v>
      </c>
      <c r="F133" s="214" t="s">
        <v>363</v>
      </c>
      <c r="G133" s="215" t="s">
        <v>193</v>
      </c>
      <c r="H133" s="216">
        <v>63.104999999999997</v>
      </c>
      <c r="I133" s="217"/>
      <c r="J133" s="218">
        <f>ROUND(I133*H133,2)</f>
        <v>0</v>
      </c>
      <c r="K133" s="214" t="s">
        <v>149</v>
      </c>
      <c r="L133" s="219"/>
      <c r="M133" s="220" t="s">
        <v>3</v>
      </c>
      <c r="N133" s="221" t="s">
        <v>42</v>
      </c>
      <c r="O133" s="73"/>
      <c r="P133" s="175">
        <f>O133*H133</f>
        <v>0</v>
      </c>
      <c r="Q133" s="175">
        <v>0.00010000000000000001</v>
      </c>
      <c r="R133" s="175">
        <f>Q133*H133</f>
        <v>0.0063105000000000001</v>
      </c>
      <c r="S133" s="175">
        <v>0</v>
      </c>
      <c r="T133" s="176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177" t="s">
        <v>207</v>
      </c>
      <c r="AT133" s="177" t="s">
        <v>361</v>
      </c>
      <c r="AU133" s="177" t="s">
        <v>81</v>
      </c>
      <c r="AY133" s="20" t="s">
        <v>142</v>
      </c>
      <c r="BE133" s="178">
        <f>IF(N133="základní",J133,0)</f>
        <v>0</v>
      </c>
      <c r="BF133" s="178">
        <f>IF(N133="snížená",J133,0)</f>
        <v>0</v>
      </c>
      <c r="BG133" s="178">
        <f>IF(N133="zákl. přenesená",J133,0)</f>
        <v>0</v>
      </c>
      <c r="BH133" s="178">
        <f>IF(N133="sníž. přenesená",J133,0)</f>
        <v>0</v>
      </c>
      <c r="BI133" s="178">
        <f>IF(N133="nulová",J133,0)</f>
        <v>0</v>
      </c>
      <c r="BJ133" s="20" t="s">
        <v>79</v>
      </c>
      <c r="BK133" s="178">
        <f>ROUND(I133*H133,2)</f>
        <v>0</v>
      </c>
      <c r="BL133" s="20" t="s">
        <v>150</v>
      </c>
      <c r="BM133" s="177" t="s">
        <v>364</v>
      </c>
    </row>
    <row r="134" s="2" customFormat="1">
      <c r="A134" s="39"/>
      <c r="B134" s="40"/>
      <c r="C134" s="39"/>
      <c r="D134" s="179" t="s">
        <v>152</v>
      </c>
      <c r="E134" s="39"/>
      <c r="F134" s="180" t="s">
        <v>363</v>
      </c>
      <c r="G134" s="39"/>
      <c r="H134" s="39"/>
      <c r="I134" s="181"/>
      <c r="J134" s="39"/>
      <c r="K134" s="39"/>
      <c r="L134" s="40"/>
      <c r="M134" s="182"/>
      <c r="N134" s="183"/>
      <c r="O134" s="73"/>
      <c r="P134" s="73"/>
      <c r="Q134" s="73"/>
      <c r="R134" s="73"/>
      <c r="S134" s="73"/>
      <c r="T134" s="74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20" t="s">
        <v>152</v>
      </c>
      <c r="AU134" s="20" t="s">
        <v>81</v>
      </c>
    </row>
    <row r="135" s="13" customFormat="1">
      <c r="A135" s="13"/>
      <c r="B135" s="186"/>
      <c r="C135" s="13"/>
      <c r="D135" s="179" t="s">
        <v>156</v>
      </c>
      <c r="E135" s="13"/>
      <c r="F135" s="188" t="s">
        <v>365</v>
      </c>
      <c r="G135" s="13"/>
      <c r="H135" s="189">
        <v>63.104999999999997</v>
      </c>
      <c r="I135" s="190"/>
      <c r="J135" s="13"/>
      <c r="K135" s="13"/>
      <c r="L135" s="186"/>
      <c r="M135" s="191"/>
      <c r="N135" s="192"/>
      <c r="O135" s="192"/>
      <c r="P135" s="192"/>
      <c r="Q135" s="192"/>
      <c r="R135" s="192"/>
      <c r="S135" s="192"/>
      <c r="T135" s="19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87" t="s">
        <v>156</v>
      </c>
      <c r="AU135" s="187" t="s">
        <v>81</v>
      </c>
      <c r="AV135" s="13" t="s">
        <v>81</v>
      </c>
      <c r="AW135" s="13" t="s">
        <v>4</v>
      </c>
      <c r="AX135" s="13" t="s">
        <v>79</v>
      </c>
      <c r="AY135" s="187" t="s">
        <v>142</v>
      </c>
    </row>
    <row r="136" s="2" customFormat="1" ht="21.75" customHeight="1">
      <c r="A136" s="39"/>
      <c r="B136" s="165"/>
      <c r="C136" s="166" t="s">
        <v>219</v>
      </c>
      <c r="D136" s="166" t="s">
        <v>145</v>
      </c>
      <c r="E136" s="167" t="s">
        <v>366</v>
      </c>
      <c r="F136" s="168" t="s">
        <v>367</v>
      </c>
      <c r="G136" s="169" t="s">
        <v>193</v>
      </c>
      <c r="H136" s="170">
        <v>32.799999999999997</v>
      </c>
      <c r="I136" s="171"/>
      <c r="J136" s="172">
        <f>ROUND(I136*H136,2)</f>
        <v>0</v>
      </c>
      <c r="K136" s="168" t="s">
        <v>149</v>
      </c>
      <c r="L136" s="40"/>
      <c r="M136" s="173" t="s">
        <v>3</v>
      </c>
      <c r="N136" s="174" t="s">
        <v>42</v>
      </c>
      <c r="O136" s="73"/>
      <c r="P136" s="175">
        <f>O136*H136</f>
        <v>0</v>
      </c>
      <c r="Q136" s="175">
        <v>0.0024299999999999999</v>
      </c>
      <c r="R136" s="175">
        <f>Q136*H136</f>
        <v>0.079703999999999983</v>
      </c>
      <c r="S136" s="175">
        <v>0</v>
      </c>
      <c r="T136" s="176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177" t="s">
        <v>150</v>
      </c>
      <c r="AT136" s="177" t="s">
        <v>145</v>
      </c>
      <c r="AU136" s="177" t="s">
        <v>81</v>
      </c>
      <c r="AY136" s="20" t="s">
        <v>142</v>
      </c>
      <c r="BE136" s="178">
        <f>IF(N136="základní",J136,0)</f>
        <v>0</v>
      </c>
      <c r="BF136" s="178">
        <f>IF(N136="snížená",J136,0)</f>
        <v>0</v>
      </c>
      <c r="BG136" s="178">
        <f>IF(N136="zákl. přenesená",J136,0)</f>
        <v>0</v>
      </c>
      <c r="BH136" s="178">
        <f>IF(N136="sníž. přenesená",J136,0)</f>
        <v>0</v>
      </c>
      <c r="BI136" s="178">
        <f>IF(N136="nulová",J136,0)</f>
        <v>0</v>
      </c>
      <c r="BJ136" s="20" t="s">
        <v>79</v>
      </c>
      <c r="BK136" s="178">
        <f>ROUND(I136*H136,2)</f>
        <v>0</v>
      </c>
      <c r="BL136" s="20" t="s">
        <v>150</v>
      </c>
      <c r="BM136" s="177" t="s">
        <v>368</v>
      </c>
    </row>
    <row r="137" s="2" customFormat="1">
      <c r="A137" s="39"/>
      <c r="B137" s="40"/>
      <c r="C137" s="39"/>
      <c r="D137" s="179" t="s">
        <v>152</v>
      </c>
      <c r="E137" s="39"/>
      <c r="F137" s="180" t="s">
        <v>369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152</v>
      </c>
      <c r="AU137" s="20" t="s">
        <v>81</v>
      </c>
    </row>
    <row r="138" s="2" customFormat="1">
      <c r="A138" s="39"/>
      <c r="B138" s="40"/>
      <c r="C138" s="39"/>
      <c r="D138" s="184" t="s">
        <v>154</v>
      </c>
      <c r="E138" s="39"/>
      <c r="F138" s="185" t="s">
        <v>370</v>
      </c>
      <c r="G138" s="39"/>
      <c r="H138" s="39"/>
      <c r="I138" s="181"/>
      <c r="J138" s="39"/>
      <c r="K138" s="39"/>
      <c r="L138" s="40"/>
      <c r="M138" s="182"/>
      <c r="N138" s="183"/>
      <c r="O138" s="73"/>
      <c r="P138" s="73"/>
      <c r="Q138" s="73"/>
      <c r="R138" s="73"/>
      <c r="S138" s="73"/>
      <c r="T138" s="74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20" t="s">
        <v>154</v>
      </c>
      <c r="AU138" s="20" t="s">
        <v>81</v>
      </c>
    </row>
    <row r="139" s="13" customFormat="1">
      <c r="A139" s="13"/>
      <c r="B139" s="186"/>
      <c r="C139" s="13"/>
      <c r="D139" s="179" t="s">
        <v>156</v>
      </c>
      <c r="E139" s="187" t="s">
        <v>3</v>
      </c>
      <c r="F139" s="188" t="s">
        <v>371</v>
      </c>
      <c r="G139" s="13"/>
      <c r="H139" s="189">
        <v>32.799999999999997</v>
      </c>
      <c r="I139" s="190"/>
      <c r="J139" s="13"/>
      <c r="K139" s="13"/>
      <c r="L139" s="186"/>
      <c r="M139" s="191"/>
      <c r="N139" s="192"/>
      <c r="O139" s="192"/>
      <c r="P139" s="192"/>
      <c r="Q139" s="192"/>
      <c r="R139" s="192"/>
      <c r="S139" s="192"/>
      <c r="T139" s="19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7" t="s">
        <v>156</v>
      </c>
      <c r="AU139" s="187" t="s">
        <v>81</v>
      </c>
      <c r="AV139" s="13" t="s">
        <v>81</v>
      </c>
      <c r="AW139" s="13" t="s">
        <v>33</v>
      </c>
      <c r="AX139" s="13" t="s">
        <v>79</v>
      </c>
      <c r="AY139" s="187" t="s">
        <v>142</v>
      </c>
    </row>
    <row r="140" s="2" customFormat="1" ht="16.5" customHeight="1">
      <c r="A140" s="39"/>
      <c r="B140" s="165"/>
      <c r="C140" s="212" t="s">
        <v>226</v>
      </c>
      <c r="D140" s="212" t="s">
        <v>361</v>
      </c>
      <c r="E140" s="213" t="s">
        <v>372</v>
      </c>
      <c r="F140" s="214" t="s">
        <v>373</v>
      </c>
      <c r="G140" s="215" t="s">
        <v>148</v>
      </c>
      <c r="H140" s="216">
        <v>8.1999999999999993</v>
      </c>
      <c r="I140" s="217"/>
      <c r="J140" s="218">
        <f>ROUND(I140*H140,2)</f>
        <v>0</v>
      </c>
      <c r="K140" s="214" t="s">
        <v>149</v>
      </c>
      <c r="L140" s="219"/>
      <c r="M140" s="220" t="s">
        <v>3</v>
      </c>
      <c r="N140" s="221" t="s">
        <v>42</v>
      </c>
      <c r="O140" s="73"/>
      <c r="P140" s="175">
        <f>O140*H140</f>
        <v>0</v>
      </c>
      <c r="Q140" s="175">
        <v>0.00059999999999999995</v>
      </c>
      <c r="R140" s="175">
        <f>Q140*H140</f>
        <v>0.004919999999999999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207</v>
      </c>
      <c r="AT140" s="177" t="s">
        <v>361</v>
      </c>
      <c r="AU140" s="177" t="s">
        <v>81</v>
      </c>
      <c r="AY140" s="20" t="s">
        <v>142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79</v>
      </c>
      <c r="BK140" s="178">
        <f>ROUND(I140*H140,2)</f>
        <v>0</v>
      </c>
      <c r="BL140" s="20" t="s">
        <v>150</v>
      </c>
      <c r="BM140" s="177" t="s">
        <v>374</v>
      </c>
    </row>
    <row r="141" s="2" customFormat="1">
      <c r="A141" s="39"/>
      <c r="B141" s="40"/>
      <c r="C141" s="39"/>
      <c r="D141" s="179" t="s">
        <v>152</v>
      </c>
      <c r="E141" s="39"/>
      <c r="F141" s="180" t="s">
        <v>373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152</v>
      </c>
      <c r="AU141" s="20" t="s">
        <v>81</v>
      </c>
    </row>
    <row r="142" s="13" customFormat="1">
      <c r="A142" s="13"/>
      <c r="B142" s="186"/>
      <c r="C142" s="13"/>
      <c r="D142" s="179" t="s">
        <v>156</v>
      </c>
      <c r="E142" s="187" t="s">
        <v>3</v>
      </c>
      <c r="F142" s="188" t="s">
        <v>375</v>
      </c>
      <c r="G142" s="13"/>
      <c r="H142" s="189">
        <v>8.1999999999999993</v>
      </c>
      <c r="I142" s="190"/>
      <c r="J142" s="13"/>
      <c r="K142" s="13"/>
      <c r="L142" s="186"/>
      <c r="M142" s="191"/>
      <c r="N142" s="192"/>
      <c r="O142" s="192"/>
      <c r="P142" s="192"/>
      <c r="Q142" s="192"/>
      <c r="R142" s="192"/>
      <c r="S142" s="192"/>
      <c r="T142" s="19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7" t="s">
        <v>156</v>
      </c>
      <c r="AU142" s="187" t="s">
        <v>81</v>
      </c>
      <c r="AV142" s="13" t="s">
        <v>81</v>
      </c>
      <c r="AW142" s="13" t="s">
        <v>33</v>
      </c>
      <c r="AX142" s="13" t="s">
        <v>79</v>
      </c>
      <c r="AY142" s="187" t="s">
        <v>142</v>
      </c>
    </row>
    <row r="143" s="2" customFormat="1" ht="24.15" customHeight="1">
      <c r="A143" s="39"/>
      <c r="B143" s="165"/>
      <c r="C143" s="166" t="s">
        <v>9</v>
      </c>
      <c r="D143" s="166" t="s">
        <v>145</v>
      </c>
      <c r="E143" s="167" t="s">
        <v>376</v>
      </c>
      <c r="F143" s="168" t="s">
        <v>377</v>
      </c>
      <c r="G143" s="169" t="s">
        <v>193</v>
      </c>
      <c r="H143" s="170">
        <v>27.300000000000001</v>
      </c>
      <c r="I143" s="171"/>
      <c r="J143" s="172">
        <f>ROUND(I143*H143,2)</f>
        <v>0</v>
      </c>
      <c r="K143" s="168" t="s">
        <v>149</v>
      </c>
      <c r="L143" s="40"/>
      <c r="M143" s="173" t="s">
        <v>3</v>
      </c>
      <c r="N143" s="174" t="s">
        <v>42</v>
      </c>
      <c r="O143" s="73"/>
      <c r="P143" s="175">
        <f>O143*H143</f>
        <v>0</v>
      </c>
      <c r="Q143" s="175">
        <v>0.0025100000000000001</v>
      </c>
      <c r="R143" s="175">
        <f>Q143*H143</f>
        <v>0.068523000000000001</v>
      </c>
      <c r="S143" s="175">
        <v>0</v>
      </c>
      <c r="T143" s="176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77" t="s">
        <v>150</v>
      </c>
      <c r="AT143" s="177" t="s">
        <v>145</v>
      </c>
      <c r="AU143" s="177" t="s">
        <v>81</v>
      </c>
      <c r="AY143" s="20" t="s">
        <v>142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20" t="s">
        <v>79</v>
      </c>
      <c r="BK143" s="178">
        <f>ROUND(I143*H143,2)</f>
        <v>0</v>
      </c>
      <c r="BL143" s="20" t="s">
        <v>150</v>
      </c>
      <c r="BM143" s="177" t="s">
        <v>378</v>
      </c>
    </row>
    <row r="144" s="2" customFormat="1">
      <c r="A144" s="39"/>
      <c r="B144" s="40"/>
      <c r="C144" s="39"/>
      <c r="D144" s="179" t="s">
        <v>152</v>
      </c>
      <c r="E144" s="39"/>
      <c r="F144" s="180" t="s">
        <v>379</v>
      </c>
      <c r="G144" s="39"/>
      <c r="H144" s="39"/>
      <c r="I144" s="181"/>
      <c r="J144" s="39"/>
      <c r="K144" s="39"/>
      <c r="L144" s="40"/>
      <c r="M144" s="182"/>
      <c r="N144" s="183"/>
      <c r="O144" s="73"/>
      <c r="P144" s="73"/>
      <c r="Q144" s="73"/>
      <c r="R144" s="73"/>
      <c r="S144" s="73"/>
      <c r="T144" s="74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20" t="s">
        <v>152</v>
      </c>
      <c r="AU144" s="20" t="s">
        <v>81</v>
      </c>
    </row>
    <row r="145" s="2" customFormat="1">
      <c r="A145" s="39"/>
      <c r="B145" s="40"/>
      <c r="C145" s="39"/>
      <c r="D145" s="184" t="s">
        <v>154</v>
      </c>
      <c r="E145" s="39"/>
      <c r="F145" s="185" t="s">
        <v>380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154</v>
      </c>
      <c r="AU145" s="20" t="s">
        <v>81</v>
      </c>
    </row>
    <row r="146" s="13" customFormat="1">
      <c r="A146" s="13"/>
      <c r="B146" s="186"/>
      <c r="C146" s="13"/>
      <c r="D146" s="179" t="s">
        <v>156</v>
      </c>
      <c r="E146" s="187" t="s">
        <v>3</v>
      </c>
      <c r="F146" s="188" t="s">
        <v>381</v>
      </c>
      <c r="G146" s="13"/>
      <c r="H146" s="189">
        <v>27.300000000000001</v>
      </c>
      <c r="I146" s="190"/>
      <c r="J146" s="13"/>
      <c r="K146" s="13"/>
      <c r="L146" s="186"/>
      <c r="M146" s="191"/>
      <c r="N146" s="192"/>
      <c r="O146" s="192"/>
      <c r="P146" s="192"/>
      <c r="Q146" s="192"/>
      <c r="R146" s="192"/>
      <c r="S146" s="192"/>
      <c r="T146" s="19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7" t="s">
        <v>156</v>
      </c>
      <c r="AU146" s="187" t="s">
        <v>81</v>
      </c>
      <c r="AV146" s="13" t="s">
        <v>81</v>
      </c>
      <c r="AW146" s="13" t="s">
        <v>33</v>
      </c>
      <c r="AX146" s="13" t="s">
        <v>79</v>
      </c>
      <c r="AY146" s="187" t="s">
        <v>142</v>
      </c>
    </row>
    <row r="147" s="2" customFormat="1" ht="16.5" customHeight="1">
      <c r="A147" s="39"/>
      <c r="B147" s="165"/>
      <c r="C147" s="212" t="s">
        <v>242</v>
      </c>
      <c r="D147" s="212" t="s">
        <v>361</v>
      </c>
      <c r="E147" s="213" t="s">
        <v>372</v>
      </c>
      <c r="F147" s="214" t="s">
        <v>373</v>
      </c>
      <c r="G147" s="215" t="s">
        <v>148</v>
      </c>
      <c r="H147" s="216">
        <v>6.8250000000000002</v>
      </c>
      <c r="I147" s="217"/>
      <c r="J147" s="218">
        <f>ROUND(I147*H147,2)</f>
        <v>0</v>
      </c>
      <c r="K147" s="214" t="s">
        <v>149</v>
      </c>
      <c r="L147" s="219"/>
      <c r="M147" s="220" t="s">
        <v>3</v>
      </c>
      <c r="N147" s="221" t="s">
        <v>42</v>
      </c>
      <c r="O147" s="73"/>
      <c r="P147" s="175">
        <f>O147*H147</f>
        <v>0</v>
      </c>
      <c r="Q147" s="175">
        <v>0.00059999999999999995</v>
      </c>
      <c r="R147" s="175">
        <f>Q147*H147</f>
        <v>0.0040949999999999997</v>
      </c>
      <c r="S147" s="175">
        <v>0</v>
      </c>
      <c r="T147" s="176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177" t="s">
        <v>207</v>
      </c>
      <c r="AT147" s="177" t="s">
        <v>361</v>
      </c>
      <c r="AU147" s="177" t="s">
        <v>81</v>
      </c>
      <c r="AY147" s="20" t="s">
        <v>142</v>
      </c>
      <c r="BE147" s="178">
        <f>IF(N147="základní",J147,0)</f>
        <v>0</v>
      </c>
      <c r="BF147" s="178">
        <f>IF(N147="snížená",J147,0)</f>
        <v>0</v>
      </c>
      <c r="BG147" s="178">
        <f>IF(N147="zákl. přenesená",J147,0)</f>
        <v>0</v>
      </c>
      <c r="BH147" s="178">
        <f>IF(N147="sníž. přenesená",J147,0)</f>
        <v>0</v>
      </c>
      <c r="BI147" s="178">
        <f>IF(N147="nulová",J147,0)</f>
        <v>0</v>
      </c>
      <c r="BJ147" s="20" t="s">
        <v>79</v>
      </c>
      <c r="BK147" s="178">
        <f>ROUND(I147*H147,2)</f>
        <v>0</v>
      </c>
      <c r="BL147" s="20" t="s">
        <v>150</v>
      </c>
      <c r="BM147" s="177" t="s">
        <v>382</v>
      </c>
    </row>
    <row r="148" s="2" customFormat="1">
      <c r="A148" s="39"/>
      <c r="B148" s="40"/>
      <c r="C148" s="39"/>
      <c r="D148" s="179" t="s">
        <v>152</v>
      </c>
      <c r="E148" s="39"/>
      <c r="F148" s="180" t="s">
        <v>373</v>
      </c>
      <c r="G148" s="39"/>
      <c r="H148" s="39"/>
      <c r="I148" s="181"/>
      <c r="J148" s="39"/>
      <c r="K148" s="39"/>
      <c r="L148" s="40"/>
      <c r="M148" s="182"/>
      <c r="N148" s="183"/>
      <c r="O148" s="73"/>
      <c r="P148" s="73"/>
      <c r="Q148" s="73"/>
      <c r="R148" s="73"/>
      <c r="S148" s="73"/>
      <c r="T148" s="74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20" t="s">
        <v>152</v>
      </c>
      <c r="AU148" s="20" t="s">
        <v>81</v>
      </c>
    </row>
    <row r="149" s="13" customFormat="1">
      <c r="A149" s="13"/>
      <c r="B149" s="186"/>
      <c r="C149" s="13"/>
      <c r="D149" s="179" t="s">
        <v>156</v>
      </c>
      <c r="E149" s="187" t="s">
        <v>3</v>
      </c>
      <c r="F149" s="188" t="s">
        <v>383</v>
      </c>
      <c r="G149" s="13"/>
      <c r="H149" s="189">
        <v>6.8250000000000002</v>
      </c>
      <c r="I149" s="190"/>
      <c r="J149" s="13"/>
      <c r="K149" s="13"/>
      <c r="L149" s="186"/>
      <c r="M149" s="191"/>
      <c r="N149" s="192"/>
      <c r="O149" s="192"/>
      <c r="P149" s="192"/>
      <c r="Q149" s="192"/>
      <c r="R149" s="192"/>
      <c r="S149" s="192"/>
      <c r="T149" s="19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7" t="s">
        <v>156</v>
      </c>
      <c r="AU149" s="187" t="s">
        <v>81</v>
      </c>
      <c r="AV149" s="13" t="s">
        <v>81</v>
      </c>
      <c r="AW149" s="13" t="s">
        <v>33</v>
      </c>
      <c r="AX149" s="13" t="s">
        <v>79</v>
      </c>
      <c r="AY149" s="187" t="s">
        <v>142</v>
      </c>
    </row>
    <row r="150" s="2" customFormat="1" ht="16.5" customHeight="1">
      <c r="A150" s="39"/>
      <c r="B150" s="165"/>
      <c r="C150" s="166" t="s">
        <v>254</v>
      </c>
      <c r="D150" s="166" t="s">
        <v>145</v>
      </c>
      <c r="E150" s="167" t="s">
        <v>384</v>
      </c>
      <c r="F150" s="168" t="s">
        <v>385</v>
      </c>
      <c r="G150" s="169" t="s">
        <v>184</v>
      </c>
      <c r="H150" s="170">
        <v>1</v>
      </c>
      <c r="I150" s="171"/>
      <c r="J150" s="172">
        <f>ROUND(I150*H150,2)</f>
        <v>0</v>
      </c>
      <c r="K150" s="168" t="s">
        <v>149</v>
      </c>
      <c r="L150" s="40"/>
      <c r="M150" s="173" t="s">
        <v>3</v>
      </c>
      <c r="N150" s="174" t="s">
        <v>42</v>
      </c>
      <c r="O150" s="73"/>
      <c r="P150" s="175">
        <f>O150*H150</f>
        <v>0</v>
      </c>
      <c r="Q150" s="175">
        <v>0.0039699999999999996</v>
      </c>
      <c r="R150" s="175">
        <f>Q150*H150</f>
        <v>0.0039699999999999996</v>
      </c>
      <c r="S150" s="175">
        <v>0</v>
      </c>
      <c r="T150" s="176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77" t="s">
        <v>150</v>
      </c>
      <c r="AT150" s="177" t="s">
        <v>145</v>
      </c>
      <c r="AU150" s="177" t="s">
        <v>81</v>
      </c>
      <c r="AY150" s="20" t="s">
        <v>142</v>
      </c>
      <c r="BE150" s="178">
        <f>IF(N150="základní",J150,0)</f>
        <v>0</v>
      </c>
      <c r="BF150" s="178">
        <f>IF(N150="snížená",J150,0)</f>
        <v>0</v>
      </c>
      <c r="BG150" s="178">
        <f>IF(N150="zákl. přenesená",J150,0)</f>
        <v>0</v>
      </c>
      <c r="BH150" s="178">
        <f>IF(N150="sníž. přenesená",J150,0)</f>
        <v>0</v>
      </c>
      <c r="BI150" s="178">
        <f>IF(N150="nulová",J150,0)</f>
        <v>0</v>
      </c>
      <c r="BJ150" s="20" t="s">
        <v>79</v>
      </c>
      <c r="BK150" s="178">
        <f>ROUND(I150*H150,2)</f>
        <v>0</v>
      </c>
      <c r="BL150" s="20" t="s">
        <v>150</v>
      </c>
      <c r="BM150" s="177" t="s">
        <v>386</v>
      </c>
    </row>
    <row r="151" s="2" customFormat="1">
      <c r="A151" s="39"/>
      <c r="B151" s="40"/>
      <c r="C151" s="39"/>
      <c r="D151" s="179" t="s">
        <v>152</v>
      </c>
      <c r="E151" s="39"/>
      <c r="F151" s="180" t="s">
        <v>387</v>
      </c>
      <c r="G151" s="39"/>
      <c r="H151" s="39"/>
      <c r="I151" s="181"/>
      <c r="J151" s="39"/>
      <c r="K151" s="39"/>
      <c r="L151" s="40"/>
      <c r="M151" s="182"/>
      <c r="N151" s="183"/>
      <c r="O151" s="73"/>
      <c r="P151" s="73"/>
      <c r="Q151" s="73"/>
      <c r="R151" s="73"/>
      <c r="S151" s="73"/>
      <c r="T151" s="74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0" t="s">
        <v>152</v>
      </c>
      <c r="AU151" s="20" t="s">
        <v>81</v>
      </c>
    </row>
    <row r="152" s="2" customFormat="1">
      <c r="A152" s="39"/>
      <c r="B152" s="40"/>
      <c r="C152" s="39"/>
      <c r="D152" s="184" t="s">
        <v>154</v>
      </c>
      <c r="E152" s="39"/>
      <c r="F152" s="185" t="s">
        <v>388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154</v>
      </c>
      <c r="AU152" s="20" t="s">
        <v>81</v>
      </c>
    </row>
    <row r="153" s="2" customFormat="1" ht="16.5" customHeight="1">
      <c r="A153" s="39"/>
      <c r="B153" s="165"/>
      <c r="C153" s="166" t="s">
        <v>261</v>
      </c>
      <c r="D153" s="166" t="s">
        <v>145</v>
      </c>
      <c r="E153" s="167" t="s">
        <v>389</v>
      </c>
      <c r="F153" s="168" t="s">
        <v>390</v>
      </c>
      <c r="G153" s="169" t="s">
        <v>184</v>
      </c>
      <c r="H153" s="170">
        <v>9</v>
      </c>
      <c r="I153" s="171"/>
      <c r="J153" s="172">
        <f>ROUND(I153*H153,2)</f>
        <v>0</v>
      </c>
      <c r="K153" s="168" t="s">
        <v>149</v>
      </c>
      <c r="L153" s="40"/>
      <c r="M153" s="173" t="s">
        <v>3</v>
      </c>
      <c r="N153" s="174" t="s">
        <v>42</v>
      </c>
      <c r="O153" s="73"/>
      <c r="P153" s="175">
        <f>O153*H153</f>
        <v>0</v>
      </c>
      <c r="Q153" s="175">
        <v>0.01316</v>
      </c>
      <c r="R153" s="175">
        <f>Q153*H153</f>
        <v>0.11844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150</v>
      </c>
      <c r="AT153" s="177" t="s">
        <v>145</v>
      </c>
      <c r="AU153" s="177" t="s">
        <v>81</v>
      </c>
      <c r="AY153" s="20" t="s">
        <v>142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79</v>
      </c>
      <c r="BK153" s="178">
        <f>ROUND(I153*H153,2)</f>
        <v>0</v>
      </c>
      <c r="BL153" s="20" t="s">
        <v>150</v>
      </c>
      <c r="BM153" s="177" t="s">
        <v>391</v>
      </c>
    </row>
    <row r="154" s="2" customFormat="1">
      <c r="A154" s="39"/>
      <c r="B154" s="40"/>
      <c r="C154" s="39"/>
      <c r="D154" s="179" t="s">
        <v>152</v>
      </c>
      <c r="E154" s="39"/>
      <c r="F154" s="180" t="s">
        <v>392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152</v>
      </c>
      <c r="AU154" s="20" t="s">
        <v>81</v>
      </c>
    </row>
    <row r="155" s="2" customFormat="1">
      <c r="A155" s="39"/>
      <c r="B155" s="40"/>
      <c r="C155" s="39"/>
      <c r="D155" s="184" t="s">
        <v>154</v>
      </c>
      <c r="E155" s="39"/>
      <c r="F155" s="185" t="s">
        <v>393</v>
      </c>
      <c r="G155" s="39"/>
      <c r="H155" s="39"/>
      <c r="I155" s="181"/>
      <c r="J155" s="39"/>
      <c r="K155" s="39"/>
      <c r="L155" s="40"/>
      <c r="M155" s="182"/>
      <c r="N155" s="183"/>
      <c r="O155" s="73"/>
      <c r="P155" s="73"/>
      <c r="Q155" s="73"/>
      <c r="R155" s="73"/>
      <c r="S155" s="73"/>
      <c r="T155" s="74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20" t="s">
        <v>154</v>
      </c>
      <c r="AU155" s="20" t="s">
        <v>81</v>
      </c>
    </row>
    <row r="156" s="2" customFormat="1" ht="16.5" customHeight="1">
      <c r="A156" s="39"/>
      <c r="B156" s="165"/>
      <c r="C156" s="166" t="s">
        <v>245</v>
      </c>
      <c r="D156" s="166" t="s">
        <v>145</v>
      </c>
      <c r="E156" s="167" t="s">
        <v>394</v>
      </c>
      <c r="F156" s="168" t="s">
        <v>395</v>
      </c>
      <c r="G156" s="169" t="s">
        <v>184</v>
      </c>
      <c r="H156" s="170">
        <v>3</v>
      </c>
      <c r="I156" s="171"/>
      <c r="J156" s="172">
        <f>ROUND(I156*H156,2)</f>
        <v>0</v>
      </c>
      <c r="K156" s="168" t="s">
        <v>149</v>
      </c>
      <c r="L156" s="40"/>
      <c r="M156" s="173" t="s">
        <v>3</v>
      </c>
      <c r="N156" s="174" t="s">
        <v>42</v>
      </c>
      <c r="O156" s="73"/>
      <c r="P156" s="175">
        <f>O156*H156</f>
        <v>0</v>
      </c>
      <c r="Q156" s="175">
        <v>0.00096000000000000002</v>
      </c>
      <c r="R156" s="175">
        <f>Q156*H156</f>
        <v>0.0028800000000000002</v>
      </c>
      <c r="S156" s="175">
        <v>0</v>
      </c>
      <c r="T156" s="176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77" t="s">
        <v>150</v>
      </c>
      <c r="AT156" s="177" t="s">
        <v>145</v>
      </c>
      <c r="AU156" s="177" t="s">
        <v>81</v>
      </c>
      <c r="AY156" s="20" t="s">
        <v>142</v>
      </c>
      <c r="BE156" s="178">
        <f>IF(N156="základní",J156,0)</f>
        <v>0</v>
      </c>
      <c r="BF156" s="178">
        <f>IF(N156="snížená",J156,0)</f>
        <v>0</v>
      </c>
      <c r="BG156" s="178">
        <f>IF(N156="zákl. přenesená",J156,0)</f>
        <v>0</v>
      </c>
      <c r="BH156" s="178">
        <f>IF(N156="sníž. přenesená",J156,0)</f>
        <v>0</v>
      </c>
      <c r="BI156" s="178">
        <f>IF(N156="nulová",J156,0)</f>
        <v>0</v>
      </c>
      <c r="BJ156" s="20" t="s">
        <v>79</v>
      </c>
      <c r="BK156" s="178">
        <f>ROUND(I156*H156,2)</f>
        <v>0</v>
      </c>
      <c r="BL156" s="20" t="s">
        <v>150</v>
      </c>
      <c r="BM156" s="177" t="s">
        <v>396</v>
      </c>
    </row>
    <row r="157" s="2" customFormat="1">
      <c r="A157" s="39"/>
      <c r="B157" s="40"/>
      <c r="C157" s="39"/>
      <c r="D157" s="179" t="s">
        <v>152</v>
      </c>
      <c r="E157" s="39"/>
      <c r="F157" s="180" t="s">
        <v>397</v>
      </c>
      <c r="G157" s="39"/>
      <c r="H157" s="39"/>
      <c r="I157" s="181"/>
      <c r="J157" s="39"/>
      <c r="K157" s="39"/>
      <c r="L157" s="40"/>
      <c r="M157" s="182"/>
      <c r="N157" s="183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152</v>
      </c>
      <c r="AU157" s="20" t="s">
        <v>81</v>
      </c>
    </row>
    <row r="158" s="2" customFormat="1">
      <c r="A158" s="39"/>
      <c r="B158" s="40"/>
      <c r="C158" s="39"/>
      <c r="D158" s="184" t="s">
        <v>154</v>
      </c>
      <c r="E158" s="39"/>
      <c r="F158" s="185" t="s">
        <v>398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154</v>
      </c>
      <c r="AU158" s="20" t="s">
        <v>81</v>
      </c>
    </row>
    <row r="159" s="13" customFormat="1">
      <c r="A159" s="13"/>
      <c r="B159" s="186"/>
      <c r="C159" s="13"/>
      <c r="D159" s="179" t="s">
        <v>156</v>
      </c>
      <c r="E159" s="187" t="s">
        <v>3</v>
      </c>
      <c r="F159" s="188" t="s">
        <v>399</v>
      </c>
      <c r="G159" s="13"/>
      <c r="H159" s="189">
        <v>3</v>
      </c>
      <c r="I159" s="190"/>
      <c r="J159" s="13"/>
      <c r="K159" s="13"/>
      <c r="L159" s="186"/>
      <c r="M159" s="191"/>
      <c r="N159" s="192"/>
      <c r="O159" s="192"/>
      <c r="P159" s="192"/>
      <c r="Q159" s="192"/>
      <c r="R159" s="192"/>
      <c r="S159" s="192"/>
      <c r="T159" s="19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187" t="s">
        <v>156</v>
      </c>
      <c r="AU159" s="187" t="s">
        <v>81</v>
      </c>
      <c r="AV159" s="13" t="s">
        <v>81</v>
      </c>
      <c r="AW159" s="13" t="s">
        <v>33</v>
      </c>
      <c r="AX159" s="13" t="s">
        <v>79</v>
      </c>
      <c r="AY159" s="187" t="s">
        <v>142</v>
      </c>
    </row>
    <row r="160" s="2" customFormat="1" ht="21.75" customHeight="1">
      <c r="A160" s="39"/>
      <c r="B160" s="165"/>
      <c r="C160" s="212" t="s">
        <v>277</v>
      </c>
      <c r="D160" s="212" t="s">
        <v>361</v>
      </c>
      <c r="E160" s="213" t="s">
        <v>400</v>
      </c>
      <c r="F160" s="214" t="s">
        <v>401</v>
      </c>
      <c r="G160" s="215" t="s">
        <v>184</v>
      </c>
      <c r="H160" s="216">
        <v>1</v>
      </c>
      <c r="I160" s="217"/>
      <c r="J160" s="218">
        <f>ROUND(I160*H160,2)</f>
        <v>0</v>
      </c>
      <c r="K160" s="214" t="s">
        <v>149</v>
      </c>
      <c r="L160" s="219"/>
      <c r="M160" s="220" t="s">
        <v>3</v>
      </c>
      <c r="N160" s="221" t="s">
        <v>42</v>
      </c>
      <c r="O160" s="73"/>
      <c r="P160" s="175">
        <f>O160*H160</f>
        <v>0</v>
      </c>
      <c r="Q160" s="175">
        <v>0.025559999999999999</v>
      </c>
      <c r="R160" s="175">
        <f>Q160*H160</f>
        <v>0.025559999999999999</v>
      </c>
      <c r="S160" s="175">
        <v>0</v>
      </c>
      <c r="T160" s="176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177" t="s">
        <v>207</v>
      </c>
      <c r="AT160" s="177" t="s">
        <v>361</v>
      </c>
      <c r="AU160" s="177" t="s">
        <v>81</v>
      </c>
      <c r="AY160" s="20" t="s">
        <v>142</v>
      </c>
      <c r="BE160" s="178">
        <f>IF(N160="základní",J160,0)</f>
        <v>0</v>
      </c>
      <c r="BF160" s="178">
        <f>IF(N160="snížená",J160,0)</f>
        <v>0</v>
      </c>
      <c r="BG160" s="178">
        <f>IF(N160="zákl. přenesená",J160,0)</f>
        <v>0</v>
      </c>
      <c r="BH160" s="178">
        <f>IF(N160="sníž. přenesená",J160,0)</f>
        <v>0</v>
      </c>
      <c r="BI160" s="178">
        <f>IF(N160="nulová",J160,0)</f>
        <v>0</v>
      </c>
      <c r="BJ160" s="20" t="s">
        <v>79</v>
      </c>
      <c r="BK160" s="178">
        <f>ROUND(I160*H160,2)</f>
        <v>0</v>
      </c>
      <c r="BL160" s="20" t="s">
        <v>150</v>
      </c>
      <c r="BM160" s="177" t="s">
        <v>402</v>
      </c>
    </row>
    <row r="161" s="2" customFormat="1">
      <c r="A161" s="39"/>
      <c r="B161" s="40"/>
      <c r="C161" s="39"/>
      <c r="D161" s="179" t="s">
        <v>152</v>
      </c>
      <c r="E161" s="39"/>
      <c r="F161" s="180" t="s">
        <v>401</v>
      </c>
      <c r="G161" s="39"/>
      <c r="H161" s="39"/>
      <c r="I161" s="181"/>
      <c r="J161" s="39"/>
      <c r="K161" s="39"/>
      <c r="L161" s="40"/>
      <c r="M161" s="182"/>
      <c r="N161" s="183"/>
      <c r="O161" s="73"/>
      <c r="P161" s="73"/>
      <c r="Q161" s="73"/>
      <c r="R161" s="73"/>
      <c r="S161" s="73"/>
      <c r="T161" s="74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20" t="s">
        <v>152</v>
      </c>
      <c r="AU161" s="20" t="s">
        <v>81</v>
      </c>
    </row>
    <row r="162" s="2" customFormat="1">
      <c r="A162" s="39"/>
      <c r="B162" s="40"/>
      <c r="C162" s="39"/>
      <c r="D162" s="179" t="s">
        <v>403</v>
      </c>
      <c r="E162" s="39"/>
      <c r="F162" s="222" t="s">
        <v>404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403</v>
      </c>
      <c r="AU162" s="20" t="s">
        <v>81</v>
      </c>
    </row>
    <row r="163" s="2" customFormat="1" ht="21.75" customHeight="1">
      <c r="A163" s="39"/>
      <c r="B163" s="165"/>
      <c r="C163" s="212" t="s">
        <v>285</v>
      </c>
      <c r="D163" s="212" t="s">
        <v>361</v>
      </c>
      <c r="E163" s="213" t="s">
        <v>405</v>
      </c>
      <c r="F163" s="214" t="s">
        <v>406</v>
      </c>
      <c r="G163" s="215" t="s">
        <v>184</v>
      </c>
      <c r="H163" s="216">
        <v>1</v>
      </c>
      <c r="I163" s="217"/>
      <c r="J163" s="218">
        <f>ROUND(I163*H163,2)</f>
        <v>0</v>
      </c>
      <c r="K163" s="214" t="s">
        <v>149</v>
      </c>
      <c r="L163" s="219"/>
      <c r="M163" s="220" t="s">
        <v>3</v>
      </c>
      <c r="N163" s="221" t="s">
        <v>42</v>
      </c>
      <c r="O163" s="73"/>
      <c r="P163" s="175">
        <f>O163*H163</f>
        <v>0</v>
      </c>
      <c r="Q163" s="175">
        <v>0.018679999999999999</v>
      </c>
      <c r="R163" s="175">
        <f>Q163*H163</f>
        <v>0.018679999999999999</v>
      </c>
      <c r="S163" s="175">
        <v>0</v>
      </c>
      <c r="T163" s="176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207</v>
      </c>
      <c r="AT163" s="177" t="s">
        <v>361</v>
      </c>
      <c r="AU163" s="177" t="s">
        <v>81</v>
      </c>
      <c r="AY163" s="20" t="s">
        <v>142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79</v>
      </c>
      <c r="BK163" s="178">
        <f>ROUND(I163*H163,2)</f>
        <v>0</v>
      </c>
      <c r="BL163" s="20" t="s">
        <v>150</v>
      </c>
      <c r="BM163" s="177" t="s">
        <v>407</v>
      </c>
    </row>
    <row r="164" s="2" customFormat="1">
      <c r="A164" s="39"/>
      <c r="B164" s="40"/>
      <c r="C164" s="39"/>
      <c r="D164" s="179" t="s">
        <v>152</v>
      </c>
      <c r="E164" s="39"/>
      <c r="F164" s="180" t="s">
        <v>406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152</v>
      </c>
      <c r="AU164" s="20" t="s">
        <v>81</v>
      </c>
    </row>
    <row r="165" s="2" customFormat="1">
      <c r="A165" s="39"/>
      <c r="B165" s="40"/>
      <c r="C165" s="39"/>
      <c r="D165" s="179" t="s">
        <v>403</v>
      </c>
      <c r="E165" s="39"/>
      <c r="F165" s="222" t="s">
        <v>404</v>
      </c>
      <c r="G165" s="39"/>
      <c r="H165" s="39"/>
      <c r="I165" s="181"/>
      <c r="J165" s="39"/>
      <c r="K165" s="39"/>
      <c r="L165" s="40"/>
      <c r="M165" s="182"/>
      <c r="N165" s="183"/>
      <c r="O165" s="73"/>
      <c r="P165" s="73"/>
      <c r="Q165" s="73"/>
      <c r="R165" s="73"/>
      <c r="S165" s="73"/>
      <c r="T165" s="74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20" t="s">
        <v>403</v>
      </c>
      <c r="AU165" s="20" t="s">
        <v>81</v>
      </c>
    </row>
    <row r="166" s="2" customFormat="1" ht="21.75" customHeight="1">
      <c r="A166" s="39"/>
      <c r="B166" s="165"/>
      <c r="C166" s="212" t="s">
        <v>292</v>
      </c>
      <c r="D166" s="212" t="s">
        <v>361</v>
      </c>
      <c r="E166" s="213" t="s">
        <v>408</v>
      </c>
      <c r="F166" s="214" t="s">
        <v>409</v>
      </c>
      <c r="G166" s="215" t="s">
        <v>184</v>
      </c>
      <c r="H166" s="216">
        <v>1</v>
      </c>
      <c r="I166" s="217"/>
      <c r="J166" s="218">
        <f>ROUND(I166*H166,2)</f>
        <v>0</v>
      </c>
      <c r="K166" s="214" t="s">
        <v>149</v>
      </c>
      <c r="L166" s="219"/>
      <c r="M166" s="220" t="s">
        <v>3</v>
      </c>
      <c r="N166" s="221" t="s">
        <v>42</v>
      </c>
      <c r="O166" s="73"/>
      <c r="P166" s="175">
        <f>O166*H166</f>
        <v>0</v>
      </c>
      <c r="Q166" s="175">
        <v>0.029000000000000001</v>
      </c>
      <c r="R166" s="175">
        <f>Q166*H166</f>
        <v>0.029000000000000001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207</v>
      </c>
      <c r="AT166" s="177" t="s">
        <v>361</v>
      </c>
      <c r="AU166" s="177" t="s">
        <v>81</v>
      </c>
      <c r="AY166" s="20" t="s">
        <v>142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79</v>
      </c>
      <c r="BK166" s="178">
        <f>ROUND(I166*H166,2)</f>
        <v>0</v>
      </c>
      <c r="BL166" s="20" t="s">
        <v>150</v>
      </c>
      <c r="BM166" s="177" t="s">
        <v>410</v>
      </c>
    </row>
    <row r="167" s="2" customFormat="1">
      <c r="A167" s="39"/>
      <c r="B167" s="40"/>
      <c r="C167" s="39"/>
      <c r="D167" s="179" t="s">
        <v>152</v>
      </c>
      <c r="E167" s="39"/>
      <c r="F167" s="180" t="s">
        <v>409</v>
      </c>
      <c r="G167" s="39"/>
      <c r="H167" s="39"/>
      <c r="I167" s="181"/>
      <c r="J167" s="39"/>
      <c r="K167" s="39"/>
      <c r="L167" s="40"/>
      <c r="M167" s="182"/>
      <c r="N167" s="183"/>
      <c r="O167" s="73"/>
      <c r="P167" s="73"/>
      <c r="Q167" s="73"/>
      <c r="R167" s="73"/>
      <c r="S167" s="73"/>
      <c r="T167" s="74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152</v>
      </c>
      <c r="AU167" s="20" t="s">
        <v>81</v>
      </c>
    </row>
    <row r="168" s="2" customFormat="1">
      <c r="A168" s="39"/>
      <c r="B168" s="40"/>
      <c r="C168" s="39"/>
      <c r="D168" s="179" t="s">
        <v>403</v>
      </c>
      <c r="E168" s="39"/>
      <c r="F168" s="222" t="s">
        <v>404</v>
      </c>
      <c r="G168" s="39"/>
      <c r="H168" s="39"/>
      <c r="I168" s="181"/>
      <c r="J168" s="39"/>
      <c r="K168" s="39"/>
      <c r="L168" s="40"/>
      <c r="M168" s="182"/>
      <c r="N168" s="183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403</v>
      </c>
      <c r="AU168" s="20" t="s">
        <v>81</v>
      </c>
    </row>
    <row r="169" s="12" customFormat="1" ht="22.8" customHeight="1">
      <c r="A169" s="12"/>
      <c r="B169" s="152"/>
      <c r="C169" s="12"/>
      <c r="D169" s="153" t="s">
        <v>70</v>
      </c>
      <c r="E169" s="163" t="s">
        <v>143</v>
      </c>
      <c r="F169" s="163" t="s">
        <v>144</v>
      </c>
      <c r="G169" s="12"/>
      <c r="H169" s="12"/>
      <c r="I169" s="155"/>
      <c r="J169" s="164">
        <f>BK169</f>
        <v>0</v>
      </c>
      <c r="K169" s="12"/>
      <c r="L169" s="152"/>
      <c r="M169" s="157"/>
      <c r="N169" s="158"/>
      <c r="O169" s="158"/>
      <c r="P169" s="159">
        <f>SUM(P170:P184)</f>
        <v>0</v>
      </c>
      <c r="Q169" s="158"/>
      <c r="R169" s="159">
        <f>SUM(R170:R184)</f>
        <v>0.012951600000000001</v>
      </c>
      <c r="S169" s="158"/>
      <c r="T169" s="160">
        <f>SUM(T170:T184)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53" t="s">
        <v>79</v>
      </c>
      <c r="AT169" s="161" t="s">
        <v>70</v>
      </c>
      <c r="AU169" s="161" t="s">
        <v>79</v>
      </c>
      <c r="AY169" s="153" t="s">
        <v>142</v>
      </c>
      <c r="BK169" s="162">
        <f>SUM(BK170:BK184)</f>
        <v>0</v>
      </c>
    </row>
    <row r="170" s="2" customFormat="1" ht="21.75" customHeight="1">
      <c r="A170" s="39"/>
      <c r="B170" s="165"/>
      <c r="C170" s="166" t="s">
        <v>411</v>
      </c>
      <c r="D170" s="166" t="s">
        <v>145</v>
      </c>
      <c r="E170" s="167" t="s">
        <v>146</v>
      </c>
      <c r="F170" s="168" t="s">
        <v>147</v>
      </c>
      <c r="G170" s="169" t="s">
        <v>148</v>
      </c>
      <c r="H170" s="170">
        <v>89.397000000000006</v>
      </c>
      <c r="I170" s="171"/>
      <c r="J170" s="172">
        <f>ROUND(I170*H170,2)</f>
        <v>0</v>
      </c>
      <c r="K170" s="168" t="s">
        <v>149</v>
      </c>
      <c r="L170" s="40"/>
      <c r="M170" s="173" t="s">
        <v>3</v>
      </c>
      <c r="N170" s="174" t="s">
        <v>42</v>
      </c>
      <c r="O170" s="73"/>
      <c r="P170" s="175">
        <f>O170*H170</f>
        <v>0</v>
      </c>
      <c r="Q170" s="175">
        <v>0</v>
      </c>
      <c r="R170" s="175">
        <f>Q170*H170</f>
        <v>0</v>
      </c>
      <c r="S170" s="175">
        <v>0</v>
      </c>
      <c r="T170" s="176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77" t="s">
        <v>150</v>
      </c>
      <c r="AT170" s="177" t="s">
        <v>145</v>
      </c>
      <c r="AU170" s="177" t="s">
        <v>81</v>
      </c>
      <c r="AY170" s="20" t="s">
        <v>142</v>
      </c>
      <c r="BE170" s="178">
        <f>IF(N170="základní",J170,0)</f>
        <v>0</v>
      </c>
      <c r="BF170" s="178">
        <f>IF(N170="snížená",J170,0)</f>
        <v>0</v>
      </c>
      <c r="BG170" s="178">
        <f>IF(N170="zákl. přenesená",J170,0)</f>
        <v>0</v>
      </c>
      <c r="BH170" s="178">
        <f>IF(N170="sníž. přenesená",J170,0)</f>
        <v>0</v>
      </c>
      <c r="BI170" s="178">
        <f>IF(N170="nulová",J170,0)</f>
        <v>0</v>
      </c>
      <c r="BJ170" s="20" t="s">
        <v>79</v>
      </c>
      <c r="BK170" s="178">
        <f>ROUND(I170*H170,2)</f>
        <v>0</v>
      </c>
      <c r="BL170" s="20" t="s">
        <v>150</v>
      </c>
      <c r="BM170" s="177" t="s">
        <v>412</v>
      </c>
    </row>
    <row r="171" s="2" customFormat="1">
      <c r="A171" s="39"/>
      <c r="B171" s="40"/>
      <c r="C171" s="39"/>
      <c r="D171" s="179" t="s">
        <v>152</v>
      </c>
      <c r="E171" s="39"/>
      <c r="F171" s="180" t="s">
        <v>153</v>
      </c>
      <c r="G171" s="39"/>
      <c r="H171" s="39"/>
      <c r="I171" s="181"/>
      <c r="J171" s="39"/>
      <c r="K171" s="39"/>
      <c r="L171" s="40"/>
      <c r="M171" s="182"/>
      <c r="N171" s="183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152</v>
      </c>
      <c r="AU171" s="20" t="s">
        <v>81</v>
      </c>
    </row>
    <row r="172" s="2" customFormat="1">
      <c r="A172" s="39"/>
      <c r="B172" s="40"/>
      <c r="C172" s="39"/>
      <c r="D172" s="184" t="s">
        <v>154</v>
      </c>
      <c r="E172" s="39"/>
      <c r="F172" s="185" t="s">
        <v>155</v>
      </c>
      <c r="G172" s="39"/>
      <c r="H172" s="39"/>
      <c r="I172" s="181"/>
      <c r="J172" s="39"/>
      <c r="K172" s="39"/>
      <c r="L172" s="40"/>
      <c r="M172" s="182"/>
      <c r="N172" s="183"/>
      <c r="O172" s="73"/>
      <c r="P172" s="73"/>
      <c r="Q172" s="73"/>
      <c r="R172" s="73"/>
      <c r="S172" s="73"/>
      <c r="T172" s="74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20" t="s">
        <v>154</v>
      </c>
      <c r="AU172" s="20" t="s">
        <v>81</v>
      </c>
    </row>
    <row r="173" s="13" customFormat="1">
      <c r="A173" s="13"/>
      <c r="B173" s="186"/>
      <c r="C173" s="13"/>
      <c r="D173" s="179" t="s">
        <v>156</v>
      </c>
      <c r="E173" s="187" t="s">
        <v>3</v>
      </c>
      <c r="F173" s="188" t="s">
        <v>413</v>
      </c>
      <c r="G173" s="13"/>
      <c r="H173" s="189">
        <v>85.469999999999999</v>
      </c>
      <c r="I173" s="190"/>
      <c r="J173" s="13"/>
      <c r="K173" s="13"/>
      <c r="L173" s="186"/>
      <c r="M173" s="191"/>
      <c r="N173" s="192"/>
      <c r="O173" s="192"/>
      <c r="P173" s="192"/>
      <c r="Q173" s="192"/>
      <c r="R173" s="192"/>
      <c r="S173" s="192"/>
      <c r="T173" s="19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7" t="s">
        <v>156</v>
      </c>
      <c r="AU173" s="187" t="s">
        <v>81</v>
      </c>
      <c r="AV173" s="13" t="s">
        <v>81</v>
      </c>
      <c r="AW173" s="13" t="s">
        <v>33</v>
      </c>
      <c r="AX173" s="13" t="s">
        <v>71</v>
      </c>
      <c r="AY173" s="187" t="s">
        <v>142</v>
      </c>
    </row>
    <row r="174" s="13" customFormat="1">
      <c r="A174" s="13"/>
      <c r="B174" s="186"/>
      <c r="C174" s="13"/>
      <c r="D174" s="179" t="s">
        <v>156</v>
      </c>
      <c r="E174" s="187" t="s">
        <v>3</v>
      </c>
      <c r="F174" s="188" t="s">
        <v>158</v>
      </c>
      <c r="G174" s="13"/>
      <c r="H174" s="189">
        <v>3.927</v>
      </c>
      <c r="I174" s="190"/>
      <c r="J174" s="13"/>
      <c r="K174" s="13"/>
      <c r="L174" s="186"/>
      <c r="M174" s="191"/>
      <c r="N174" s="192"/>
      <c r="O174" s="192"/>
      <c r="P174" s="192"/>
      <c r="Q174" s="192"/>
      <c r="R174" s="192"/>
      <c r="S174" s="192"/>
      <c r="T174" s="19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7" t="s">
        <v>156</v>
      </c>
      <c r="AU174" s="187" t="s">
        <v>81</v>
      </c>
      <c r="AV174" s="13" t="s">
        <v>81</v>
      </c>
      <c r="AW174" s="13" t="s">
        <v>33</v>
      </c>
      <c r="AX174" s="13" t="s">
        <v>71</v>
      </c>
      <c r="AY174" s="187" t="s">
        <v>142</v>
      </c>
    </row>
    <row r="175" s="14" customFormat="1">
      <c r="A175" s="14"/>
      <c r="B175" s="194"/>
      <c r="C175" s="14"/>
      <c r="D175" s="179" t="s">
        <v>156</v>
      </c>
      <c r="E175" s="195" t="s">
        <v>3</v>
      </c>
      <c r="F175" s="196" t="s">
        <v>159</v>
      </c>
      <c r="G175" s="14"/>
      <c r="H175" s="197">
        <v>89.397000000000006</v>
      </c>
      <c r="I175" s="198"/>
      <c r="J175" s="14"/>
      <c r="K175" s="14"/>
      <c r="L175" s="194"/>
      <c r="M175" s="199"/>
      <c r="N175" s="200"/>
      <c r="O175" s="200"/>
      <c r="P175" s="200"/>
      <c r="Q175" s="200"/>
      <c r="R175" s="200"/>
      <c r="S175" s="200"/>
      <c r="T175" s="201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195" t="s">
        <v>156</v>
      </c>
      <c r="AU175" s="195" t="s">
        <v>81</v>
      </c>
      <c r="AV175" s="14" t="s">
        <v>150</v>
      </c>
      <c r="AW175" s="14" t="s">
        <v>33</v>
      </c>
      <c r="AX175" s="14" t="s">
        <v>79</v>
      </c>
      <c r="AY175" s="195" t="s">
        <v>142</v>
      </c>
    </row>
    <row r="176" s="2" customFormat="1" ht="16.5" customHeight="1">
      <c r="A176" s="39"/>
      <c r="B176" s="165"/>
      <c r="C176" s="166" t="s">
        <v>8</v>
      </c>
      <c r="D176" s="166" t="s">
        <v>145</v>
      </c>
      <c r="E176" s="167" t="s">
        <v>414</v>
      </c>
      <c r="F176" s="168" t="s">
        <v>415</v>
      </c>
      <c r="G176" s="169" t="s">
        <v>148</v>
      </c>
      <c r="H176" s="170">
        <v>278.79000000000002</v>
      </c>
      <c r="I176" s="171"/>
      <c r="J176" s="172">
        <f>ROUND(I176*H176,2)</f>
        <v>0</v>
      </c>
      <c r="K176" s="168" t="s">
        <v>149</v>
      </c>
      <c r="L176" s="40"/>
      <c r="M176" s="173" t="s">
        <v>3</v>
      </c>
      <c r="N176" s="174" t="s">
        <v>42</v>
      </c>
      <c r="O176" s="73"/>
      <c r="P176" s="175">
        <f>O176*H176</f>
        <v>0</v>
      </c>
      <c r="Q176" s="175">
        <v>4.0000000000000003E-05</v>
      </c>
      <c r="R176" s="175">
        <f>Q176*H176</f>
        <v>0.011151600000000001</v>
      </c>
      <c r="S176" s="175">
        <v>0</v>
      </c>
      <c r="T176" s="176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177" t="s">
        <v>150</v>
      </c>
      <c r="AT176" s="177" t="s">
        <v>145</v>
      </c>
      <c r="AU176" s="177" t="s">
        <v>81</v>
      </c>
      <c r="AY176" s="20" t="s">
        <v>142</v>
      </c>
      <c r="BE176" s="178">
        <f>IF(N176="základní",J176,0)</f>
        <v>0</v>
      </c>
      <c r="BF176" s="178">
        <f>IF(N176="snížená",J176,0)</f>
        <v>0</v>
      </c>
      <c r="BG176" s="178">
        <f>IF(N176="zákl. přenesená",J176,0)</f>
        <v>0</v>
      </c>
      <c r="BH176" s="178">
        <f>IF(N176="sníž. přenesená",J176,0)</f>
        <v>0</v>
      </c>
      <c r="BI176" s="178">
        <f>IF(N176="nulová",J176,0)</f>
        <v>0</v>
      </c>
      <c r="BJ176" s="20" t="s">
        <v>79</v>
      </c>
      <c r="BK176" s="178">
        <f>ROUND(I176*H176,2)</f>
        <v>0</v>
      </c>
      <c r="BL176" s="20" t="s">
        <v>150</v>
      </c>
      <c r="BM176" s="177" t="s">
        <v>416</v>
      </c>
    </row>
    <row r="177" s="2" customFormat="1">
      <c r="A177" s="39"/>
      <c r="B177" s="40"/>
      <c r="C177" s="39"/>
      <c r="D177" s="179" t="s">
        <v>152</v>
      </c>
      <c r="E177" s="39"/>
      <c r="F177" s="180" t="s">
        <v>417</v>
      </c>
      <c r="G177" s="39"/>
      <c r="H177" s="39"/>
      <c r="I177" s="181"/>
      <c r="J177" s="39"/>
      <c r="K177" s="39"/>
      <c r="L177" s="40"/>
      <c r="M177" s="182"/>
      <c r="N177" s="183"/>
      <c r="O177" s="73"/>
      <c r="P177" s="73"/>
      <c r="Q177" s="73"/>
      <c r="R177" s="73"/>
      <c r="S177" s="73"/>
      <c r="T177" s="74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20" t="s">
        <v>152</v>
      </c>
      <c r="AU177" s="20" t="s">
        <v>81</v>
      </c>
    </row>
    <row r="178" s="2" customFormat="1">
      <c r="A178" s="39"/>
      <c r="B178" s="40"/>
      <c r="C178" s="39"/>
      <c r="D178" s="184" t="s">
        <v>154</v>
      </c>
      <c r="E178" s="39"/>
      <c r="F178" s="185" t="s">
        <v>418</v>
      </c>
      <c r="G178" s="39"/>
      <c r="H178" s="39"/>
      <c r="I178" s="181"/>
      <c r="J178" s="39"/>
      <c r="K178" s="39"/>
      <c r="L178" s="40"/>
      <c r="M178" s="182"/>
      <c r="N178" s="183"/>
      <c r="O178" s="73"/>
      <c r="P178" s="73"/>
      <c r="Q178" s="73"/>
      <c r="R178" s="73"/>
      <c r="S178" s="73"/>
      <c r="T178" s="74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20" t="s">
        <v>154</v>
      </c>
      <c r="AU178" s="20" t="s">
        <v>81</v>
      </c>
    </row>
    <row r="179" s="13" customFormat="1">
      <c r="A179" s="13"/>
      <c r="B179" s="186"/>
      <c r="C179" s="13"/>
      <c r="D179" s="179" t="s">
        <v>156</v>
      </c>
      <c r="E179" s="187" t="s">
        <v>3</v>
      </c>
      <c r="F179" s="188" t="s">
        <v>419</v>
      </c>
      <c r="G179" s="13"/>
      <c r="H179" s="189">
        <v>278.79000000000002</v>
      </c>
      <c r="I179" s="190"/>
      <c r="J179" s="13"/>
      <c r="K179" s="13"/>
      <c r="L179" s="186"/>
      <c r="M179" s="191"/>
      <c r="N179" s="192"/>
      <c r="O179" s="192"/>
      <c r="P179" s="192"/>
      <c r="Q179" s="192"/>
      <c r="R179" s="192"/>
      <c r="S179" s="192"/>
      <c r="T179" s="19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7" t="s">
        <v>156</v>
      </c>
      <c r="AU179" s="187" t="s">
        <v>81</v>
      </c>
      <c r="AV179" s="13" t="s">
        <v>81</v>
      </c>
      <c r="AW179" s="13" t="s">
        <v>33</v>
      </c>
      <c r="AX179" s="13" t="s">
        <v>79</v>
      </c>
      <c r="AY179" s="187" t="s">
        <v>142</v>
      </c>
    </row>
    <row r="180" s="2" customFormat="1" ht="16.5" customHeight="1">
      <c r="A180" s="39"/>
      <c r="B180" s="165"/>
      <c r="C180" s="166" t="s">
        <v>420</v>
      </c>
      <c r="D180" s="166" t="s">
        <v>145</v>
      </c>
      <c r="E180" s="167" t="s">
        <v>421</v>
      </c>
      <c r="F180" s="168" t="s">
        <v>422</v>
      </c>
      <c r="G180" s="169" t="s">
        <v>184</v>
      </c>
      <c r="H180" s="170">
        <v>4</v>
      </c>
      <c r="I180" s="171"/>
      <c r="J180" s="172">
        <f>ROUND(I180*H180,2)</f>
        <v>0</v>
      </c>
      <c r="K180" s="168" t="s">
        <v>149</v>
      </c>
      <c r="L180" s="40"/>
      <c r="M180" s="173" t="s">
        <v>3</v>
      </c>
      <c r="N180" s="174" t="s">
        <v>42</v>
      </c>
      <c r="O180" s="73"/>
      <c r="P180" s="175">
        <f>O180*H180</f>
        <v>0</v>
      </c>
      <c r="Q180" s="175">
        <v>8.0000000000000007E-05</v>
      </c>
      <c r="R180" s="175">
        <f>Q180*H180</f>
        <v>0.00032000000000000003</v>
      </c>
      <c r="S180" s="175">
        <v>0</v>
      </c>
      <c r="T180" s="176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77" t="s">
        <v>150</v>
      </c>
      <c r="AT180" s="177" t="s">
        <v>145</v>
      </c>
      <c r="AU180" s="177" t="s">
        <v>81</v>
      </c>
      <c r="AY180" s="20" t="s">
        <v>142</v>
      </c>
      <c r="BE180" s="178">
        <f>IF(N180="základní",J180,0)</f>
        <v>0</v>
      </c>
      <c r="BF180" s="178">
        <f>IF(N180="snížená",J180,0)</f>
        <v>0</v>
      </c>
      <c r="BG180" s="178">
        <f>IF(N180="zákl. přenesená",J180,0)</f>
        <v>0</v>
      </c>
      <c r="BH180" s="178">
        <f>IF(N180="sníž. přenesená",J180,0)</f>
        <v>0</v>
      </c>
      <c r="BI180" s="178">
        <f>IF(N180="nulová",J180,0)</f>
        <v>0</v>
      </c>
      <c r="BJ180" s="20" t="s">
        <v>79</v>
      </c>
      <c r="BK180" s="178">
        <f>ROUND(I180*H180,2)</f>
        <v>0</v>
      </c>
      <c r="BL180" s="20" t="s">
        <v>150</v>
      </c>
      <c r="BM180" s="177" t="s">
        <v>423</v>
      </c>
    </row>
    <row r="181" s="2" customFormat="1">
      <c r="A181" s="39"/>
      <c r="B181" s="40"/>
      <c r="C181" s="39"/>
      <c r="D181" s="179" t="s">
        <v>152</v>
      </c>
      <c r="E181" s="39"/>
      <c r="F181" s="180" t="s">
        <v>424</v>
      </c>
      <c r="G181" s="39"/>
      <c r="H181" s="39"/>
      <c r="I181" s="181"/>
      <c r="J181" s="39"/>
      <c r="K181" s="39"/>
      <c r="L181" s="40"/>
      <c r="M181" s="182"/>
      <c r="N181" s="183"/>
      <c r="O181" s="73"/>
      <c r="P181" s="73"/>
      <c r="Q181" s="73"/>
      <c r="R181" s="73"/>
      <c r="S181" s="73"/>
      <c r="T181" s="74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20" t="s">
        <v>152</v>
      </c>
      <c r="AU181" s="20" t="s">
        <v>81</v>
      </c>
    </row>
    <row r="182" s="2" customFormat="1">
      <c r="A182" s="39"/>
      <c r="B182" s="40"/>
      <c r="C182" s="39"/>
      <c r="D182" s="184" t="s">
        <v>154</v>
      </c>
      <c r="E182" s="39"/>
      <c r="F182" s="185" t="s">
        <v>425</v>
      </c>
      <c r="G182" s="39"/>
      <c r="H182" s="39"/>
      <c r="I182" s="181"/>
      <c r="J182" s="39"/>
      <c r="K182" s="39"/>
      <c r="L182" s="40"/>
      <c r="M182" s="182"/>
      <c r="N182" s="183"/>
      <c r="O182" s="73"/>
      <c r="P182" s="73"/>
      <c r="Q182" s="73"/>
      <c r="R182" s="73"/>
      <c r="S182" s="73"/>
      <c r="T182" s="74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20" t="s">
        <v>154</v>
      </c>
      <c r="AU182" s="20" t="s">
        <v>81</v>
      </c>
    </row>
    <row r="183" s="2" customFormat="1" ht="21.75" customHeight="1">
      <c r="A183" s="39"/>
      <c r="B183" s="165"/>
      <c r="C183" s="166" t="s">
        <v>426</v>
      </c>
      <c r="D183" s="166" t="s">
        <v>145</v>
      </c>
      <c r="E183" s="167" t="s">
        <v>427</v>
      </c>
      <c r="F183" s="168" t="s">
        <v>428</v>
      </c>
      <c r="G183" s="169" t="s">
        <v>184</v>
      </c>
      <c r="H183" s="170">
        <v>4</v>
      </c>
      <c r="I183" s="171"/>
      <c r="J183" s="172">
        <f>ROUND(I183*H183,2)</f>
        <v>0</v>
      </c>
      <c r="K183" s="168" t="s">
        <v>3</v>
      </c>
      <c r="L183" s="40"/>
      <c r="M183" s="173" t="s">
        <v>3</v>
      </c>
      <c r="N183" s="174" t="s">
        <v>42</v>
      </c>
      <c r="O183" s="73"/>
      <c r="P183" s="175">
        <f>O183*H183</f>
        <v>0</v>
      </c>
      <c r="Q183" s="175">
        <v>0.00036999999999999999</v>
      </c>
      <c r="R183" s="175">
        <f>Q183*H183</f>
        <v>0.00148</v>
      </c>
      <c r="S183" s="175">
        <v>0</v>
      </c>
      <c r="T183" s="17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177" t="s">
        <v>150</v>
      </c>
      <c r="AT183" s="177" t="s">
        <v>145</v>
      </c>
      <c r="AU183" s="177" t="s">
        <v>81</v>
      </c>
      <c r="AY183" s="20" t="s">
        <v>142</v>
      </c>
      <c r="BE183" s="178">
        <f>IF(N183="základní",J183,0)</f>
        <v>0</v>
      </c>
      <c r="BF183" s="178">
        <f>IF(N183="snížená",J183,0)</f>
        <v>0</v>
      </c>
      <c r="BG183" s="178">
        <f>IF(N183="zákl. přenesená",J183,0)</f>
        <v>0</v>
      </c>
      <c r="BH183" s="178">
        <f>IF(N183="sníž. přenesená",J183,0)</f>
        <v>0</v>
      </c>
      <c r="BI183" s="178">
        <f>IF(N183="nulová",J183,0)</f>
        <v>0</v>
      </c>
      <c r="BJ183" s="20" t="s">
        <v>79</v>
      </c>
      <c r="BK183" s="178">
        <f>ROUND(I183*H183,2)</f>
        <v>0</v>
      </c>
      <c r="BL183" s="20" t="s">
        <v>150</v>
      </c>
      <c r="BM183" s="177" t="s">
        <v>429</v>
      </c>
    </row>
    <row r="184" s="2" customFormat="1">
      <c r="A184" s="39"/>
      <c r="B184" s="40"/>
      <c r="C184" s="39"/>
      <c r="D184" s="179" t="s">
        <v>152</v>
      </c>
      <c r="E184" s="39"/>
      <c r="F184" s="180" t="s">
        <v>428</v>
      </c>
      <c r="G184" s="39"/>
      <c r="H184" s="39"/>
      <c r="I184" s="181"/>
      <c r="J184" s="39"/>
      <c r="K184" s="39"/>
      <c r="L184" s="40"/>
      <c r="M184" s="182"/>
      <c r="N184" s="183"/>
      <c r="O184" s="73"/>
      <c r="P184" s="73"/>
      <c r="Q184" s="73"/>
      <c r="R184" s="73"/>
      <c r="S184" s="73"/>
      <c r="T184" s="74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20" t="s">
        <v>152</v>
      </c>
      <c r="AU184" s="20" t="s">
        <v>81</v>
      </c>
    </row>
    <row r="185" s="12" customFormat="1" ht="22.8" customHeight="1">
      <c r="A185" s="12"/>
      <c r="B185" s="152"/>
      <c r="C185" s="12"/>
      <c r="D185" s="153" t="s">
        <v>70</v>
      </c>
      <c r="E185" s="163" t="s">
        <v>430</v>
      </c>
      <c r="F185" s="163" t="s">
        <v>431</v>
      </c>
      <c r="G185" s="12"/>
      <c r="H185" s="12"/>
      <c r="I185" s="155"/>
      <c r="J185" s="164">
        <f>BK185</f>
        <v>0</v>
      </c>
      <c r="K185" s="12"/>
      <c r="L185" s="152"/>
      <c r="M185" s="157"/>
      <c r="N185" s="158"/>
      <c r="O185" s="158"/>
      <c r="P185" s="159">
        <f>SUM(P186:P188)</f>
        <v>0</v>
      </c>
      <c r="Q185" s="158"/>
      <c r="R185" s="159">
        <f>SUM(R186:R188)</f>
        <v>0</v>
      </c>
      <c r="S185" s="158"/>
      <c r="T185" s="160">
        <f>SUM(T186:T188)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3" t="s">
        <v>79</v>
      </c>
      <c r="AT185" s="161" t="s">
        <v>70</v>
      </c>
      <c r="AU185" s="161" t="s">
        <v>79</v>
      </c>
      <c r="AY185" s="153" t="s">
        <v>142</v>
      </c>
      <c r="BK185" s="162">
        <f>SUM(BK186:BK188)</f>
        <v>0</v>
      </c>
    </row>
    <row r="186" s="2" customFormat="1" ht="16.5" customHeight="1">
      <c r="A186" s="39"/>
      <c r="B186" s="165"/>
      <c r="C186" s="166" t="s">
        <v>432</v>
      </c>
      <c r="D186" s="166" t="s">
        <v>145</v>
      </c>
      <c r="E186" s="167" t="s">
        <v>433</v>
      </c>
      <c r="F186" s="168" t="s">
        <v>434</v>
      </c>
      <c r="G186" s="169" t="s">
        <v>210</v>
      </c>
      <c r="H186" s="170">
        <v>6.1139999999999999</v>
      </c>
      <c r="I186" s="171"/>
      <c r="J186" s="172">
        <f>ROUND(I186*H186,2)</f>
        <v>0</v>
      </c>
      <c r="K186" s="168" t="s">
        <v>149</v>
      </c>
      <c r="L186" s="40"/>
      <c r="M186" s="173" t="s">
        <v>3</v>
      </c>
      <c r="N186" s="174" t="s">
        <v>42</v>
      </c>
      <c r="O186" s="73"/>
      <c r="P186" s="175">
        <f>O186*H186</f>
        <v>0</v>
      </c>
      <c r="Q186" s="175">
        <v>0</v>
      </c>
      <c r="R186" s="175">
        <f>Q186*H186</f>
        <v>0</v>
      </c>
      <c r="S186" s="175">
        <v>0</v>
      </c>
      <c r="T186" s="176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177" t="s">
        <v>150</v>
      </c>
      <c r="AT186" s="177" t="s">
        <v>145</v>
      </c>
      <c r="AU186" s="177" t="s">
        <v>81</v>
      </c>
      <c r="AY186" s="20" t="s">
        <v>142</v>
      </c>
      <c r="BE186" s="178">
        <f>IF(N186="základní",J186,0)</f>
        <v>0</v>
      </c>
      <c r="BF186" s="178">
        <f>IF(N186="snížená",J186,0)</f>
        <v>0</v>
      </c>
      <c r="BG186" s="178">
        <f>IF(N186="zákl. přenesená",J186,0)</f>
        <v>0</v>
      </c>
      <c r="BH186" s="178">
        <f>IF(N186="sníž. přenesená",J186,0)</f>
        <v>0</v>
      </c>
      <c r="BI186" s="178">
        <f>IF(N186="nulová",J186,0)</f>
        <v>0</v>
      </c>
      <c r="BJ186" s="20" t="s">
        <v>79</v>
      </c>
      <c r="BK186" s="178">
        <f>ROUND(I186*H186,2)</f>
        <v>0</v>
      </c>
      <c r="BL186" s="20" t="s">
        <v>150</v>
      </c>
      <c r="BM186" s="177" t="s">
        <v>435</v>
      </c>
    </row>
    <row r="187" s="2" customFormat="1">
      <c r="A187" s="39"/>
      <c r="B187" s="40"/>
      <c r="C187" s="39"/>
      <c r="D187" s="179" t="s">
        <v>152</v>
      </c>
      <c r="E187" s="39"/>
      <c r="F187" s="180" t="s">
        <v>436</v>
      </c>
      <c r="G187" s="39"/>
      <c r="H187" s="39"/>
      <c r="I187" s="181"/>
      <c r="J187" s="39"/>
      <c r="K187" s="39"/>
      <c r="L187" s="40"/>
      <c r="M187" s="182"/>
      <c r="N187" s="183"/>
      <c r="O187" s="73"/>
      <c r="P187" s="73"/>
      <c r="Q187" s="73"/>
      <c r="R187" s="73"/>
      <c r="S187" s="73"/>
      <c r="T187" s="74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20" t="s">
        <v>152</v>
      </c>
      <c r="AU187" s="20" t="s">
        <v>81</v>
      </c>
    </row>
    <row r="188" s="2" customFormat="1">
      <c r="A188" s="39"/>
      <c r="B188" s="40"/>
      <c r="C188" s="39"/>
      <c r="D188" s="184" t="s">
        <v>154</v>
      </c>
      <c r="E188" s="39"/>
      <c r="F188" s="185" t="s">
        <v>437</v>
      </c>
      <c r="G188" s="39"/>
      <c r="H188" s="39"/>
      <c r="I188" s="181"/>
      <c r="J188" s="39"/>
      <c r="K188" s="39"/>
      <c r="L188" s="40"/>
      <c r="M188" s="182"/>
      <c r="N188" s="183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154</v>
      </c>
      <c r="AU188" s="20" t="s">
        <v>81</v>
      </c>
    </row>
    <row r="189" s="12" customFormat="1" ht="25.92" customHeight="1">
      <c r="A189" s="12"/>
      <c r="B189" s="152"/>
      <c r="C189" s="12"/>
      <c r="D189" s="153" t="s">
        <v>70</v>
      </c>
      <c r="E189" s="154" t="s">
        <v>238</v>
      </c>
      <c r="F189" s="154" t="s">
        <v>239</v>
      </c>
      <c r="G189" s="12"/>
      <c r="H189" s="12"/>
      <c r="I189" s="155"/>
      <c r="J189" s="156">
        <f>BK189</f>
        <v>0</v>
      </c>
      <c r="K189" s="12"/>
      <c r="L189" s="152"/>
      <c r="M189" s="157"/>
      <c r="N189" s="158"/>
      <c r="O189" s="158"/>
      <c r="P189" s="159">
        <f>P190+P203+P206+P227+P241+P254+P287+P321+P335</f>
        <v>0</v>
      </c>
      <c r="Q189" s="158"/>
      <c r="R189" s="159">
        <f>R190+R203+R206+R227+R241+R254+R287+R321+R335</f>
        <v>6.0167852699999997</v>
      </c>
      <c r="S189" s="158"/>
      <c r="T189" s="160">
        <f>T190+T203+T206+T227+T241+T254+T287+T321+T335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53" t="s">
        <v>81</v>
      </c>
      <c r="AT189" s="161" t="s">
        <v>70</v>
      </c>
      <c r="AU189" s="161" t="s">
        <v>71</v>
      </c>
      <c r="AY189" s="153" t="s">
        <v>142</v>
      </c>
      <c r="BK189" s="162">
        <f>BK190+BK203+BK206+BK227+BK241+BK254+BK287+BK321+BK335</f>
        <v>0</v>
      </c>
    </row>
    <row r="190" s="12" customFormat="1" ht="22.8" customHeight="1">
      <c r="A190" s="12"/>
      <c r="B190" s="152"/>
      <c r="C190" s="12"/>
      <c r="D190" s="153" t="s">
        <v>70</v>
      </c>
      <c r="E190" s="163" t="s">
        <v>240</v>
      </c>
      <c r="F190" s="163" t="s">
        <v>241</v>
      </c>
      <c r="G190" s="12"/>
      <c r="H190" s="12"/>
      <c r="I190" s="155"/>
      <c r="J190" s="164">
        <f>BK190</f>
        <v>0</v>
      </c>
      <c r="K190" s="12"/>
      <c r="L190" s="152"/>
      <c r="M190" s="157"/>
      <c r="N190" s="158"/>
      <c r="O190" s="158"/>
      <c r="P190" s="159">
        <f>SUM(P191:P202)</f>
        <v>0</v>
      </c>
      <c r="Q190" s="158"/>
      <c r="R190" s="159">
        <f>SUM(R191:R202)</f>
        <v>0.010540000000000001</v>
      </c>
      <c r="S190" s="158"/>
      <c r="T190" s="160">
        <f>SUM(T191:T202)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153" t="s">
        <v>81</v>
      </c>
      <c r="AT190" s="161" t="s">
        <v>70</v>
      </c>
      <c r="AU190" s="161" t="s">
        <v>79</v>
      </c>
      <c r="AY190" s="153" t="s">
        <v>142</v>
      </c>
      <c r="BK190" s="162">
        <f>SUM(BK191:BK202)</f>
        <v>0</v>
      </c>
    </row>
    <row r="191" s="2" customFormat="1" ht="24.15" customHeight="1">
      <c r="A191" s="39"/>
      <c r="B191" s="165"/>
      <c r="C191" s="166" t="s">
        <v>438</v>
      </c>
      <c r="D191" s="166" t="s">
        <v>145</v>
      </c>
      <c r="E191" s="167" t="s">
        <v>439</v>
      </c>
      <c r="F191" s="168" t="s">
        <v>440</v>
      </c>
      <c r="G191" s="169" t="s">
        <v>184</v>
      </c>
      <c r="H191" s="170">
        <v>3</v>
      </c>
      <c r="I191" s="171"/>
      <c r="J191" s="172">
        <f>ROUND(I191*H191,2)</f>
        <v>0</v>
      </c>
      <c r="K191" s="168" t="s">
        <v>3</v>
      </c>
      <c r="L191" s="40"/>
      <c r="M191" s="173" t="s">
        <v>3</v>
      </c>
      <c r="N191" s="174" t="s">
        <v>42</v>
      </c>
      <c r="O191" s="73"/>
      <c r="P191" s="175">
        <f>O191*H191</f>
        <v>0</v>
      </c>
      <c r="Q191" s="175">
        <v>0.00108</v>
      </c>
      <c r="R191" s="175">
        <f>Q191*H191</f>
        <v>0.0032399999999999998</v>
      </c>
      <c r="S191" s="175">
        <v>0</v>
      </c>
      <c r="T191" s="176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177" t="s">
        <v>245</v>
      </c>
      <c r="AT191" s="177" t="s">
        <v>145</v>
      </c>
      <c r="AU191" s="177" t="s">
        <v>81</v>
      </c>
      <c r="AY191" s="20" t="s">
        <v>142</v>
      </c>
      <c r="BE191" s="178">
        <f>IF(N191="základní",J191,0)</f>
        <v>0</v>
      </c>
      <c r="BF191" s="178">
        <f>IF(N191="snížená",J191,0)</f>
        <v>0</v>
      </c>
      <c r="BG191" s="178">
        <f>IF(N191="zákl. přenesená",J191,0)</f>
        <v>0</v>
      </c>
      <c r="BH191" s="178">
        <f>IF(N191="sníž. přenesená",J191,0)</f>
        <v>0</v>
      </c>
      <c r="BI191" s="178">
        <f>IF(N191="nulová",J191,0)</f>
        <v>0</v>
      </c>
      <c r="BJ191" s="20" t="s">
        <v>79</v>
      </c>
      <c r="BK191" s="178">
        <f>ROUND(I191*H191,2)</f>
        <v>0</v>
      </c>
      <c r="BL191" s="20" t="s">
        <v>245</v>
      </c>
      <c r="BM191" s="177" t="s">
        <v>441</v>
      </c>
    </row>
    <row r="192" s="2" customFormat="1">
      <c r="A192" s="39"/>
      <c r="B192" s="40"/>
      <c r="C192" s="39"/>
      <c r="D192" s="179" t="s">
        <v>152</v>
      </c>
      <c r="E192" s="39"/>
      <c r="F192" s="180" t="s">
        <v>442</v>
      </c>
      <c r="G192" s="39"/>
      <c r="H192" s="39"/>
      <c r="I192" s="181"/>
      <c r="J192" s="39"/>
      <c r="K192" s="39"/>
      <c r="L192" s="40"/>
      <c r="M192" s="182"/>
      <c r="N192" s="183"/>
      <c r="O192" s="73"/>
      <c r="P192" s="73"/>
      <c r="Q192" s="73"/>
      <c r="R192" s="73"/>
      <c r="S192" s="73"/>
      <c r="T192" s="74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20" t="s">
        <v>152</v>
      </c>
      <c r="AU192" s="20" t="s">
        <v>81</v>
      </c>
    </row>
    <row r="193" s="13" customFormat="1">
      <c r="A193" s="13"/>
      <c r="B193" s="186"/>
      <c r="C193" s="13"/>
      <c r="D193" s="179" t="s">
        <v>156</v>
      </c>
      <c r="E193" s="187" t="s">
        <v>3</v>
      </c>
      <c r="F193" s="188" t="s">
        <v>188</v>
      </c>
      <c r="G193" s="13"/>
      <c r="H193" s="189">
        <v>2</v>
      </c>
      <c r="I193" s="190"/>
      <c r="J193" s="13"/>
      <c r="K193" s="13"/>
      <c r="L193" s="186"/>
      <c r="M193" s="191"/>
      <c r="N193" s="192"/>
      <c r="O193" s="192"/>
      <c r="P193" s="192"/>
      <c r="Q193" s="192"/>
      <c r="R193" s="192"/>
      <c r="S193" s="192"/>
      <c r="T193" s="19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7" t="s">
        <v>156</v>
      </c>
      <c r="AU193" s="187" t="s">
        <v>81</v>
      </c>
      <c r="AV193" s="13" t="s">
        <v>81</v>
      </c>
      <c r="AW193" s="13" t="s">
        <v>33</v>
      </c>
      <c r="AX193" s="13" t="s">
        <v>71</v>
      </c>
      <c r="AY193" s="187" t="s">
        <v>142</v>
      </c>
    </row>
    <row r="194" s="13" customFormat="1">
      <c r="A194" s="13"/>
      <c r="B194" s="186"/>
      <c r="C194" s="13"/>
      <c r="D194" s="179" t="s">
        <v>156</v>
      </c>
      <c r="E194" s="187" t="s">
        <v>3</v>
      </c>
      <c r="F194" s="188" t="s">
        <v>189</v>
      </c>
      <c r="G194" s="13"/>
      <c r="H194" s="189">
        <v>1</v>
      </c>
      <c r="I194" s="190"/>
      <c r="J194" s="13"/>
      <c r="K194" s="13"/>
      <c r="L194" s="186"/>
      <c r="M194" s="191"/>
      <c r="N194" s="192"/>
      <c r="O194" s="192"/>
      <c r="P194" s="192"/>
      <c r="Q194" s="192"/>
      <c r="R194" s="192"/>
      <c r="S194" s="192"/>
      <c r="T194" s="19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187" t="s">
        <v>156</v>
      </c>
      <c r="AU194" s="187" t="s">
        <v>81</v>
      </c>
      <c r="AV194" s="13" t="s">
        <v>81</v>
      </c>
      <c r="AW194" s="13" t="s">
        <v>33</v>
      </c>
      <c r="AX194" s="13" t="s">
        <v>71</v>
      </c>
      <c r="AY194" s="187" t="s">
        <v>142</v>
      </c>
    </row>
    <row r="195" s="14" customFormat="1">
      <c r="A195" s="14"/>
      <c r="B195" s="194"/>
      <c r="C195" s="14"/>
      <c r="D195" s="179" t="s">
        <v>156</v>
      </c>
      <c r="E195" s="195" t="s">
        <v>3</v>
      </c>
      <c r="F195" s="196" t="s">
        <v>159</v>
      </c>
      <c r="G195" s="14"/>
      <c r="H195" s="197">
        <v>3</v>
      </c>
      <c r="I195" s="198"/>
      <c r="J195" s="14"/>
      <c r="K195" s="14"/>
      <c r="L195" s="194"/>
      <c r="M195" s="199"/>
      <c r="N195" s="200"/>
      <c r="O195" s="200"/>
      <c r="P195" s="200"/>
      <c r="Q195" s="200"/>
      <c r="R195" s="200"/>
      <c r="S195" s="200"/>
      <c r="T195" s="20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195" t="s">
        <v>156</v>
      </c>
      <c r="AU195" s="195" t="s">
        <v>81</v>
      </c>
      <c r="AV195" s="14" t="s">
        <v>150</v>
      </c>
      <c r="AW195" s="14" t="s">
        <v>33</v>
      </c>
      <c r="AX195" s="14" t="s">
        <v>79</v>
      </c>
      <c r="AY195" s="195" t="s">
        <v>142</v>
      </c>
    </row>
    <row r="196" s="2" customFormat="1" ht="24.15" customHeight="1">
      <c r="A196" s="39"/>
      <c r="B196" s="165"/>
      <c r="C196" s="166" t="s">
        <v>443</v>
      </c>
      <c r="D196" s="166" t="s">
        <v>145</v>
      </c>
      <c r="E196" s="167" t="s">
        <v>444</v>
      </c>
      <c r="F196" s="168" t="s">
        <v>445</v>
      </c>
      <c r="G196" s="169" t="s">
        <v>184</v>
      </c>
      <c r="H196" s="170">
        <v>2</v>
      </c>
      <c r="I196" s="171"/>
      <c r="J196" s="172">
        <f>ROUND(I196*H196,2)</f>
        <v>0</v>
      </c>
      <c r="K196" s="168" t="s">
        <v>3</v>
      </c>
      <c r="L196" s="40"/>
      <c r="M196" s="173" t="s">
        <v>3</v>
      </c>
      <c r="N196" s="174" t="s">
        <v>42</v>
      </c>
      <c r="O196" s="73"/>
      <c r="P196" s="175">
        <f>O196*H196</f>
        <v>0</v>
      </c>
      <c r="Q196" s="175">
        <v>0.00365</v>
      </c>
      <c r="R196" s="175">
        <f>Q196*H196</f>
        <v>0.0073000000000000001</v>
      </c>
      <c r="S196" s="175">
        <v>0</v>
      </c>
      <c r="T196" s="176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177" t="s">
        <v>245</v>
      </c>
      <c r="AT196" s="177" t="s">
        <v>145</v>
      </c>
      <c r="AU196" s="177" t="s">
        <v>81</v>
      </c>
      <c r="AY196" s="20" t="s">
        <v>142</v>
      </c>
      <c r="BE196" s="178">
        <f>IF(N196="základní",J196,0)</f>
        <v>0</v>
      </c>
      <c r="BF196" s="178">
        <f>IF(N196="snížená",J196,0)</f>
        <v>0</v>
      </c>
      <c r="BG196" s="178">
        <f>IF(N196="zákl. přenesená",J196,0)</f>
        <v>0</v>
      </c>
      <c r="BH196" s="178">
        <f>IF(N196="sníž. přenesená",J196,0)</f>
        <v>0</v>
      </c>
      <c r="BI196" s="178">
        <f>IF(N196="nulová",J196,0)</f>
        <v>0</v>
      </c>
      <c r="BJ196" s="20" t="s">
        <v>79</v>
      </c>
      <c r="BK196" s="178">
        <f>ROUND(I196*H196,2)</f>
        <v>0</v>
      </c>
      <c r="BL196" s="20" t="s">
        <v>245</v>
      </c>
      <c r="BM196" s="177" t="s">
        <v>446</v>
      </c>
    </row>
    <row r="197" s="2" customFormat="1">
      <c r="A197" s="39"/>
      <c r="B197" s="40"/>
      <c r="C197" s="39"/>
      <c r="D197" s="179" t="s">
        <v>152</v>
      </c>
      <c r="E197" s="39"/>
      <c r="F197" s="180" t="s">
        <v>447</v>
      </c>
      <c r="G197" s="39"/>
      <c r="H197" s="39"/>
      <c r="I197" s="181"/>
      <c r="J197" s="39"/>
      <c r="K197" s="39"/>
      <c r="L197" s="40"/>
      <c r="M197" s="182"/>
      <c r="N197" s="183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152</v>
      </c>
      <c r="AU197" s="20" t="s">
        <v>81</v>
      </c>
    </row>
    <row r="198" s="15" customFormat="1">
      <c r="A198" s="15"/>
      <c r="B198" s="205"/>
      <c r="C198" s="15"/>
      <c r="D198" s="179" t="s">
        <v>156</v>
      </c>
      <c r="E198" s="206" t="s">
        <v>3</v>
      </c>
      <c r="F198" s="207" t="s">
        <v>448</v>
      </c>
      <c r="G198" s="15"/>
      <c r="H198" s="206" t="s">
        <v>3</v>
      </c>
      <c r="I198" s="208"/>
      <c r="J198" s="15"/>
      <c r="K198" s="15"/>
      <c r="L198" s="205"/>
      <c r="M198" s="209"/>
      <c r="N198" s="210"/>
      <c r="O198" s="210"/>
      <c r="P198" s="210"/>
      <c r="Q198" s="210"/>
      <c r="R198" s="210"/>
      <c r="S198" s="210"/>
      <c r="T198" s="211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06" t="s">
        <v>156</v>
      </c>
      <c r="AU198" s="206" t="s">
        <v>81</v>
      </c>
      <c r="AV198" s="15" t="s">
        <v>79</v>
      </c>
      <c r="AW198" s="15" t="s">
        <v>33</v>
      </c>
      <c r="AX198" s="15" t="s">
        <v>71</v>
      </c>
      <c r="AY198" s="206" t="s">
        <v>142</v>
      </c>
    </row>
    <row r="199" s="13" customFormat="1">
      <c r="A199" s="13"/>
      <c r="B199" s="186"/>
      <c r="C199" s="13"/>
      <c r="D199" s="179" t="s">
        <v>156</v>
      </c>
      <c r="E199" s="187" t="s">
        <v>3</v>
      </c>
      <c r="F199" s="188" t="s">
        <v>81</v>
      </c>
      <c r="G199" s="13"/>
      <c r="H199" s="189">
        <v>2</v>
      </c>
      <c r="I199" s="190"/>
      <c r="J199" s="13"/>
      <c r="K199" s="13"/>
      <c r="L199" s="186"/>
      <c r="M199" s="191"/>
      <c r="N199" s="192"/>
      <c r="O199" s="192"/>
      <c r="P199" s="192"/>
      <c r="Q199" s="192"/>
      <c r="R199" s="192"/>
      <c r="S199" s="192"/>
      <c r="T199" s="19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7" t="s">
        <v>156</v>
      </c>
      <c r="AU199" s="187" t="s">
        <v>81</v>
      </c>
      <c r="AV199" s="13" t="s">
        <v>81</v>
      </c>
      <c r="AW199" s="13" t="s">
        <v>33</v>
      </c>
      <c r="AX199" s="13" t="s">
        <v>79</v>
      </c>
      <c r="AY199" s="187" t="s">
        <v>142</v>
      </c>
    </row>
    <row r="200" s="2" customFormat="1" ht="16.5" customHeight="1">
      <c r="A200" s="39"/>
      <c r="B200" s="165"/>
      <c r="C200" s="166" t="s">
        <v>449</v>
      </c>
      <c r="D200" s="166" t="s">
        <v>145</v>
      </c>
      <c r="E200" s="167" t="s">
        <v>450</v>
      </c>
      <c r="F200" s="168" t="s">
        <v>451</v>
      </c>
      <c r="G200" s="169" t="s">
        <v>452</v>
      </c>
      <c r="H200" s="223"/>
      <c r="I200" s="171"/>
      <c r="J200" s="172">
        <f>ROUND(I200*H200,2)</f>
        <v>0</v>
      </c>
      <c r="K200" s="168" t="s">
        <v>149</v>
      </c>
      <c r="L200" s="40"/>
      <c r="M200" s="173" t="s">
        <v>3</v>
      </c>
      <c r="N200" s="174" t="s">
        <v>42</v>
      </c>
      <c r="O200" s="73"/>
      <c r="P200" s="175">
        <f>O200*H200</f>
        <v>0</v>
      </c>
      <c r="Q200" s="175">
        <v>0</v>
      </c>
      <c r="R200" s="175">
        <f>Q200*H200</f>
        <v>0</v>
      </c>
      <c r="S200" s="175">
        <v>0</v>
      </c>
      <c r="T200" s="176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177" t="s">
        <v>245</v>
      </c>
      <c r="AT200" s="177" t="s">
        <v>145</v>
      </c>
      <c r="AU200" s="177" t="s">
        <v>81</v>
      </c>
      <c r="AY200" s="20" t="s">
        <v>142</v>
      </c>
      <c r="BE200" s="178">
        <f>IF(N200="základní",J200,0)</f>
        <v>0</v>
      </c>
      <c r="BF200" s="178">
        <f>IF(N200="snížená",J200,0)</f>
        <v>0</v>
      </c>
      <c r="BG200" s="178">
        <f>IF(N200="zákl. přenesená",J200,0)</f>
        <v>0</v>
      </c>
      <c r="BH200" s="178">
        <f>IF(N200="sníž. přenesená",J200,0)</f>
        <v>0</v>
      </c>
      <c r="BI200" s="178">
        <f>IF(N200="nulová",J200,0)</f>
        <v>0</v>
      </c>
      <c r="BJ200" s="20" t="s">
        <v>79</v>
      </c>
      <c r="BK200" s="178">
        <f>ROUND(I200*H200,2)</f>
        <v>0</v>
      </c>
      <c r="BL200" s="20" t="s">
        <v>245</v>
      </c>
      <c r="BM200" s="177" t="s">
        <v>453</v>
      </c>
    </row>
    <row r="201" s="2" customFormat="1">
      <c r="A201" s="39"/>
      <c r="B201" s="40"/>
      <c r="C201" s="39"/>
      <c r="D201" s="179" t="s">
        <v>152</v>
      </c>
      <c r="E201" s="39"/>
      <c r="F201" s="180" t="s">
        <v>454</v>
      </c>
      <c r="G201" s="39"/>
      <c r="H201" s="39"/>
      <c r="I201" s="181"/>
      <c r="J201" s="39"/>
      <c r="K201" s="39"/>
      <c r="L201" s="40"/>
      <c r="M201" s="182"/>
      <c r="N201" s="183"/>
      <c r="O201" s="73"/>
      <c r="P201" s="73"/>
      <c r="Q201" s="73"/>
      <c r="R201" s="73"/>
      <c r="S201" s="73"/>
      <c r="T201" s="74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20" t="s">
        <v>152</v>
      </c>
      <c r="AU201" s="20" t="s">
        <v>81</v>
      </c>
    </row>
    <row r="202" s="2" customFormat="1">
      <c r="A202" s="39"/>
      <c r="B202" s="40"/>
      <c r="C202" s="39"/>
      <c r="D202" s="184" t="s">
        <v>154</v>
      </c>
      <c r="E202" s="39"/>
      <c r="F202" s="185" t="s">
        <v>455</v>
      </c>
      <c r="G202" s="39"/>
      <c r="H202" s="39"/>
      <c r="I202" s="181"/>
      <c r="J202" s="39"/>
      <c r="K202" s="39"/>
      <c r="L202" s="40"/>
      <c r="M202" s="182"/>
      <c r="N202" s="183"/>
      <c r="O202" s="73"/>
      <c r="P202" s="73"/>
      <c r="Q202" s="73"/>
      <c r="R202" s="73"/>
      <c r="S202" s="73"/>
      <c r="T202" s="74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20" t="s">
        <v>154</v>
      </c>
      <c r="AU202" s="20" t="s">
        <v>81</v>
      </c>
    </row>
    <row r="203" s="12" customFormat="1" ht="22.8" customHeight="1">
      <c r="A203" s="12"/>
      <c r="B203" s="152"/>
      <c r="C203" s="12"/>
      <c r="D203" s="153" t="s">
        <v>70</v>
      </c>
      <c r="E203" s="163" t="s">
        <v>456</v>
      </c>
      <c r="F203" s="163" t="s">
        <v>457</v>
      </c>
      <c r="G203" s="12"/>
      <c r="H203" s="12"/>
      <c r="I203" s="155"/>
      <c r="J203" s="164">
        <f>BK203</f>
        <v>0</v>
      </c>
      <c r="K203" s="12"/>
      <c r="L203" s="152"/>
      <c r="M203" s="157"/>
      <c r="N203" s="158"/>
      <c r="O203" s="158"/>
      <c r="P203" s="159">
        <f>SUM(P204:P205)</f>
        <v>0</v>
      </c>
      <c r="Q203" s="158"/>
      <c r="R203" s="159">
        <f>SUM(R204:R205)</f>
        <v>0.00058</v>
      </c>
      <c r="S203" s="158"/>
      <c r="T203" s="160">
        <f>SUM(T204:T205)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53" t="s">
        <v>81</v>
      </c>
      <c r="AT203" s="161" t="s">
        <v>70</v>
      </c>
      <c r="AU203" s="161" t="s">
        <v>79</v>
      </c>
      <c r="AY203" s="153" t="s">
        <v>142</v>
      </c>
      <c r="BK203" s="162">
        <f>SUM(BK204:BK205)</f>
        <v>0</v>
      </c>
    </row>
    <row r="204" s="2" customFormat="1" ht="16.5" customHeight="1">
      <c r="A204" s="39"/>
      <c r="B204" s="165"/>
      <c r="C204" s="166" t="s">
        <v>458</v>
      </c>
      <c r="D204" s="166" t="s">
        <v>145</v>
      </c>
      <c r="E204" s="167" t="s">
        <v>459</v>
      </c>
      <c r="F204" s="168" t="s">
        <v>460</v>
      </c>
      <c r="G204" s="169" t="s">
        <v>461</v>
      </c>
      <c r="H204" s="170">
        <v>1</v>
      </c>
      <c r="I204" s="171"/>
      <c r="J204" s="172">
        <f>ROUND(I204*H204,2)</f>
        <v>0</v>
      </c>
      <c r="K204" s="168" t="s">
        <v>3</v>
      </c>
      <c r="L204" s="40"/>
      <c r="M204" s="173" t="s">
        <v>3</v>
      </c>
      <c r="N204" s="174" t="s">
        <v>42</v>
      </c>
      <c r="O204" s="73"/>
      <c r="P204" s="175">
        <f>O204*H204</f>
        <v>0</v>
      </c>
      <c r="Q204" s="175">
        <v>0.00058</v>
      </c>
      <c r="R204" s="175">
        <f>Q204*H204</f>
        <v>0.00058</v>
      </c>
      <c r="S204" s="175">
        <v>0</v>
      </c>
      <c r="T204" s="176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77" t="s">
        <v>245</v>
      </c>
      <c r="AT204" s="177" t="s">
        <v>145</v>
      </c>
      <c r="AU204" s="177" t="s">
        <v>81</v>
      </c>
      <c r="AY204" s="20" t="s">
        <v>142</v>
      </c>
      <c r="BE204" s="178">
        <f>IF(N204="základní",J204,0)</f>
        <v>0</v>
      </c>
      <c r="BF204" s="178">
        <f>IF(N204="snížená",J204,0)</f>
        <v>0</v>
      </c>
      <c r="BG204" s="178">
        <f>IF(N204="zákl. přenesená",J204,0)</f>
        <v>0</v>
      </c>
      <c r="BH204" s="178">
        <f>IF(N204="sníž. přenesená",J204,0)</f>
        <v>0</v>
      </c>
      <c r="BI204" s="178">
        <f>IF(N204="nulová",J204,0)</f>
        <v>0</v>
      </c>
      <c r="BJ204" s="20" t="s">
        <v>79</v>
      </c>
      <c r="BK204" s="178">
        <f>ROUND(I204*H204,2)</f>
        <v>0</v>
      </c>
      <c r="BL204" s="20" t="s">
        <v>245</v>
      </c>
      <c r="BM204" s="177" t="s">
        <v>462</v>
      </c>
    </row>
    <row r="205" s="2" customFormat="1">
      <c r="A205" s="39"/>
      <c r="B205" s="40"/>
      <c r="C205" s="39"/>
      <c r="D205" s="179" t="s">
        <v>152</v>
      </c>
      <c r="E205" s="39"/>
      <c r="F205" s="180" t="s">
        <v>460</v>
      </c>
      <c r="G205" s="39"/>
      <c r="H205" s="39"/>
      <c r="I205" s="181"/>
      <c r="J205" s="39"/>
      <c r="K205" s="39"/>
      <c r="L205" s="40"/>
      <c r="M205" s="182"/>
      <c r="N205" s="183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152</v>
      </c>
      <c r="AU205" s="20" t="s">
        <v>81</v>
      </c>
    </row>
    <row r="206" s="12" customFormat="1" ht="22.8" customHeight="1">
      <c r="A206" s="12"/>
      <c r="B206" s="152"/>
      <c r="C206" s="12"/>
      <c r="D206" s="153" t="s">
        <v>70</v>
      </c>
      <c r="E206" s="163" t="s">
        <v>267</v>
      </c>
      <c r="F206" s="163" t="s">
        <v>268</v>
      </c>
      <c r="G206" s="12"/>
      <c r="H206" s="12"/>
      <c r="I206" s="155"/>
      <c r="J206" s="164">
        <f>BK206</f>
        <v>0</v>
      </c>
      <c r="K206" s="12"/>
      <c r="L206" s="152"/>
      <c r="M206" s="157"/>
      <c r="N206" s="158"/>
      <c r="O206" s="158"/>
      <c r="P206" s="159">
        <f>SUM(P207:P226)</f>
        <v>0</v>
      </c>
      <c r="Q206" s="158"/>
      <c r="R206" s="159">
        <f>SUM(R207:R226)</f>
        <v>1.3462095200000002</v>
      </c>
      <c r="S206" s="158"/>
      <c r="T206" s="160">
        <f>SUM(T207:T226)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153" t="s">
        <v>81</v>
      </c>
      <c r="AT206" s="161" t="s">
        <v>70</v>
      </c>
      <c r="AU206" s="161" t="s">
        <v>79</v>
      </c>
      <c r="AY206" s="153" t="s">
        <v>142</v>
      </c>
      <c r="BK206" s="162">
        <f>SUM(BK207:BK226)</f>
        <v>0</v>
      </c>
    </row>
    <row r="207" s="2" customFormat="1" ht="16.5" customHeight="1">
      <c r="A207" s="39"/>
      <c r="B207" s="165"/>
      <c r="C207" s="166" t="s">
        <v>463</v>
      </c>
      <c r="D207" s="166" t="s">
        <v>145</v>
      </c>
      <c r="E207" s="167" t="s">
        <v>464</v>
      </c>
      <c r="F207" s="168" t="s">
        <v>465</v>
      </c>
      <c r="G207" s="169" t="s">
        <v>148</v>
      </c>
      <c r="H207" s="170">
        <v>163.95699999999999</v>
      </c>
      <c r="I207" s="171"/>
      <c r="J207" s="172">
        <f>ROUND(I207*H207,2)</f>
        <v>0</v>
      </c>
      <c r="K207" s="168" t="s">
        <v>149</v>
      </c>
      <c r="L207" s="40"/>
      <c r="M207" s="173" t="s">
        <v>3</v>
      </c>
      <c r="N207" s="174" t="s">
        <v>42</v>
      </c>
      <c r="O207" s="73"/>
      <c r="P207" s="175">
        <f>O207*H207</f>
        <v>0</v>
      </c>
      <c r="Q207" s="175">
        <v>0.0040600000000000002</v>
      </c>
      <c r="R207" s="175">
        <f>Q207*H207</f>
        <v>0.66566542000000006</v>
      </c>
      <c r="S207" s="175">
        <v>0</v>
      </c>
      <c r="T207" s="176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177" t="s">
        <v>245</v>
      </c>
      <c r="AT207" s="177" t="s">
        <v>145</v>
      </c>
      <c r="AU207" s="177" t="s">
        <v>81</v>
      </c>
      <c r="AY207" s="20" t="s">
        <v>142</v>
      </c>
      <c r="BE207" s="178">
        <f>IF(N207="základní",J207,0)</f>
        <v>0</v>
      </c>
      <c r="BF207" s="178">
        <f>IF(N207="snížená",J207,0)</f>
        <v>0</v>
      </c>
      <c r="BG207" s="178">
        <f>IF(N207="zákl. přenesená",J207,0)</f>
        <v>0</v>
      </c>
      <c r="BH207" s="178">
        <f>IF(N207="sníž. přenesená",J207,0)</f>
        <v>0</v>
      </c>
      <c r="BI207" s="178">
        <f>IF(N207="nulová",J207,0)</f>
        <v>0</v>
      </c>
      <c r="BJ207" s="20" t="s">
        <v>79</v>
      </c>
      <c r="BK207" s="178">
        <f>ROUND(I207*H207,2)</f>
        <v>0</v>
      </c>
      <c r="BL207" s="20" t="s">
        <v>245</v>
      </c>
      <c r="BM207" s="177" t="s">
        <v>466</v>
      </c>
    </row>
    <row r="208" s="2" customFormat="1">
      <c r="A208" s="39"/>
      <c r="B208" s="40"/>
      <c r="C208" s="39"/>
      <c r="D208" s="179" t="s">
        <v>152</v>
      </c>
      <c r="E208" s="39"/>
      <c r="F208" s="180" t="s">
        <v>467</v>
      </c>
      <c r="G208" s="39"/>
      <c r="H208" s="39"/>
      <c r="I208" s="181"/>
      <c r="J208" s="39"/>
      <c r="K208" s="39"/>
      <c r="L208" s="40"/>
      <c r="M208" s="182"/>
      <c r="N208" s="183"/>
      <c r="O208" s="73"/>
      <c r="P208" s="73"/>
      <c r="Q208" s="73"/>
      <c r="R208" s="73"/>
      <c r="S208" s="73"/>
      <c r="T208" s="74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0" t="s">
        <v>152</v>
      </c>
      <c r="AU208" s="20" t="s">
        <v>81</v>
      </c>
    </row>
    <row r="209" s="2" customFormat="1">
      <c r="A209" s="39"/>
      <c r="B209" s="40"/>
      <c r="C209" s="39"/>
      <c r="D209" s="184" t="s">
        <v>154</v>
      </c>
      <c r="E209" s="39"/>
      <c r="F209" s="185" t="s">
        <v>468</v>
      </c>
      <c r="G209" s="39"/>
      <c r="H209" s="39"/>
      <c r="I209" s="181"/>
      <c r="J209" s="39"/>
      <c r="K209" s="39"/>
      <c r="L209" s="40"/>
      <c r="M209" s="182"/>
      <c r="N209" s="183"/>
      <c r="O209" s="73"/>
      <c r="P209" s="73"/>
      <c r="Q209" s="73"/>
      <c r="R209" s="73"/>
      <c r="S209" s="73"/>
      <c r="T209" s="74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0" t="s">
        <v>154</v>
      </c>
      <c r="AU209" s="20" t="s">
        <v>81</v>
      </c>
    </row>
    <row r="210" s="13" customFormat="1">
      <c r="A210" s="13"/>
      <c r="B210" s="186"/>
      <c r="C210" s="13"/>
      <c r="D210" s="179" t="s">
        <v>156</v>
      </c>
      <c r="E210" s="187" t="s">
        <v>3</v>
      </c>
      <c r="F210" s="188" t="s">
        <v>413</v>
      </c>
      <c r="G210" s="13"/>
      <c r="H210" s="189">
        <v>85.469999999999999</v>
      </c>
      <c r="I210" s="190"/>
      <c r="J210" s="13"/>
      <c r="K210" s="13"/>
      <c r="L210" s="186"/>
      <c r="M210" s="191"/>
      <c r="N210" s="192"/>
      <c r="O210" s="192"/>
      <c r="P210" s="192"/>
      <c r="Q210" s="192"/>
      <c r="R210" s="192"/>
      <c r="S210" s="192"/>
      <c r="T210" s="19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187" t="s">
        <v>156</v>
      </c>
      <c r="AU210" s="187" t="s">
        <v>81</v>
      </c>
      <c r="AV210" s="13" t="s">
        <v>81</v>
      </c>
      <c r="AW210" s="13" t="s">
        <v>33</v>
      </c>
      <c r="AX210" s="13" t="s">
        <v>71</v>
      </c>
      <c r="AY210" s="187" t="s">
        <v>142</v>
      </c>
    </row>
    <row r="211" s="13" customFormat="1">
      <c r="A211" s="13"/>
      <c r="B211" s="186"/>
      <c r="C211" s="13"/>
      <c r="D211" s="179" t="s">
        <v>156</v>
      </c>
      <c r="E211" s="187" t="s">
        <v>3</v>
      </c>
      <c r="F211" s="188" t="s">
        <v>469</v>
      </c>
      <c r="G211" s="13"/>
      <c r="H211" s="189">
        <v>3.927</v>
      </c>
      <c r="I211" s="190"/>
      <c r="J211" s="13"/>
      <c r="K211" s="13"/>
      <c r="L211" s="186"/>
      <c r="M211" s="191"/>
      <c r="N211" s="192"/>
      <c r="O211" s="192"/>
      <c r="P211" s="192"/>
      <c r="Q211" s="192"/>
      <c r="R211" s="192"/>
      <c r="S211" s="192"/>
      <c r="T211" s="19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187" t="s">
        <v>156</v>
      </c>
      <c r="AU211" s="187" t="s">
        <v>81</v>
      </c>
      <c r="AV211" s="13" t="s">
        <v>81</v>
      </c>
      <c r="AW211" s="13" t="s">
        <v>33</v>
      </c>
      <c r="AX211" s="13" t="s">
        <v>71</v>
      </c>
      <c r="AY211" s="187" t="s">
        <v>142</v>
      </c>
    </row>
    <row r="212" s="13" customFormat="1">
      <c r="A212" s="13"/>
      <c r="B212" s="186"/>
      <c r="C212" s="13"/>
      <c r="D212" s="179" t="s">
        <v>156</v>
      </c>
      <c r="E212" s="187" t="s">
        <v>3</v>
      </c>
      <c r="F212" s="188" t="s">
        <v>470</v>
      </c>
      <c r="G212" s="13"/>
      <c r="H212" s="189">
        <v>74.560000000000002</v>
      </c>
      <c r="I212" s="190"/>
      <c r="J212" s="13"/>
      <c r="K212" s="13"/>
      <c r="L212" s="186"/>
      <c r="M212" s="191"/>
      <c r="N212" s="192"/>
      <c r="O212" s="192"/>
      <c r="P212" s="192"/>
      <c r="Q212" s="192"/>
      <c r="R212" s="192"/>
      <c r="S212" s="192"/>
      <c r="T212" s="19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7" t="s">
        <v>156</v>
      </c>
      <c r="AU212" s="187" t="s">
        <v>81</v>
      </c>
      <c r="AV212" s="13" t="s">
        <v>81</v>
      </c>
      <c r="AW212" s="13" t="s">
        <v>33</v>
      </c>
      <c r="AX212" s="13" t="s">
        <v>71</v>
      </c>
      <c r="AY212" s="187" t="s">
        <v>142</v>
      </c>
    </row>
    <row r="213" s="14" customFormat="1">
      <c r="A213" s="14"/>
      <c r="B213" s="194"/>
      <c r="C213" s="14"/>
      <c r="D213" s="179" t="s">
        <v>156</v>
      </c>
      <c r="E213" s="195" t="s">
        <v>3</v>
      </c>
      <c r="F213" s="196" t="s">
        <v>159</v>
      </c>
      <c r="G213" s="14"/>
      <c r="H213" s="197">
        <v>163.95699999999999</v>
      </c>
      <c r="I213" s="198"/>
      <c r="J213" s="14"/>
      <c r="K213" s="14"/>
      <c r="L213" s="194"/>
      <c r="M213" s="199"/>
      <c r="N213" s="200"/>
      <c r="O213" s="200"/>
      <c r="P213" s="200"/>
      <c r="Q213" s="200"/>
      <c r="R213" s="200"/>
      <c r="S213" s="200"/>
      <c r="T213" s="20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195" t="s">
        <v>156</v>
      </c>
      <c r="AU213" s="195" t="s">
        <v>81</v>
      </c>
      <c r="AV213" s="14" t="s">
        <v>150</v>
      </c>
      <c r="AW213" s="14" t="s">
        <v>33</v>
      </c>
      <c r="AX213" s="14" t="s">
        <v>79</v>
      </c>
      <c r="AY213" s="195" t="s">
        <v>142</v>
      </c>
    </row>
    <row r="214" s="2" customFormat="1" ht="24.15" customHeight="1">
      <c r="A214" s="39"/>
      <c r="B214" s="165"/>
      <c r="C214" s="212" t="s">
        <v>471</v>
      </c>
      <c r="D214" s="212" t="s">
        <v>361</v>
      </c>
      <c r="E214" s="213" t="s">
        <v>472</v>
      </c>
      <c r="F214" s="214" t="s">
        <v>473</v>
      </c>
      <c r="G214" s="215" t="s">
        <v>148</v>
      </c>
      <c r="H214" s="216">
        <v>172.155</v>
      </c>
      <c r="I214" s="217"/>
      <c r="J214" s="218">
        <f>ROUND(I214*H214,2)</f>
        <v>0</v>
      </c>
      <c r="K214" s="214" t="s">
        <v>149</v>
      </c>
      <c r="L214" s="219"/>
      <c r="M214" s="220" t="s">
        <v>3</v>
      </c>
      <c r="N214" s="221" t="s">
        <v>42</v>
      </c>
      <c r="O214" s="73"/>
      <c r="P214" s="175">
        <f>O214*H214</f>
        <v>0</v>
      </c>
      <c r="Q214" s="175">
        <v>0.00382</v>
      </c>
      <c r="R214" s="175">
        <f>Q214*H214</f>
        <v>0.65763210000000005</v>
      </c>
      <c r="S214" s="175">
        <v>0</v>
      </c>
      <c r="T214" s="176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77" t="s">
        <v>474</v>
      </c>
      <c r="AT214" s="177" t="s">
        <v>361</v>
      </c>
      <c r="AU214" s="177" t="s">
        <v>81</v>
      </c>
      <c r="AY214" s="20" t="s">
        <v>142</v>
      </c>
      <c r="BE214" s="178">
        <f>IF(N214="základní",J214,0)</f>
        <v>0</v>
      </c>
      <c r="BF214" s="178">
        <f>IF(N214="snížená",J214,0)</f>
        <v>0</v>
      </c>
      <c r="BG214" s="178">
        <f>IF(N214="zákl. přenesená",J214,0)</f>
        <v>0</v>
      </c>
      <c r="BH214" s="178">
        <f>IF(N214="sníž. přenesená",J214,0)</f>
        <v>0</v>
      </c>
      <c r="BI214" s="178">
        <f>IF(N214="nulová",J214,0)</f>
        <v>0</v>
      </c>
      <c r="BJ214" s="20" t="s">
        <v>79</v>
      </c>
      <c r="BK214" s="178">
        <f>ROUND(I214*H214,2)</f>
        <v>0</v>
      </c>
      <c r="BL214" s="20" t="s">
        <v>245</v>
      </c>
      <c r="BM214" s="177" t="s">
        <v>475</v>
      </c>
    </row>
    <row r="215" s="2" customFormat="1">
      <c r="A215" s="39"/>
      <c r="B215" s="40"/>
      <c r="C215" s="39"/>
      <c r="D215" s="179" t="s">
        <v>152</v>
      </c>
      <c r="E215" s="39"/>
      <c r="F215" s="180" t="s">
        <v>473</v>
      </c>
      <c r="G215" s="39"/>
      <c r="H215" s="39"/>
      <c r="I215" s="181"/>
      <c r="J215" s="39"/>
      <c r="K215" s="39"/>
      <c r="L215" s="40"/>
      <c r="M215" s="182"/>
      <c r="N215" s="183"/>
      <c r="O215" s="73"/>
      <c r="P215" s="73"/>
      <c r="Q215" s="73"/>
      <c r="R215" s="73"/>
      <c r="S215" s="73"/>
      <c r="T215" s="74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20" t="s">
        <v>152</v>
      </c>
      <c r="AU215" s="20" t="s">
        <v>81</v>
      </c>
    </row>
    <row r="216" s="13" customFormat="1">
      <c r="A216" s="13"/>
      <c r="B216" s="186"/>
      <c r="C216" s="13"/>
      <c r="D216" s="179" t="s">
        <v>156</v>
      </c>
      <c r="E216" s="13"/>
      <c r="F216" s="188" t="s">
        <v>476</v>
      </c>
      <c r="G216" s="13"/>
      <c r="H216" s="189">
        <v>172.155</v>
      </c>
      <c r="I216" s="190"/>
      <c r="J216" s="13"/>
      <c r="K216" s="13"/>
      <c r="L216" s="186"/>
      <c r="M216" s="191"/>
      <c r="N216" s="192"/>
      <c r="O216" s="192"/>
      <c r="P216" s="192"/>
      <c r="Q216" s="192"/>
      <c r="R216" s="192"/>
      <c r="S216" s="192"/>
      <c r="T216" s="19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7" t="s">
        <v>156</v>
      </c>
      <c r="AU216" s="187" t="s">
        <v>81</v>
      </c>
      <c r="AV216" s="13" t="s">
        <v>81</v>
      </c>
      <c r="AW216" s="13" t="s">
        <v>4</v>
      </c>
      <c r="AX216" s="13" t="s">
        <v>79</v>
      </c>
      <c r="AY216" s="187" t="s">
        <v>142</v>
      </c>
    </row>
    <row r="217" s="2" customFormat="1" ht="16.5" customHeight="1">
      <c r="A217" s="39"/>
      <c r="B217" s="165"/>
      <c r="C217" s="166" t="s">
        <v>477</v>
      </c>
      <c r="D217" s="166" t="s">
        <v>145</v>
      </c>
      <c r="E217" s="167" t="s">
        <v>478</v>
      </c>
      <c r="F217" s="168" t="s">
        <v>479</v>
      </c>
      <c r="G217" s="169" t="s">
        <v>193</v>
      </c>
      <c r="H217" s="170">
        <v>114.56</v>
      </c>
      <c r="I217" s="171"/>
      <c r="J217" s="172">
        <f>ROUND(I217*H217,2)</f>
        <v>0</v>
      </c>
      <c r="K217" s="168" t="s">
        <v>149</v>
      </c>
      <c r="L217" s="40"/>
      <c r="M217" s="173" t="s">
        <v>3</v>
      </c>
      <c r="N217" s="174" t="s">
        <v>42</v>
      </c>
      <c r="O217" s="73"/>
      <c r="P217" s="175">
        <f>O217*H217</f>
        <v>0</v>
      </c>
      <c r="Q217" s="175">
        <v>0.00020000000000000001</v>
      </c>
      <c r="R217" s="175">
        <f>Q217*H217</f>
        <v>0.022912000000000002</v>
      </c>
      <c r="S217" s="175">
        <v>0</v>
      </c>
      <c r="T217" s="176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177" t="s">
        <v>245</v>
      </c>
      <c r="AT217" s="177" t="s">
        <v>145</v>
      </c>
      <c r="AU217" s="177" t="s">
        <v>81</v>
      </c>
      <c r="AY217" s="20" t="s">
        <v>142</v>
      </c>
      <c r="BE217" s="178">
        <f>IF(N217="základní",J217,0)</f>
        <v>0</v>
      </c>
      <c r="BF217" s="178">
        <f>IF(N217="snížená",J217,0)</f>
        <v>0</v>
      </c>
      <c r="BG217" s="178">
        <f>IF(N217="zákl. přenesená",J217,0)</f>
        <v>0</v>
      </c>
      <c r="BH217" s="178">
        <f>IF(N217="sníž. přenesená",J217,0)</f>
        <v>0</v>
      </c>
      <c r="BI217" s="178">
        <f>IF(N217="nulová",J217,0)</f>
        <v>0</v>
      </c>
      <c r="BJ217" s="20" t="s">
        <v>79</v>
      </c>
      <c r="BK217" s="178">
        <f>ROUND(I217*H217,2)</f>
        <v>0</v>
      </c>
      <c r="BL217" s="20" t="s">
        <v>245</v>
      </c>
      <c r="BM217" s="177" t="s">
        <v>480</v>
      </c>
    </row>
    <row r="218" s="2" customFormat="1">
      <c r="A218" s="39"/>
      <c r="B218" s="40"/>
      <c r="C218" s="39"/>
      <c r="D218" s="179" t="s">
        <v>152</v>
      </c>
      <c r="E218" s="39"/>
      <c r="F218" s="180" t="s">
        <v>481</v>
      </c>
      <c r="G218" s="39"/>
      <c r="H218" s="39"/>
      <c r="I218" s="181"/>
      <c r="J218" s="39"/>
      <c r="K218" s="39"/>
      <c r="L218" s="40"/>
      <c r="M218" s="182"/>
      <c r="N218" s="183"/>
      <c r="O218" s="73"/>
      <c r="P218" s="73"/>
      <c r="Q218" s="73"/>
      <c r="R218" s="73"/>
      <c r="S218" s="73"/>
      <c r="T218" s="74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20" t="s">
        <v>152</v>
      </c>
      <c r="AU218" s="20" t="s">
        <v>81</v>
      </c>
    </row>
    <row r="219" s="2" customFormat="1">
      <c r="A219" s="39"/>
      <c r="B219" s="40"/>
      <c r="C219" s="39"/>
      <c r="D219" s="184" t="s">
        <v>154</v>
      </c>
      <c r="E219" s="39"/>
      <c r="F219" s="185" t="s">
        <v>482</v>
      </c>
      <c r="G219" s="39"/>
      <c r="H219" s="39"/>
      <c r="I219" s="181"/>
      <c r="J219" s="39"/>
      <c r="K219" s="39"/>
      <c r="L219" s="40"/>
      <c r="M219" s="182"/>
      <c r="N219" s="183"/>
      <c r="O219" s="73"/>
      <c r="P219" s="73"/>
      <c r="Q219" s="73"/>
      <c r="R219" s="73"/>
      <c r="S219" s="73"/>
      <c r="T219" s="74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20" t="s">
        <v>154</v>
      </c>
      <c r="AU219" s="20" t="s">
        <v>81</v>
      </c>
    </row>
    <row r="220" s="13" customFormat="1">
      <c r="A220" s="13"/>
      <c r="B220" s="186"/>
      <c r="C220" s="13"/>
      <c r="D220" s="179" t="s">
        <v>156</v>
      </c>
      <c r="E220" s="187" t="s">
        <v>3</v>
      </c>
      <c r="F220" s="188" t="s">
        <v>483</v>
      </c>
      <c r="G220" s="13"/>
      <c r="H220" s="189">
        <v>36.100000000000001</v>
      </c>
      <c r="I220" s="190"/>
      <c r="J220" s="13"/>
      <c r="K220" s="13"/>
      <c r="L220" s="186"/>
      <c r="M220" s="191"/>
      <c r="N220" s="192"/>
      <c r="O220" s="192"/>
      <c r="P220" s="192"/>
      <c r="Q220" s="192"/>
      <c r="R220" s="192"/>
      <c r="S220" s="192"/>
      <c r="T220" s="19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187" t="s">
        <v>156</v>
      </c>
      <c r="AU220" s="187" t="s">
        <v>81</v>
      </c>
      <c r="AV220" s="13" t="s">
        <v>81</v>
      </c>
      <c r="AW220" s="13" t="s">
        <v>33</v>
      </c>
      <c r="AX220" s="13" t="s">
        <v>71</v>
      </c>
      <c r="AY220" s="187" t="s">
        <v>142</v>
      </c>
    </row>
    <row r="221" s="13" customFormat="1">
      <c r="A221" s="13"/>
      <c r="B221" s="186"/>
      <c r="C221" s="13"/>
      <c r="D221" s="179" t="s">
        <v>156</v>
      </c>
      <c r="E221" s="187" t="s">
        <v>3</v>
      </c>
      <c r="F221" s="188" t="s">
        <v>484</v>
      </c>
      <c r="G221" s="13"/>
      <c r="H221" s="189">
        <v>8.0600000000000005</v>
      </c>
      <c r="I221" s="190"/>
      <c r="J221" s="13"/>
      <c r="K221" s="13"/>
      <c r="L221" s="186"/>
      <c r="M221" s="191"/>
      <c r="N221" s="192"/>
      <c r="O221" s="192"/>
      <c r="P221" s="192"/>
      <c r="Q221" s="192"/>
      <c r="R221" s="192"/>
      <c r="S221" s="192"/>
      <c r="T221" s="19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187" t="s">
        <v>156</v>
      </c>
      <c r="AU221" s="187" t="s">
        <v>81</v>
      </c>
      <c r="AV221" s="13" t="s">
        <v>81</v>
      </c>
      <c r="AW221" s="13" t="s">
        <v>33</v>
      </c>
      <c r="AX221" s="13" t="s">
        <v>71</v>
      </c>
      <c r="AY221" s="187" t="s">
        <v>142</v>
      </c>
    </row>
    <row r="222" s="13" customFormat="1">
      <c r="A222" s="13"/>
      <c r="B222" s="186"/>
      <c r="C222" s="13"/>
      <c r="D222" s="179" t="s">
        <v>156</v>
      </c>
      <c r="E222" s="187" t="s">
        <v>3</v>
      </c>
      <c r="F222" s="188" t="s">
        <v>485</v>
      </c>
      <c r="G222" s="13"/>
      <c r="H222" s="189">
        <v>70.400000000000006</v>
      </c>
      <c r="I222" s="190"/>
      <c r="J222" s="13"/>
      <c r="K222" s="13"/>
      <c r="L222" s="186"/>
      <c r="M222" s="191"/>
      <c r="N222" s="192"/>
      <c r="O222" s="192"/>
      <c r="P222" s="192"/>
      <c r="Q222" s="192"/>
      <c r="R222" s="192"/>
      <c r="S222" s="192"/>
      <c r="T222" s="19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7" t="s">
        <v>156</v>
      </c>
      <c r="AU222" s="187" t="s">
        <v>81</v>
      </c>
      <c r="AV222" s="13" t="s">
        <v>81</v>
      </c>
      <c r="AW222" s="13" t="s">
        <v>33</v>
      </c>
      <c r="AX222" s="13" t="s">
        <v>71</v>
      </c>
      <c r="AY222" s="187" t="s">
        <v>142</v>
      </c>
    </row>
    <row r="223" s="14" customFormat="1">
      <c r="A223" s="14"/>
      <c r="B223" s="194"/>
      <c r="C223" s="14"/>
      <c r="D223" s="179" t="s">
        <v>156</v>
      </c>
      <c r="E223" s="195" t="s">
        <v>3</v>
      </c>
      <c r="F223" s="196" t="s">
        <v>159</v>
      </c>
      <c r="G223" s="14"/>
      <c r="H223" s="197">
        <v>114.56</v>
      </c>
      <c r="I223" s="198"/>
      <c r="J223" s="14"/>
      <c r="K223" s="14"/>
      <c r="L223" s="194"/>
      <c r="M223" s="199"/>
      <c r="N223" s="200"/>
      <c r="O223" s="200"/>
      <c r="P223" s="200"/>
      <c r="Q223" s="200"/>
      <c r="R223" s="200"/>
      <c r="S223" s="200"/>
      <c r="T223" s="201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195" t="s">
        <v>156</v>
      </c>
      <c r="AU223" s="195" t="s">
        <v>81</v>
      </c>
      <c r="AV223" s="14" t="s">
        <v>150</v>
      </c>
      <c r="AW223" s="14" t="s">
        <v>33</v>
      </c>
      <c r="AX223" s="14" t="s">
        <v>79</v>
      </c>
      <c r="AY223" s="195" t="s">
        <v>142</v>
      </c>
    </row>
    <row r="224" s="2" customFormat="1" ht="16.5" customHeight="1">
      <c r="A224" s="39"/>
      <c r="B224" s="165"/>
      <c r="C224" s="166" t="s">
        <v>474</v>
      </c>
      <c r="D224" s="166" t="s">
        <v>145</v>
      </c>
      <c r="E224" s="167" t="s">
        <v>486</v>
      </c>
      <c r="F224" s="168" t="s">
        <v>487</v>
      </c>
      <c r="G224" s="169" t="s">
        <v>452</v>
      </c>
      <c r="H224" s="223"/>
      <c r="I224" s="171"/>
      <c r="J224" s="172">
        <f>ROUND(I224*H224,2)</f>
        <v>0</v>
      </c>
      <c r="K224" s="168" t="s">
        <v>149</v>
      </c>
      <c r="L224" s="40"/>
      <c r="M224" s="173" t="s">
        <v>3</v>
      </c>
      <c r="N224" s="174" t="s">
        <v>42</v>
      </c>
      <c r="O224" s="73"/>
      <c r="P224" s="175">
        <f>O224*H224</f>
        <v>0</v>
      </c>
      <c r="Q224" s="175">
        <v>0</v>
      </c>
      <c r="R224" s="175">
        <f>Q224*H224</f>
        <v>0</v>
      </c>
      <c r="S224" s="175">
        <v>0</v>
      </c>
      <c r="T224" s="176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177" t="s">
        <v>245</v>
      </c>
      <c r="AT224" s="177" t="s">
        <v>145</v>
      </c>
      <c r="AU224" s="177" t="s">
        <v>81</v>
      </c>
      <c r="AY224" s="20" t="s">
        <v>142</v>
      </c>
      <c r="BE224" s="178">
        <f>IF(N224="základní",J224,0)</f>
        <v>0</v>
      </c>
      <c r="BF224" s="178">
        <f>IF(N224="snížená",J224,0)</f>
        <v>0</v>
      </c>
      <c r="BG224" s="178">
        <f>IF(N224="zákl. přenesená",J224,0)</f>
        <v>0</v>
      </c>
      <c r="BH224" s="178">
        <f>IF(N224="sníž. přenesená",J224,0)</f>
        <v>0</v>
      </c>
      <c r="BI224" s="178">
        <f>IF(N224="nulová",J224,0)</f>
        <v>0</v>
      </c>
      <c r="BJ224" s="20" t="s">
        <v>79</v>
      </c>
      <c r="BK224" s="178">
        <f>ROUND(I224*H224,2)</f>
        <v>0</v>
      </c>
      <c r="BL224" s="20" t="s">
        <v>245</v>
      </c>
      <c r="BM224" s="177" t="s">
        <v>488</v>
      </c>
    </row>
    <row r="225" s="2" customFormat="1">
      <c r="A225" s="39"/>
      <c r="B225" s="40"/>
      <c r="C225" s="39"/>
      <c r="D225" s="179" t="s">
        <v>152</v>
      </c>
      <c r="E225" s="39"/>
      <c r="F225" s="180" t="s">
        <v>489</v>
      </c>
      <c r="G225" s="39"/>
      <c r="H225" s="39"/>
      <c r="I225" s="181"/>
      <c r="J225" s="39"/>
      <c r="K225" s="39"/>
      <c r="L225" s="40"/>
      <c r="M225" s="182"/>
      <c r="N225" s="183"/>
      <c r="O225" s="73"/>
      <c r="P225" s="73"/>
      <c r="Q225" s="73"/>
      <c r="R225" s="73"/>
      <c r="S225" s="73"/>
      <c r="T225" s="74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20" t="s">
        <v>152</v>
      </c>
      <c r="AU225" s="20" t="s">
        <v>81</v>
      </c>
    </row>
    <row r="226" s="2" customFormat="1">
      <c r="A226" s="39"/>
      <c r="B226" s="40"/>
      <c r="C226" s="39"/>
      <c r="D226" s="184" t="s">
        <v>154</v>
      </c>
      <c r="E226" s="39"/>
      <c r="F226" s="185" t="s">
        <v>490</v>
      </c>
      <c r="G226" s="39"/>
      <c r="H226" s="39"/>
      <c r="I226" s="181"/>
      <c r="J226" s="39"/>
      <c r="K226" s="39"/>
      <c r="L226" s="40"/>
      <c r="M226" s="182"/>
      <c r="N226" s="183"/>
      <c r="O226" s="73"/>
      <c r="P226" s="73"/>
      <c r="Q226" s="73"/>
      <c r="R226" s="73"/>
      <c r="S226" s="73"/>
      <c r="T226" s="74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T226" s="20" t="s">
        <v>154</v>
      </c>
      <c r="AU226" s="20" t="s">
        <v>81</v>
      </c>
    </row>
    <row r="227" s="12" customFormat="1" ht="22.8" customHeight="1">
      <c r="A227" s="12"/>
      <c r="B227" s="152"/>
      <c r="C227" s="12"/>
      <c r="D227" s="153" t="s">
        <v>70</v>
      </c>
      <c r="E227" s="163" t="s">
        <v>491</v>
      </c>
      <c r="F227" s="163" t="s">
        <v>492</v>
      </c>
      <c r="G227" s="12"/>
      <c r="H227" s="12"/>
      <c r="I227" s="155"/>
      <c r="J227" s="164">
        <f>BK227</f>
        <v>0</v>
      </c>
      <c r="K227" s="12"/>
      <c r="L227" s="152"/>
      <c r="M227" s="157"/>
      <c r="N227" s="158"/>
      <c r="O227" s="158"/>
      <c r="P227" s="159">
        <f>SUM(P228:P240)</f>
        <v>0</v>
      </c>
      <c r="Q227" s="158"/>
      <c r="R227" s="159">
        <f>SUM(R228:R240)</f>
        <v>0.129</v>
      </c>
      <c r="S227" s="158"/>
      <c r="T227" s="160">
        <f>SUM(T228:T240)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53" t="s">
        <v>81</v>
      </c>
      <c r="AT227" s="161" t="s">
        <v>70</v>
      </c>
      <c r="AU227" s="161" t="s">
        <v>79</v>
      </c>
      <c r="AY227" s="153" t="s">
        <v>142</v>
      </c>
      <c r="BK227" s="162">
        <f>SUM(BK228:BK240)</f>
        <v>0</v>
      </c>
    </row>
    <row r="228" s="2" customFormat="1" ht="16.5" customHeight="1">
      <c r="A228" s="39"/>
      <c r="B228" s="165"/>
      <c r="C228" s="166" t="s">
        <v>493</v>
      </c>
      <c r="D228" s="166" t="s">
        <v>145</v>
      </c>
      <c r="E228" s="167" t="s">
        <v>494</v>
      </c>
      <c r="F228" s="168" t="s">
        <v>495</v>
      </c>
      <c r="G228" s="169" t="s">
        <v>184</v>
      </c>
      <c r="H228" s="170">
        <v>3</v>
      </c>
      <c r="I228" s="171"/>
      <c r="J228" s="172">
        <f>ROUND(I228*H228,2)</f>
        <v>0</v>
      </c>
      <c r="K228" s="168" t="s">
        <v>149</v>
      </c>
      <c r="L228" s="40"/>
      <c r="M228" s="173" t="s">
        <v>3</v>
      </c>
      <c r="N228" s="174" t="s">
        <v>42</v>
      </c>
      <c r="O228" s="73"/>
      <c r="P228" s="175">
        <f>O228*H228</f>
        <v>0</v>
      </c>
      <c r="Q228" s="175">
        <v>0</v>
      </c>
      <c r="R228" s="175">
        <f>Q228*H228</f>
        <v>0</v>
      </c>
      <c r="S228" s="175">
        <v>0</v>
      </c>
      <c r="T228" s="176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177" t="s">
        <v>245</v>
      </c>
      <c r="AT228" s="177" t="s">
        <v>145</v>
      </c>
      <c r="AU228" s="177" t="s">
        <v>81</v>
      </c>
      <c r="AY228" s="20" t="s">
        <v>142</v>
      </c>
      <c r="BE228" s="178">
        <f>IF(N228="základní",J228,0)</f>
        <v>0</v>
      </c>
      <c r="BF228" s="178">
        <f>IF(N228="snížená",J228,0)</f>
        <v>0</v>
      </c>
      <c r="BG228" s="178">
        <f>IF(N228="zákl. přenesená",J228,0)</f>
        <v>0</v>
      </c>
      <c r="BH228" s="178">
        <f>IF(N228="sníž. přenesená",J228,0)</f>
        <v>0</v>
      </c>
      <c r="BI228" s="178">
        <f>IF(N228="nulová",J228,0)</f>
        <v>0</v>
      </c>
      <c r="BJ228" s="20" t="s">
        <v>79</v>
      </c>
      <c r="BK228" s="178">
        <f>ROUND(I228*H228,2)</f>
        <v>0</v>
      </c>
      <c r="BL228" s="20" t="s">
        <v>245</v>
      </c>
      <c r="BM228" s="177" t="s">
        <v>496</v>
      </c>
    </row>
    <row r="229" s="2" customFormat="1">
      <c r="A229" s="39"/>
      <c r="B229" s="40"/>
      <c r="C229" s="39"/>
      <c r="D229" s="179" t="s">
        <v>152</v>
      </c>
      <c r="E229" s="39"/>
      <c r="F229" s="180" t="s">
        <v>497</v>
      </c>
      <c r="G229" s="39"/>
      <c r="H229" s="39"/>
      <c r="I229" s="181"/>
      <c r="J229" s="39"/>
      <c r="K229" s="39"/>
      <c r="L229" s="40"/>
      <c r="M229" s="182"/>
      <c r="N229" s="183"/>
      <c r="O229" s="73"/>
      <c r="P229" s="73"/>
      <c r="Q229" s="73"/>
      <c r="R229" s="73"/>
      <c r="S229" s="73"/>
      <c r="T229" s="74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20" t="s">
        <v>152</v>
      </c>
      <c r="AU229" s="20" t="s">
        <v>81</v>
      </c>
    </row>
    <row r="230" s="2" customFormat="1">
      <c r="A230" s="39"/>
      <c r="B230" s="40"/>
      <c r="C230" s="39"/>
      <c r="D230" s="184" t="s">
        <v>154</v>
      </c>
      <c r="E230" s="39"/>
      <c r="F230" s="185" t="s">
        <v>498</v>
      </c>
      <c r="G230" s="39"/>
      <c r="H230" s="39"/>
      <c r="I230" s="181"/>
      <c r="J230" s="39"/>
      <c r="K230" s="39"/>
      <c r="L230" s="40"/>
      <c r="M230" s="182"/>
      <c r="N230" s="183"/>
      <c r="O230" s="73"/>
      <c r="P230" s="73"/>
      <c r="Q230" s="73"/>
      <c r="R230" s="73"/>
      <c r="S230" s="73"/>
      <c r="T230" s="74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T230" s="20" t="s">
        <v>154</v>
      </c>
      <c r="AU230" s="20" t="s">
        <v>81</v>
      </c>
    </row>
    <row r="231" s="13" customFormat="1">
      <c r="A231" s="13"/>
      <c r="B231" s="186"/>
      <c r="C231" s="13"/>
      <c r="D231" s="179" t="s">
        <v>156</v>
      </c>
      <c r="E231" s="187" t="s">
        <v>3</v>
      </c>
      <c r="F231" s="188" t="s">
        <v>399</v>
      </c>
      <c r="G231" s="13"/>
      <c r="H231" s="189">
        <v>3</v>
      </c>
      <c r="I231" s="190"/>
      <c r="J231" s="13"/>
      <c r="K231" s="13"/>
      <c r="L231" s="186"/>
      <c r="M231" s="191"/>
      <c r="N231" s="192"/>
      <c r="O231" s="192"/>
      <c r="P231" s="192"/>
      <c r="Q231" s="192"/>
      <c r="R231" s="192"/>
      <c r="S231" s="192"/>
      <c r="T231" s="19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187" t="s">
        <v>156</v>
      </c>
      <c r="AU231" s="187" t="s">
        <v>81</v>
      </c>
      <c r="AV231" s="13" t="s">
        <v>81</v>
      </c>
      <c r="AW231" s="13" t="s">
        <v>33</v>
      </c>
      <c r="AX231" s="13" t="s">
        <v>79</v>
      </c>
      <c r="AY231" s="187" t="s">
        <v>142</v>
      </c>
    </row>
    <row r="232" s="2" customFormat="1" ht="24.15" customHeight="1">
      <c r="A232" s="39"/>
      <c r="B232" s="165"/>
      <c r="C232" s="212" t="s">
        <v>499</v>
      </c>
      <c r="D232" s="212" t="s">
        <v>361</v>
      </c>
      <c r="E232" s="213" t="s">
        <v>500</v>
      </c>
      <c r="F232" s="214" t="s">
        <v>501</v>
      </c>
      <c r="G232" s="215" t="s">
        <v>184</v>
      </c>
      <c r="H232" s="216">
        <v>3</v>
      </c>
      <c r="I232" s="217"/>
      <c r="J232" s="218">
        <f>ROUND(I232*H232,2)</f>
        <v>0</v>
      </c>
      <c r="K232" s="214" t="s">
        <v>3</v>
      </c>
      <c r="L232" s="219"/>
      <c r="M232" s="220" t="s">
        <v>3</v>
      </c>
      <c r="N232" s="221" t="s">
        <v>42</v>
      </c>
      <c r="O232" s="73"/>
      <c r="P232" s="175">
        <f>O232*H232</f>
        <v>0</v>
      </c>
      <c r="Q232" s="175">
        <v>0.042999999999999997</v>
      </c>
      <c r="R232" s="175">
        <f>Q232*H232</f>
        <v>0.129</v>
      </c>
      <c r="S232" s="175">
        <v>0</v>
      </c>
      <c r="T232" s="176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177" t="s">
        <v>474</v>
      </c>
      <c r="AT232" s="177" t="s">
        <v>361</v>
      </c>
      <c r="AU232" s="177" t="s">
        <v>81</v>
      </c>
      <c r="AY232" s="20" t="s">
        <v>142</v>
      </c>
      <c r="BE232" s="178">
        <f>IF(N232="základní",J232,0)</f>
        <v>0</v>
      </c>
      <c r="BF232" s="178">
        <f>IF(N232="snížená",J232,0)</f>
        <v>0</v>
      </c>
      <c r="BG232" s="178">
        <f>IF(N232="zákl. přenesená",J232,0)</f>
        <v>0</v>
      </c>
      <c r="BH232" s="178">
        <f>IF(N232="sníž. přenesená",J232,0)</f>
        <v>0</v>
      </c>
      <c r="BI232" s="178">
        <f>IF(N232="nulová",J232,0)</f>
        <v>0</v>
      </c>
      <c r="BJ232" s="20" t="s">
        <v>79</v>
      </c>
      <c r="BK232" s="178">
        <f>ROUND(I232*H232,2)</f>
        <v>0</v>
      </c>
      <c r="BL232" s="20" t="s">
        <v>245</v>
      </c>
      <c r="BM232" s="177" t="s">
        <v>502</v>
      </c>
    </row>
    <row r="233" s="2" customFormat="1">
      <c r="A233" s="39"/>
      <c r="B233" s="40"/>
      <c r="C233" s="39"/>
      <c r="D233" s="179" t="s">
        <v>152</v>
      </c>
      <c r="E233" s="39"/>
      <c r="F233" s="180" t="s">
        <v>501</v>
      </c>
      <c r="G233" s="39"/>
      <c r="H233" s="39"/>
      <c r="I233" s="181"/>
      <c r="J233" s="39"/>
      <c r="K233" s="39"/>
      <c r="L233" s="40"/>
      <c r="M233" s="182"/>
      <c r="N233" s="183"/>
      <c r="O233" s="73"/>
      <c r="P233" s="73"/>
      <c r="Q233" s="73"/>
      <c r="R233" s="73"/>
      <c r="S233" s="73"/>
      <c r="T233" s="74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20" t="s">
        <v>152</v>
      </c>
      <c r="AU233" s="20" t="s">
        <v>81</v>
      </c>
    </row>
    <row r="234" s="2" customFormat="1" ht="33" customHeight="1">
      <c r="A234" s="39"/>
      <c r="B234" s="165"/>
      <c r="C234" s="166" t="s">
        <v>503</v>
      </c>
      <c r="D234" s="166" t="s">
        <v>145</v>
      </c>
      <c r="E234" s="167" t="s">
        <v>504</v>
      </c>
      <c r="F234" s="168" t="s">
        <v>505</v>
      </c>
      <c r="G234" s="169" t="s">
        <v>184</v>
      </c>
      <c r="H234" s="170">
        <v>1</v>
      </c>
      <c r="I234" s="171"/>
      <c r="J234" s="172">
        <f>ROUND(I234*H234,2)</f>
        <v>0</v>
      </c>
      <c r="K234" s="168" t="s">
        <v>3</v>
      </c>
      <c r="L234" s="40"/>
      <c r="M234" s="173" t="s">
        <v>3</v>
      </c>
      <c r="N234" s="174" t="s">
        <v>42</v>
      </c>
      <c r="O234" s="73"/>
      <c r="P234" s="175">
        <f>O234*H234</f>
        <v>0</v>
      </c>
      <c r="Q234" s="175">
        <v>0</v>
      </c>
      <c r="R234" s="175">
        <f>Q234*H234</f>
        <v>0</v>
      </c>
      <c r="S234" s="175">
        <v>0</v>
      </c>
      <c r="T234" s="176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177" t="s">
        <v>245</v>
      </c>
      <c r="AT234" s="177" t="s">
        <v>145</v>
      </c>
      <c r="AU234" s="177" t="s">
        <v>81</v>
      </c>
      <c r="AY234" s="20" t="s">
        <v>142</v>
      </c>
      <c r="BE234" s="178">
        <f>IF(N234="základní",J234,0)</f>
        <v>0</v>
      </c>
      <c r="BF234" s="178">
        <f>IF(N234="snížená",J234,0)</f>
        <v>0</v>
      </c>
      <c r="BG234" s="178">
        <f>IF(N234="zákl. přenesená",J234,0)</f>
        <v>0</v>
      </c>
      <c r="BH234" s="178">
        <f>IF(N234="sníž. přenesená",J234,0)</f>
        <v>0</v>
      </c>
      <c r="BI234" s="178">
        <f>IF(N234="nulová",J234,0)</f>
        <v>0</v>
      </c>
      <c r="BJ234" s="20" t="s">
        <v>79</v>
      </c>
      <c r="BK234" s="178">
        <f>ROUND(I234*H234,2)</f>
        <v>0</v>
      </c>
      <c r="BL234" s="20" t="s">
        <v>245</v>
      </c>
      <c r="BM234" s="177" t="s">
        <v>506</v>
      </c>
    </row>
    <row r="235" s="2" customFormat="1">
      <c r="A235" s="39"/>
      <c r="B235" s="40"/>
      <c r="C235" s="39"/>
      <c r="D235" s="179" t="s">
        <v>152</v>
      </c>
      <c r="E235" s="39"/>
      <c r="F235" s="180" t="s">
        <v>505</v>
      </c>
      <c r="G235" s="39"/>
      <c r="H235" s="39"/>
      <c r="I235" s="181"/>
      <c r="J235" s="39"/>
      <c r="K235" s="39"/>
      <c r="L235" s="40"/>
      <c r="M235" s="182"/>
      <c r="N235" s="183"/>
      <c r="O235" s="73"/>
      <c r="P235" s="73"/>
      <c r="Q235" s="73"/>
      <c r="R235" s="73"/>
      <c r="S235" s="73"/>
      <c r="T235" s="74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20" t="s">
        <v>152</v>
      </c>
      <c r="AU235" s="20" t="s">
        <v>81</v>
      </c>
    </row>
    <row r="236" s="15" customFormat="1">
      <c r="A236" s="15"/>
      <c r="B236" s="205"/>
      <c r="C236" s="15"/>
      <c r="D236" s="179" t="s">
        <v>156</v>
      </c>
      <c r="E236" s="206" t="s">
        <v>3</v>
      </c>
      <c r="F236" s="207" t="s">
        <v>507</v>
      </c>
      <c r="G236" s="15"/>
      <c r="H236" s="206" t="s">
        <v>3</v>
      </c>
      <c r="I236" s="208"/>
      <c r="J236" s="15"/>
      <c r="K236" s="15"/>
      <c r="L236" s="205"/>
      <c r="M236" s="209"/>
      <c r="N236" s="210"/>
      <c r="O236" s="210"/>
      <c r="P236" s="210"/>
      <c r="Q236" s="210"/>
      <c r="R236" s="210"/>
      <c r="S236" s="210"/>
      <c r="T236" s="211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06" t="s">
        <v>156</v>
      </c>
      <c r="AU236" s="206" t="s">
        <v>81</v>
      </c>
      <c r="AV236" s="15" t="s">
        <v>79</v>
      </c>
      <c r="AW236" s="15" t="s">
        <v>33</v>
      </c>
      <c r="AX236" s="15" t="s">
        <v>71</v>
      </c>
      <c r="AY236" s="206" t="s">
        <v>142</v>
      </c>
    </row>
    <row r="237" s="13" customFormat="1">
      <c r="A237" s="13"/>
      <c r="B237" s="186"/>
      <c r="C237" s="13"/>
      <c r="D237" s="179" t="s">
        <v>156</v>
      </c>
      <c r="E237" s="187" t="s">
        <v>3</v>
      </c>
      <c r="F237" s="188" t="s">
        <v>79</v>
      </c>
      <c r="G237" s="13"/>
      <c r="H237" s="189">
        <v>1</v>
      </c>
      <c r="I237" s="190"/>
      <c r="J237" s="13"/>
      <c r="K237" s="13"/>
      <c r="L237" s="186"/>
      <c r="M237" s="191"/>
      <c r="N237" s="192"/>
      <c r="O237" s="192"/>
      <c r="P237" s="192"/>
      <c r="Q237" s="192"/>
      <c r="R237" s="192"/>
      <c r="S237" s="192"/>
      <c r="T237" s="19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7" t="s">
        <v>156</v>
      </c>
      <c r="AU237" s="187" t="s">
        <v>81</v>
      </c>
      <c r="AV237" s="13" t="s">
        <v>81</v>
      </c>
      <c r="AW237" s="13" t="s">
        <v>33</v>
      </c>
      <c r="AX237" s="13" t="s">
        <v>79</v>
      </c>
      <c r="AY237" s="187" t="s">
        <v>142</v>
      </c>
    </row>
    <row r="238" s="2" customFormat="1" ht="16.5" customHeight="1">
      <c r="A238" s="39"/>
      <c r="B238" s="165"/>
      <c r="C238" s="166" t="s">
        <v>508</v>
      </c>
      <c r="D238" s="166" t="s">
        <v>145</v>
      </c>
      <c r="E238" s="167" t="s">
        <v>509</v>
      </c>
      <c r="F238" s="168" t="s">
        <v>510</v>
      </c>
      <c r="G238" s="169" t="s">
        <v>452</v>
      </c>
      <c r="H238" s="223"/>
      <c r="I238" s="171"/>
      <c r="J238" s="172">
        <f>ROUND(I238*H238,2)</f>
        <v>0</v>
      </c>
      <c r="K238" s="168" t="s">
        <v>149</v>
      </c>
      <c r="L238" s="40"/>
      <c r="M238" s="173" t="s">
        <v>3</v>
      </c>
      <c r="N238" s="174" t="s">
        <v>42</v>
      </c>
      <c r="O238" s="73"/>
      <c r="P238" s="175">
        <f>O238*H238</f>
        <v>0</v>
      </c>
      <c r="Q238" s="175">
        <v>0</v>
      </c>
      <c r="R238" s="175">
        <f>Q238*H238</f>
        <v>0</v>
      </c>
      <c r="S238" s="175">
        <v>0</v>
      </c>
      <c r="T238" s="176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77" t="s">
        <v>245</v>
      </c>
      <c r="AT238" s="177" t="s">
        <v>145</v>
      </c>
      <c r="AU238" s="177" t="s">
        <v>81</v>
      </c>
      <c r="AY238" s="20" t="s">
        <v>142</v>
      </c>
      <c r="BE238" s="178">
        <f>IF(N238="základní",J238,0)</f>
        <v>0</v>
      </c>
      <c r="BF238" s="178">
        <f>IF(N238="snížená",J238,0)</f>
        <v>0</v>
      </c>
      <c r="BG238" s="178">
        <f>IF(N238="zákl. přenesená",J238,0)</f>
        <v>0</v>
      </c>
      <c r="BH238" s="178">
        <f>IF(N238="sníž. přenesená",J238,0)</f>
        <v>0</v>
      </c>
      <c r="BI238" s="178">
        <f>IF(N238="nulová",J238,0)</f>
        <v>0</v>
      </c>
      <c r="BJ238" s="20" t="s">
        <v>79</v>
      </c>
      <c r="BK238" s="178">
        <f>ROUND(I238*H238,2)</f>
        <v>0</v>
      </c>
      <c r="BL238" s="20" t="s">
        <v>245</v>
      </c>
      <c r="BM238" s="177" t="s">
        <v>511</v>
      </c>
    </row>
    <row r="239" s="2" customFormat="1">
      <c r="A239" s="39"/>
      <c r="B239" s="40"/>
      <c r="C239" s="39"/>
      <c r="D239" s="179" t="s">
        <v>152</v>
      </c>
      <c r="E239" s="39"/>
      <c r="F239" s="180" t="s">
        <v>512</v>
      </c>
      <c r="G239" s="39"/>
      <c r="H239" s="39"/>
      <c r="I239" s="181"/>
      <c r="J239" s="39"/>
      <c r="K239" s="39"/>
      <c r="L239" s="40"/>
      <c r="M239" s="182"/>
      <c r="N239" s="183"/>
      <c r="O239" s="73"/>
      <c r="P239" s="73"/>
      <c r="Q239" s="73"/>
      <c r="R239" s="73"/>
      <c r="S239" s="73"/>
      <c r="T239" s="74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20" t="s">
        <v>152</v>
      </c>
      <c r="AU239" s="20" t="s">
        <v>81</v>
      </c>
    </row>
    <row r="240" s="2" customFormat="1">
      <c r="A240" s="39"/>
      <c r="B240" s="40"/>
      <c r="C240" s="39"/>
      <c r="D240" s="184" t="s">
        <v>154</v>
      </c>
      <c r="E240" s="39"/>
      <c r="F240" s="185" t="s">
        <v>513</v>
      </c>
      <c r="G240" s="39"/>
      <c r="H240" s="39"/>
      <c r="I240" s="181"/>
      <c r="J240" s="39"/>
      <c r="K240" s="39"/>
      <c r="L240" s="40"/>
      <c r="M240" s="182"/>
      <c r="N240" s="183"/>
      <c r="O240" s="73"/>
      <c r="P240" s="73"/>
      <c r="Q240" s="73"/>
      <c r="R240" s="73"/>
      <c r="S240" s="73"/>
      <c r="T240" s="74"/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T240" s="20" t="s">
        <v>154</v>
      </c>
      <c r="AU240" s="20" t="s">
        <v>81</v>
      </c>
    </row>
    <row r="241" s="12" customFormat="1" ht="22.8" customHeight="1">
      <c r="A241" s="12"/>
      <c r="B241" s="152"/>
      <c r="C241" s="12"/>
      <c r="D241" s="153" t="s">
        <v>70</v>
      </c>
      <c r="E241" s="163" t="s">
        <v>514</v>
      </c>
      <c r="F241" s="163" t="s">
        <v>515</v>
      </c>
      <c r="G241" s="12"/>
      <c r="H241" s="12"/>
      <c r="I241" s="155"/>
      <c r="J241" s="164">
        <f>BK241</f>
        <v>0</v>
      </c>
      <c r="K241" s="12"/>
      <c r="L241" s="152"/>
      <c r="M241" s="157"/>
      <c r="N241" s="158"/>
      <c r="O241" s="158"/>
      <c r="P241" s="159">
        <f>SUM(P242:P253)</f>
        <v>0</v>
      </c>
      <c r="Q241" s="158"/>
      <c r="R241" s="159">
        <f>SUM(R242:R253)</f>
        <v>1.0491016499999999</v>
      </c>
      <c r="S241" s="158"/>
      <c r="T241" s="160">
        <f>SUM(T242:T253)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153" t="s">
        <v>81</v>
      </c>
      <c r="AT241" s="161" t="s">
        <v>70</v>
      </c>
      <c r="AU241" s="161" t="s">
        <v>79</v>
      </c>
      <c r="AY241" s="153" t="s">
        <v>142</v>
      </c>
      <c r="BK241" s="162">
        <f>SUM(BK242:BK253)</f>
        <v>0</v>
      </c>
    </row>
    <row r="242" s="2" customFormat="1" ht="16.5" customHeight="1">
      <c r="A242" s="39"/>
      <c r="B242" s="165"/>
      <c r="C242" s="166" t="s">
        <v>516</v>
      </c>
      <c r="D242" s="166" t="s">
        <v>145</v>
      </c>
      <c r="E242" s="167" t="s">
        <v>517</v>
      </c>
      <c r="F242" s="168" t="s">
        <v>518</v>
      </c>
      <c r="G242" s="169" t="s">
        <v>519</v>
      </c>
      <c r="H242" s="170">
        <v>82.033000000000001</v>
      </c>
      <c r="I242" s="171"/>
      <c r="J242" s="172">
        <f>ROUND(I242*H242,2)</f>
        <v>0</v>
      </c>
      <c r="K242" s="168" t="s">
        <v>3</v>
      </c>
      <c r="L242" s="40"/>
      <c r="M242" s="173" t="s">
        <v>3</v>
      </c>
      <c r="N242" s="174" t="s">
        <v>42</v>
      </c>
      <c r="O242" s="73"/>
      <c r="P242" s="175">
        <f>O242*H242</f>
        <v>0</v>
      </c>
      <c r="Q242" s="175">
        <v>0</v>
      </c>
      <c r="R242" s="175">
        <f>Q242*H242</f>
        <v>0</v>
      </c>
      <c r="S242" s="175">
        <v>0</v>
      </c>
      <c r="T242" s="176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177" t="s">
        <v>245</v>
      </c>
      <c r="AT242" s="177" t="s">
        <v>145</v>
      </c>
      <c r="AU242" s="177" t="s">
        <v>81</v>
      </c>
      <c r="AY242" s="20" t="s">
        <v>142</v>
      </c>
      <c r="BE242" s="178">
        <f>IF(N242="základní",J242,0)</f>
        <v>0</v>
      </c>
      <c r="BF242" s="178">
        <f>IF(N242="snížená",J242,0)</f>
        <v>0</v>
      </c>
      <c r="BG242" s="178">
        <f>IF(N242="zákl. přenesená",J242,0)</f>
        <v>0</v>
      </c>
      <c r="BH242" s="178">
        <f>IF(N242="sníž. přenesená",J242,0)</f>
        <v>0</v>
      </c>
      <c r="BI242" s="178">
        <f>IF(N242="nulová",J242,0)</f>
        <v>0</v>
      </c>
      <c r="BJ242" s="20" t="s">
        <v>79</v>
      </c>
      <c r="BK242" s="178">
        <f>ROUND(I242*H242,2)</f>
        <v>0</v>
      </c>
      <c r="BL242" s="20" t="s">
        <v>245</v>
      </c>
      <c r="BM242" s="177" t="s">
        <v>520</v>
      </c>
    </row>
    <row r="243" s="2" customFormat="1">
      <c r="A243" s="39"/>
      <c r="B243" s="40"/>
      <c r="C243" s="39"/>
      <c r="D243" s="179" t="s">
        <v>152</v>
      </c>
      <c r="E243" s="39"/>
      <c r="F243" s="180" t="s">
        <v>518</v>
      </c>
      <c r="G243" s="39"/>
      <c r="H243" s="39"/>
      <c r="I243" s="181"/>
      <c r="J243" s="39"/>
      <c r="K243" s="39"/>
      <c r="L243" s="40"/>
      <c r="M243" s="182"/>
      <c r="N243" s="183"/>
      <c r="O243" s="73"/>
      <c r="P243" s="73"/>
      <c r="Q243" s="73"/>
      <c r="R243" s="73"/>
      <c r="S243" s="73"/>
      <c r="T243" s="74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20" t="s">
        <v>152</v>
      </c>
      <c r="AU243" s="20" t="s">
        <v>81</v>
      </c>
    </row>
    <row r="244" s="2" customFormat="1" ht="16.5" customHeight="1">
      <c r="A244" s="39"/>
      <c r="B244" s="165"/>
      <c r="C244" s="166" t="s">
        <v>521</v>
      </c>
      <c r="D244" s="166" t="s">
        <v>145</v>
      </c>
      <c r="E244" s="167" t="s">
        <v>522</v>
      </c>
      <c r="F244" s="168" t="s">
        <v>523</v>
      </c>
      <c r="G244" s="169" t="s">
        <v>519</v>
      </c>
      <c r="H244" s="170">
        <v>82.033000000000001</v>
      </c>
      <c r="I244" s="171"/>
      <c r="J244" s="172">
        <f>ROUND(I244*H244,2)</f>
        <v>0</v>
      </c>
      <c r="K244" s="168" t="s">
        <v>149</v>
      </c>
      <c r="L244" s="40"/>
      <c r="M244" s="173" t="s">
        <v>3</v>
      </c>
      <c r="N244" s="174" t="s">
        <v>42</v>
      </c>
      <c r="O244" s="73"/>
      <c r="P244" s="175">
        <f>O244*H244</f>
        <v>0</v>
      </c>
      <c r="Q244" s="175">
        <v>5.0000000000000002E-05</v>
      </c>
      <c r="R244" s="175">
        <f>Q244*H244</f>
        <v>0.0041016500000000001</v>
      </c>
      <c r="S244" s="175">
        <v>0</v>
      </c>
      <c r="T244" s="176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177" t="s">
        <v>245</v>
      </c>
      <c r="AT244" s="177" t="s">
        <v>145</v>
      </c>
      <c r="AU244" s="177" t="s">
        <v>81</v>
      </c>
      <c r="AY244" s="20" t="s">
        <v>142</v>
      </c>
      <c r="BE244" s="178">
        <f>IF(N244="základní",J244,0)</f>
        <v>0</v>
      </c>
      <c r="BF244" s="178">
        <f>IF(N244="snížená",J244,0)</f>
        <v>0</v>
      </c>
      <c r="BG244" s="178">
        <f>IF(N244="zákl. přenesená",J244,0)</f>
        <v>0</v>
      </c>
      <c r="BH244" s="178">
        <f>IF(N244="sníž. přenesená",J244,0)</f>
        <v>0</v>
      </c>
      <c r="BI244" s="178">
        <f>IF(N244="nulová",J244,0)</f>
        <v>0</v>
      </c>
      <c r="BJ244" s="20" t="s">
        <v>79</v>
      </c>
      <c r="BK244" s="178">
        <f>ROUND(I244*H244,2)</f>
        <v>0</v>
      </c>
      <c r="BL244" s="20" t="s">
        <v>245</v>
      </c>
      <c r="BM244" s="177" t="s">
        <v>524</v>
      </c>
    </row>
    <row r="245" s="2" customFormat="1">
      <c r="A245" s="39"/>
      <c r="B245" s="40"/>
      <c r="C245" s="39"/>
      <c r="D245" s="179" t="s">
        <v>152</v>
      </c>
      <c r="E245" s="39"/>
      <c r="F245" s="180" t="s">
        <v>525</v>
      </c>
      <c r="G245" s="39"/>
      <c r="H245" s="39"/>
      <c r="I245" s="181"/>
      <c r="J245" s="39"/>
      <c r="K245" s="39"/>
      <c r="L245" s="40"/>
      <c r="M245" s="182"/>
      <c r="N245" s="183"/>
      <c r="O245" s="73"/>
      <c r="P245" s="73"/>
      <c r="Q245" s="73"/>
      <c r="R245" s="73"/>
      <c r="S245" s="73"/>
      <c r="T245" s="74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20" t="s">
        <v>152</v>
      </c>
      <c r="AU245" s="20" t="s">
        <v>81</v>
      </c>
    </row>
    <row r="246" s="2" customFormat="1">
      <c r="A246" s="39"/>
      <c r="B246" s="40"/>
      <c r="C246" s="39"/>
      <c r="D246" s="184" t="s">
        <v>154</v>
      </c>
      <c r="E246" s="39"/>
      <c r="F246" s="185" t="s">
        <v>526</v>
      </c>
      <c r="G246" s="39"/>
      <c r="H246" s="39"/>
      <c r="I246" s="181"/>
      <c r="J246" s="39"/>
      <c r="K246" s="39"/>
      <c r="L246" s="40"/>
      <c r="M246" s="182"/>
      <c r="N246" s="183"/>
      <c r="O246" s="73"/>
      <c r="P246" s="73"/>
      <c r="Q246" s="73"/>
      <c r="R246" s="73"/>
      <c r="S246" s="73"/>
      <c r="T246" s="74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20" t="s">
        <v>154</v>
      </c>
      <c r="AU246" s="20" t="s">
        <v>81</v>
      </c>
    </row>
    <row r="247" s="13" customFormat="1">
      <c r="A247" s="13"/>
      <c r="B247" s="186"/>
      <c r="C247" s="13"/>
      <c r="D247" s="179" t="s">
        <v>156</v>
      </c>
      <c r="E247" s="187" t="s">
        <v>3</v>
      </c>
      <c r="F247" s="188" t="s">
        <v>527</v>
      </c>
      <c r="G247" s="13"/>
      <c r="H247" s="189">
        <v>82.033000000000001</v>
      </c>
      <c r="I247" s="190"/>
      <c r="J247" s="13"/>
      <c r="K247" s="13"/>
      <c r="L247" s="186"/>
      <c r="M247" s="191"/>
      <c r="N247" s="192"/>
      <c r="O247" s="192"/>
      <c r="P247" s="192"/>
      <c r="Q247" s="192"/>
      <c r="R247" s="192"/>
      <c r="S247" s="192"/>
      <c r="T247" s="19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7" t="s">
        <v>156</v>
      </c>
      <c r="AU247" s="187" t="s">
        <v>81</v>
      </c>
      <c r="AV247" s="13" t="s">
        <v>81</v>
      </c>
      <c r="AW247" s="13" t="s">
        <v>33</v>
      </c>
      <c r="AX247" s="13" t="s">
        <v>79</v>
      </c>
      <c r="AY247" s="187" t="s">
        <v>142</v>
      </c>
    </row>
    <row r="248" s="2" customFormat="1" ht="16.5" customHeight="1">
      <c r="A248" s="39"/>
      <c r="B248" s="165"/>
      <c r="C248" s="212" t="s">
        <v>528</v>
      </c>
      <c r="D248" s="212" t="s">
        <v>361</v>
      </c>
      <c r="E248" s="213" t="s">
        <v>529</v>
      </c>
      <c r="F248" s="214" t="s">
        <v>530</v>
      </c>
      <c r="G248" s="215" t="s">
        <v>210</v>
      </c>
      <c r="H248" s="216">
        <v>1.0449999999999999</v>
      </c>
      <c r="I248" s="217"/>
      <c r="J248" s="218">
        <f>ROUND(I248*H248,2)</f>
        <v>0</v>
      </c>
      <c r="K248" s="214" t="s">
        <v>149</v>
      </c>
      <c r="L248" s="219"/>
      <c r="M248" s="220" t="s">
        <v>3</v>
      </c>
      <c r="N248" s="221" t="s">
        <v>42</v>
      </c>
      <c r="O248" s="73"/>
      <c r="P248" s="175">
        <f>O248*H248</f>
        <v>0</v>
      </c>
      <c r="Q248" s="175">
        <v>1</v>
      </c>
      <c r="R248" s="175">
        <f>Q248*H248</f>
        <v>1.0449999999999999</v>
      </c>
      <c r="S248" s="175">
        <v>0</v>
      </c>
      <c r="T248" s="176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177" t="s">
        <v>474</v>
      </c>
      <c r="AT248" s="177" t="s">
        <v>361</v>
      </c>
      <c r="AU248" s="177" t="s">
        <v>81</v>
      </c>
      <c r="AY248" s="20" t="s">
        <v>142</v>
      </c>
      <c r="BE248" s="178">
        <f>IF(N248="základní",J248,0)</f>
        <v>0</v>
      </c>
      <c r="BF248" s="178">
        <f>IF(N248="snížená",J248,0)</f>
        <v>0</v>
      </c>
      <c r="BG248" s="178">
        <f>IF(N248="zákl. přenesená",J248,0)</f>
        <v>0</v>
      </c>
      <c r="BH248" s="178">
        <f>IF(N248="sníž. přenesená",J248,0)</f>
        <v>0</v>
      </c>
      <c r="BI248" s="178">
        <f>IF(N248="nulová",J248,0)</f>
        <v>0</v>
      </c>
      <c r="BJ248" s="20" t="s">
        <v>79</v>
      </c>
      <c r="BK248" s="178">
        <f>ROUND(I248*H248,2)</f>
        <v>0</v>
      </c>
      <c r="BL248" s="20" t="s">
        <v>245</v>
      </c>
      <c r="BM248" s="177" t="s">
        <v>531</v>
      </c>
    </row>
    <row r="249" s="2" customFormat="1">
      <c r="A249" s="39"/>
      <c r="B249" s="40"/>
      <c r="C249" s="39"/>
      <c r="D249" s="179" t="s">
        <v>152</v>
      </c>
      <c r="E249" s="39"/>
      <c r="F249" s="180" t="s">
        <v>530</v>
      </c>
      <c r="G249" s="39"/>
      <c r="H249" s="39"/>
      <c r="I249" s="181"/>
      <c r="J249" s="39"/>
      <c r="K249" s="39"/>
      <c r="L249" s="40"/>
      <c r="M249" s="182"/>
      <c r="N249" s="183"/>
      <c r="O249" s="73"/>
      <c r="P249" s="73"/>
      <c r="Q249" s="73"/>
      <c r="R249" s="73"/>
      <c r="S249" s="73"/>
      <c r="T249" s="74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20" t="s">
        <v>152</v>
      </c>
      <c r="AU249" s="20" t="s">
        <v>81</v>
      </c>
    </row>
    <row r="250" s="2" customFormat="1">
      <c r="A250" s="39"/>
      <c r="B250" s="40"/>
      <c r="C250" s="39"/>
      <c r="D250" s="179" t="s">
        <v>403</v>
      </c>
      <c r="E250" s="39"/>
      <c r="F250" s="222" t="s">
        <v>532</v>
      </c>
      <c r="G250" s="39"/>
      <c r="H250" s="39"/>
      <c r="I250" s="181"/>
      <c r="J250" s="39"/>
      <c r="K250" s="39"/>
      <c r="L250" s="40"/>
      <c r="M250" s="182"/>
      <c r="N250" s="183"/>
      <c r="O250" s="73"/>
      <c r="P250" s="73"/>
      <c r="Q250" s="73"/>
      <c r="R250" s="73"/>
      <c r="S250" s="73"/>
      <c r="T250" s="74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20" t="s">
        <v>403</v>
      </c>
      <c r="AU250" s="20" t="s">
        <v>81</v>
      </c>
    </row>
    <row r="251" s="2" customFormat="1" ht="16.5" customHeight="1">
      <c r="A251" s="39"/>
      <c r="B251" s="165"/>
      <c r="C251" s="166" t="s">
        <v>533</v>
      </c>
      <c r="D251" s="166" t="s">
        <v>145</v>
      </c>
      <c r="E251" s="167" t="s">
        <v>534</v>
      </c>
      <c r="F251" s="168" t="s">
        <v>535</v>
      </c>
      <c r="G251" s="169" t="s">
        <v>452</v>
      </c>
      <c r="H251" s="223"/>
      <c r="I251" s="171"/>
      <c r="J251" s="172">
        <f>ROUND(I251*H251,2)</f>
        <v>0</v>
      </c>
      <c r="K251" s="168" t="s">
        <v>149</v>
      </c>
      <c r="L251" s="40"/>
      <c r="M251" s="173" t="s">
        <v>3</v>
      </c>
      <c r="N251" s="174" t="s">
        <v>42</v>
      </c>
      <c r="O251" s="73"/>
      <c r="P251" s="175">
        <f>O251*H251</f>
        <v>0</v>
      </c>
      <c r="Q251" s="175">
        <v>0</v>
      </c>
      <c r="R251" s="175">
        <f>Q251*H251</f>
        <v>0</v>
      </c>
      <c r="S251" s="175">
        <v>0</v>
      </c>
      <c r="T251" s="176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177" t="s">
        <v>245</v>
      </c>
      <c r="AT251" s="177" t="s">
        <v>145</v>
      </c>
      <c r="AU251" s="177" t="s">
        <v>81</v>
      </c>
      <c r="AY251" s="20" t="s">
        <v>142</v>
      </c>
      <c r="BE251" s="178">
        <f>IF(N251="základní",J251,0)</f>
        <v>0</v>
      </c>
      <c r="BF251" s="178">
        <f>IF(N251="snížená",J251,0)</f>
        <v>0</v>
      </c>
      <c r="BG251" s="178">
        <f>IF(N251="zákl. přenesená",J251,0)</f>
        <v>0</v>
      </c>
      <c r="BH251" s="178">
        <f>IF(N251="sníž. přenesená",J251,0)</f>
        <v>0</v>
      </c>
      <c r="BI251" s="178">
        <f>IF(N251="nulová",J251,0)</f>
        <v>0</v>
      </c>
      <c r="BJ251" s="20" t="s">
        <v>79</v>
      </c>
      <c r="BK251" s="178">
        <f>ROUND(I251*H251,2)</f>
        <v>0</v>
      </c>
      <c r="BL251" s="20" t="s">
        <v>245</v>
      </c>
      <c r="BM251" s="177" t="s">
        <v>536</v>
      </c>
    </row>
    <row r="252" s="2" customFormat="1">
      <c r="A252" s="39"/>
      <c r="B252" s="40"/>
      <c r="C252" s="39"/>
      <c r="D252" s="179" t="s">
        <v>152</v>
      </c>
      <c r="E252" s="39"/>
      <c r="F252" s="180" t="s">
        <v>537</v>
      </c>
      <c r="G252" s="39"/>
      <c r="H252" s="39"/>
      <c r="I252" s="181"/>
      <c r="J252" s="39"/>
      <c r="K252" s="39"/>
      <c r="L252" s="40"/>
      <c r="M252" s="182"/>
      <c r="N252" s="183"/>
      <c r="O252" s="73"/>
      <c r="P252" s="73"/>
      <c r="Q252" s="73"/>
      <c r="R252" s="73"/>
      <c r="S252" s="73"/>
      <c r="T252" s="74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20" t="s">
        <v>152</v>
      </c>
      <c r="AU252" s="20" t="s">
        <v>81</v>
      </c>
    </row>
    <row r="253" s="2" customFormat="1">
      <c r="A253" s="39"/>
      <c r="B253" s="40"/>
      <c r="C253" s="39"/>
      <c r="D253" s="184" t="s">
        <v>154</v>
      </c>
      <c r="E253" s="39"/>
      <c r="F253" s="185" t="s">
        <v>538</v>
      </c>
      <c r="G253" s="39"/>
      <c r="H253" s="39"/>
      <c r="I253" s="181"/>
      <c r="J253" s="39"/>
      <c r="K253" s="39"/>
      <c r="L253" s="40"/>
      <c r="M253" s="182"/>
      <c r="N253" s="183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154</v>
      </c>
      <c r="AU253" s="20" t="s">
        <v>81</v>
      </c>
    </row>
    <row r="254" s="12" customFormat="1" ht="22.8" customHeight="1">
      <c r="A254" s="12"/>
      <c r="B254" s="152"/>
      <c r="C254" s="12"/>
      <c r="D254" s="153" t="s">
        <v>70</v>
      </c>
      <c r="E254" s="163" t="s">
        <v>275</v>
      </c>
      <c r="F254" s="163" t="s">
        <v>276</v>
      </c>
      <c r="G254" s="12"/>
      <c r="H254" s="12"/>
      <c r="I254" s="155"/>
      <c r="J254" s="164">
        <f>BK254</f>
        <v>0</v>
      </c>
      <c r="K254" s="12"/>
      <c r="L254" s="152"/>
      <c r="M254" s="157"/>
      <c r="N254" s="158"/>
      <c r="O254" s="158"/>
      <c r="P254" s="159">
        <f>SUM(P255:P286)</f>
        <v>0</v>
      </c>
      <c r="Q254" s="158"/>
      <c r="R254" s="159">
        <f>SUM(R255:R286)</f>
        <v>3.037947</v>
      </c>
      <c r="S254" s="158"/>
      <c r="T254" s="160">
        <f>SUM(T255:T286)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3" t="s">
        <v>81</v>
      </c>
      <c r="AT254" s="161" t="s">
        <v>70</v>
      </c>
      <c r="AU254" s="161" t="s">
        <v>79</v>
      </c>
      <c r="AY254" s="153" t="s">
        <v>142</v>
      </c>
      <c r="BK254" s="162">
        <f>SUM(BK255:BK286)</f>
        <v>0</v>
      </c>
    </row>
    <row r="255" s="2" customFormat="1" ht="16.5" customHeight="1">
      <c r="A255" s="39"/>
      <c r="B255" s="165"/>
      <c r="C255" s="166" t="s">
        <v>539</v>
      </c>
      <c r="D255" s="166" t="s">
        <v>145</v>
      </c>
      <c r="E255" s="167" t="s">
        <v>540</v>
      </c>
      <c r="F255" s="168" t="s">
        <v>541</v>
      </c>
      <c r="G255" s="169" t="s">
        <v>148</v>
      </c>
      <c r="H255" s="170">
        <v>68.780000000000001</v>
      </c>
      <c r="I255" s="171"/>
      <c r="J255" s="172">
        <f>ROUND(I255*H255,2)</f>
        <v>0</v>
      </c>
      <c r="K255" s="168" t="s">
        <v>149</v>
      </c>
      <c r="L255" s="40"/>
      <c r="M255" s="173" t="s">
        <v>3</v>
      </c>
      <c r="N255" s="174" t="s">
        <v>42</v>
      </c>
      <c r="O255" s="73"/>
      <c r="P255" s="175">
        <f>O255*H255</f>
        <v>0</v>
      </c>
      <c r="Q255" s="175">
        <v>0.00029999999999999997</v>
      </c>
      <c r="R255" s="175">
        <f>Q255*H255</f>
        <v>0.020634</v>
      </c>
      <c r="S255" s="175">
        <v>0</v>
      </c>
      <c r="T255" s="176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7" t="s">
        <v>245</v>
      </c>
      <c r="AT255" s="177" t="s">
        <v>145</v>
      </c>
      <c r="AU255" s="177" t="s">
        <v>81</v>
      </c>
      <c r="AY255" s="20" t="s">
        <v>142</v>
      </c>
      <c r="BE255" s="178">
        <f>IF(N255="základní",J255,0)</f>
        <v>0</v>
      </c>
      <c r="BF255" s="178">
        <f>IF(N255="snížená",J255,0)</f>
        <v>0</v>
      </c>
      <c r="BG255" s="178">
        <f>IF(N255="zákl. přenesená",J255,0)</f>
        <v>0</v>
      </c>
      <c r="BH255" s="178">
        <f>IF(N255="sníž. přenesená",J255,0)</f>
        <v>0</v>
      </c>
      <c r="BI255" s="178">
        <f>IF(N255="nulová",J255,0)</f>
        <v>0</v>
      </c>
      <c r="BJ255" s="20" t="s">
        <v>79</v>
      </c>
      <c r="BK255" s="178">
        <f>ROUND(I255*H255,2)</f>
        <v>0</v>
      </c>
      <c r="BL255" s="20" t="s">
        <v>245</v>
      </c>
      <c r="BM255" s="177" t="s">
        <v>542</v>
      </c>
    </row>
    <row r="256" s="2" customFormat="1">
      <c r="A256" s="39"/>
      <c r="B256" s="40"/>
      <c r="C256" s="39"/>
      <c r="D256" s="179" t="s">
        <v>152</v>
      </c>
      <c r="E256" s="39"/>
      <c r="F256" s="180" t="s">
        <v>543</v>
      </c>
      <c r="G256" s="39"/>
      <c r="H256" s="39"/>
      <c r="I256" s="181"/>
      <c r="J256" s="39"/>
      <c r="K256" s="39"/>
      <c r="L256" s="40"/>
      <c r="M256" s="182"/>
      <c r="N256" s="183"/>
      <c r="O256" s="73"/>
      <c r="P256" s="73"/>
      <c r="Q256" s="73"/>
      <c r="R256" s="73"/>
      <c r="S256" s="73"/>
      <c r="T256" s="74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20" t="s">
        <v>152</v>
      </c>
      <c r="AU256" s="20" t="s">
        <v>81</v>
      </c>
    </row>
    <row r="257" s="2" customFormat="1">
      <c r="A257" s="39"/>
      <c r="B257" s="40"/>
      <c r="C257" s="39"/>
      <c r="D257" s="184" t="s">
        <v>154</v>
      </c>
      <c r="E257" s="39"/>
      <c r="F257" s="185" t="s">
        <v>544</v>
      </c>
      <c r="G257" s="39"/>
      <c r="H257" s="39"/>
      <c r="I257" s="181"/>
      <c r="J257" s="39"/>
      <c r="K257" s="39"/>
      <c r="L257" s="40"/>
      <c r="M257" s="182"/>
      <c r="N257" s="183"/>
      <c r="O257" s="73"/>
      <c r="P257" s="73"/>
      <c r="Q257" s="73"/>
      <c r="R257" s="73"/>
      <c r="S257" s="73"/>
      <c r="T257" s="74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T257" s="20" t="s">
        <v>154</v>
      </c>
      <c r="AU257" s="20" t="s">
        <v>81</v>
      </c>
    </row>
    <row r="258" s="13" customFormat="1">
      <c r="A258" s="13"/>
      <c r="B258" s="186"/>
      <c r="C258" s="13"/>
      <c r="D258" s="179" t="s">
        <v>156</v>
      </c>
      <c r="E258" s="187" t="s">
        <v>3</v>
      </c>
      <c r="F258" s="188" t="s">
        <v>545</v>
      </c>
      <c r="G258" s="13"/>
      <c r="H258" s="189">
        <v>68.780000000000001</v>
      </c>
      <c r="I258" s="190"/>
      <c r="J258" s="13"/>
      <c r="K258" s="13"/>
      <c r="L258" s="186"/>
      <c r="M258" s="191"/>
      <c r="N258" s="192"/>
      <c r="O258" s="192"/>
      <c r="P258" s="192"/>
      <c r="Q258" s="192"/>
      <c r="R258" s="192"/>
      <c r="S258" s="192"/>
      <c r="T258" s="19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187" t="s">
        <v>156</v>
      </c>
      <c r="AU258" s="187" t="s">
        <v>81</v>
      </c>
      <c r="AV258" s="13" t="s">
        <v>81</v>
      </c>
      <c r="AW258" s="13" t="s">
        <v>33</v>
      </c>
      <c r="AX258" s="13" t="s">
        <v>79</v>
      </c>
      <c r="AY258" s="187" t="s">
        <v>142</v>
      </c>
    </row>
    <row r="259" s="2" customFormat="1" ht="16.5" customHeight="1">
      <c r="A259" s="39"/>
      <c r="B259" s="165"/>
      <c r="C259" s="166" t="s">
        <v>546</v>
      </c>
      <c r="D259" s="166" t="s">
        <v>145</v>
      </c>
      <c r="E259" s="167" t="s">
        <v>547</v>
      </c>
      <c r="F259" s="168" t="s">
        <v>548</v>
      </c>
      <c r="G259" s="169" t="s">
        <v>148</v>
      </c>
      <c r="H259" s="170">
        <v>68.780000000000001</v>
      </c>
      <c r="I259" s="171"/>
      <c r="J259" s="172">
        <f>ROUND(I259*H259,2)</f>
        <v>0</v>
      </c>
      <c r="K259" s="168" t="s">
        <v>149</v>
      </c>
      <c r="L259" s="40"/>
      <c r="M259" s="173" t="s">
        <v>3</v>
      </c>
      <c r="N259" s="174" t="s">
        <v>42</v>
      </c>
      <c r="O259" s="73"/>
      <c r="P259" s="175">
        <f>O259*H259</f>
        <v>0</v>
      </c>
      <c r="Q259" s="175">
        <v>0.00050000000000000001</v>
      </c>
      <c r="R259" s="175">
        <f>Q259*H259</f>
        <v>0.034390000000000004</v>
      </c>
      <c r="S259" s="175">
        <v>0</v>
      </c>
      <c r="T259" s="176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177" t="s">
        <v>245</v>
      </c>
      <c r="AT259" s="177" t="s">
        <v>145</v>
      </c>
      <c r="AU259" s="177" t="s">
        <v>81</v>
      </c>
      <c r="AY259" s="20" t="s">
        <v>142</v>
      </c>
      <c r="BE259" s="178">
        <f>IF(N259="základní",J259,0)</f>
        <v>0</v>
      </c>
      <c r="BF259" s="178">
        <f>IF(N259="snížená",J259,0)</f>
        <v>0</v>
      </c>
      <c r="BG259" s="178">
        <f>IF(N259="zákl. přenesená",J259,0)</f>
        <v>0</v>
      </c>
      <c r="BH259" s="178">
        <f>IF(N259="sníž. přenesená",J259,0)</f>
        <v>0</v>
      </c>
      <c r="BI259" s="178">
        <f>IF(N259="nulová",J259,0)</f>
        <v>0</v>
      </c>
      <c r="BJ259" s="20" t="s">
        <v>79</v>
      </c>
      <c r="BK259" s="178">
        <f>ROUND(I259*H259,2)</f>
        <v>0</v>
      </c>
      <c r="BL259" s="20" t="s">
        <v>245</v>
      </c>
      <c r="BM259" s="177" t="s">
        <v>549</v>
      </c>
    </row>
    <row r="260" s="2" customFormat="1">
      <c r="A260" s="39"/>
      <c r="B260" s="40"/>
      <c r="C260" s="39"/>
      <c r="D260" s="179" t="s">
        <v>152</v>
      </c>
      <c r="E260" s="39"/>
      <c r="F260" s="180" t="s">
        <v>550</v>
      </c>
      <c r="G260" s="39"/>
      <c r="H260" s="39"/>
      <c r="I260" s="181"/>
      <c r="J260" s="39"/>
      <c r="K260" s="39"/>
      <c r="L260" s="40"/>
      <c r="M260" s="182"/>
      <c r="N260" s="183"/>
      <c r="O260" s="73"/>
      <c r="P260" s="73"/>
      <c r="Q260" s="73"/>
      <c r="R260" s="73"/>
      <c r="S260" s="73"/>
      <c r="T260" s="74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20" t="s">
        <v>152</v>
      </c>
      <c r="AU260" s="20" t="s">
        <v>81</v>
      </c>
    </row>
    <row r="261" s="2" customFormat="1">
      <c r="A261" s="39"/>
      <c r="B261" s="40"/>
      <c r="C261" s="39"/>
      <c r="D261" s="184" t="s">
        <v>154</v>
      </c>
      <c r="E261" s="39"/>
      <c r="F261" s="185" t="s">
        <v>551</v>
      </c>
      <c r="G261" s="39"/>
      <c r="H261" s="39"/>
      <c r="I261" s="181"/>
      <c r="J261" s="39"/>
      <c r="K261" s="39"/>
      <c r="L261" s="40"/>
      <c r="M261" s="182"/>
      <c r="N261" s="183"/>
      <c r="O261" s="73"/>
      <c r="P261" s="73"/>
      <c r="Q261" s="73"/>
      <c r="R261" s="73"/>
      <c r="S261" s="73"/>
      <c r="T261" s="74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20" t="s">
        <v>154</v>
      </c>
      <c r="AU261" s="20" t="s">
        <v>81</v>
      </c>
    </row>
    <row r="262" s="2" customFormat="1" ht="16.5" customHeight="1">
      <c r="A262" s="39"/>
      <c r="B262" s="165"/>
      <c r="C262" s="166" t="s">
        <v>552</v>
      </c>
      <c r="D262" s="166" t="s">
        <v>145</v>
      </c>
      <c r="E262" s="167" t="s">
        <v>553</v>
      </c>
      <c r="F262" s="168" t="s">
        <v>554</v>
      </c>
      <c r="G262" s="169" t="s">
        <v>148</v>
      </c>
      <c r="H262" s="170">
        <v>68.780000000000001</v>
      </c>
      <c r="I262" s="171"/>
      <c r="J262" s="172">
        <f>ROUND(I262*H262,2)</f>
        <v>0</v>
      </c>
      <c r="K262" s="168" t="s">
        <v>149</v>
      </c>
      <c r="L262" s="40"/>
      <c r="M262" s="173" t="s">
        <v>3</v>
      </c>
      <c r="N262" s="174" t="s">
        <v>42</v>
      </c>
      <c r="O262" s="73"/>
      <c r="P262" s="175">
        <f>O262*H262</f>
        <v>0</v>
      </c>
      <c r="Q262" s="175">
        <v>0.014999999999999999</v>
      </c>
      <c r="R262" s="175">
        <f>Q262*H262</f>
        <v>1.0317000000000001</v>
      </c>
      <c r="S262" s="175">
        <v>0</v>
      </c>
      <c r="T262" s="176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177" t="s">
        <v>245</v>
      </c>
      <c r="AT262" s="177" t="s">
        <v>145</v>
      </c>
      <c r="AU262" s="177" t="s">
        <v>81</v>
      </c>
      <c r="AY262" s="20" t="s">
        <v>142</v>
      </c>
      <c r="BE262" s="178">
        <f>IF(N262="základní",J262,0)</f>
        <v>0</v>
      </c>
      <c r="BF262" s="178">
        <f>IF(N262="snížená",J262,0)</f>
        <v>0</v>
      </c>
      <c r="BG262" s="178">
        <f>IF(N262="zákl. přenesená",J262,0)</f>
        <v>0</v>
      </c>
      <c r="BH262" s="178">
        <f>IF(N262="sníž. přenesená",J262,0)</f>
        <v>0</v>
      </c>
      <c r="BI262" s="178">
        <f>IF(N262="nulová",J262,0)</f>
        <v>0</v>
      </c>
      <c r="BJ262" s="20" t="s">
        <v>79</v>
      </c>
      <c r="BK262" s="178">
        <f>ROUND(I262*H262,2)</f>
        <v>0</v>
      </c>
      <c r="BL262" s="20" t="s">
        <v>245</v>
      </c>
      <c r="BM262" s="177" t="s">
        <v>555</v>
      </c>
    </row>
    <row r="263" s="2" customFormat="1">
      <c r="A263" s="39"/>
      <c r="B263" s="40"/>
      <c r="C263" s="39"/>
      <c r="D263" s="179" t="s">
        <v>152</v>
      </c>
      <c r="E263" s="39"/>
      <c r="F263" s="180" t="s">
        <v>556</v>
      </c>
      <c r="G263" s="39"/>
      <c r="H263" s="39"/>
      <c r="I263" s="181"/>
      <c r="J263" s="39"/>
      <c r="K263" s="39"/>
      <c r="L263" s="40"/>
      <c r="M263" s="182"/>
      <c r="N263" s="183"/>
      <c r="O263" s="73"/>
      <c r="P263" s="73"/>
      <c r="Q263" s="73"/>
      <c r="R263" s="73"/>
      <c r="S263" s="73"/>
      <c r="T263" s="74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20" t="s">
        <v>152</v>
      </c>
      <c r="AU263" s="20" t="s">
        <v>81</v>
      </c>
    </row>
    <row r="264" s="2" customFormat="1">
      <c r="A264" s="39"/>
      <c r="B264" s="40"/>
      <c r="C264" s="39"/>
      <c r="D264" s="184" t="s">
        <v>154</v>
      </c>
      <c r="E264" s="39"/>
      <c r="F264" s="185" t="s">
        <v>557</v>
      </c>
      <c r="G264" s="39"/>
      <c r="H264" s="39"/>
      <c r="I264" s="181"/>
      <c r="J264" s="39"/>
      <c r="K264" s="39"/>
      <c r="L264" s="40"/>
      <c r="M264" s="182"/>
      <c r="N264" s="183"/>
      <c r="O264" s="73"/>
      <c r="P264" s="73"/>
      <c r="Q264" s="73"/>
      <c r="R264" s="73"/>
      <c r="S264" s="73"/>
      <c r="T264" s="74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20" t="s">
        <v>154</v>
      </c>
      <c r="AU264" s="20" t="s">
        <v>81</v>
      </c>
    </row>
    <row r="265" s="2" customFormat="1" ht="21.75" customHeight="1">
      <c r="A265" s="39"/>
      <c r="B265" s="165"/>
      <c r="C265" s="166" t="s">
        <v>558</v>
      </c>
      <c r="D265" s="166" t="s">
        <v>145</v>
      </c>
      <c r="E265" s="167" t="s">
        <v>559</v>
      </c>
      <c r="F265" s="168" t="s">
        <v>560</v>
      </c>
      <c r="G265" s="169" t="s">
        <v>193</v>
      </c>
      <c r="H265" s="170">
        <v>33.75</v>
      </c>
      <c r="I265" s="171"/>
      <c r="J265" s="172">
        <f>ROUND(I265*H265,2)</f>
        <v>0</v>
      </c>
      <c r="K265" s="168" t="s">
        <v>149</v>
      </c>
      <c r="L265" s="40"/>
      <c r="M265" s="173" t="s">
        <v>3</v>
      </c>
      <c r="N265" s="174" t="s">
        <v>42</v>
      </c>
      <c r="O265" s="73"/>
      <c r="P265" s="175">
        <f>O265*H265</f>
        <v>0</v>
      </c>
      <c r="Q265" s="175">
        <v>0.00042999999999999999</v>
      </c>
      <c r="R265" s="175">
        <f>Q265*H265</f>
        <v>0.014512499999999999</v>
      </c>
      <c r="S265" s="175">
        <v>0</v>
      </c>
      <c r="T265" s="176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177" t="s">
        <v>245</v>
      </c>
      <c r="AT265" s="177" t="s">
        <v>145</v>
      </c>
      <c r="AU265" s="177" t="s">
        <v>81</v>
      </c>
      <c r="AY265" s="20" t="s">
        <v>142</v>
      </c>
      <c r="BE265" s="178">
        <f>IF(N265="základní",J265,0)</f>
        <v>0</v>
      </c>
      <c r="BF265" s="178">
        <f>IF(N265="snížená",J265,0)</f>
        <v>0</v>
      </c>
      <c r="BG265" s="178">
        <f>IF(N265="zákl. přenesená",J265,0)</f>
        <v>0</v>
      </c>
      <c r="BH265" s="178">
        <f>IF(N265="sníž. přenesená",J265,0)</f>
        <v>0</v>
      </c>
      <c r="BI265" s="178">
        <f>IF(N265="nulová",J265,0)</f>
        <v>0</v>
      </c>
      <c r="BJ265" s="20" t="s">
        <v>79</v>
      </c>
      <c r="BK265" s="178">
        <f>ROUND(I265*H265,2)</f>
        <v>0</v>
      </c>
      <c r="BL265" s="20" t="s">
        <v>245</v>
      </c>
      <c r="BM265" s="177" t="s">
        <v>561</v>
      </c>
    </row>
    <row r="266" s="2" customFormat="1">
      <c r="A266" s="39"/>
      <c r="B266" s="40"/>
      <c r="C266" s="39"/>
      <c r="D266" s="179" t="s">
        <v>152</v>
      </c>
      <c r="E266" s="39"/>
      <c r="F266" s="180" t="s">
        <v>562</v>
      </c>
      <c r="G266" s="39"/>
      <c r="H266" s="39"/>
      <c r="I266" s="181"/>
      <c r="J266" s="39"/>
      <c r="K266" s="39"/>
      <c r="L266" s="40"/>
      <c r="M266" s="182"/>
      <c r="N266" s="183"/>
      <c r="O266" s="73"/>
      <c r="P266" s="73"/>
      <c r="Q266" s="73"/>
      <c r="R266" s="73"/>
      <c r="S266" s="73"/>
      <c r="T266" s="74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20" t="s">
        <v>152</v>
      </c>
      <c r="AU266" s="20" t="s">
        <v>81</v>
      </c>
    </row>
    <row r="267" s="2" customFormat="1">
      <c r="A267" s="39"/>
      <c r="B267" s="40"/>
      <c r="C267" s="39"/>
      <c r="D267" s="184" t="s">
        <v>154</v>
      </c>
      <c r="E267" s="39"/>
      <c r="F267" s="185" t="s">
        <v>563</v>
      </c>
      <c r="G267" s="39"/>
      <c r="H267" s="39"/>
      <c r="I267" s="181"/>
      <c r="J267" s="39"/>
      <c r="K267" s="39"/>
      <c r="L267" s="40"/>
      <c r="M267" s="182"/>
      <c r="N267" s="183"/>
      <c r="O267" s="73"/>
      <c r="P267" s="73"/>
      <c r="Q267" s="73"/>
      <c r="R267" s="73"/>
      <c r="S267" s="73"/>
      <c r="T267" s="74"/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T267" s="20" t="s">
        <v>154</v>
      </c>
      <c r="AU267" s="20" t="s">
        <v>81</v>
      </c>
    </row>
    <row r="268" s="13" customFormat="1">
      <c r="A268" s="13"/>
      <c r="B268" s="186"/>
      <c r="C268" s="13"/>
      <c r="D268" s="179" t="s">
        <v>156</v>
      </c>
      <c r="E268" s="187" t="s">
        <v>3</v>
      </c>
      <c r="F268" s="188" t="s">
        <v>564</v>
      </c>
      <c r="G268" s="13"/>
      <c r="H268" s="189">
        <v>35.399999999999999</v>
      </c>
      <c r="I268" s="190"/>
      <c r="J268" s="13"/>
      <c r="K268" s="13"/>
      <c r="L268" s="186"/>
      <c r="M268" s="191"/>
      <c r="N268" s="192"/>
      <c r="O268" s="192"/>
      <c r="P268" s="192"/>
      <c r="Q268" s="192"/>
      <c r="R268" s="192"/>
      <c r="S268" s="192"/>
      <c r="T268" s="19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7" t="s">
        <v>156</v>
      </c>
      <c r="AU268" s="187" t="s">
        <v>81</v>
      </c>
      <c r="AV268" s="13" t="s">
        <v>81</v>
      </c>
      <c r="AW268" s="13" t="s">
        <v>33</v>
      </c>
      <c r="AX268" s="13" t="s">
        <v>71</v>
      </c>
      <c r="AY268" s="187" t="s">
        <v>142</v>
      </c>
    </row>
    <row r="269" s="13" customFormat="1">
      <c r="A269" s="13"/>
      <c r="B269" s="186"/>
      <c r="C269" s="13"/>
      <c r="D269" s="179" t="s">
        <v>156</v>
      </c>
      <c r="E269" s="187" t="s">
        <v>3</v>
      </c>
      <c r="F269" s="188" t="s">
        <v>565</v>
      </c>
      <c r="G269" s="13"/>
      <c r="H269" s="189">
        <v>-1.6499999999999999</v>
      </c>
      <c r="I269" s="190"/>
      <c r="J269" s="13"/>
      <c r="K269" s="13"/>
      <c r="L269" s="186"/>
      <c r="M269" s="191"/>
      <c r="N269" s="192"/>
      <c r="O269" s="192"/>
      <c r="P269" s="192"/>
      <c r="Q269" s="192"/>
      <c r="R269" s="192"/>
      <c r="S269" s="192"/>
      <c r="T269" s="19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187" t="s">
        <v>156</v>
      </c>
      <c r="AU269" s="187" t="s">
        <v>81</v>
      </c>
      <c r="AV269" s="13" t="s">
        <v>81</v>
      </c>
      <c r="AW269" s="13" t="s">
        <v>33</v>
      </c>
      <c r="AX269" s="13" t="s">
        <v>71</v>
      </c>
      <c r="AY269" s="187" t="s">
        <v>142</v>
      </c>
    </row>
    <row r="270" s="14" customFormat="1">
      <c r="A270" s="14"/>
      <c r="B270" s="194"/>
      <c r="C270" s="14"/>
      <c r="D270" s="179" t="s">
        <v>156</v>
      </c>
      <c r="E270" s="195" t="s">
        <v>3</v>
      </c>
      <c r="F270" s="196" t="s">
        <v>159</v>
      </c>
      <c r="G270" s="14"/>
      <c r="H270" s="197">
        <v>33.75</v>
      </c>
      <c r="I270" s="198"/>
      <c r="J270" s="14"/>
      <c r="K270" s="14"/>
      <c r="L270" s="194"/>
      <c r="M270" s="199"/>
      <c r="N270" s="200"/>
      <c r="O270" s="200"/>
      <c r="P270" s="200"/>
      <c r="Q270" s="200"/>
      <c r="R270" s="200"/>
      <c r="S270" s="200"/>
      <c r="T270" s="20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195" t="s">
        <v>156</v>
      </c>
      <c r="AU270" s="195" t="s">
        <v>81</v>
      </c>
      <c r="AV270" s="14" t="s">
        <v>150</v>
      </c>
      <c r="AW270" s="14" t="s">
        <v>33</v>
      </c>
      <c r="AX270" s="14" t="s">
        <v>79</v>
      </c>
      <c r="AY270" s="195" t="s">
        <v>142</v>
      </c>
    </row>
    <row r="271" s="2" customFormat="1" ht="16.5" customHeight="1">
      <c r="A271" s="39"/>
      <c r="B271" s="165"/>
      <c r="C271" s="212" t="s">
        <v>566</v>
      </c>
      <c r="D271" s="212" t="s">
        <v>361</v>
      </c>
      <c r="E271" s="213" t="s">
        <v>567</v>
      </c>
      <c r="F271" s="214" t="s">
        <v>568</v>
      </c>
      <c r="G271" s="215" t="s">
        <v>184</v>
      </c>
      <c r="H271" s="216">
        <v>125.03400000000001</v>
      </c>
      <c r="I271" s="217"/>
      <c r="J271" s="218">
        <f>ROUND(I271*H271,2)</f>
        <v>0</v>
      </c>
      <c r="K271" s="214" t="s">
        <v>3</v>
      </c>
      <c r="L271" s="219"/>
      <c r="M271" s="220" t="s">
        <v>3</v>
      </c>
      <c r="N271" s="221" t="s">
        <v>42</v>
      </c>
      <c r="O271" s="73"/>
      <c r="P271" s="175">
        <f>O271*H271</f>
        <v>0</v>
      </c>
      <c r="Q271" s="175">
        <v>0.00044999999999999999</v>
      </c>
      <c r="R271" s="175">
        <f>Q271*H271</f>
        <v>0.056265300000000004</v>
      </c>
      <c r="S271" s="175">
        <v>0</v>
      </c>
      <c r="T271" s="176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177" t="s">
        <v>474</v>
      </c>
      <c r="AT271" s="177" t="s">
        <v>361</v>
      </c>
      <c r="AU271" s="177" t="s">
        <v>81</v>
      </c>
      <c r="AY271" s="20" t="s">
        <v>142</v>
      </c>
      <c r="BE271" s="178">
        <f>IF(N271="základní",J271,0)</f>
        <v>0</v>
      </c>
      <c r="BF271" s="178">
        <f>IF(N271="snížená",J271,0)</f>
        <v>0</v>
      </c>
      <c r="BG271" s="178">
        <f>IF(N271="zákl. přenesená",J271,0)</f>
        <v>0</v>
      </c>
      <c r="BH271" s="178">
        <f>IF(N271="sníž. přenesená",J271,0)</f>
        <v>0</v>
      </c>
      <c r="BI271" s="178">
        <f>IF(N271="nulová",J271,0)</f>
        <v>0</v>
      </c>
      <c r="BJ271" s="20" t="s">
        <v>79</v>
      </c>
      <c r="BK271" s="178">
        <f>ROUND(I271*H271,2)</f>
        <v>0</v>
      </c>
      <c r="BL271" s="20" t="s">
        <v>245</v>
      </c>
      <c r="BM271" s="177" t="s">
        <v>569</v>
      </c>
    </row>
    <row r="272" s="2" customFormat="1">
      <c r="A272" s="39"/>
      <c r="B272" s="40"/>
      <c r="C272" s="39"/>
      <c r="D272" s="179" t="s">
        <v>152</v>
      </c>
      <c r="E272" s="39"/>
      <c r="F272" s="180" t="s">
        <v>568</v>
      </c>
      <c r="G272" s="39"/>
      <c r="H272" s="39"/>
      <c r="I272" s="181"/>
      <c r="J272" s="39"/>
      <c r="K272" s="39"/>
      <c r="L272" s="40"/>
      <c r="M272" s="182"/>
      <c r="N272" s="183"/>
      <c r="O272" s="73"/>
      <c r="P272" s="73"/>
      <c r="Q272" s="73"/>
      <c r="R272" s="73"/>
      <c r="S272" s="73"/>
      <c r="T272" s="74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20" t="s">
        <v>152</v>
      </c>
      <c r="AU272" s="20" t="s">
        <v>81</v>
      </c>
    </row>
    <row r="273" s="13" customFormat="1">
      <c r="A273" s="13"/>
      <c r="B273" s="186"/>
      <c r="C273" s="13"/>
      <c r="D273" s="179" t="s">
        <v>156</v>
      </c>
      <c r="E273" s="187" t="s">
        <v>3</v>
      </c>
      <c r="F273" s="188" t="s">
        <v>570</v>
      </c>
      <c r="G273" s="13"/>
      <c r="H273" s="189">
        <v>113.667</v>
      </c>
      <c r="I273" s="190"/>
      <c r="J273" s="13"/>
      <c r="K273" s="13"/>
      <c r="L273" s="186"/>
      <c r="M273" s="191"/>
      <c r="N273" s="192"/>
      <c r="O273" s="192"/>
      <c r="P273" s="192"/>
      <c r="Q273" s="192"/>
      <c r="R273" s="192"/>
      <c r="S273" s="192"/>
      <c r="T273" s="19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7" t="s">
        <v>156</v>
      </c>
      <c r="AU273" s="187" t="s">
        <v>81</v>
      </c>
      <c r="AV273" s="13" t="s">
        <v>81</v>
      </c>
      <c r="AW273" s="13" t="s">
        <v>33</v>
      </c>
      <c r="AX273" s="13" t="s">
        <v>79</v>
      </c>
      <c r="AY273" s="187" t="s">
        <v>142</v>
      </c>
    </row>
    <row r="274" s="13" customFormat="1">
      <c r="A274" s="13"/>
      <c r="B274" s="186"/>
      <c r="C274" s="13"/>
      <c r="D274" s="179" t="s">
        <v>156</v>
      </c>
      <c r="E274" s="13"/>
      <c r="F274" s="188" t="s">
        <v>571</v>
      </c>
      <c r="G274" s="13"/>
      <c r="H274" s="189">
        <v>125.03400000000001</v>
      </c>
      <c r="I274" s="190"/>
      <c r="J274" s="13"/>
      <c r="K274" s="13"/>
      <c r="L274" s="186"/>
      <c r="M274" s="191"/>
      <c r="N274" s="192"/>
      <c r="O274" s="192"/>
      <c r="P274" s="192"/>
      <c r="Q274" s="192"/>
      <c r="R274" s="192"/>
      <c r="S274" s="192"/>
      <c r="T274" s="19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187" t="s">
        <v>156</v>
      </c>
      <c r="AU274" s="187" t="s">
        <v>81</v>
      </c>
      <c r="AV274" s="13" t="s">
        <v>81</v>
      </c>
      <c r="AW274" s="13" t="s">
        <v>4</v>
      </c>
      <c r="AX274" s="13" t="s">
        <v>79</v>
      </c>
      <c r="AY274" s="187" t="s">
        <v>142</v>
      </c>
    </row>
    <row r="275" s="2" customFormat="1" ht="24.15" customHeight="1">
      <c r="A275" s="39"/>
      <c r="B275" s="165"/>
      <c r="C275" s="166" t="s">
        <v>572</v>
      </c>
      <c r="D275" s="166" t="s">
        <v>145</v>
      </c>
      <c r="E275" s="167" t="s">
        <v>573</v>
      </c>
      <c r="F275" s="168" t="s">
        <v>574</v>
      </c>
      <c r="G275" s="169" t="s">
        <v>148</v>
      </c>
      <c r="H275" s="170">
        <v>68.780000000000001</v>
      </c>
      <c r="I275" s="171"/>
      <c r="J275" s="172">
        <f>ROUND(I275*H275,2)</f>
        <v>0</v>
      </c>
      <c r="K275" s="168" t="s">
        <v>149</v>
      </c>
      <c r="L275" s="40"/>
      <c r="M275" s="173" t="s">
        <v>3</v>
      </c>
      <c r="N275" s="174" t="s">
        <v>42</v>
      </c>
      <c r="O275" s="73"/>
      <c r="P275" s="175">
        <f>O275*H275</f>
        <v>0</v>
      </c>
      <c r="Q275" s="175">
        <v>0.0061700000000000001</v>
      </c>
      <c r="R275" s="175">
        <f>Q275*H275</f>
        <v>0.42437259999999999</v>
      </c>
      <c r="S275" s="175">
        <v>0</v>
      </c>
      <c r="T275" s="176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177" t="s">
        <v>245</v>
      </c>
      <c r="AT275" s="177" t="s">
        <v>145</v>
      </c>
      <c r="AU275" s="177" t="s">
        <v>81</v>
      </c>
      <c r="AY275" s="20" t="s">
        <v>142</v>
      </c>
      <c r="BE275" s="178">
        <f>IF(N275="základní",J275,0)</f>
        <v>0</v>
      </c>
      <c r="BF275" s="178">
        <f>IF(N275="snížená",J275,0)</f>
        <v>0</v>
      </c>
      <c r="BG275" s="178">
        <f>IF(N275="zákl. přenesená",J275,0)</f>
        <v>0</v>
      </c>
      <c r="BH275" s="178">
        <f>IF(N275="sníž. přenesená",J275,0)</f>
        <v>0</v>
      </c>
      <c r="BI275" s="178">
        <f>IF(N275="nulová",J275,0)</f>
        <v>0</v>
      </c>
      <c r="BJ275" s="20" t="s">
        <v>79</v>
      </c>
      <c r="BK275" s="178">
        <f>ROUND(I275*H275,2)</f>
        <v>0</v>
      </c>
      <c r="BL275" s="20" t="s">
        <v>245</v>
      </c>
      <c r="BM275" s="177" t="s">
        <v>575</v>
      </c>
    </row>
    <row r="276" s="2" customFormat="1">
      <c r="A276" s="39"/>
      <c r="B276" s="40"/>
      <c r="C276" s="39"/>
      <c r="D276" s="179" t="s">
        <v>152</v>
      </c>
      <c r="E276" s="39"/>
      <c r="F276" s="180" t="s">
        <v>576</v>
      </c>
      <c r="G276" s="39"/>
      <c r="H276" s="39"/>
      <c r="I276" s="181"/>
      <c r="J276" s="39"/>
      <c r="K276" s="39"/>
      <c r="L276" s="40"/>
      <c r="M276" s="182"/>
      <c r="N276" s="183"/>
      <c r="O276" s="73"/>
      <c r="P276" s="73"/>
      <c r="Q276" s="73"/>
      <c r="R276" s="73"/>
      <c r="S276" s="73"/>
      <c r="T276" s="74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20" t="s">
        <v>152</v>
      </c>
      <c r="AU276" s="20" t="s">
        <v>81</v>
      </c>
    </row>
    <row r="277" s="2" customFormat="1">
      <c r="A277" s="39"/>
      <c r="B277" s="40"/>
      <c r="C277" s="39"/>
      <c r="D277" s="184" t="s">
        <v>154</v>
      </c>
      <c r="E277" s="39"/>
      <c r="F277" s="185" t="s">
        <v>577</v>
      </c>
      <c r="G277" s="39"/>
      <c r="H277" s="39"/>
      <c r="I277" s="181"/>
      <c r="J277" s="39"/>
      <c r="K277" s="39"/>
      <c r="L277" s="40"/>
      <c r="M277" s="182"/>
      <c r="N277" s="183"/>
      <c r="O277" s="73"/>
      <c r="P277" s="73"/>
      <c r="Q277" s="73"/>
      <c r="R277" s="73"/>
      <c r="S277" s="73"/>
      <c r="T277" s="74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20" t="s">
        <v>154</v>
      </c>
      <c r="AU277" s="20" t="s">
        <v>81</v>
      </c>
    </row>
    <row r="278" s="2" customFormat="1" ht="21.75" customHeight="1">
      <c r="A278" s="39"/>
      <c r="B278" s="165"/>
      <c r="C278" s="212" t="s">
        <v>578</v>
      </c>
      <c r="D278" s="212" t="s">
        <v>361</v>
      </c>
      <c r="E278" s="213" t="s">
        <v>579</v>
      </c>
      <c r="F278" s="214" t="s">
        <v>580</v>
      </c>
      <c r="G278" s="215" t="s">
        <v>148</v>
      </c>
      <c r="H278" s="216">
        <v>75.658000000000001</v>
      </c>
      <c r="I278" s="217"/>
      <c r="J278" s="218">
        <f>ROUND(I278*H278,2)</f>
        <v>0</v>
      </c>
      <c r="K278" s="214" t="s">
        <v>3</v>
      </c>
      <c r="L278" s="219"/>
      <c r="M278" s="220" t="s">
        <v>3</v>
      </c>
      <c r="N278" s="221" t="s">
        <v>42</v>
      </c>
      <c r="O278" s="73"/>
      <c r="P278" s="175">
        <f>O278*H278</f>
        <v>0</v>
      </c>
      <c r="Q278" s="175">
        <v>0.019199999999999998</v>
      </c>
      <c r="R278" s="175">
        <f>Q278*H278</f>
        <v>1.4526336</v>
      </c>
      <c r="S278" s="175">
        <v>0</v>
      </c>
      <c r="T278" s="176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177" t="s">
        <v>474</v>
      </c>
      <c r="AT278" s="177" t="s">
        <v>361</v>
      </c>
      <c r="AU278" s="177" t="s">
        <v>81</v>
      </c>
      <c r="AY278" s="20" t="s">
        <v>142</v>
      </c>
      <c r="BE278" s="178">
        <f>IF(N278="základní",J278,0)</f>
        <v>0</v>
      </c>
      <c r="BF278" s="178">
        <f>IF(N278="snížená",J278,0)</f>
        <v>0</v>
      </c>
      <c r="BG278" s="178">
        <f>IF(N278="zákl. přenesená",J278,0)</f>
        <v>0</v>
      </c>
      <c r="BH278" s="178">
        <f>IF(N278="sníž. přenesená",J278,0)</f>
        <v>0</v>
      </c>
      <c r="BI278" s="178">
        <f>IF(N278="nulová",J278,0)</f>
        <v>0</v>
      </c>
      <c r="BJ278" s="20" t="s">
        <v>79</v>
      </c>
      <c r="BK278" s="178">
        <f>ROUND(I278*H278,2)</f>
        <v>0</v>
      </c>
      <c r="BL278" s="20" t="s">
        <v>245</v>
      </c>
      <c r="BM278" s="177" t="s">
        <v>581</v>
      </c>
    </row>
    <row r="279" s="2" customFormat="1">
      <c r="A279" s="39"/>
      <c r="B279" s="40"/>
      <c r="C279" s="39"/>
      <c r="D279" s="179" t="s">
        <v>152</v>
      </c>
      <c r="E279" s="39"/>
      <c r="F279" s="180" t="s">
        <v>580</v>
      </c>
      <c r="G279" s="39"/>
      <c r="H279" s="39"/>
      <c r="I279" s="181"/>
      <c r="J279" s="39"/>
      <c r="K279" s="39"/>
      <c r="L279" s="40"/>
      <c r="M279" s="182"/>
      <c r="N279" s="183"/>
      <c r="O279" s="73"/>
      <c r="P279" s="73"/>
      <c r="Q279" s="73"/>
      <c r="R279" s="73"/>
      <c r="S279" s="73"/>
      <c r="T279" s="74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20" t="s">
        <v>152</v>
      </c>
      <c r="AU279" s="20" t="s">
        <v>81</v>
      </c>
    </row>
    <row r="280" s="13" customFormat="1">
      <c r="A280" s="13"/>
      <c r="B280" s="186"/>
      <c r="C280" s="13"/>
      <c r="D280" s="179" t="s">
        <v>156</v>
      </c>
      <c r="E280" s="13"/>
      <c r="F280" s="188" t="s">
        <v>582</v>
      </c>
      <c r="G280" s="13"/>
      <c r="H280" s="189">
        <v>75.658000000000001</v>
      </c>
      <c r="I280" s="190"/>
      <c r="J280" s="13"/>
      <c r="K280" s="13"/>
      <c r="L280" s="186"/>
      <c r="M280" s="191"/>
      <c r="N280" s="192"/>
      <c r="O280" s="192"/>
      <c r="P280" s="192"/>
      <c r="Q280" s="192"/>
      <c r="R280" s="192"/>
      <c r="S280" s="192"/>
      <c r="T280" s="19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187" t="s">
        <v>156</v>
      </c>
      <c r="AU280" s="187" t="s">
        <v>81</v>
      </c>
      <c r="AV280" s="13" t="s">
        <v>81</v>
      </c>
      <c r="AW280" s="13" t="s">
        <v>4</v>
      </c>
      <c r="AX280" s="13" t="s">
        <v>79</v>
      </c>
      <c r="AY280" s="187" t="s">
        <v>142</v>
      </c>
    </row>
    <row r="281" s="2" customFormat="1" ht="16.5" customHeight="1">
      <c r="A281" s="39"/>
      <c r="B281" s="165"/>
      <c r="C281" s="166" t="s">
        <v>583</v>
      </c>
      <c r="D281" s="166" t="s">
        <v>145</v>
      </c>
      <c r="E281" s="167" t="s">
        <v>584</v>
      </c>
      <c r="F281" s="168" t="s">
        <v>585</v>
      </c>
      <c r="G281" s="169" t="s">
        <v>148</v>
      </c>
      <c r="H281" s="170">
        <v>68.780000000000001</v>
      </c>
      <c r="I281" s="171"/>
      <c r="J281" s="172">
        <f>ROUND(I281*H281,2)</f>
        <v>0</v>
      </c>
      <c r="K281" s="168" t="s">
        <v>149</v>
      </c>
      <c r="L281" s="40"/>
      <c r="M281" s="173" t="s">
        <v>3</v>
      </c>
      <c r="N281" s="174" t="s">
        <v>42</v>
      </c>
      <c r="O281" s="73"/>
      <c r="P281" s="175">
        <f>O281*H281</f>
        <v>0</v>
      </c>
      <c r="Q281" s="175">
        <v>5.0000000000000002E-05</v>
      </c>
      <c r="R281" s="175">
        <f>Q281*H281</f>
        <v>0.0034390000000000002</v>
      </c>
      <c r="S281" s="175">
        <v>0</v>
      </c>
      <c r="T281" s="176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177" t="s">
        <v>245</v>
      </c>
      <c r="AT281" s="177" t="s">
        <v>145</v>
      </c>
      <c r="AU281" s="177" t="s">
        <v>81</v>
      </c>
      <c r="AY281" s="20" t="s">
        <v>142</v>
      </c>
      <c r="BE281" s="178">
        <f>IF(N281="základní",J281,0)</f>
        <v>0</v>
      </c>
      <c r="BF281" s="178">
        <f>IF(N281="snížená",J281,0)</f>
        <v>0</v>
      </c>
      <c r="BG281" s="178">
        <f>IF(N281="zákl. přenesená",J281,0)</f>
        <v>0</v>
      </c>
      <c r="BH281" s="178">
        <f>IF(N281="sníž. přenesená",J281,0)</f>
        <v>0</v>
      </c>
      <c r="BI281" s="178">
        <f>IF(N281="nulová",J281,0)</f>
        <v>0</v>
      </c>
      <c r="BJ281" s="20" t="s">
        <v>79</v>
      </c>
      <c r="BK281" s="178">
        <f>ROUND(I281*H281,2)</f>
        <v>0</v>
      </c>
      <c r="BL281" s="20" t="s">
        <v>245</v>
      </c>
      <c r="BM281" s="177" t="s">
        <v>586</v>
      </c>
    </row>
    <row r="282" s="2" customFormat="1">
      <c r="A282" s="39"/>
      <c r="B282" s="40"/>
      <c r="C282" s="39"/>
      <c r="D282" s="179" t="s">
        <v>152</v>
      </c>
      <c r="E282" s="39"/>
      <c r="F282" s="180" t="s">
        <v>587</v>
      </c>
      <c r="G282" s="39"/>
      <c r="H282" s="39"/>
      <c r="I282" s="181"/>
      <c r="J282" s="39"/>
      <c r="K282" s="39"/>
      <c r="L282" s="40"/>
      <c r="M282" s="182"/>
      <c r="N282" s="183"/>
      <c r="O282" s="73"/>
      <c r="P282" s="73"/>
      <c r="Q282" s="73"/>
      <c r="R282" s="73"/>
      <c r="S282" s="73"/>
      <c r="T282" s="74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20" t="s">
        <v>152</v>
      </c>
      <c r="AU282" s="20" t="s">
        <v>81</v>
      </c>
    </row>
    <row r="283" s="2" customFormat="1">
      <c r="A283" s="39"/>
      <c r="B283" s="40"/>
      <c r="C283" s="39"/>
      <c r="D283" s="184" t="s">
        <v>154</v>
      </c>
      <c r="E283" s="39"/>
      <c r="F283" s="185" t="s">
        <v>588</v>
      </c>
      <c r="G283" s="39"/>
      <c r="H283" s="39"/>
      <c r="I283" s="181"/>
      <c r="J283" s="39"/>
      <c r="K283" s="39"/>
      <c r="L283" s="40"/>
      <c r="M283" s="182"/>
      <c r="N283" s="183"/>
      <c r="O283" s="73"/>
      <c r="P283" s="73"/>
      <c r="Q283" s="73"/>
      <c r="R283" s="73"/>
      <c r="S283" s="73"/>
      <c r="T283" s="74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20" t="s">
        <v>154</v>
      </c>
      <c r="AU283" s="20" t="s">
        <v>81</v>
      </c>
    </row>
    <row r="284" s="2" customFormat="1" ht="16.5" customHeight="1">
      <c r="A284" s="39"/>
      <c r="B284" s="165"/>
      <c r="C284" s="166" t="s">
        <v>589</v>
      </c>
      <c r="D284" s="166" t="s">
        <v>145</v>
      </c>
      <c r="E284" s="167" t="s">
        <v>590</v>
      </c>
      <c r="F284" s="168" t="s">
        <v>591</v>
      </c>
      <c r="G284" s="169" t="s">
        <v>452</v>
      </c>
      <c r="H284" s="223"/>
      <c r="I284" s="171"/>
      <c r="J284" s="172">
        <f>ROUND(I284*H284,2)</f>
        <v>0</v>
      </c>
      <c r="K284" s="168" t="s">
        <v>149</v>
      </c>
      <c r="L284" s="40"/>
      <c r="M284" s="173" t="s">
        <v>3</v>
      </c>
      <c r="N284" s="174" t="s">
        <v>42</v>
      </c>
      <c r="O284" s="73"/>
      <c r="P284" s="175">
        <f>O284*H284</f>
        <v>0</v>
      </c>
      <c r="Q284" s="175">
        <v>0</v>
      </c>
      <c r="R284" s="175">
        <f>Q284*H284</f>
        <v>0</v>
      </c>
      <c r="S284" s="175">
        <v>0</v>
      </c>
      <c r="T284" s="176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177" t="s">
        <v>245</v>
      </c>
      <c r="AT284" s="177" t="s">
        <v>145</v>
      </c>
      <c r="AU284" s="177" t="s">
        <v>81</v>
      </c>
      <c r="AY284" s="20" t="s">
        <v>142</v>
      </c>
      <c r="BE284" s="178">
        <f>IF(N284="základní",J284,0)</f>
        <v>0</v>
      </c>
      <c r="BF284" s="178">
        <f>IF(N284="snížená",J284,0)</f>
        <v>0</v>
      </c>
      <c r="BG284" s="178">
        <f>IF(N284="zákl. přenesená",J284,0)</f>
        <v>0</v>
      </c>
      <c r="BH284" s="178">
        <f>IF(N284="sníž. přenesená",J284,0)</f>
        <v>0</v>
      </c>
      <c r="BI284" s="178">
        <f>IF(N284="nulová",J284,0)</f>
        <v>0</v>
      </c>
      <c r="BJ284" s="20" t="s">
        <v>79</v>
      </c>
      <c r="BK284" s="178">
        <f>ROUND(I284*H284,2)</f>
        <v>0</v>
      </c>
      <c r="BL284" s="20" t="s">
        <v>245</v>
      </c>
      <c r="BM284" s="177" t="s">
        <v>592</v>
      </c>
    </row>
    <row r="285" s="2" customFormat="1">
      <c r="A285" s="39"/>
      <c r="B285" s="40"/>
      <c r="C285" s="39"/>
      <c r="D285" s="179" t="s">
        <v>152</v>
      </c>
      <c r="E285" s="39"/>
      <c r="F285" s="180" t="s">
        <v>593</v>
      </c>
      <c r="G285" s="39"/>
      <c r="H285" s="39"/>
      <c r="I285" s="181"/>
      <c r="J285" s="39"/>
      <c r="K285" s="39"/>
      <c r="L285" s="40"/>
      <c r="M285" s="182"/>
      <c r="N285" s="183"/>
      <c r="O285" s="73"/>
      <c r="P285" s="73"/>
      <c r="Q285" s="73"/>
      <c r="R285" s="73"/>
      <c r="S285" s="73"/>
      <c r="T285" s="74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20" t="s">
        <v>152</v>
      </c>
      <c r="AU285" s="20" t="s">
        <v>81</v>
      </c>
    </row>
    <row r="286" s="2" customFormat="1">
      <c r="A286" s="39"/>
      <c r="B286" s="40"/>
      <c r="C286" s="39"/>
      <c r="D286" s="184" t="s">
        <v>154</v>
      </c>
      <c r="E286" s="39"/>
      <c r="F286" s="185" t="s">
        <v>594</v>
      </c>
      <c r="G286" s="39"/>
      <c r="H286" s="39"/>
      <c r="I286" s="181"/>
      <c r="J286" s="39"/>
      <c r="K286" s="39"/>
      <c r="L286" s="40"/>
      <c r="M286" s="182"/>
      <c r="N286" s="183"/>
      <c r="O286" s="73"/>
      <c r="P286" s="73"/>
      <c r="Q286" s="73"/>
      <c r="R286" s="73"/>
      <c r="S286" s="73"/>
      <c r="T286" s="74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20" t="s">
        <v>154</v>
      </c>
      <c r="AU286" s="20" t="s">
        <v>81</v>
      </c>
    </row>
    <row r="287" s="12" customFormat="1" ht="22.8" customHeight="1">
      <c r="A287" s="12"/>
      <c r="B287" s="152"/>
      <c r="C287" s="12"/>
      <c r="D287" s="153" t="s">
        <v>70</v>
      </c>
      <c r="E287" s="163" t="s">
        <v>283</v>
      </c>
      <c r="F287" s="163" t="s">
        <v>284</v>
      </c>
      <c r="G287" s="12"/>
      <c r="H287" s="12"/>
      <c r="I287" s="155"/>
      <c r="J287" s="164">
        <f>BK287</f>
        <v>0</v>
      </c>
      <c r="K287" s="12"/>
      <c r="L287" s="152"/>
      <c r="M287" s="157"/>
      <c r="N287" s="158"/>
      <c r="O287" s="158"/>
      <c r="P287" s="159">
        <f>SUM(P288:P320)</f>
        <v>0</v>
      </c>
      <c r="Q287" s="158"/>
      <c r="R287" s="159">
        <f>SUM(R288:R320)</f>
        <v>0.32204709999999998</v>
      </c>
      <c r="S287" s="158"/>
      <c r="T287" s="160">
        <f>SUM(T288:T320)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153" t="s">
        <v>81</v>
      </c>
      <c r="AT287" s="161" t="s">
        <v>70</v>
      </c>
      <c r="AU287" s="161" t="s">
        <v>79</v>
      </c>
      <c r="AY287" s="153" t="s">
        <v>142</v>
      </c>
      <c r="BK287" s="162">
        <f>SUM(BK288:BK320)</f>
        <v>0</v>
      </c>
    </row>
    <row r="288" s="2" customFormat="1" ht="16.5" customHeight="1">
      <c r="A288" s="39"/>
      <c r="B288" s="165"/>
      <c r="C288" s="166" t="s">
        <v>595</v>
      </c>
      <c r="D288" s="166" t="s">
        <v>145</v>
      </c>
      <c r="E288" s="167" t="s">
        <v>596</v>
      </c>
      <c r="F288" s="168" t="s">
        <v>597</v>
      </c>
      <c r="G288" s="169" t="s">
        <v>148</v>
      </c>
      <c r="H288" s="170">
        <v>33.380000000000003</v>
      </c>
      <c r="I288" s="171"/>
      <c r="J288" s="172">
        <f>ROUND(I288*H288,2)</f>
        <v>0</v>
      </c>
      <c r="K288" s="168" t="s">
        <v>149</v>
      </c>
      <c r="L288" s="40"/>
      <c r="M288" s="173" t="s">
        <v>3</v>
      </c>
      <c r="N288" s="174" t="s">
        <v>42</v>
      </c>
      <c r="O288" s="73"/>
      <c r="P288" s="175">
        <f>O288*H288</f>
        <v>0</v>
      </c>
      <c r="Q288" s="175">
        <v>3.0000000000000001E-05</v>
      </c>
      <c r="R288" s="175">
        <f>Q288*H288</f>
        <v>0.0010014000000000002</v>
      </c>
      <c r="S288" s="175">
        <v>0</v>
      </c>
      <c r="T288" s="176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177" t="s">
        <v>245</v>
      </c>
      <c r="AT288" s="177" t="s">
        <v>145</v>
      </c>
      <c r="AU288" s="177" t="s">
        <v>81</v>
      </c>
      <c r="AY288" s="20" t="s">
        <v>142</v>
      </c>
      <c r="BE288" s="178">
        <f>IF(N288="základní",J288,0)</f>
        <v>0</v>
      </c>
      <c r="BF288" s="178">
        <f>IF(N288="snížená",J288,0)</f>
        <v>0</v>
      </c>
      <c r="BG288" s="178">
        <f>IF(N288="zákl. přenesená",J288,0)</f>
        <v>0</v>
      </c>
      <c r="BH288" s="178">
        <f>IF(N288="sníž. přenesená",J288,0)</f>
        <v>0</v>
      </c>
      <c r="BI288" s="178">
        <f>IF(N288="nulová",J288,0)</f>
        <v>0</v>
      </c>
      <c r="BJ288" s="20" t="s">
        <v>79</v>
      </c>
      <c r="BK288" s="178">
        <f>ROUND(I288*H288,2)</f>
        <v>0</v>
      </c>
      <c r="BL288" s="20" t="s">
        <v>245</v>
      </c>
      <c r="BM288" s="177" t="s">
        <v>598</v>
      </c>
    </row>
    <row r="289" s="2" customFormat="1">
      <c r="A289" s="39"/>
      <c r="B289" s="40"/>
      <c r="C289" s="39"/>
      <c r="D289" s="179" t="s">
        <v>152</v>
      </c>
      <c r="E289" s="39"/>
      <c r="F289" s="180" t="s">
        <v>599</v>
      </c>
      <c r="G289" s="39"/>
      <c r="H289" s="39"/>
      <c r="I289" s="181"/>
      <c r="J289" s="39"/>
      <c r="K289" s="39"/>
      <c r="L289" s="40"/>
      <c r="M289" s="182"/>
      <c r="N289" s="183"/>
      <c r="O289" s="73"/>
      <c r="P289" s="73"/>
      <c r="Q289" s="73"/>
      <c r="R289" s="73"/>
      <c r="S289" s="73"/>
      <c r="T289" s="74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T289" s="20" t="s">
        <v>152</v>
      </c>
      <c r="AU289" s="20" t="s">
        <v>81</v>
      </c>
    </row>
    <row r="290" s="2" customFormat="1">
      <c r="A290" s="39"/>
      <c r="B290" s="40"/>
      <c r="C290" s="39"/>
      <c r="D290" s="184" t="s">
        <v>154</v>
      </c>
      <c r="E290" s="39"/>
      <c r="F290" s="185" t="s">
        <v>600</v>
      </c>
      <c r="G290" s="39"/>
      <c r="H290" s="39"/>
      <c r="I290" s="181"/>
      <c r="J290" s="39"/>
      <c r="K290" s="39"/>
      <c r="L290" s="40"/>
      <c r="M290" s="182"/>
      <c r="N290" s="183"/>
      <c r="O290" s="73"/>
      <c r="P290" s="73"/>
      <c r="Q290" s="73"/>
      <c r="R290" s="73"/>
      <c r="S290" s="73"/>
      <c r="T290" s="74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20" t="s">
        <v>154</v>
      </c>
      <c r="AU290" s="20" t="s">
        <v>81</v>
      </c>
    </row>
    <row r="291" s="13" customFormat="1">
      <c r="A291" s="13"/>
      <c r="B291" s="186"/>
      <c r="C291" s="13"/>
      <c r="D291" s="179" t="s">
        <v>156</v>
      </c>
      <c r="E291" s="187" t="s">
        <v>3</v>
      </c>
      <c r="F291" s="188" t="s">
        <v>601</v>
      </c>
      <c r="G291" s="13"/>
      <c r="H291" s="189">
        <v>33.380000000000003</v>
      </c>
      <c r="I291" s="190"/>
      <c r="J291" s="13"/>
      <c r="K291" s="13"/>
      <c r="L291" s="186"/>
      <c r="M291" s="191"/>
      <c r="N291" s="192"/>
      <c r="O291" s="192"/>
      <c r="P291" s="192"/>
      <c r="Q291" s="192"/>
      <c r="R291" s="192"/>
      <c r="S291" s="192"/>
      <c r="T291" s="19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87" t="s">
        <v>156</v>
      </c>
      <c r="AU291" s="187" t="s">
        <v>81</v>
      </c>
      <c r="AV291" s="13" t="s">
        <v>81</v>
      </c>
      <c r="AW291" s="13" t="s">
        <v>33</v>
      </c>
      <c r="AX291" s="13" t="s">
        <v>79</v>
      </c>
      <c r="AY291" s="187" t="s">
        <v>142</v>
      </c>
    </row>
    <row r="292" s="2" customFormat="1" ht="21.75" customHeight="1">
      <c r="A292" s="39"/>
      <c r="B292" s="165"/>
      <c r="C292" s="166" t="s">
        <v>602</v>
      </c>
      <c r="D292" s="166" t="s">
        <v>145</v>
      </c>
      <c r="E292" s="167" t="s">
        <v>603</v>
      </c>
      <c r="F292" s="168" t="s">
        <v>604</v>
      </c>
      <c r="G292" s="169" t="s">
        <v>148</v>
      </c>
      <c r="H292" s="170">
        <v>16.690000000000001</v>
      </c>
      <c r="I292" s="171"/>
      <c r="J292" s="172">
        <f>ROUND(I292*H292,2)</f>
        <v>0</v>
      </c>
      <c r="K292" s="168" t="s">
        <v>149</v>
      </c>
      <c r="L292" s="40"/>
      <c r="M292" s="173" t="s">
        <v>3</v>
      </c>
      <c r="N292" s="174" t="s">
        <v>42</v>
      </c>
      <c r="O292" s="73"/>
      <c r="P292" s="175">
        <f>O292*H292</f>
        <v>0</v>
      </c>
      <c r="Q292" s="175">
        <v>0.014999999999999999</v>
      </c>
      <c r="R292" s="175">
        <f>Q292*H292</f>
        <v>0.25035000000000002</v>
      </c>
      <c r="S292" s="175">
        <v>0</v>
      </c>
      <c r="T292" s="176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177" t="s">
        <v>245</v>
      </c>
      <c r="AT292" s="177" t="s">
        <v>145</v>
      </c>
      <c r="AU292" s="177" t="s">
        <v>81</v>
      </c>
      <c r="AY292" s="20" t="s">
        <v>142</v>
      </c>
      <c r="BE292" s="178">
        <f>IF(N292="základní",J292,0)</f>
        <v>0</v>
      </c>
      <c r="BF292" s="178">
        <f>IF(N292="snížená",J292,0)</f>
        <v>0</v>
      </c>
      <c r="BG292" s="178">
        <f>IF(N292="zákl. přenesená",J292,0)</f>
        <v>0</v>
      </c>
      <c r="BH292" s="178">
        <f>IF(N292="sníž. přenesená",J292,0)</f>
        <v>0</v>
      </c>
      <c r="BI292" s="178">
        <f>IF(N292="nulová",J292,0)</f>
        <v>0</v>
      </c>
      <c r="BJ292" s="20" t="s">
        <v>79</v>
      </c>
      <c r="BK292" s="178">
        <f>ROUND(I292*H292,2)</f>
        <v>0</v>
      </c>
      <c r="BL292" s="20" t="s">
        <v>245</v>
      </c>
      <c r="BM292" s="177" t="s">
        <v>605</v>
      </c>
    </row>
    <row r="293" s="2" customFormat="1">
      <c r="A293" s="39"/>
      <c r="B293" s="40"/>
      <c r="C293" s="39"/>
      <c r="D293" s="179" t="s">
        <v>152</v>
      </c>
      <c r="E293" s="39"/>
      <c r="F293" s="180" t="s">
        <v>606</v>
      </c>
      <c r="G293" s="39"/>
      <c r="H293" s="39"/>
      <c r="I293" s="181"/>
      <c r="J293" s="39"/>
      <c r="K293" s="39"/>
      <c r="L293" s="40"/>
      <c r="M293" s="182"/>
      <c r="N293" s="183"/>
      <c r="O293" s="73"/>
      <c r="P293" s="73"/>
      <c r="Q293" s="73"/>
      <c r="R293" s="73"/>
      <c r="S293" s="73"/>
      <c r="T293" s="74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20" t="s">
        <v>152</v>
      </c>
      <c r="AU293" s="20" t="s">
        <v>81</v>
      </c>
    </row>
    <row r="294" s="2" customFormat="1">
      <c r="A294" s="39"/>
      <c r="B294" s="40"/>
      <c r="C294" s="39"/>
      <c r="D294" s="184" t="s">
        <v>154</v>
      </c>
      <c r="E294" s="39"/>
      <c r="F294" s="185" t="s">
        <v>607</v>
      </c>
      <c r="G294" s="39"/>
      <c r="H294" s="39"/>
      <c r="I294" s="181"/>
      <c r="J294" s="39"/>
      <c r="K294" s="39"/>
      <c r="L294" s="40"/>
      <c r="M294" s="182"/>
      <c r="N294" s="183"/>
      <c r="O294" s="73"/>
      <c r="P294" s="73"/>
      <c r="Q294" s="73"/>
      <c r="R294" s="73"/>
      <c r="S294" s="73"/>
      <c r="T294" s="74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T294" s="20" t="s">
        <v>154</v>
      </c>
      <c r="AU294" s="20" t="s">
        <v>81</v>
      </c>
    </row>
    <row r="295" s="13" customFormat="1">
      <c r="A295" s="13"/>
      <c r="B295" s="186"/>
      <c r="C295" s="13"/>
      <c r="D295" s="179" t="s">
        <v>156</v>
      </c>
      <c r="E295" s="187" t="s">
        <v>3</v>
      </c>
      <c r="F295" s="188" t="s">
        <v>608</v>
      </c>
      <c r="G295" s="13"/>
      <c r="H295" s="189">
        <v>16.690000000000001</v>
      </c>
      <c r="I295" s="190"/>
      <c r="J295" s="13"/>
      <c r="K295" s="13"/>
      <c r="L295" s="186"/>
      <c r="M295" s="191"/>
      <c r="N295" s="192"/>
      <c r="O295" s="192"/>
      <c r="P295" s="192"/>
      <c r="Q295" s="192"/>
      <c r="R295" s="192"/>
      <c r="S295" s="192"/>
      <c r="T295" s="19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187" t="s">
        <v>156</v>
      </c>
      <c r="AU295" s="187" t="s">
        <v>81</v>
      </c>
      <c r="AV295" s="13" t="s">
        <v>81</v>
      </c>
      <c r="AW295" s="13" t="s">
        <v>33</v>
      </c>
      <c r="AX295" s="13" t="s">
        <v>79</v>
      </c>
      <c r="AY295" s="187" t="s">
        <v>142</v>
      </c>
    </row>
    <row r="296" s="2" customFormat="1" ht="16.5" customHeight="1">
      <c r="A296" s="39"/>
      <c r="B296" s="165"/>
      <c r="C296" s="166" t="s">
        <v>609</v>
      </c>
      <c r="D296" s="166" t="s">
        <v>145</v>
      </c>
      <c r="E296" s="167" t="s">
        <v>610</v>
      </c>
      <c r="F296" s="168" t="s">
        <v>611</v>
      </c>
      <c r="G296" s="169" t="s">
        <v>148</v>
      </c>
      <c r="H296" s="170">
        <v>16.690000000000001</v>
      </c>
      <c r="I296" s="171"/>
      <c r="J296" s="172">
        <f>ROUND(I296*H296,2)</f>
        <v>0</v>
      </c>
      <c r="K296" s="168" t="s">
        <v>149</v>
      </c>
      <c r="L296" s="40"/>
      <c r="M296" s="173" t="s">
        <v>3</v>
      </c>
      <c r="N296" s="174" t="s">
        <v>42</v>
      </c>
      <c r="O296" s="73"/>
      <c r="P296" s="175">
        <f>O296*H296</f>
        <v>0</v>
      </c>
      <c r="Q296" s="175">
        <v>0.00029999999999999997</v>
      </c>
      <c r="R296" s="175">
        <f>Q296*H296</f>
        <v>0.0050070000000000002</v>
      </c>
      <c r="S296" s="175">
        <v>0</v>
      </c>
      <c r="T296" s="176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177" t="s">
        <v>245</v>
      </c>
      <c r="AT296" s="177" t="s">
        <v>145</v>
      </c>
      <c r="AU296" s="177" t="s">
        <v>81</v>
      </c>
      <c r="AY296" s="20" t="s">
        <v>142</v>
      </c>
      <c r="BE296" s="178">
        <f>IF(N296="základní",J296,0)</f>
        <v>0</v>
      </c>
      <c r="BF296" s="178">
        <f>IF(N296="snížená",J296,0)</f>
        <v>0</v>
      </c>
      <c r="BG296" s="178">
        <f>IF(N296="zákl. přenesená",J296,0)</f>
        <v>0</v>
      </c>
      <c r="BH296" s="178">
        <f>IF(N296="sníž. přenesená",J296,0)</f>
        <v>0</v>
      </c>
      <c r="BI296" s="178">
        <f>IF(N296="nulová",J296,0)</f>
        <v>0</v>
      </c>
      <c r="BJ296" s="20" t="s">
        <v>79</v>
      </c>
      <c r="BK296" s="178">
        <f>ROUND(I296*H296,2)</f>
        <v>0</v>
      </c>
      <c r="BL296" s="20" t="s">
        <v>245</v>
      </c>
      <c r="BM296" s="177" t="s">
        <v>612</v>
      </c>
    </row>
    <row r="297" s="2" customFormat="1">
      <c r="A297" s="39"/>
      <c r="B297" s="40"/>
      <c r="C297" s="39"/>
      <c r="D297" s="179" t="s">
        <v>152</v>
      </c>
      <c r="E297" s="39"/>
      <c r="F297" s="180" t="s">
        <v>613</v>
      </c>
      <c r="G297" s="39"/>
      <c r="H297" s="39"/>
      <c r="I297" s="181"/>
      <c r="J297" s="39"/>
      <c r="K297" s="39"/>
      <c r="L297" s="40"/>
      <c r="M297" s="182"/>
      <c r="N297" s="183"/>
      <c r="O297" s="73"/>
      <c r="P297" s="73"/>
      <c r="Q297" s="73"/>
      <c r="R297" s="73"/>
      <c r="S297" s="73"/>
      <c r="T297" s="74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T297" s="20" t="s">
        <v>152</v>
      </c>
      <c r="AU297" s="20" t="s">
        <v>81</v>
      </c>
    </row>
    <row r="298" s="2" customFormat="1">
      <c r="A298" s="39"/>
      <c r="B298" s="40"/>
      <c r="C298" s="39"/>
      <c r="D298" s="184" t="s">
        <v>154</v>
      </c>
      <c r="E298" s="39"/>
      <c r="F298" s="185" t="s">
        <v>614</v>
      </c>
      <c r="G298" s="39"/>
      <c r="H298" s="39"/>
      <c r="I298" s="181"/>
      <c r="J298" s="39"/>
      <c r="K298" s="39"/>
      <c r="L298" s="40"/>
      <c r="M298" s="182"/>
      <c r="N298" s="183"/>
      <c r="O298" s="73"/>
      <c r="P298" s="73"/>
      <c r="Q298" s="73"/>
      <c r="R298" s="73"/>
      <c r="S298" s="73"/>
      <c r="T298" s="74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20" t="s">
        <v>154</v>
      </c>
      <c r="AU298" s="20" t="s">
        <v>81</v>
      </c>
    </row>
    <row r="299" s="2" customFormat="1" ht="24.15" customHeight="1">
      <c r="A299" s="39"/>
      <c r="B299" s="165"/>
      <c r="C299" s="212" t="s">
        <v>615</v>
      </c>
      <c r="D299" s="212" t="s">
        <v>361</v>
      </c>
      <c r="E299" s="213" t="s">
        <v>616</v>
      </c>
      <c r="F299" s="214" t="s">
        <v>617</v>
      </c>
      <c r="G299" s="215" t="s">
        <v>148</v>
      </c>
      <c r="H299" s="216">
        <v>18.359000000000002</v>
      </c>
      <c r="I299" s="217"/>
      <c r="J299" s="218">
        <f>ROUND(I299*H299,2)</f>
        <v>0</v>
      </c>
      <c r="K299" s="214" t="s">
        <v>3</v>
      </c>
      <c r="L299" s="219"/>
      <c r="M299" s="220" t="s">
        <v>3</v>
      </c>
      <c r="N299" s="221" t="s">
        <v>42</v>
      </c>
      <c r="O299" s="73"/>
      <c r="P299" s="175">
        <f>O299*H299</f>
        <v>0</v>
      </c>
      <c r="Q299" s="175">
        <v>0.0032000000000000002</v>
      </c>
      <c r="R299" s="175">
        <f>Q299*H299</f>
        <v>0.058748800000000011</v>
      </c>
      <c r="S299" s="175">
        <v>0</v>
      </c>
      <c r="T299" s="176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177" t="s">
        <v>474</v>
      </c>
      <c r="AT299" s="177" t="s">
        <v>361</v>
      </c>
      <c r="AU299" s="177" t="s">
        <v>81</v>
      </c>
      <c r="AY299" s="20" t="s">
        <v>142</v>
      </c>
      <c r="BE299" s="178">
        <f>IF(N299="základní",J299,0)</f>
        <v>0</v>
      </c>
      <c r="BF299" s="178">
        <f>IF(N299="snížená",J299,0)</f>
        <v>0</v>
      </c>
      <c r="BG299" s="178">
        <f>IF(N299="zákl. přenesená",J299,0)</f>
        <v>0</v>
      </c>
      <c r="BH299" s="178">
        <f>IF(N299="sníž. přenesená",J299,0)</f>
        <v>0</v>
      </c>
      <c r="BI299" s="178">
        <f>IF(N299="nulová",J299,0)</f>
        <v>0</v>
      </c>
      <c r="BJ299" s="20" t="s">
        <v>79</v>
      </c>
      <c r="BK299" s="178">
        <f>ROUND(I299*H299,2)</f>
        <v>0</v>
      </c>
      <c r="BL299" s="20" t="s">
        <v>245</v>
      </c>
      <c r="BM299" s="177" t="s">
        <v>618</v>
      </c>
    </row>
    <row r="300" s="2" customFormat="1">
      <c r="A300" s="39"/>
      <c r="B300" s="40"/>
      <c r="C300" s="39"/>
      <c r="D300" s="179" t="s">
        <v>152</v>
      </c>
      <c r="E300" s="39"/>
      <c r="F300" s="180" t="s">
        <v>617</v>
      </c>
      <c r="G300" s="39"/>
      <c r="H300" s="39"/>
      <c r="I300" s="181"/>
      <c r="J300" s="39"/>
      <c r="K300" s="39"/>
      <c r="L300" s="40"/>
      <c r="M300" s="182"/>
      <c r="N300" s="183"/>
      <c r="O300" s="73"/>
      <c r="P300" s="73"/>
      <c r="Q300" s="73"/>
      <c r="R300" s="73"/>
      <c r="S300" s="73"/>
      <c r="T300" s="74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20" t="s">
        <v>152</v>
      </c>
      <c r="AU300" s="20" t="s">
        <v>81</v>
      </c>
    </row>
    <row r="301" s="13" customFormat="1">
      <c r="A301" s="13"/>
      <c r="B301" s="186"/>
      <c r="C301" s="13"/>
      <c r="D301" s="179" t="s">
        <v>156</v>
      </c>
      <c r="E301" s="13"/>
      <c r="F301" s="188" t="s">
        <v>619</v>
      </c>
      <c r="G301" s="13"/>
      <c r="H301" s="189">
        <v>18.359000000000002</v>
      </c>
      <c r="I301" s="190"/>
      <c r="J301" s="13"/>
      <c r="K301" s="13"/>
      <c r="L301" s="186"/>
      <c r="M301" s="191"/>
      <c r="N301" s="192"/>
      <c r="O301" s="192"/>
      <c r="P301" s="192"/>
      <c r="Q301" s="192"/>
      <c r="R301" s="192"/>
      <c r="S301" s="192"/>
      <c r="T301" s="19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187" t="s">
        <v>156</v>
      </c>
      <c r="AU301" s="187" t="s">
        <v>81</v>
      </c>
      <c r="AV301" s="13" t="s">
        <v>81</v>
      </c>
      <c r="AW301" s="13" t="s">
        <v>4</v>
      </c>
      <c r="AX301" s="13" t="s">
        <v>79</v>
      </c>
      <c r="AY301" s="187" t="s">
        <v>142</v>
      </c>
    </row>
    <row r="302" s="2" customFormat="1" ht="16.5" customHeight="1">
      <c r="A302" s="39"/>
      <c r="B302" s="165"/>
      <c r="C302" s="166" t="s">
        <v>620</v>
      </c>
      <c r="D302" s="166" t="s">
        <v>145</v>
      </c>
      <c r="E302" s="167" t="s">
        <v>621</v>
      </c>
      <c r="F302" s="168" t="s">
        <v>622</v>
      </c>
      <c r="G302" s="169" t="s">
        <v>193</v>
      </c>
      <c r="H302" s="170">
        <v>14.75</v>
      </c>
      <c r="I302" s="171"/>
      <c r="J302" s="172">
        <f>ROUND(I302*H302,2)</f>
        <v>0</v>
      </c>
      <c r="K302" s="168" t="s">
        <v>149</v>
      </c>
      <c r="L302" s="40"/>
      <c r="M302" s="173" t="s">
        <v>3</v>
      </c>
      <c r="N302" s="174" t="s">
        <v>42</v>
      </c>
      <c r="O302" s="73"/>
      <c r="P302" s="175">
        <f>O302*H302</f>
        <v>0</v>
      </c>
      <c r="Q302" s="175">
        <v>3.0000000000000001E-05</v>
      </c>
      <c r="R302" s="175">
        <f>Q302*H302</f>
        <v>0.00044250000000000002</v>
      </c>
      <c r="S302" s="175">
        <v>0</v>
      </c>
      <c r="T302" s="176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177" t="s">
        <v>245</v>
      </c>
      <c r="AT302" s="177" t="s">
        <v>145</v>
      </c>
      <c r="AU302" s="177" t="s">
        <v>81</v>
      </c>
      <c r="AY302" s="20" t="s">
        <v>142</v>
      </c>
      <c r="BE302" s="178">
        <f>IF(N302="základní",J302,0)</f>
        <v>0</v>
      </c>
      <c r="BF302" s="178">
        <f>IF(N302="snížená",J302,0)</f>
        <v>0</v>
      </c>
      <c r="BG302" s="178">
        <f>IF(N302="zákl. přenesená",J302,0)</f>
        <v>0</v>
      </c>
      <c r="BH302" s="178">
        <f>IF(N302="sníž. přenesená",J302,0)</f>
        <v>0</v>
      </c>
      <c r="BI302" s="178">
        <f>IF(N302="nulová",J302,0)</f>
        <v>0</v>
      </c>
      <c r="BJ302" s="20" t="s">
        <v>79</v>
      </c>
      <c r="BK302" s="178">
        <f>ROUND(I302*H302,2)</f>
        <v>0</v>
      </c>
      <c r="BL302" s="20" t="s">
        <v>245</v>
      </c>
      <c r="BM302" s="177" t="s">
        <v>623</v>
      </c>
    </row>
    <row r="303" s="2" customFormat="1">
      <c r="A303" s="39"/>
      <c r="B303" s="40"/>
      <c r="C303" s="39"/>
      <c r="D303" s="179" t="s">
        <v>152</v>
      </c>
      <c r="E303" s="39"/>
      <c r="F303" s="180" t="s">
        <v>624</v>
      </c>
      <c r="G303" s="39"/>
      <c r="H303" s="39"/>
      <c r="I303" s="181"/>
      <c r="J303" s="39"/>
      <c r="K303" s="39"/>
      <c r="L303" s="40"/>
      <c r="M303" s="182"/>
      <c r="N303" s="183"/>
      <c r="O303" s="73"/>
      <c r="P303" s="73"/>
      <c r="Q303" s="73"/>
      <c r="R303" s="73"/>
      <c r="S303" s="73"/>
      <c r="T303" s="74"/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T303" s="20" t="s">
        <v>152</v>
      </c>
      <c r="AU303" s="20" t="s">
        <v>81</v>
      </c>
    </row>
    <row r="304" s="2" customFormat="1">
      <c r="A304" s="39"/>
      <c r="B304" s="40"/>
      <c r="C304" s="39"/>
      <c r="D304" s="184" t="s">
        <v>154</v>
      </c>
      <c r="E304" s="39"/>
      <c r="F304" s="185" t="s">
        <v>625</v>
      </c>
      <c r="G304" s="39"/>
      <c r="H304" s="39"/>
      <c r="I304" s="181"/>
      <c r="J304" s="39"/>
      <c r="K304" s="39"/>
      <c r="L304" s="40"/>
      <c r="M304" s="182"/>
      <c r="N304" s="183"/>
      <c r="O304" s="73"/>
      <c r="P304" s="73"/>
      <c r="Q304" s="73"/>
      <c r="R304" s="73"/>
      <c r="S304" s="73"/>
      <c r="T304" s="74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20" t="s">
        <v>154</v>
      </c>
      <c r="AU304" s="20" t="s">
        <v>81</v>
      </c>
    </row>
    <row r="305" s="13" customFormat="1">
      <c r="A305" s="13"/>
      <c r="B305" s="186"/>
      <c r="C305" s="13"/>
      <c r="D305" s="179" t="s">
        <v>156</v>
      </c>
      <c r="E305" s="187" t="s">
        <v>3</v>
      </c>
      <c r="F305" s="188" t="s">
        <v>626</v>
      </c>
      <c r="G305" s="13"/>
      <c r="H305" s="189">
        <v>16.399999999999999</v>
      </c>
      <c r="I305" s="190"/>
      <c r="J305" s="13"/>
      <c r="K305" s="13"/>
      <c r="L305" s="186"/>
      <c r="M305" s="191"/>
      <c r="N305" s="192"/>
      <c r="O305" s="192"/>
      <c r="P305" s="192"/>
      <c r="Q305" s="192"/>
      <c r="R305" s="192"/>
      <c r="S305" s="192"/>
      <c r="T305" s="19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187" t="s">
        <v>156</v>
      </c>
      <c r="AU305" s="187" t="s">
        <v>81</v>
      </c>
      <c r="AV305" s="13" t="s">
        <v>81</v>
      </c>
      <c r="AW305" s="13" t="s">
        <v>33</v>
      </c>
      <c r="AX305" s="13" t="s">
        <v>71</v>
      </c>
      <c r="AY305" s="187" t="s">
        <v>142</v>
      </c>
    </row>
    <row r="306" s="13" customFormat="1">
      <c r="A306" s="13"/>
      <c r="B306" s="186"/>
      <c r="C306" s="13"/>
      <c r="D306" s="179" t="s">
        <v>156</v>
      </c>
      <c r="E306" s="187" t="s">
        <v>3</v>
      </c>
      <c r="F306" s="188" t="s">
        <v>565</v>
      </c>
      <c r="G306" s="13"/>
      <c r="H306" s="189">
        <v>-1.6499999999999999</v>
      </c>
      <c r="I306" s="190"/>
      <c r="J306" s="13"/>
      <c r="K306" s="13"/>
      <c r="L306" s="186"/>
      <c r="M306" s="191"/>
      <c r="N306" s="192"/>
      <c r="O306" s="192"/>
      <c r="P306" s="192"/>
      <c r="Q306" s="192"/>
      <c r="R306" s="192"/>
      <c r="S306" s="192"/>
      <c r="T306" s="19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187" t="s">
        <v>156</v>
      </c>
      <c r="AU306" s="187" t="s">
        <v>81</v>
      </c>
      <c r="AV306" s="13" t="s">
        <v>81</v>
      </c>
      <c r="AW306" s="13" t="s">
        <v>33</v>
      </c>
      <c r="AX306" s="13" t="s">
        <v>71</v>
      </c>
      <c r="AY306" s="187" t="s">
        <v>142</v>
      </c>
    </row>
    <row r="307" s="14" customFormat="1">
      <c r="A307" s="14"/>
      <c r="B307" s="194"/>
      <c r="C307" s="14"/>
      <c r="D307" s="179" t="s">
        <v>156</v>
      </c>
      <c r="E307" s="195" t="s">
        <v>3</v>
      </c>
      <c r="F307" s="196" t="s">
        <v>159</v>
      </c>
      <c r="G307" s="14"/>
      <c r="H307" s="197">
        <v>14.75</v>
      </c>
      <c r="I307" s="198"/>
      <c r="J307" s="14"/>
      <c r="K307" s="14"/>
      <c r="L307" s="194"/>
      <c r="M307" s="199"/>
      <c r="N307" s="200"/>
      <c r="O307" s="200"/>
      <c r="P307" s="200"/>
      <c r="Q307" s="200"/>
      <c r="R307" s="200"/>
      <c r="S307" s="200"/>
      <c r="T307" s="201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195" t="s">
        <v>156</v>
      </c>
      <c r="AU307" s="195" t="s">
        <v>81</v>
      </c>
      <c r="AV307" s="14" t="s">
        <v>150</v>
      </c>
      <c r="AW307" s="14" t="s">
        <v>33</v>
      </c>
      <c r="AX307" s="14" t="s">
        <v>79</v>
      </c>
      <c r="AY307" s="195" t="s">
        <v>142</v>
      </c>
    </row>
    <row r="308" s="2" customFormat="1" ht="16.5" customHeight="1">
      <c r="A308" s="39"/>
      <c r="B308" s="165"/>
      <c r="C308" s="212" t="s">
        <v>627</v>
      </c>
      <c r="D308" s="212" t="s">
        <v>361</v>
      </c>
      <c r="E308" s="213" t="s">
        <v>628</v>
      </c>
      <c r="F308" s="214" t="s">
        <v>629</v>
      </c>
      <c r="G308" s="215" t="s">
        <v>193</v>
      </c>
      <c r="H308" s="216">
        <v>15.045</v>
      </c>
      <c r="I308" s="217"/>
      <c r="J308" s="218">
        <f>ROUND(I308*H308,2)</f>
        <v>0</v>
      </c>
      <c r="K308" s="214" t="s">
        <v>149</v>
      </c>
      <c r="L308" s="219"/>
      <c r="M308" s="220" t="s">
        <v>3</v>
      </c>
      <c r="N308" s="221" t="s">
        <v>42</v>
      </c>
      <c r="O308" s="73"/>
      <c r="P308" s="175">
        <f>O308*H308</f>
        <v>0</v>
      </c>
      <c r="Q308" s="175">
        <v>0.00038000000000000002</v>
      </c>
      <c r="R308" s="175">
        <f>Q308*H308</f>
        <v>0.0057171000000000001</v>
      </c>
      <c r="S308" s="175">
        <v>0</v>
      </c>
      <c r="T308" s="176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177" t="s">
        <v>474</v>
      </c>
      <c r="AT308" s="177" t="s">
        <v>361</v>
      </c>
      <c r="AU308" s="177" t="s">
        <v>81</v>
      </c>
      <c r="AY308" s="20" t="s">
        <v>142</v>
      </c>
      <c r="BE308" s="178">
        <f>IF(N308="základní",J308,0)</f>
        <v>0</v>
      </c>
      <c r="BF308" s="178">
        <f>IF(N308="snížená",J308,0)</f>
        <v>0</v>
      </c>
      <c r="BG308" s="178">
        <f>IF(N308="zákl. přenesená",J308,0)</f>
        <v>0</v>
      </c>
      <c r="BH308" s="178">
        <f>IF(N308="sníž. přenesená",J308,0)</f>
        <v>0</v>
      </c>
      <c r="BI308" s="178">
        <f>IF(N308="nulová",J308,0)</f>
        <v>0</v>
      </c>
      <c r="BJ308" s="20" t="s">
        <v>79</v>
      </c>
      <c r="BK308" s="178">
        <f>ROUND(I308*H308,2)</f>
        <v>0</v>
      </c>
      <c r="BL308" s="20" t="s">
        <v>245</v>
      </c>
      <c r="BM308" s="177" t="s">
        <v>630</v>
      </c>
    </row>
    <row r="309" s="2" customFormat="1">
      <c r="A309" s="39"/>
      <c r="B309" s="40"/>
      <c r="C309" s="39"/>
      <c r="D309" s="179" t="s">
        <v>152</v>
      </c>
      <c r="E309" s="39"/>
      <c r="F309" s="180" t="s">
        <v>629</v>
      </c>
      <c r="G309" s="39"/>
      <c r="H309" s="39"/>
      <c r="I309" s="181"/>
      <c r="J309" s="39"/>
      <c r="K309" s="39"/>
      <c r="L309" s="40"/>
      <c r="M309" s="182"/>
      <c r="N309" s="183"/>
      <c r="O309" s="73"/>
      <c r="P309" s="73"/>
      <c r="Q309" s="73"/>
      <c r="R309" s="73"/>
      <c r="S309" s="73"/>
      <c r="T309" s="74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T309" s="20" t="s">
        <v>152</v>
      </c>
      <c r="AU309" s="20" t="s">
        <v>81</v>
      </c>
    </row>
    <row r="310" s="13" customFormat="1">
      <c r="A310" s="13"/>
      <c r="B310" s="186"/>
      <c r="C310" s="13"/>
      <c r="D310" s="179" t="s">
        <v>156</v>
      </c>
      <c r="E310" s="13"/>
      <c r="F310" s="188" t="s">
        <v>631</v>
      </c>
      <c r="G310" s="13"/>
      <c r="H310" s="189">
        <v>15.045</v>
      </c>
      <c r="I310" s="190"/>
      <c r="J310" s="13"/>
      <c r="K310" s="13"/>
      <c r="L310" s="186"/>
      <c r="M310" s="191"/>
      <c r="N310" s="192"/>
      <c r="O310" s="192"/>
      <c r="P310" s="192"/>
      <c r="Q310" s="192"/>
      <c r="R310" s="192"/>
      <c r="S310" s="192"/>
      <c r="T310" s="19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187" t="s">
        <v>156</v>
      </c>
      <c r="AU310" s="187" t="s">
        <v>81</v>
      </c>
      <c r="AV310" s="13" t="s">
        <v>81</v>
      </c>
      <c r="AW310" s="13" t="s">
        <v>4</v>
      </c>
      <c r="AX310" s="13" t="s">
        <v>79</v>
      </c>
      <c r="AY310" s="187" t="s">
        <v>142</v>
      </c>
    </row>
    <row r="311" s="2" customFormat="1" ht="16.5" customHeight="1">
      <c r="A311" s="39"/>
      <c r="B311" s="165"/>
      <c r="C311" s="166" t="s">
        <v>632</v>
      </c>
      <c r="D311" s="166" t="s">
        <v>145</v>
      </c>
      <c r="E311" s="167" t="s">
        <v>633</v>
      </c>
      <c r="F311" s="168" t="s">
        <v>634</v>
      </c>
      <c r="G311" s="169" t="s">
        <v>193</v>
      </c>
      <c r="H311" s="170">
        <v>4.5</v>
      </c>
      <c r="I311" s="171"/>
      <c r="J311" s="172">
        <f>ROUND(I311*H311,2)</f>
        <v>0</v>
      </c>
      <c r="K311" s="168" t="s">
        <v>149</v>
      </c>
      <c r="L311" s="40"/>
      <c r="M311" s="173" t="s">
        <v>3</v>
      </c>
      <c r="N311" s="174" t="s">
        <v>42</v>
      </c>
      <c r="O311" s="73"/>
      <c r="P311" s="175">
        <f>O311*H311</f>
        <v>0</v>
      </c>
      <c r="Q311" s="175">
        <v>0</v>
      </c>
      <c r="R311" s="175">
        <f>Q311*H311</f>
        <v>0</v>
      </c>
      <c r="S311" s="175">
        <v>0</v>
      </c>
      <c r="T311" s="176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177" t="s">
        <v>245</v>
      </c>
      <c r="AT311" s="177" t="s">
        <v>145</v>
      </c>
      <c r="AU311" s="177" t="s">
        <v>81</v>
      </c>
      <c r="AY311" s="20" t="s">
        <v>142</v>
      </c>
      <c r="BE311" s="178">
        <f>IF(N311="základní",J311,0)</f>
        <v>0</v>
      </c>
      <c r="BF311" s="178">
        <f>IF(N311="snížená",J311,0)</f>
        <v>0</v>
      </c>
      <c r="BG311" s="178">
        <f>IF(N311="zákl. přenesená",J311,0)</f>
        <v>0</v>
      </c>
      <c r="BH311" s="178">
        <f>IF(N311="sníž. přenesená",J311,0)</f>
        <v>0</v>
      </c>
      <c r="BI311" s="178">
        <f>IF(N311="nulová",J311,0)</f>
        <v>0</v>
      </c>
      <c r="BJ311" s="20" t="s">
        <v>79</v>
      </c>
      <c r="BK311" s="178">
        <f>ROUND(I311*H311,2)</f>
        <v>0</v>
      </c>
      <c r="BL311" s="20" t="s">
        <v>245</v>
      </c>
      <c r="BM311" s="177" t="s">
        <v>635</v>
      </c>
    </row>
    <row r="312" s="2" customFormat="1">
      <c r="A312" s="39"/>
      <c r="B312" s="40"/>
      <c r="C312" s="39"/>
      <c r="D312" s="179" t="s">
        <v>152</v>
      </c>
      <c r="E312" s="39"/>
      <c r="F312" s="180" t="s">
        <v>636</v>
      </c>
      <c r="G312" s="39"/>
      <c r="H312" s="39"/>
      <c r="I312" s="181"/>
      <c r="J312" s="39"/>
      <c r="K312" s="39"/>
      <c r="L312" s="40"/>
      <c r="M312" s="182"/>
      <c r="N312" s="183"/>
      <c r="O312" s="73"/>
      <c r="P312" s="73"/>
      <c r="Q312" s="73"/>
      <c r="R312" s="73"/>
      <c r="S312" s="73"/>
      <c r="T312" s="74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20" t="s">
        <v>152</v>
      </c>
      <c r="AU312" s="20" t="s">
        <v>81</v>
      </c>
    </row>
    <row r="313" s="2" customFormat="1">
      <c r="A313" s="39"/>
      <c r="B313" s="40"/>
      <c r="C313" s="39"/>
      <c r="D313" s="184" t="s">
        <v>154</v>
      </c>
      <c r="E313" s="39"/>
      <c r="F313" s="185" t="s">
        <v>637</v>
      </c>
      <c r="G313" s="39"/>
      <c r="H313" s="39"/>
      <c r="I313" s="181"/>
      <c r="J313" s="39"/>
      <c r="K313" s="39"/>
      <c r="L313" s="40"/>
      <c r="M313" s="182"/>
      <c r="N313" s="183"/>
      <c r="O313" s="73"/>
      <c r="P313" s="73"/>
      <c r="Q313" s="73"/>
      <c r="R313" s="73"/>
      <c r="S313" s="73"/>
      <c r="T313" s="74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T313" s="20" t="s">
        <v>154</v>
      </c>
      <c r="AU313" s="20" t="s">
        <v>81</v>
      </c>
    </row>
    <row r="314" s="13" customFormat="1">
      <c r="A314" s="13"/>
      <c r="B314" s="186"/>
      <c r="C314" s="13"/>
      <c r="D314" s="179" t="s">
        <v>156</v>
      </c>
      <c r="E314" s="187" t="s">
        <v>3</v>
      </c>
      <c r="F314" s="188" t="s">
        <v>638</v>
      </c>
      <c r="G314" s="13"/>
      <c r="H314" s="189">
        <v>4.5</v>
      </c>
      <c r="I314" s="190"/>
      <c r="J314" s="13"/>
      <c r="K314" s="13"/>
      <c r="L314" s="186"/>
      <c r="M314" s="191"/>
      <c r="N314" s="192"/>
      <c r="O314" s="192"/>
      <c r="P314" s="192"/>
      <c r="Q314" s="192"/>
      <c r="R314" s="192"/>
      <c r="S314" s="192"/>
      <c r="T314" s="19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187" t="s">
        <v>156</v>
      </c>
      <c r="AU314" s="187" t="s">
        <v>81</v>
      </c>
      <c r="AV314" s="13" t="s">
        <v>81</v>
      </c>
      <c r="AW314" s="13" t="s">
        <v>33</v>
      </c>
      <c r="AX314" s="13" t="s">
        <v>79</v>
      </c>
      <c r="AY314" s="187" t="s">
        <v>142</v>
      </c>
    </row>
    <row r="315" s="2" customFormat="1" ht="16.5" customHeight="1">
      <c r="A315" s="39"/>
      <c r="B315" s="165"/>
      <c r="C315" s="212" t="s">
        <v>639</v>
      </c>
      <c r="D315" s="212" t="s">
        <v>361</v>
      </c>
      <c r="E315" s="213" t="s">
        <v>640</v>
      </c>
      <c r="F315" s="214" t="s">
        <v>641</v>
      </c>
      <c r="G315" s="215" t="s">
        <v>193</v>
      </c>
      <c r="H315" s="216">
        <v>4.5899999999999999</v>
      </c>
      <c r="I315" s="217"/>
      <c r="J315" s="218">
        <f>ROUND(I315*H315,2)</f>
        <v>0</v>
      </c>
      <c r="K315" s="214" t="s">
        <v>149</v>
      </c>
      <c r="L315" s="219"/>
      <c r="M315" s="220" t="s">
        <v>3</v>
      </c>
      <c r="N315" s="221" t="s">
        <v>42</v>
      </c>
      <c r="O315" s="73"/>
      <c r="P315" s="175">
        <f>O315*H315</f>
        <v>0</v>
      </c>
      <c r="Q315" s="175">
        <v>0.00017000000000000001</v>
      </c>
      <c r="R315" s="175">
        <f>Q315*H315</f>
        <v>0.00078030000000000005</v>
      </c>
      <c r="S315" s="175">
        <v>0</v>
      </c>
      <c r="T315" s="176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177" t="s">
        <v>474</v>
      </c>
      <c r="AT315" s="177" t="s">
        <v>361</v>
      </c>
      <c r="AU315" s="177" t="s">
        <v>81</v>
      </c>
      <c r="AY315" s="20" t="s">
        <v>142</v>
      </c>
      <c r="BE315" s="178">
        <f>IF(N315="základní",J315,0)</f>
        <v>0</v>
      </c>
      <c r="BF315" s="178">
        <f>IF(N315="snížená",J315,0)</f>
        <v>0</v>
      </c>
      <c r="BG315" s="178">
        <f>IF(N315="zákl. přenesená",J315,0)</f>
        <v>0</v>
      </c>
      <c r="BH315" s="178">
        <f>IF(N315="sníž. přenesená",J315,0)</f>
        <v>0</v>
      </c>
      <c r="BI315" s="178">
        <f>IF(N315="nulová",J315,0)</f>
        <v>0</v>
      </c>
      <c r="BJ315" s="20" t="s">
        <v>79</v>
      </c>
      <c r="BK315" s="178">
        <f>ROUND(I315*H315,2)</f>
        <v>0</v>
      </c>
      <c r="BL315" s="20" t="s">
        <v>245</v>
      </c>
      <c r="BM315" s="177" t="s">
        <v>642</v>
      </c>
    </row>
    <row r="316" s="2" customFormat="1">
      <c r="A316" s="39"/>
      <c r="B316" s="40"/>
      <c r="C316" s="39"/>
      <c r="D316" s="179" t="s">
        <v>152</v>
      </c>
      <c r="E316" s="39"/>
      <c r="F316" s="180" t="s">
        <v>641</v>
      </c>
      <c r="G316" s="39"/>
      <c r="H316" s="39"/>
      <c r="I316" s="181"/>
      <c r="J316" s="39"/>
      <c r="K316" s="39"/>
      <c r="L316" s="40"/>
      <c r="M316" s="182"/>
      <c r="N316" s="183"/>
      <c r="O316" s="73"/>
      <c r="P316" s="73"/>
      <c r="Q316" s="73"/>
      <c r="R316" s="73"/>
      <c r="S316" s="73"/>
      <c r="T316" s="74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20" t="s">
        <v>152</v>
      </c>
      <c r="AU316" s="20" t="s">
        <v>81</v>
      </c>
    </row>
    <row r="317" s="13" customFormat="1">
      <c r="A317" s="13"/>
      <c r="B317" s="186"/>
      <c r="C317" s="13"/>
      <c r="D317" s="179" t="s">
        <v>156</v>
      </c>
      <c r="E317" s="13"/>
      <c r="F317" s="188" t="s">
        <v>643</v>
      </c>
      <c r="G317" s="13"/>
      <c r="H317" s="189">
        <v>4.5899999999999999</v>
      </c>
      <c r="I317" s="190"/>
      <c r="J317" s="13"/>
      <c r="K317" s="13"/>
      <c r="L317" s="186"/>
      <c r="M317" s="191"/>
      <c r="N317" s="192"/>
      <c r="O317" s="192"/>
      <c r="P317" s="192"/>
      <c r="Q317" s="192"/>
      <c r="R317" s="192"/>
      <c r="S317" s="192"/>
      <c r="T317" s="19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87" t="s">
        <v>156</v>
      </c>
      <c r="AU317" s="187" t="s">
        <v>81</v>
      </c>
      <c r="AV317" s="13" t="s">
        <v>81</v>
      </c>
      <c r="AW317" s="13" t="s">
        <v>4</v>
      </c>
      <c r="AX317" s="13" t="s">
        <v>79</v>
      </c>
      <c r="AY317" s="187" t="s">
        <v>142</v>
      </c>
    </row>
    <row r="318" s="2" customFormat="1" ht="16.5" customHeight="1">
      <c r="A318" s="39"/>
      <c r="B318" s="165"/>
      <c r="C318" s="166" t="s">
        <v>644</v>
      </c>
      <c r="D318" s="166" t="s">
        <v>145</v>
      </c>
      <c r="E318" s="167" t="s">
        <v>645</v>
      </c>
      <c r="F318" s="168" t="s">
        <v>646</v>
      </c>
      <c r="G318" s="169" t="s">
        <v>452</v>
      </c>
      <c r="H318" s="223"/>
      <c r="I318" s="171"/>
      <c r="J318" s="172">
        <f>ROUND(I318*H318,2)</f>
        <v>0</v>
      </c>
      <c r="K318" s="168" t="s">
        <v>149</v>
      </c>
      <c r="L318" s="40"/>
      <c r="M318" s="173" t="s">
        <v>3</v>
      </c>
      <c r="N318" s="174" t="s">
        <v>42</v>
      </c>
      <c r="O318" s="73"/>
      <c r="P318" s="175">
        <f>O318*H318</f>
        <v>0</v>
      </c>
      <c r="Q318" s="175">
        <v>0</v>
      </c>
      <c r="R318" s="175">
        <f>Q318*H318</f>
        <v>0</v>
      </c>
      <c r="S318" s="175">
        <v>0</v>
      </c>
      <c r="T318" s="176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177" t="s">
        <v>245</v>
      </c>
      <c r="AT318" s="177" t="s">
        <v>145</v>
      </c>
      <c r="AU318" s="177" t="s">
        <v>81</v>
      </c>
      <c r="AY318" s="20" t="s">
        <v>142</v>
      </c>
      <c r="BE318" s="178">
        <f>IF(N318="základní",J318,0)</f>
        <v>0</v>
      </c>
      <c r="BF318" s="178">
        <f>IF(N318="snížená",J318,0)</f>
        <v>0</v>
      </c>
      <c r="BG318" s="178">
        <f>IF(N318="zákl. přenesená",J318,0)</f>
        <v>0</v>
      </c>
      <c r="BH318" s="178">
        <f>IF(N318="sníž. přenesená",J318,0)</f>
        <v>0</v>
      </c>
      <c r="BI318" s="178">
        <f>IF(N318="nulová",J318,0)</f>
        <v>0</v>
      </c>
      <c r="BJ318" s="20" t="s">
        <v>79</v>
      </c>
      <c r="BK318" s="178">
        <f>ROUND(I318*H318,2)</f>
        <v>0</v>
      </c>
      <c r="BL318" s="20" t="s">
        <v>245</v>
      </c>
      <c r="BM318" s="177" t="s">
        <v>647</v>
      </c>
    </row>
    <row r="319" s="2" customFormat="1">
      <c r="A319" s="39"/>
      <c r="B319" s="40"/>
      <c r="C319" s="39"/>
      <c r="D319" s="179" t="s">
        <v>152</v>
      </c>
      <c r="E319" s="39"/>
      <c r="F319" s="180" t="s">
        <v>648</v>
      </c>
      <c r="G319" s="39"/>
      <c r="H319" s="39"/>
      <c r="I319" s="181"/>
      <c r="J319" s="39"/>
      <c r="K319" s="39"/>
      <c r="L319" s="40"/>
      <c r="M319" s="182"/>
      <c r="N319" s="183"/>
      <c r="O319" s="73"/>
      <c r="P319" s="73"/>
      <c r="Q319" s="73"/>
      <c r="R319" s="73"/>
      <c r="S319" s="73"/>
      <c r="T319" s="74"/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T319" s="20" t="s">
        <v>152</v>
      </c>
      <c r="AU319" s="20" t="s">
        <v>81</v>
      </c>
    </row>
    <row r="320" s="2" customFormat="1">
      <c r="A320" s="39"/>
      <c r="B320" s="40"/>
      <c r="C320" s="39"/>
      <c r="D320" s="184" t="s">
        <v>154</v>
      </c>
      <c r="E320" s="39"/>
      <c r="F320" s="185" t="s">
        <v>649</v>
      </c>
      <c r="G320" s="39"/>
      <c r="H320" s="39"/>
      <c r="I320" s="181"/>
      <c r="J320" s="39"/>
      <c r="K320" s="39"/>
      <c r="L320" s="40"/>
      <c r="M320" s="182"/>
      <c r="N320" s="183"/>
      <c r="O320" s="73"/>
      <c r="P320" s="73"/>
      <c r="Q320" s="73"/>
      <c r="R320" s="73"/>
      <c r="S320" s="73"/>
      <c r="T320" s="74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20" t="s">
        <v>154</v>
      </c>
      <c r="AU320" s="20" t="s">
        <v>81</v>
      </c>
    </row>
    <row r="321" s="12" customFormat="1" ht="22.8" customHeight="1">
      <c r="A321" s="12"/>
      <c r="B321" s="152"/>
      <c r="C321" s="12"/>
      <c r="D321" s="153" t="s">
        <v>70</v>
      </c>
      <c r="E321" s="163" t="s">
        <v>650</v>
      </c>
      <c r="F321" s="163" t="s">
        <v>651</v>
      </c>
      <c r="G321" s="12"/>
      <c r="H321" s="12"/>
      <c r="I321" s="155"/>
      <c r="J321" s="164">
        <f>BK321</f>
        <v>0</v>
      </c>
      <c r="K321" s="12"/>
      <c r="L321" s="152"/>
      <c r="M321" s="157"/>
      <c r="N321" s="158"/>
      <c r="O321" s="158"/>
      <c r="P321" s="159">
        <f>SUM(P322:P334)</f>
        <v>0</v>
      </c>
      <c r="Q321" s="158"/>
      <c r="R321" s="159">
        <f>SUM(R322:R334)</f>
        <v>0.065250000000000002</v>
      </c>
      <c r="S321" s="158"/>
      <c r="T321" s="160">
        <f>SUM(T322:T334)</f>
        <v>0</v>
      </c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R321" s="153" t="s">
        <v>81</v>
      </c>
      <c r="AT321" s="161" t="s">
        <v>70</v>
      </c>
      <c r="AU321" s="161" t="s">
        <v>79</v>
      </c>
      <c r="AY321" s="153" t="s">
        <v>142</v>
      </c>
      <c r="BK321" s="162">
        <f>SUM(BK322:BK334)</f>
        <v>0</v>
      </c>
    </row>
    <row r="322" s="2" customFormat="1" ht="16.5" customHeight="1">
      <c r="A322" s="39"/>
      <c r="B322" s="165"/>
      <c r="C322" s="166" t="s">
        <v>652</v>
      </c>
      <c r="D322" s="166" t="s">
        <v>145</v>
      </c>
      <c r="E322" s="167" t="s">
        <v>653</v>
      </c>
      <c r="F322" s="168" t="s">
        <v>654</v>
      </c>
      <c r="G322" s="169" t="s">
        <v>148</v>
      </c>
      <c r="H322" s="170">
        <v>130.5</v>
      </c>
      <c r="I322" s="171"/>
      <c r="J322" s="172">
        <f>ROUND(I322*H322,2)</f>
        <v>0</v>
      </c>
      <c r="K322" s="168" t="s">
        <v>149</v>
      </c>
      <c r="L322" s="40"/>
      <c r="M322" s="173" t="s">
        <v>3</v>
      </c>
      <c r="N322" s="174" t="s">
        <v>42</v>
      </c>
      <c r="O322" s="73"/>
      <c r="P322" s="175">
        <f>O322*H322</f>
        <v>0</v>
      </c>
      <c r="Q322" s="175">
        <v>0.00021000000000000001</v>
      </c>
      <c r="R322" s="175">
        <f>Q322*H322</f>
        <v>0.027405000000000002</v>
      </c>
      <c r="S322" s="175">
        <v>0</v>
      </c>
      <c r="T322" s="176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177" t="s">
        <v>245</v>
      </c>
      <c r="AT322" s="177" t="s">
        <v>145</v>
      </c>
      <c r="AU322" s="177" t="s">
        <v>81</v>
      </c>
      <c r="AY322" s="20" t="s">
        <v>142</v>
      </c>
      <c r="BE322" s="178">
        <f>IF(N322="základní",J322,0)</f>
        <v>0</v>
      </c>
      <c r="BF322" s="178">
        <f>IF(N322="snížená",J322,0)</f>
        <v>0</v>
      </c>
      <c r="BG322" s="178">
        <f>IF(N322="zákl. přenesená",J322,0)</f>
        <v>0</v>
      </c>
      <c r="BH322" s="178">
        <f>IF(N322="sníž. přenesená",J322,0)</f>
        <v>0</v>
      </c>
      <c r="BI322" s="178">
        <f>IF(N322="nulová",J322,0)</f>
        <v>0</v>
      </c>
      <c r="BJ322" s="20" t="s">
        <v>79</v>
      </c>
      <c r="BK322" s="178">
        <f>ROUND(I322*H322,2)</f>
        <v>0</v>
      </c>
      <c r="BL322" s="20" t="s">
        <v>245</v>
      </c>
      <c r="BM322" s="177" t="s">
        <v>655</v>
      </c>
    </row>
    <row r="323" s="2" customFormat="1">
      <c r="A323" s="39"/>
      <c r="B323" s="40"/>
      <c r="C323" s="39"/>
      <c r="D323" s="179" t="s">
        <v>152</v>
      </c>
      <c r="E323" s="39"/>
      <c r="F323" s="180" t="s">
        <v>656</v>
      </c>
      <c r="G323" s="39"/>
      <c r="H323" s="39"/>
      <c r="I323" s="181"/>
      <c r="J323" s="39"/>
      <c r="K323" s="39"/>
      <c r="L323" s="40"/>
      <c r="M323" s="182"/>
      <c r="N323" s="183"/>
      <c r="O323" s="73"/>
      <c r="P323" s="73"/>
      <c r="Q323" s="73"/>
      <c r="R323" s="73"/>
      <c r="S323" s="73"/>
      <c r="T323" s="74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T323" s="20" t="s">
        <v>152</v>
      </c>
      <c r="AU323" s="20" t="s">
        <v>81</v>
      </c>
    </row>
    <row r="324" s="2" customFormat="1">
      <c r="A324" s="39"/>
      <c r="B324" s="40"/>
      <c r="C324" s="39"/>
      <c r="D324" s="184" t="s">
        <v>154</v>
      </c>
      <c r="E324" s="39"/>
      <c r="F324" s="185" t="s">
        <v>657</v>
      </c>
      <c r="G324" s="39"/>
      <c r="H324" s="39"/>
      <c r="I324" s="181"/>
      <c r="J324" s="39"/>
      <c r="K324" s="39"/>
      <c r="L324" s="40"/>
      <c r="M324" s="182"/>
      <c r="N324" s="183"/>
      <c r="O324" s="73"/>
      <c r="P324" s="73"/>
      <c r="Q324" s="73"/>
      <c r="R324" s="73"/>
      <c r="S324" s="73"/>
      <c r="T324" s="74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T324" s="20" t="s">
        <v>154</v>
      </c>
      <c r="AU324" s="20" t="s">
        <v>81</v>
      </c>
    </row>
    <row r="325" s="15" customFormat="1">
      <c r="A325" s="15"/>
      <c r="B325" s="205"/>
      <c r="C325" s="15"/>
      <c r="D325" s="179" t="s">
        <v>156</v>
      </c>
      <c r="E325" s="206" t="s">
        <v>3</v>
      </c>
      <c r="F325" s="207" t="s">
        <v>658</v>
      </c>
      <c r="G325" s="15"/>
      <c r="H325" s="206" t="s">
        <v>3</v>
      </c>
      <c r="I325" s="208"/>
      <c r="J325" s="15"/>
      <c r="K325" s="15"/>
      <c r="L325" s="205"/>
      <c r="M325" s="209"/>
      <c r="N325" s="210"/>
      <c r="O325" s="210"/>
      <c r="P325" s="210"/>
      <c r="Q325" s="210"/>
      <c r="R325" s="210"/>
      <c r="S325" s="210"/>
      <c r="T325" s="211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06" t="s">
        <v>156</v>
      </c>
      <c r="AU325" s="206" t="s">
        <v>81</v>
      </c>
      <c r="AV325" s="15" t="s">
        <v>79</v>
      </c>
      <c r="AW325" s="15" t="s">
        <v>33</v>
      </c>
      <c r="AX325" s="15" t="s">
        <v>71</v>
      </c>
      <c r="AY325" s="206" t="s">
        <v>142</v>
      </c>
    </row>
    <row r="326" s="13" customFormat="1">
      <c r="A326" s="13"/>
      <c r="B326" s="186"/>
      <c r="C326" s="13"/>
      <c r="D326" s="179" t="s">
        <v>156</v>
      </c>
      <c r="E326" s="187" t="s">
        <v>3</v>
      </c>
      <c r="F326" s="188" t="s">
        <v>659</v>
      </c>
      <c r="G326" s="13"/>
      <c r="H326" s="189">
        <v>12.779999999999999</v>
      </c>
      <c r="I326" s="190"/>
      <c r="J326" s="13"/>
      <c r="K326" s="13"/>
      <c r="L326" s="186"/>
      <c r="M326" s="191"/>
      <c r="N326" s="192"/>
      <c r="O326" s="192"/>
      <c r="P326" s="192"/>
      <c r="Q326" s="192"/>
      <c r="R326" s="192"/>
      <c r="S326" s="192"/>
      <c r="T326" s="19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187" t="s">
        <v>156</v>
      </c>
      <c r="AU326" s="187" t="s">
        <v>81</v>
      </c>
      <c r="AV326" s="13" t="s">
        <v>81</v>
      </c>
      <c r="AW326" s="13" t="s">
        <v>33</v>
      </c>
      <c r="AX326" s="13" t="s">
        <v>71</v>
      </c>
      <c r="AY326" s="187" t="s">
        <v>142</v>
      </c>
    </row>
    <row r="327" s="13" customFormat="1">
      <c r="A327" s="13"/>
      <c r="B327" s="186"/>
      <c r="C327" s="13"/>
      <c r="D327" s="179" t="s">
        <v>156</v>
      </c>
      <c r="E327" s="187" t="s">
        <v>3</v>
      </c>
      <c r="F327" s="188" t="s">
        <v>660</v>
      </c>
      <c r="G327" s="13"/>
      <c r="H327" s="189">
        <v>44.280000000000001</v>
      </c>
      <c r="I327" s="190"/>
      <c r="J327" s="13"/>
      <c r="K327" s="13"/>
      <c r="L327" s="186"/>
      <c r="M327" s="191"/>
      <c r="N327" s="192"/>
      <c r="O327" s="192"/>
      <c r="P327" s="192"/>
      <c r="Q327" s="192"/>
      <c r="R327" s="192"/>
      <c r="S327" s="192"/>
      <c r="T327" s="19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187" t="s">
        <v>156</v>
      </c>
      <c r="AU327" s="187" t="s">
        <v>81</v>
      </c>
      <c r="AV327" s="13" t="s">
        <v>81</v>
      </c>
      <c r="AW327" s="13" t="s">
        <v>33</v>
      </c>
      <c r="AX327" s="13" t="s">
        <v>71</v>
      </c>
      <c r="AY327" s="187" t="s">
        <v>142</v>
      </c>
    </row>
    <row r="328" s="13" customFormat="1">
      <c r="A328" s="13"/>
      <c r="B328" s="186"/>
      <c r="C328" s="13"/>
      <c r="D328" s="179" t="s">
        <v>156</v>
      </c>
      <c r="E328" s="187" t="s">
        <v>3</v>
      </c>
      <c r="F328" s="188" t="s">
        <v>661</v>
      </c>
      <c r="G328" s="13"/>
      <c r="H328" s="189">
        <v>-5.7000000000000002</v>
      </c>
      <c r="I328" s="190"/>
      <c r="J328" s="13"/>
      <c r="K328" s="13"/>
      <c r="L328" s="186"/>
      <c r="M328" s="191"/>
      <c r="N328" s="192"/>
      <c r="O328" s="192"/>
      <c r="P328" s="192"/>
      <c r="Q328" s="192"/>
      <c r="R328" s="192"/>
      <c r="S328" s="192"/>
      <c r="T328" s="19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87" t="s">
        <v>156</v>
      </c>
      <c r="AU328" s="187" t="s">
        <v>81</v>
      </c>
      <c r="AV328" s="13" t="s">
        <v>81</v>
      </c>
      <c r="AW328" s="13" t="s">
        <v>33</v>
      </c>
      <c r="AX328" s="13" t="s">
        <v>71</v>
      </c>
      <c r="AY328" s="187" t="s">
        <v>142</v>
      </c>
    </row>
    <row r="329" s="13" customFormat="1">
      <c r="A329" s="13"/>
      <c r="B329" s="186"/>
      <c r="C329" s="13"/>
      <c r="D329" s="179" t="s">
        <v>156</v>
      </c>
      <c r="E329" s="187" t="s">
        <v>3</v>
      </c>
      <c r="F329" s="188" t="s">
        <v>662</v>
      </c>
      <c r="G329" s="13"/>
      <c r="H329" s="189">
        <v>95.579999999999998</v>
      </c>
      <c r="I329" s="190"/>
      <c r="J329" s="13"/>
      <c r="K329" s="13"/>
      <c r="L329" s="186"/>
      <c r="M329" s="191"/>
      <c r="N329" s="192"/>
      <c r="O329" s="192"/>
      <c r="P329" s="192"/>
      <c r="Q329" s="192"/>
      <c r="R329" s="192"/>
      <c r="S329" s="192"/>
      <c r="T329" s="19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187" t="s">
        <v>156</v>
      </c>
      <c r="AU329" s="187" t="s">
        <v>81</v>
      </c>
      <c r="AV329" s="13" t="s">
        <v>81</v>
      </c>
      <c r="AW329" s="13" t="s">
        <v>33</v>
      </c>
      <c r="AX329" s="13" t="s">
        <v>71</v>
      </c>
      <c r="AY329" s="187" t="s">
        <v>142</v>
      </c>
    </row>
    <row r="330" s="13" customFormat="1">
      <c r="A330" s="13"/>
      <c r="B330" s="186"/>
      <c r="C330" s="13"/>
      <c r="D330" s="179" t="s">
        <v>156</v>
      </c>
      <c r="E330" s="187" t="s">
        <v>3</v>
      </c>
      <c r="F330" s="188" t="s">
        <v>663</v>
      </c>
      <c r="G330" s="13"/>
      <c r="H330" s="189">
        <v>-16.440000000000001</v>
      </c>
      <c r="I330" s="190"/>
      <c r="J330" s="13"/>
      <c r="K330" s="13"/>
      <c r="L330" s="186"/>
      <c r="M330" s="191"/>
      <c r="N330" s="192"/>
      <c r="O330" s="192"/>
      <c r="P330" s="192"/>
      <c r="Q330" s="192"/>
      <c r="R330" s="192"/>
      <c r="S330" s="192"/>
      <c r="T330" s="19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87" t="s">
        <v>156</v>
      </c>
      <c r="AU330" s="187" t="s">
        <v>81</v>
      </c>
      <c r="AV330" s="13" t="s">
        <v>81</v>
      </c>
      <c r="AW330" s="13" t="s">
        <v>33</v>
      </c>
      <c r="AX330" s="13" t="s">
        <v>71</v>
      </c>
      <c r="AY330" s="187" t="s">
        <v>142</v>
      </c>
    </row>
    <row r="331" s="14" customFormat="1">
      <c r="A331" s="14"/>
      <c r="B331" s="194"/>
      <c r="C331" s="14"/>
      <c r="D331" s="179" t="s">
        <v>156</v>
      </c>
      <c r="E331" s="195" t="s">
        <v>3</v>
      </c>
      <c r="F331" s="196" t="s">
        <v>159</v>
      </c>
      <c r="G331" s="14"/>
      <c r="H331" s="197">
        <v>130.5</v>
      </c>
      <c r="I331" s="198"/>
      <c r="J331" s="14"/>
      <c r="K331" s="14"/>
      <c r="L331" s="194"/>
      <c r="M331" s="199"/>
      <c r="N331" s="200"/>
      <c r="O331" s="200"/>
      <c r="P331" s="200"/>
      <c r="Q331" s="200"/>
      <c r="R331" s="200"/>
      <c r="S331" s="200"/>
      <c r="T331" s="201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195" t="s">
        <v>156</v>
      </c>
      <c r="AU331" s="195" t="s">
        <v>81</v>
      </c>
      <c r="AV331" s="14" t="s">
        <v>150</v>
      </c>
      <c r="AW331" s="14" t="s">
        <v>33</v>
      </c>
      <c r="AX331" s="14" t="s">
        <v>79</v>
      </c>
      <c r="AY331" s="195" t="s">
        <v>142</v>
      </c>
    </row>
    <row r="332" s="2" customFormat="1" ht="16.5" customHeight="1">
      <c r="A332" s="39"/>
      <c r="B332" s="165"/>
      <c r="C332" s="166" t="s">
        <v>664</v>
      </c>
      <c r="D332" s="166" t="s">
        <v>145</v>
      </c>
      <c r="E332" s="167" t="s">
        <v>665</v>
      </c>
      <c r="F332" s="168" t="s">
        <v>666</v>
      </c>
      <c r="G332" s="169" t="s">
        <v>148</v>
      </c>
      <c r="H332" s="170">
        <v>130.5</v>
      </c>
      <c r="I332" s="171"/>
      <c r="J332" s="172">
        <f>ROUND(I332*H332,2)</f>
        <v>0</v>
      </c>
      <c r="K332" s="168" t="s">
        <v>149</v>
      </c>
      <c r="L332" s="40"/>
      <c r="M332" s="173" t="s">
        <v>3</v>
      </c>
      <c r="N332" s="174" t="s">
        <v>42</v>
      </c>
      <c r="O332" s="73"/>
      <c r="P332" s="175">
        <f>O332*H332</f>
        <v>0</v>
      </c>
      <c r="Q332" s="175">
        <v>0.00029</v>
      </c>
      <c r="R332" s="175">
        <f>Q332*H332</f>
        <v>0.037845000000000004</v>
      </c>
      <c r="S332" s="175">
        <v>0</v>
      </c>
      <c r="T332" s="176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177" t="s">
        <v>245</v>
      </c>
      <c r="AT332" s="177" t="s">
        <v>145</v>
      </c>
      <c r="AU332" s="177" t="s">
        <v>81</v>
      </c>
      <c r="AY332" s="20" t="s">
        <v>142</v>
      </c>
      <c r="BE332" s="178">
        <f>IF(N332="základní",J332,0)</f>
        <v>0</v>
      </c>
      <c r="BF332" s="178">
        <f>IF(N332="snížená",J332,0)</f>
        <v>0</v>
      </c>
      <c r="BG332" s="178">
        <f>IF(N332="zákl. přenesená",J332,0)</f>
        <v>0</v>
      </c>
      <c r="BH332" s="178">
        <f>IF(N332="sníž. přenesená",J332,0)</f>
        <v>0</v>
      </c>
      <c r="BI332" s="178">
        <f>IF(N332="nulová",J332,0)</f>
        <v>0</v>
      </c>
      <c r="BJ332" s="20" t="s">
        <v>79</v>
      </c>
      <c r="BK332" s="178">
        <f>ROUND(I332*H332,2)</f>
        <v>0</v>
      </c>
      <c r="BL332" s="20" t="s">
        <v>245</v>
      </c>
      <c r="BM332" s="177" t="s">
        <v>667</v>
      </c>
    </row>
    <row r="333" s="2" customFormat="1">
      <c r="A333" s="39"/>
      <c r="B333" s="40"/>
      <c r="C333" s="39"/>
      <c r="D333" s="179" t="s">
        <v>152</v>
      </c>
      <c r="E333" s="39"/>
      <c r="F333" s="180" t="s">
        <v>668</v>
      </c>
      <c r="G333" s="39"/>
      <c r="H333" s="39"/>
      <c r="I333" s="181"/>
      <c r="J333" s="39"/>
      <c r="K333" s="39"/>
      <c r="L333" s="40"/>
      <c r="M333" s="182"/>
      <c r="N333" s="183"/>
      <c r="O333" s="73"/>
      <c r="P333" s="73"/>
      <c r="Q333" s="73"/>
      <c r="R333" s="73"/>
      <c r="S333" s="73"/>
      <c r="T333" s="74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T333" s="20" t="s">
        <v>152</v>
      </c>
      <c r="AU333" s="20" t="s">
        <v>81</v>
      </c>
    </row>
    <row r="334" s="2" customFormat="1">
      <c r="A334" s="39"/>
      <c r="B334" s="40"/>
      <c r="C334" s="39"/>
      <c r="D334" s="184" t="s">
        <v>154</v>
      </c>
      <c r="E334" s="39"/>
      <c r="F334" s="185" t="s">
        <v>669</v>
      </c>
      <c r="G334" s="39"/>
      <c r="H334" s="39"/>
      <c r="I334" s="181"/>
      <c r="J334" s="39"/>
      <c r="K334" s="39"/>
      <c r="L334" s="40"/>
      <c r="M334" s="182"/>
      <c r="N334" s="183"/>
      <c r="O334" s="73"/>
      <c r="P334" s="73"/>
      <c r="Q334" s="73"/>
      <c r="R334" s="73"/>
      <c r="S334" s="73"/>
      <c r="T334" s="74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T334" s="20" t="s">
        <v>154</v>
      </c>
      <c r="AU334" s="20" t="s">
        <v>81</v>
      </c>
    </row>
    <row r="335" s="12" customFormat="1" ht="22.8" customHeight="1">
      <c r="A335" s="12"/>
      <c r="B335" s="152"/>
      <c r="C335" s="12"/>
      <c r="D335" s="153" t="s">
        <v>70</v>
      </c>
      <c r="E335" s="163" t="s">
        <v>670</v>
      </c>
      <c r="F335" s="163" t="s">
        <v>671</v>
      </c>
      <c r="G335" s="12"/>
      <c r="H335" s="12"/>
      <c r="I335" s="155"/>
      <c r="J335" s="164">
        <f>BK335</f>
        <v>0</v>
      </c>
      <c r="K335" s="12"/>
      <c r="L335" s="152"/>
      <c r="M335" s="157"/>
      <c r="N335" s="158"/>
      <c r="O335" s="158"/>
      <c r="P335" s="159">
        <f>SUM(P336:P411)</f>
        <v>0</v>
      </c>
      <c r="Q335" s="158"/>
      <c r="R335" s="159">
        <f>SUM(R336:R411)</f>
        <v>0.05611</v>
      </c>
      <c r="S335" s="158"/>
      <c r="T335" s="160">
        <f>SUM(T336:T411)</f>
        <v>0</v>
      </c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R335" s="153" t="s">
        <v>81</v>
      </c>
      <c r="AT335" s="161" t="s">
        <v>70</v>
      </c>
      <c r="AU335" s="161" t="s">
        <v>79</v>
      </c>
      <c r="AY335" s="153" t="s">
        <v>142</v>
      </c>
      <c r="BK335" s="162">
        <f>SUM(BK336:BK411)</f>
        <v>0</v>
      </c>
    </row>
    <row r="336" s="2" customFormat="1" ht="24.15" customHeight="1">
      <c r="A336" s="39"/>
      <c r="B336" s="165"/>
      <c r="C336" s="166" t="s">
        <v>672</v>
      </c>
      <c r="D336" s="166" t="s">
        <v>145</v>
      </c>
      <c r="E336" s="167" t="s">
        <v>673</v>
      </c>
      <c r="F336" s="168" t="s">
        <v>674</v>
      </c>
      <c r="G336" s="169" t="s">
        <v>184</v>
      </c>
      <c r="H336" s="170">
        <v>5</v>
      </c>
      <c r="I336" s="171"/>
      <c r="J336" s="172">
        <f>ROUND(I336*H336,2)</f>
        <v>0</v>
      </c>
      <c r="K336" s="168" t="s">
        <v>149</v>
      </c>
      <c r="L336" s="40"/>
      <c r="M336" s="173" t="s">
        <v>3</v>
      </c>
      <c r="N336" s="174" t="s">
        <v>42</v>
      </c>
      <c r="O336" s="73"/>
      <c r="P336" s="175">
        <f>O336*H336</f>
        <v>0</v>
      </c>
      <c r="Q336" s="175">
        <v>0</v>
      </c>
      <c r="R336" s="175">
        <f>Q336*H336</f>
        <v>0</v>
      </c>
      <c r="S336" s="175">
        <v>0</v>
      </c>
      <c r="T336" s="176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177" t="s">
        <v>245</v>
      </c>
      <c r="AT336" s="177" t="s">
        <v>145</v>
      </c>
      <c r="AU336" s="177" t="s">
        <v>81</v>
      </c>
      <c r="AY336" s="20" t="s">
        <v>142</v>
      </c>
      <c r="BE336" s="178">
        <f>IF(N336="základní",J336,0)</f>
        <v>0</v>
      </c>
      <c r="BF336" s="178">
        <f>IF(N336="snížená",J336,0)</f>
        <v>0</v>
      </c>
      <c r="BG336" s="178">
        <f>IF(N336="zákl. přenesená",J336,0)</f>
        <v>0</v>
      </c>
      <c r="BH336" s="178">
        <f>IF(N336="sníž. přenesená",J336,0)</f>
        <v>0</v>
      </c>
      <c r="BI336" s="178">
        <f>IF(N336="nulová",J336,0)</f>
        <v>0</v>
      </c>
      <c r="BJ336" s="20" t="s">
        <v>79</v>
      </c>
      <c r="BK336" s="178">
        <f>ROUND(I336*H336,2)</f>
        <v>0</v>
      </c>
      <c r="BL336" s="20" t="s">
        <v>245</v>
      </c>
      <c r="BM336" s="177" t="s">
        <v>675</v>
      </c>
    </row>
    <row r="337" s="2" customFormat="1">
      <c r="A337" s="39"/>
      <c r="B337" s="40"/>
      <c r="C337" s="39"/>
      <c r="D337" s="179" t="s">
        <v>152</v>
      </c>
      <c r="E337" s="39"/>
      <c r="F337" s="180" t="s">
        <v>676</v>
      </c>
      <c r="G337" s="39"/>
      <c r="H337" s="39"/>
      <c r="I337" s="181"/>
      <c r="J337" s="39"/>
      <c r="K337" s="39"/>
      <c r="L337" s="40"/>
      <c r="M337" s="182"/>
      <c r="N337" s="183"/>
      <c r="O337" s="73"/>
      <c r="P337" s="73"/>
      <c r="Q337" s="73"/>
      <c r="R337" s="73"/>
      <c r="S337" s="73"/>
      <c r="T337" s="74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T337" s="20" t="s">
        <v>152</v>
      </c>
      <c r="AU337" s="20" t="s">
        <v>81</v>
      </c>
    </row>
    <row r="338" s="2" customFormat="1">
      <c r="A338" s="39"/>
      <c r="B338" s="40"/>
      <c r="C338" s="39"/>
      <c r="D338" s="184" t="s">
        <v>154</v>
      </c>
      <c r="E338" s="39"/>
      <c r="F338" s="185" t="s">
        <v>677</v>
      </c>
      <c r="G338" s="39"/>
      <c r="H338" s="39"/>
      <c r="I338" s="181"/>
      <c r="J338" s="39"/>
      <c r="K338" s="39"/>
      <c r="L338" s="40"/>
      <c r="M338" s="182"/>
      <c r="N338" s="183"/>
      <c r="O338" s="73"/>
      <c r="P338" s="73"/>
      <c r="Q338" s="73"/>
      <c r="R338" s="73"/>
      <c r="S338" s="73"/>
      <c r="T338" s="74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T338" s="20" t="s">
        <v>154</v>
      </c>
      <c r="AU338" s="20" t="s">
        <v>81</v>
      </c>
    </row>
    <row r="339" s="13" customFormat="1">
      <c r="A339" s="13"/>
      <c r="B339" s="186"/>
      <c r="C339" s="13"/>
      <c r="D339" s="179" t="s">
        <v>156</v>
      </c>
      <c r="E339" s="187" t="s">
        <v>3</v>
      </c>
      <c r="F339" s="188" t="s">
        <v>678</v>
      </c>
      <c r="G339" s="13"/>
      <c r="H339" s="189">
        <v>1</v>
      </c>
      <c r="I339" s="190"/>
      <c r="J339" s="13"/>
      <c r="K339" s="13"/>
      <c r="L339" s="186"/>
      <c r="M339" s="191"/>
      <c r="N339" s="192"/>
      <c r="O339" s="192"/>
      <c r="P339" s="192"/>
      <c r="Q339" s="192"/>
      <c r="R339" s="192"/>
      <c r="S339" s="192"/>
      <c r="T339" s="19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87" t="s">
        <v>156</v>
      </c>
      <c r="AU339" s="187" t="s">
        <v>81</v>
      </c>
      <c r="AV339" s="13" t="s">
        <v>81</v>
      </c>
      <c r="AW339" s="13" t="s">
        <v>33</v>
      </c>
      <c r="AX339" s="13" t="s">
        <v>71</v>
      </c>
      <c r="AY339" s="187" t="s">
        <v>142</v>
      </c>
    </row>
    <row r="340" s="13" customFormat="1">
      <c r="A340" s="13"/>
      <c r="B340" s="186"/>
      <c r="C340" s="13"/>
      <c r="D340" s="179" t="s">
        <v>156</v>
      </c>
      <c r="E340" s="187" t="s">
        <v>3</v>
      </c>
      <c r="F340" s="188" t="s">
        <v>679</v>
      </c>
      <c r="G340" s="13"/>
      <c r="H340" s="189">
        <v>2</v>
      </c>
      <c r="I340" s="190"/>
      <c r="J340" s="13"/>
      <c r="K340" s="13"/>
      <c r="L340" s="186"/>
      <c r="M340" s="191"/>
      <c r="N340" s="192"/>
      <c r="O340" s="192"/>
      <c r="P340" s="192"/>
      <c r="Q340" s="192"/>
      <c r="R340" s="192"/>
      <c r="S340" s="192"/>
      <c r="T340" s="19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87" t="s">
        <v>156</v>
      </c>
      <c r="AU340" s="187" t="s">
        <v>81</v>
      </c>
      <c r="AV340" s="13" t="s">
        <v>81</v>
      </c>
      <c r="AW340" s="13" t="s">
        <v>33</v>
      </c>
      <c r="AX340" s="13" t="s">
        <v>71</v>
      </c>
      <c r="AY340" s="187" t="s">
        <v>142</v>
      </c>
    </row>
    <row r="341" s="13" customFormat="1">
      <c r="A341" s="13"/>
      <c r="B341" s="186"/>
      <c r="C341" s="13"/>
      <c r="D341" s="179" t="s">
        <v>156</v>
      </c>
      <c r="E341" s="187" t="s">
        <v>3</v>
      </c>
      <c r="F341" s="188" t="s">
        <v>680</v>
      </c>
      <c r="G341" s="13"/>
      <c r="H341" s="189">
        <v>1</v>
      </c>
      <c r="I341" s="190"/>
      <c r="J341" s="13"/>
      <c r="K341" s="13"/>
      <c r="L341" s="186"/>
      <c r="M341" s="191"/>
      <c r="N341" s="192"/>
      <c r="O341" s="192"/>
      <c r="P341" s="192"/>
      <c r="Q341" s="192"/>
      <c r="R341" s="192"/>
      <c r="S341" s="192"/>
      <c r="T341" s="19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187" t="s">
        <v>156</v>
      </c>
      <c r="AU341" s="187" t="s">
        <v>81</v>
      </c>
      <c r="AV341" s="13" t="s">
        <v>81</v>
      </c>
      <c r="AW341" s="13" t="s">
        <v>33</v>
      </c>
      <c r="AX341" s="13" t="s">
        <v>71</v>
      </c>
      <c r="AY341" s="187" t="s">
        <v>142</v>
      </c>
    </row>
    <row r="342" s="13" customFormat="1">
      <c r="A342" s="13"/>
      <c r="B342" s="186"/>
      <c r="C342" s="13"/>
      <c r="D342" s="179" t="s">
        <v>156</v>
      </c>
      <c r="E342" s="187" t="s">
        <v>3</v>
      </c>
      <c r="F342" s="188" t="s">
        <v>681</v>
      </c>
      <c r="G342" s="13"/>
      <c r="H342" s="189">
        <v>1</v>
      </c>
      <c r="I342" s="190"/>
      <c r="J342" s="13"/>
      <c r="K342" s="13"/>
      <c r="L342" s="186"/>
      <c r="M342" s="191"/>
      <c r="N342" s="192"/>
      <c r="O342" s="192"/>
      <c r="P342" s="192"/>
      <c r="Q342" s="192"/>
      <c r="R342" s="192"/>
      <c r="S342" s="192"/>
      <c r="T342" s="19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187" t="s">
        <v>156</v>
      </c>
      <c r="AU342" s="187" t="s">
        <v>81</v>
      </c>
      <c r="AV342" s="13" t="s">
        <v>81</v>
      </c>
      <c r="AW342" s="13" t="s">
        <v>33</v>
      </c>
      <c r="AX342" s="13" t="s">
        <v>71</v>
      </c>
      <c r="AY342" s="187" t="s">
        <v>142</v>
      </c>
    </row>
    <row r="343" s="14" customFormat="1">
      <c r="A343" s="14"/>
      <c r="B343" s="194"/>
      <c r="C343" s="14"/>
      <c r="D343" s="179" t="s">
        <v>156</v>
      </c>
      <c r="E343" s="195" t="s">
        <v>3</v>
      </c>
      <c r="F343" s="196" t="s">
        <v>159</v>
      </c>
      <c r="G343" s="14"/>
      <c r="H343" s="197">
        <v>5</v>
      </c>
      <c r="I343" s="198"/>
      <c r="J343" s="14"/>
      <c r="K343" s="14"/>
      <c r="L343" s="194"/>
      <c r="M343" s="199"/>
      <c r="N343" s="200"/>
      <c r="O343" s="200"/>
      <c r="P343" s="200"/>
      <c r="Q343" s="200"/>
      <c r="R343" s="200"/>
      <c r="S343" s="200"/>
      <c r="T343" s="201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195" t="s">
        <v>156</v>
      </c>
      <c r="AU343" s="195" t="s">
        <v>81</v>
      </c>
      <c r="AV343" s="14" t="s">
        <v>150</v>
      </c>
      <c r="AW343" s="14" t="s">
        <v>33</v>
      </c>
      <c r="AX343" s="14" t="s">
        <v>79</v>
      </c>
      <c r="AY343" s="195" t="s">
        <v>142</v>
      </c>
    </row>
    <row r="344" s="2" customFormat="1" ht="16.5" customHeight="1">
      <c r="A344" s="39"/>
      <c r="B344" s="165"/>
      <c r="C344" s="212" t="s">
        <v>682</v>
      </c>
      <c r="D344" s="212" t="s">
        <v>361</v>
      </c>
      <c r="E344" s="213" t="s">
        <v>683</v>
      </c>
      <c r="F344" s="214" t="s">
        <v>684</v>
      </c>
      <c r="G344" s="215" t="s">
        <v>148</v>
      </c>
      <c r="H344" s="216">
        <v>1.53</v>
      </c>
      <c r="I344" s="217"/>
      <c r="J344" s="218">
        <f>ROUND(I344*H344,2)</f>
        <v>0</v>
      </c>
      <c r="K344" s="214" t="s">
        <v>149</v>
      </c>
      <c r="L344" s="219"/>
      <c r="M344" s="220" t="s">
        <v>3</v>
      </c>
      <c r="N344" s="221" t="s">
        <v>42</v>
      </c>
      <c r="O344" s="73"/>
      <c r="P344" s="175">
        <f>O344*H344</f>
        <v>0</v>
      </c>
      <c r="Q344" s="175">
        <v>0.001</v>
      </c>
      <c r="R344" s="175">
        <f>Q344*H344</f>
        <v>0.0015300000000000001</v>
      </c>
      <c r="S344" s="175">
        <v>0</v>
      </c>
      <c r="T344" s="176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177" t="s">
        <v>474</v>
      </c>
      <c r="AT344" s="177" t="s">
        <v>361</v>
      </c>
      <c r="AU344" s="177" t="s">
        <v>81</v>
      </c>
      <c r="AY344" s="20" t="s">
        <v>142</v>
      </c>
      <c r="BE344" s="178">
        <f>IF(N344="základní",J344,0)</f>
        <v>0</v>
      </c>
      <c r="BF344" s="178">
        <f>IF(N344="snížená",J344,0)</f>
        <v>0</v>
      </c>
      <c r="BG344" s="178">
        <f>IF(N344="zákl. přenesená",J344,0)</f>
        <v>0</v>
      </c>
      <c r="BH344" s="178">
        <f>IF(N344="sníž. přenesená",J344,0)</f>
        <v>0</v>
      </c>
      <c r="BI344" s="178">
        <f>IF(N344="nulová",J344,0)</f>
        <v>0</v>
      </c>
      <c r="BJ344" s="20" t="s">
        <v>79</v>
      </c>
      <c r="BK344" s="178">
        <f>ROUND(I344*H344,2)</f>
        <v>0</v>
      </c>
      <c r="BL344" s="20" t="s">
        <v>245</v>
      </c>
      <c r="BM344" s="177" t="s">
        <v>685</v>
      </c>
    </row>
    <row r="345" s="2" customFormat="1">
      <c r="A345" s="39"/>
      <c r="B345" s="40"/>
      <c r="C345" s="39"/>
      <c r="D345" s="179" t="s">
        <v>152</v>
      </c>
      <c r="E345" s="39"/>
      <c r="F345" s="180" t="s">
        <v>684</v>
      </c>
      <c r="G345" s="39"/>
      <c r="H345" s="39"/>
      <c r="I345" s="181"/>
      <c r="J345" s="39"/>
      <c r="K345" s="39"/>
      <c r="L345" s="40"/>
      <c r="M345" s="182"/>
      <c r="N345" s="183"/>
      <c r="O345" s="73"/>
      <c r="P345" s="73"/>
      <c r="Q345" s="73"/>
      <c r="R345" s="73"/>
      <c r="S345" s="73"/>
      <c r="T345" s="74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T345" s="20" t="s">
        <v>152</v>
      </c>
      <c r="AU345" s="20" t="s">
        <v>81</v>
      </c>
    </row>
    <row r="346" s="2" customFormat="1">
      <c r="A346" s="39"/>
      <c r="B346" s="40"/>
      <c r="C346" s="39"/>
      <c r="D346" s="179" t="s">
        <v>403</v>
      </c>
      <c r="E346" s="39"/>
      <c r="F346" s="222" t="s">
        <v>686</v>
      </c>
      <c r="G346" s="39"/>
      <c r="H346" s="39"/>
      <c r="I346" s="181"/>
      <c r="J346" s="39"/>
      <c r="K346" s="39"/>
      <c r="L346" s="40"/>
      <c r="M346" s="182"/>
      <c r="N346" s="183"/>
      <c r="O346" s="73"/>
      <c r="P346" s="73"/>
      <c r="Q346" s="73"/>
      <c r="R346" s="73"/>
      <c r="S346" s="73"/>
      <c r="T346" s="74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T346" s="20" t="s">
        <v>403</v>
      </c>
      <c r="AU346" s="20" t="s">
        <v>81</v>
      </c>
    </row>
    <row r="347" s="13" customFormat="1">
      <c r="A347" s="13"/>
      <c r="B347" s="186"/>
      <c r="C347" s="13"/>
      <c r="D347" s="179" t="s">
        <v>156</v>
      </c>
      <c r="E347" s="187" t="s">
        <v>3</v>
      </c>
      <c r="F347" s="188" t="s">
        <v>687</v>
      </c>
      <c r="G347" s="13"/>
      <c r="H347" s="189">
        <v>1.53</v>
      </c>
      <c r="I347" s="190"/>
      <c r="J347" s="13"/>
      <c r="K347" s="13"/>
      <c r="L347" s="186"/>
      <c r="M347" s="191"/>
      <c r="N347" s="192"/>
      <c r="O347" s="192"/>
      <c r="P347" s="192"/>
      <c r="Q347" s="192"/>
      <c r="R347" s="192"/>
      <c r="S347" s="192"/>
      <c r="T347" s="19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87" t="s">
        <v>156</v>
      </c>
      <c r="AU347" s="187" t="s">
        <v>81</v>
      </c>
      <c r="AV347" s="13" t="s">
        <v>81</v>
      </c>
      <c r="AW347" s="13" t="s">
        <v>33</v>
      </c>
      <c r="AX347" s="13" t="s">
        <v>79</v>
      </c>
      <c r="AY347" s="187" t="s">
        <v>142</v>
      </c>
    </row>
    <row r="348" s="2" customFormat="1" ht="16.5" customHeight="1">
      <c r="A348" s="39"/>
      <c r="B348" s="165"/>
      <c r="C348" s="212" t="s">
        <v>688</v>
      </c>
      <c r="D348" s="212" t="s">
        <v>361</v>
      </c>
      <c r="E348" s="213" t="s">
        <v>689</v>
      </c>
      <c r="F348" s="214" t="s">
        <v>690</v>
      </c>
      <c r="G348" s="215" t="s">
        <v>148</v>
      </c>
      <c r="H348" s="216">
        <v>1.9199999999999999</v>
      </c>
      <c r="I348" s="217"/>
      <c r="J348" s="218">
        <f>ROUND(I348*H348,2)</f>
        <v>0</v>
      </c>
      <c r="K348" s="214" t="s">
        <v>149</v>
      </c>
      <c r="L348" s="219"/>
      <c r="M348" s="220" t="s">
        <v>3</v>
      </c>
      <c r="N348" s="221" t="s">
        <v>42</v>
      </c>
      <c r="O348" s="73"/>
      <c r="P348" s="175">
        <f>O348*H348</f>
        <v>0</v>
      </c>
      <c r="Q348" s="175">
        <v>0.001</v>
      </c>
      <c r="R348" s="175">
        <f>Q348*H348</f>
        <v>0.0019200000000000001</v>
      </c>
      <c r="S348" s="175">
        <v>0</v>
      </c>
      <c r="T348" s="176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177" t="s">
        <v>474</v>
      </c>
      <c r="AT348" s="177" t="s">
        <v>361</v>
      </c>
      <c r="AU348" s="177" t="s">
        <v>81</v>
      </c>
      <c r="AY348" s="20" t="s">
        <v>142</v>
      </c>
      <c r="BE348" s="178">
        <f>IF(N348="základní",J348,0)</f>
        <v>0</v>
      </c>
      <c r="BF348" s="178">
        <f>IF(N348="snížená",J348,0)</f>
        <v>0</v>
      </c>
      <c r="BG348" s="178">
        <f>IF(N348="zákl. přenesená",J348,0)</f>
        <v>0</v>
      </c>
      <c r="BH348" s="178">
        <f>IF(N348="sníž. přenesená",J348,0)</f>
        <v>0</v>
      </c>
      <c r="BI348" s="178">
        <f>IF(N348="nulová",J348,0)</f>
        <v>0</v>
      </c>
      <c r="BJ348" s="20" t="s">
        <v>79</v>
      </c>
      <c r="BK348" s="178">
        <f>ROUND(I348*H348,2)</f>
        <v>0</v>
      </c>
      <c r="BL348" s="20" t="s">
        <v>245</v>
      </c>
      <c r="BM348" s="177" t="s">
        <v>691</v>
      </c>
    </row>
    <row r="349" s="2" customFormat="1">
      <c r="A349" s="39"/>
      <c r="B349" s="40"/>
      <c r="C349" s="39"/>
      <c r="D349" s="179" t="s">
        <v>152</v>
      </c>
      <c r="E349" s="39"/>
      <c r="F349" s="180" t="s">
        <v>690</v>
      </c>
      <c r="G349" s="39"/>
      <c r="H349" s="39"/>
      <c r="I349" s="181"/>
      <c r="J349" s="39"/>
      <c r="K349" s="39"/>
      <c r="L349" s="40"/>
      <c r="M349" s="182"/>
      <c r="N349" s="183"/>
      <c r="O349" s="73"/>
      <c r="P349" s="73"/>
      <c r="Q349" s="73"/>
      <c r="R349" s="73"/>
      <c r="S349" s="73"/>
      <c r="T349" s="74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T349" s="20" t="s">
        <v>152</v>
      </c>
      <c r="AU349" s="20" t="s">
        <v>81</v>
      </c>
    </row>
    <row r="350" s="2" customFormat="1">
      <c r="A350" s="39"/>
      <c r="B350" s="40"/>
      <c r="C350" s="39"/>
      <c r="D350" s="179" t="s">
        <v>403</v>
      </c>
      <c r="E350" s="39"/>
      <c r="F350" s="222" t="s">
        <v>686</v>
      </c>
      <c r="G350" s="39"/>
      <c r="H350" s="39"/>
      <c r="I350" s="181"/>
      <c r="J350" s="39"/>
      <c r="K350" s="39"/>
      <c r="L350" s="40"/>
      <c r="M350" s="182"/>
      <c r="N350" s="183"/>
      <c r="O350" s="73"/>
      <c r="P350" s="73"/>
      <c r="Q350" s="73"/>
      <c r="R350" s="73"/>
      <c r="S350" s="73"/>
      <c r="T350" s="74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T350" s="20" t="s">
        <v>403</v>
      </c>
      <c r="AU350" s="20" t="s">
        <v>81</v>
      </c>
    </row>
    <row r="351" s="13" customFormat="1">
      <c r="A351" s="13"/>
      <c r="B351" s="186"/>
      <c r="C351" s="13"/>
      <c r="D351" s="179" t="s">
        <v>156</v>
      </c>
      <c r="E351" s="187" t="s">
        <v>3</v>
      </c>
      <c r="F351" s="188" t="s">
        <v>692</v>
      </c>
      <c r="G351" s="13"/>
      <c r="H351" s="189">
        <v>1.9199999999999999</v>
      </c>
      <c r="I351" s="190"/>
      <c r="J351" s="13"/>
      <c r="K351" s="13"/>
      <c r="L351" s="186"/>
      <c r="M351" s="191"/>
      <c r="N351" s="192"/>
      <c r="O351" s="192"/>
      <c r="P351" s="192"/>
      <c r="Q351" s="192"/>
      <c r="R351" s="192"/>
      <c r="S351" s="192"/>
      <c r="T351" s="19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187" t="s">
        <v>156</v>
      </c>
      <c r="AU351" s="187" t="s">
        <v>81</v>
      </c>
      <c r="AV351" s="13" t="s">
        <v>81</v>
      </c>
      <c r="AW351" s="13" t="s">
        <v>33</v>
      </c>
      <c r="AX351" s="13" t="s">
        <v>79</v>
      </c>
      <c r="AY351" s="187" t="s">
        <v>142</v>
      </c>
    </row>
    <row r="352" s="2" customFormat="1" ht="16.5" customHeight="1">
      <c r="A352" s="39"/>
      <c r="B352" s="165"/>
      <c r="C352" s="212" t="s">
        <v>693</v>
      </c>
      <c r="D352" s="212" t="s">
        <v>361</v>
      </c>
      <c r="E352" s="213" t="s">
        <v>694</v>
      </c>
      <c r="F352" s="214" t="s">
        <v>695</v>
      </c>
      <c r="G352" s="215" t="s">
        <v>148</v>
      </c>
      <c r="H352" s="216">
        <v>9.7200000000000006</v>
      </c>
      <c r="I352" s="217"/>
      <c r="J352" s="218">
        <f>ROUND(I352*H352,2)</f>
        <v>0</v>
      </c>
      <c r="K352" s="214" t="s">
        <v>149</v>
      </c>
      <c r="L352" s="219"/>
      <c r="M352" s="220" t="s">
        <v>3</v>
      </c>
      <c r="N352" s="221" t="s">
        <v>42</v>
      </c>
      <c r="O352" s="73"/>
      <c r="P352" s="175">
        <f>O352*H352</f>
        <v>0</v>
      </c>
      <c r="Q352" s="175">
        <v>0.001</v>
      </c>
      <c r="R352" s="175">
        <f>Q352*H352</f>
        <v>0.0097200000000000012</v>
      </c>
      <c r="S352" s="175">
        <v>0</v>
      </c>
      <c r="T352" s="176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177" t="s">
        <v>474</v>
      </c>
      <c r="AT352" s="177" t="s">
        <v>361</v>
      </c>
      <c r="AU352" s="177" t="s">
        <v>81</v>
      </c>
      <c r="AY352" s="20" t="s">
        <v>142</v>
      </c>
      <c r="BE352" s="178">
        <f>IF(N352="základní",J352,0)</f>
        <v>0</v>
      </c>
      <c r="BF352" s="178">
        <f>IF(N352="snížená",J352,0)</f>
        <v>0</v>
      </c>
      <c r="BG352" s="178">
        <f>IF(N352="zákl. přenesená",J352,0)</f>
        <v>0</v>
      </c>
      <c r="BH352" s="178">
        <f>IF(N352="sníž. přenesená",J352,0)</f>
        <v>0</v>
      </c>
      <c r="BI352" s="178">
        <f>IF(N352="nulová",J352,0)</f>
        <v>0</v>
      </c>
      <c r="BJ352" s="20" t="s">
        <v>79</v>
      </c>
      <c r="BK352" s="178">
        <f>ROUND(I352*H352,2)</f>
        <v>0</v>
      </c>
      <c r="BL352" s="20" t="s">
        <v>245</v>
      </c>
      <c r="BM352" s="177" t="s">
        <v>696</v>
      </c>
    </row>
    <row r="353" s="2" customFormat="1">
      <c r="A353" s="39"/>
      <c r="B353" s="40"/>
      <c r="C353" s="39"/>
      <c r="D353" s="179" t="s">
        <v>152</v>
      </c>
      <c r="E353" s="39"/>
      <c r="F353" s="180" t="s">
        <v>695</v>
      </c>
      <c r="G353" s="39"/>
      <c r="H353" s="39"/>
      <c r="I353" s="181"/>
      <c r="J353" s="39"/>
      <c r="K353" s="39"/>
      <c r="L353" s="40"/>
      <c r="M353" s="182"/>
      <c r="N353" s="183"/>
      <c r="O353" s="73"/>
      <c r="P353" s="73"/>
      <c r="Q353" s="73"/>
      <c r="R353" s="73"/>
      <c r="S353" s="73"/>
      <c r="T353" s="74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T353" s="20" t="s">
        <v>152</v>
      </c>
      <c r="AU353" s="20" t="s">
        <v>81</v>
      </c>
    </row>
    <row r="354" s="2" customFormat="1">
      <c r="A354" s="39"/>
      <c r="B354" s="40"/>
      <c r="C354" s="39"/>
      <c r="D354" s="179" t="s">
        <v>403</v>
      </c>
      <c r="E354" s="39"/>
      <c r="F354" s="222" t="s">
        <v>686</v>
      </c>
      <c r="G354" s="39"/>
      <c r="H354" s="39"/>
      <c r="I354" s="181"/>
      <c r="J354" s="39"/>
      <c r="K354" s="39"/>
      <c r="L354" s="40"/>
      <c r="M354" s="182"/>
      <c r="N354" s="183"/>
      <c r="O354" s="73"/>
      <c r="P354" s="73"/>
      <c r="Q354" s="73"/>
      <c r="R354" s="73"/>
      <c r="S354" s="73"/>
      <c r="T354" s="74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T354" s="20" t="s">
        <v>403</v>
      </c>
      <c r="AU354" s="20" t="s">
        <v>81</v>
      </c>
    </row>
    <row r="355" s="13" customFormat="1">
      <c r="A355" s="13"/>
      <c r="B355" s="186"/>
      <c r="C355" s="13"/>
      <c r="D355" s="179" t="s">
        <v>156</v>
      </c>
      <c r="E355" s="187" t="s">
        <v>3</v>
      </c>
      <c r="F355" s="188" t="s">
        <v>697</v>
      </c>
      <c r="G355" s="13"/>
      <c r="H355" s="189">
        <v>6.4800000000000004</v>
      </c>
      <c r="I355" s="190"/>
      <c r="J355" s="13"/>
      <c r="K355" s="13"/>
      <c r="L355" s="186"/>
      <c r="M355" s="191"/>
      <c r="N355" s="192"/>
      <c r="O355" s="192"/>
      <c r="P355" s="192"/>
      <c r="Q355" s="192"/>
      <c r="R355" s="192"/>
      <c r="S355" s="192"/>
      <c r="T355" s="19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187" t="s">
        <v>156</v>
      </c>
      <c r="AU355" s="187" t="s">
        <v>81</v>
      </c>
      <c r="AV355" s="13" t="s">
        <v>81</v>
      </c>
      <c r="AW355" s="13" t="s">
        <v>33</v>
      </c>
      <c r="AX355" s="13" t="s">
        <v>71</v>
      </c>
      <c r="AY355" s="187" t="s">
        <v>142</v>
      </c>
    </row>
    <row r="356" s="13" customFormat="1">
      <c r="A356" s="13"/>
      <c r="B356" s="186"/>
      <c r="C356" s="13"/>
      <c r="D356" s="179" t="s">
        <v>156</v>
      </c>
      <c r="E356" s="187" t="s">
        <v>3</v>
      </c>
      <c r="F356" s="188" t="s">
        <v>698</v>
      </c>
      <c r="G356" s="13"/>
      <c r="H356" s="189">
        <v>3.2400000000000002</v>
      </c>
      <c r="I356" s="190"/>
      <c r="J356" s="13"/>
      <c r="K356" s="13"/>
      <c r="L356" s="186"/>
      <c r="M356" s="191"/>
      <c r="N356" s="192"/>
      <c r="O356" s="192"/>
      <c r="P356" s="192"/>
      <c r="Q356" s="192"/>
      <c r="R356" s="192"/>
      <c r="S356" s="192"/>
      <c r="T356" s="19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87" t="s">
        <v>156</v>
      </c>
      <c r="AU356" s="187" t="s">
        <v>81</v>
      </c>
      <c r="AV356" s="13" t="s">
        <v>81</v>
      </c>
      <c r="AW356" s="13" t="s">
        <v>33</v>
      </c>
      <c r="AX356" s="13" t="s">
        <v>71</v>
      </c>
      <c r="AY356" s="187" t="s">
        <v>142</v>
      </c>
    </row>
    <row r="357" s="14" customFormat="1">
      <c r="A357" s="14"/>
      <c r="B357" s="194"/>
      <c r="C357" s="14"/>
      <c r="D357" s="179" t="s">
        <v>156</v>
      </c>
      <c r="E357" s="195" t="s">
        <v>3</v>
      </c>
      <c r="F357" s="196" t="s">
        <v>159</v>
      </c>
      <c r="G357" s="14"/>
      <c r="H357" s="197">
        <v>9.7200000000000006</v>
      </c>
      <c r="I357" s="198"/>
      <c r="J357" s="14"/>
      <c r="K357" s="14"/>
      <c r="L357" s="194"/>
      <c r="M357" s="199"/>
      <c r="N357" s="200"/>
      <c r="O357" s="200"/>
      <c r="P357" s="200"/>
      <c r="Q357" s="200"/>
      <c r="R357" s="200"/>
      <c r="S357" s="200"/>
      <c r="T357" s="201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195" t="s">
        <v>156</v>
      </c>
      <c r="AU357" s="195" t="s">
        <v>81</v>
      </c>
      <c r="AV357" s="14" t="s">
        <v>150</v>
      </c>
      <c r="AW357" s="14" t="s">
        <v>33</v>
      </c>
      <c r="AX357" s="14" t="s">
        <v>79</v>
      </c>
      <c r="AY357" s="195" t="s">
        <v>142</v>
      </c>
    </row>
    <row r="358" s="2" customFormat="1" ht="24.15" customHeight="1">
      <c r="A358" s="39"/>
      <c r="B358" s="165"/>
      <c r="C358" s="166" t="s">
        <v>699</v>
      </c>
      <c r="D358" s="166" t="s">
        <v>145</v>
      </c>
      <c r="E358" s="167" t="s">
        <v>700</v>
      </c>
      <c r="F358" s="168" t="s">
        <v>701</v>
      </c>
      <c r="G358" s="169" t="s">
        <v>184</v>
      </c>
      <c r="H358" s="170">
        <v>5</v>
      </c>
      <c r="I358" s="171"/>
      <c r="J358" s="172">
        <f>ROUND(I358*H358,2)</f>
        <v>0</v>
      </c>
      <c r="K358" s="168" t="s">
        <v>149</v>
      </c>
      <c r="L358" s="40"/>
      <c r="M358" s="173" t="s">
        <v>3</v>
      </c>
      <c r="N358" s="174" t="s">
        <v>42</v>
      </c>
      <c r="O358" s="73"/>
      <c r="P358" s="175">
        <f>O358*H358</f>
        <v>0</v>
      </c>
      <c r="Q358" s="175">
        <v>0</v>
      </c>
      <c r="R358" s="175">
        <f>Q358*H358</f>
        <v>0</v>
      </c>
      <c r="S358" s="175">
        <v>0</v>
      </c>
      <c r="T358" s="176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177" t="s">
        <v>245</v>
      </c>
      <c r="AT358" s="177" t="s">
        <v>145</v>
      </c>
      <c r="AU358" s="177" t="s">
        <v>81</v>
      </c>
      <c r="AY358" s="20" t="s">
        <v>142</v>
      </c>
      <c r="BE358" s="178">
        <f>IF(N358="základní",J358,0)</f>
        <v>0</v>
      </c>
      <c r="BF358" s="178">
        <f>IF(N358="snížená",J358,0)</f>
        <v>0</v>
      </c>
      <c r="BG358" s="178">
        <f>IF(N358="zákl. přenesená",J358,0)</f>
        <v>0</v>
      </c>
      <c r="BH358" s="178">
        <f>IF(N358="sníž. přenesená",J358,0)</f>
        <v>0</v>
      </c>
      <c r="BI358" s="178">
        <f>IF(N358="nulová",J358,0)</f>
        <v>0</v>
      </c>
      <c r="BJ358" s="20" t="s">
        <v>79</v>
      </c>
      <c r="BK358" s="178">
        <f>ROUND(I358*H358,2)</f>
        <v>0</v>
      </c>
      <c r="BL358" s="20" t="s">
        <v>245</v>
      </c>
      <c r="BM358" s="177" t="s">
        <v>702</v>
      </c>
    </row>
    <row r="359" s="2" customFormat="1">
      <c r="A359" s="39"/>
      <c r="B359" s="40"/>
      <c r="C359" s="39"/>
      <c r="D359" s="179" t="s">
        <v>152</v>
      </c>
      <c r="E359" s="39"/>
      <c r="F359" s="180" t="s">
        <v>703</v>
      </c>
      <c r="G359" s="39"/>
      <c r="H359" s="39"/>
      <c r="I359" s="181"/>
      <c r="J359" s="39"/>
      <c r="K359" s="39"/>
      <c r="L359" s="40"/>
      <c r="M359" s="182"/>
      <c r="N359" s="183"/>
      <c r="O359" s="73"/>
      <c r="P359" s="73"/>
      <c r="Q359" s="73"/>
      <c r="R359" s="73"/>
      <c r="S359" s="73"/>
      <c r="T359" s="74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T359" s="20" t="s">
        <v>152</v>
      </c>
      <c r="AU359" s="20" t="s">
        <v>81</v>
      </c>
    </row>
    <row r="360" s="2" customFormat="1">
      <c r="A360" s="39"/>
      <c r="B360" s="40"/>
      <c r="C360" s="39"/>
      <c r="D360" s="184" t="s">
        <v>154</v>
      </c>
      <c r="E360" s="39"/>
      <c r="F360" s="185" t="s">
        <v>704</v>
      </c>
      <c r="G360" s="39"/>
      <c r="H360" s="39"/>
      <c r="I360" s="181"/>
      <c r="J360" s="39"/>
      <c r="K360" s="39"/>
      <c r="L360" s="40"/>
      <c r="M360" s="182"/>
      <c r="N360" s="183"/>
      <c r="O360" s="73"/>
      <c r="P360" s="73"/>
      <c r="Q360" s="73"/>
      <c r="R360" s="73"/>
      <c r="S360" s="73"/>
      <c r="T360" s="74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20" t="s">
        <v>154</v>
      </c>
      <c r="AU360" s="20" t="s">
        <v>81</v>
      </c>
    </row>
    <row r="361" s="13" customFormat="1">
      <c r="A361" s="13"/>
      <c r="B361" s="186"/>
      <c r="C361" s="13"/>
      <c r="D361" s="179" t="s">
        <v>156</v>
      </c>
      <c r="E361" s="187" t="s">
        <v>3</v>
      </c>
      <c r="F361" s="188" t="s">
        <v>705</v>
      </c>
      <c r="G361" s="13"/>
      <c r="H361" s="189">
        <v>2</v>
      </c>
      <c r="I361" s="190"/>
      <c r="J361" s="13"/>
      <c r="K361" s="13"/>
      <c r="L361" s="186"/>
      <c r="M361" s="191"/>
      <c r="N361" s="192"/>
      <c r="O361" s="192"/>
      <c r="P361" s="192"/>
      <c r="Q361" s="192"/>
      <c r="R361" s="192"/>
      <c r="S361" s="192"/>
      <c r="T361" s="19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187" t="s">
        <v>156</v>
      </c>
      <c r="AU361" s="187" t="s">
        <v>81</v>
      </c>
      <c r="AV361" s="13" t="s">
        <v>81</v>
      </c>
      <c r="AW361" s="13" t="s">
        <v>33</v>
      </c>
      <c r="AX361" s="13" t="s">
        <v>71</v>
      </c>
      <c r="AY361" s="187" t="s">
        <v>142</v>
      </c>
    </row>
    <row r="362" s="13" customFormat="1">
      <c r="A362" s="13"/>
      <c r="B362" s="186"/>
      <c r="C362" s="13"/>
      <c r="D362" s="179" t="s">
        <v>156</v>
      </c>
      <c r="E362" s="187" t="s">
        <v>3</v>
      </c>
      <c r="F362" s="188" t="s">
        <v>706</v>
      </c>
      <c r="G362" s="13"/>
      <c r="H362" s="189">
        <v>1</v>
      </c>
      <c r="I362" s="190"/>
      <c r="J362" s="13"/>
      <c r="K362" s="13"/>
      <c r="L362" s="186"/>
      <c r="M362" s="191"/>
      <c r="N362" s="192"/>
      <c r="O362" s="192"/>
      <c r="P362" s="192"/>
      <c r="Q362" s="192"/>
      <c r="R362" s="192"/>
      <c r="S362" s="192"/>
      <c r="T362" s="19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187" t="s">
        <v>156</v>
      </c>
      <c r="AU362" s="187" t="s">
        <v>81</v>
      </c>
      <c r="AV362" s="13" t="s">
        <v>81</v>
      </c>
      <c r="AW362" s="13" t="s">
        <v>33</v>
      </c>
      <c r="AX362" s="13" t="s">
        <v>71</v>
      </c>
      <c r="AY362" s="187" t="s">
        <v>142</v>
      </c>
    </row>
    <row r="363" s="13" customFormat="1">
      <c r="A363" s="13"/>
      <c r="B363" s="186"/>
      <c r="C363" s="13"/>
      <c r="D363" s="179" t="s">
        <v>156</v>
      </c>
      <c r="E363" s="187" t="s">
        <v>3</v>
      </c>
      <c r="F363" s="188" t="s">
        <v>707</v>
      </c>
      <c r="G363" s="13"/>
      <c r="H363" s="189">
        <v>2</v>
      </c>
      <c r="I363" s="190"/>
      <c r="J363" s="13"/>
      <c r="K363" s="13"/>
      <c r="L363" s="186"/>
      <c r="M363" s="191"/>
      <c r="N363" s="192"/>
      <c r="O363" s="192"/>
      <c r="P363" s="192"/>
      <c r="Q363" s="192"/>
      <c r="R363" s="192"/>
      <c r="S363" s="192"/>
      <c r="T363" s="19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87" t="s">
        <v>156</v>
      </c>
      <c r="AU363" s="187" t="s">
        <v>81</v>
      </c>
      <c r="AV363" s="13" t="s">
        <v>81</v>
      </c>
      <c r="AW363" s="13" t="s">
        <v>33</v>
      </c>
      <c r="AX363" s="13" t="s">
        <v>71</v>
      </c>
      <c r="AY363" s="187" t="s">
        <v>142</v>
      </c>
    </row>
    <row r="364" s="14" customFormat="1">
      <c r="A364" s="14"/>
      <c r="B364" s="194"/>
      <c r="C364" s="14"/>
      <c r="D364" s="179" t="s">
        <v>156</v>
      </c>
      <c r="E364" s="195" t="s">
        <v>3</v>
      </c>
      <c r="F364" s="196" t="s">
        <v>159</v>
      </c>
      <c r="G364" s="14"/>
      <c r="H364" s="197">
        <v>5</v>
      </c>
      <c r="I364" s="198"/>
      <c r="J364" s="14"/>
      <c r="K364" s="14"/>
      <c r="L364" s="194"/>
      <c r="M364" s="199"/>
      <c r="N364" s="200"/>
      <c r="O364" s="200"/>
      <c r="P364" s="200"/>
      <c r="Q364" s="200"/>
      <c r="R364" s="200"/>
      <c r="S364" s="200"/>
      <c r="T364" s="201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195" t="s">
        <v>156</v>
      </c>
      <c r="AU364" s="195" t="s">
        <v>81</v>
      </c>
      <c r="AV364" s="14" t="s">
        <v>150</v>
      </c>
      <c r="AW364" s="14" t="s">
        <v>33</v>
      </c>
      <c r="AX364" s="14" t="s">
        <v>79</v>
      </c>
      <c r="AY364" s="195" t="s">
        <v>142</v>
      </c>
    </row>
    <row r="365" s="2" customFormat="1" ht="16.5" customHeight="1">
      <c r="A365" s="39"/>
      <c r="B365" s="165"/>
      <c r="C365" s="212" t="s">
        <v>708</v>
      </c>
      <c r="D365" s="212" t="s">
        <v>361</v>
      </c>
      <c r="E365" s="213" t="s">
        <v>709</v>
      </c>
      <c r="F365" s="214" t="s">
        <v>710</v>
      </c>
      <c r="G365" s="215" t="s">
        <v>148</v>
      </c>
      <c r="H365" s="216">
        <v>17.640000000000001</v>
      </c>
      <c r="I365" s="217"/>
      <c r="J365" s="218">
        <f>ROUND(I365*H365,2)</f>
        <v>0</v>
      </c>
      <c r="K365" s="214" t="s">
        <v>149</v>
      </c>
      <c r="L365" s="219"/>
      <c r="M365" s="220" t="s">
        <v>3</v>
      </c>
      <c r="N365" s="221" t="s">
        <v>42</v>
      </c>
      <c r="O365" s="73"/>
      <c r="P365" s="175">
        <f>O365*H365</f>
        <v>0</v>
      </c>
      <c r="Q365" s="175">
        <v>0.001</v>
      </c>
      <c r="R365" s="175">
        <f>Q365*H365</f>
        <v>0.017639999999999999</v>
      </c>
      <c r="S365" s="175">
        <v>0</v>
      </c>
      <c r="T365" s="176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177" t="s">
        <v>474</v>
      </c>
      <c r="AT365" s="177" t="s">
        <v>361</v>
      </c>
      <c r="AU365" s="177" t="s">
        <v>81</v>
      </c>
      <c r="AY365" s="20" t="s">
        <v>142</v>
      </c>
      <c r="BE365" s="178">
        <f>IF(N365="základní",J365,0)</f>
        <v>0</v>
      </c>
      <c r="BF365" s="178">
        <f>IF(N365="snížená",J365,0)</f>
        <v>0</v>
      </c>
      <c r="BG365" s="178">
        <f>IF(N365="zákl. přenesená",J365,0)</f>
        <v>0</v>
      </c>
      <c r="BH365" s="178">
        <f>IF(N365="sníž. přenesená",J365,0)</f>
        <v>0</v>
      </c>
      <c r="BI365" s="178">
        <f>IF(N365="nulová",J365,0)</f>
        <v>0</v>
      </c>
      <c r="BJ365" s="20" t="s">
        <v>79</v>
      </c>
      <c r="BK365" s="178">
        <f>ROUND(I365*H365,2)</f>
        <v>0</v>
      </c>
      <c r="BL365" s="20" t="s">
        <v>245</v>
      </c>
      <c r="BM365" s="177" t="s">
        <v>711</v>
      </c>
    </row>
    <row r="366" s="2" customFormat="1">
      <c r="A366" s="39"/>
      <c r="B366" s="40"/>
      <c r="C366" s="39"/>
      <c r="D366" s="179" t="s">
        <v>152</v>
      </c>
      <c r="E366" s="39"/>
      <c r="F366" s="180" t="s">
        <v>710</v>
      </c>
      <c r="G366" s="39"/>
      <c r="H366" s="39"/>
      <c r="I366" s="181"/>
      <c r="J366" s="39"/>
      <c r="K366" s="39"/>
      <c r="L366" s="40"/>
      <c r="M366" s="182"/>
      <c r="N366" s="183"/>
      <c r="O366" s="73"/>
      <c r="P366" s="73"/>
      <c r="Q366" s="73"/>
      <c r="R366" s="73"/>
      <c r="S366" s="73"/>
      <c r="T366" s="74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T366" s="20" t="s">
        <v>152</v>
      </c>
      <c r="AU366" s="20" t="s">
        <v>81</v>
      </c>
    </row>
    <row r="367" s="2" customFormat="1">
      <c r="A367" s="39"/>
      <c r="B367" s="40"/>
      <c r="C367" s="39"/>
      <c r="D367" s="179" t="s">
        <v>403</v>
      </c>
      <c r="E367" s="39"/>
      <c r="F367" s="222" t="s">
        <v>686</v>
      </c>
      <c r="G367" s="39"/>
      <c r="H367" s="39"/>
      <c r="I367" s="181"/>
      <c r="J367" s="39"/>
      <c r="K367" s="39"/>
      <c r="L367" s="40"/>
      <c r="M367" s="182"/>
      <c r="N367" s="183"/>
      <c r="O367" s="73"/>
      <c r="P367" s="73"/>
      <c r="Q367" s="73"/>
      <c r="R367" s="73"/>
      <c r="S367" s="73"/>
      <c r="T367" s="74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T367" s="20" t="s">
        <v>403</v>
      </c>
      <c r="AU367" s="20" t="s">
        <v>81</v>
      </c>
    </row>
    <row r="368" s="13" customFormat="1">
      <c r="A368" s="13"/>
      <c r="B368" s="186"/>
      <c r="C368" s="13"/>
      <c r="D368" s="179" t="s">
        <v>156</v>
      </c>
      <c r="E368" s="187" t="s">
        <v>3</v>
      </c>
      <c r="F368" s="188" t="s">
        <v>712</v>
      </c>
      <c r="G368" s="13"/>
      <c r="H368" s="189">
        <v>6.1200000000000001</v>
      </c>
      <c r="I368" s="190"/>
      <c r="J368" s="13"/>
      <c r="K368" s="13"/>
      <c r="L368" s="186"/>
      <c r="M368" s="191"/>
      <c r="N368" s="192"/>
      <c r="O368" s="192"/>
      <c r="P368" s="192"/>
      <c r="Q368" s="192"/>
      <c r="R368" s="192"/>
      <c r="S368" s="192"/>
      <c r="T368" s="19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87" t="s">
        <v>156</v>
      </c>
      <c r="AU368" s="187" t="s">
        <v>81</v>
      </c>
      <c r="AV368" s="13" t="s">
        <v>81</v>
      </c>
      <c r="AW368" s="13" t="s">
        <v>33</v>
      </c>
      <c r="AX368" s="13" t="s">
        <v>71</v>
      </c>
      <c r="AY368" s="187" t="s">
        <v>142</v>
      </c>
    </row>
    <row r="369" s="13" customFormat="1">
      <c r="A369" s="13"/>
      <c r="B369" s="186"/>
      <c r="C369" s="13"/>
      <c r="D369" s="179" t="s">
        <v>156</v>
      </c>
      <c r="E369" s="187" t="s">
        <v>3</v>
      </c>
      <c r="F369" s="188" t="s">
        <v>713</v>
      </c>
      <c r="G369" s="13"/>
      <c r="H369" s="189">
        <v>11.52</v>
      </c>
      <c r="I369" s="190"/>
      <c r="J369" s="13"/>
      <c r="K369" s="13"/>
      <c r="L369" s="186"/>
      <c r="M369" s="191"/>
      <c r="N369" s="192"/>
      <c r="O369" s="192"/>
      <c r="P369" s="192"/>
      <c r="Q369" s="192"/>
      <c r="R369" s="192"/>
      <c r="S369" s="192"/>
      <c r="T369" s="19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87" t="s">
        <v>156</v>
      </c>
      <c r="AU369" s="187" t="s">
        <v>81</v>
      </c>
      <c r="AV369" s="13" t="s">
        <v>81</v>
      </c>
      <c r="AW369" s="13" t="s">
        <v>33</v>
      </c>
      <c r="AX369" s="13" t="s">
        <v>71</v>
      </c>
      <c r="AY369" s="187" t="s">
        <v>142</v>
      </c>
    </row>
    <row r="370" s="14" customFormat="1">
      <c r="A370" s="14"/>
      <c r="B370" s="194"/>
      <c r="C370" s="14"/>
      <c r="D370" s="179" t="s">
        <v>156</v>
      </c>
      <c r="E370" s="195" t="s">
        <v>3</v>
      </c>
      <c r="F370" s="196" t="s">
        <v>159</v>
      </c>
      <c r="G370" s="14"/>
      <c r="H370" s="197">
        <v>17.640000000000001</v>
      </c>
      <c r="I370" s="198"/>
      <c r="J370" s="14"/>
      <c r="K370" s="14"/>
      <c r="L370" s="194"/>
      <c r="M370" s="199"/>
      <c r="N370" s="200"/>
      <c r="O370" s="200"/>
      <c r="P370" s="200"/>
      <c r="Q370" s="200"/>
      <c r="R370" s="200"/>
      <c r="S370" s="200"/>
      <c r="T370" s="201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195" t="s">
        <v>156</v>
      </c>
      <c r="AU370" s="195" t="s">
        <v>81</v>
      </c>
      <c r="AV370" s="14" t="s">
        <v>150</v>
      </c>
      <c r="AW370" s="14" t="s">
        <v>33</v>
      </c>
      <c r="AX370" s="14" t="s">
        <v>79</v>
      </c>
      <c r="AY370" s="195" t="s">
        <v>142</v>
      </c>
    </row>
    <row r="371" s="2" customFormat="1" ht="16.5" customHeight="1">
      <c r="A371" s="39"/>
      <c r="B371" s="165"/>
      <c r="C371" s="212" t="s">
        <v>714</v>
      </c>
      <c r="D371" s="212" t="s">
        <v>361</v>
      </c>
      <c r="E371" s="213" t="s">
        <v>715</v>
      </c>
      <c r="F371" s="214" t="s">
        <v>716</v>
      </c>
      <c r="G371" s="215" t="s">
        <v>148</v>
      </c>
      <c r="H371" s="216">
        <v>15.300000000000001</v>
      </c>
      <c r="I371" s="217"/>
      <c r="J371" s="218">
        <f>ROUND(I371*H371,2)</f>
        <v>0</v>
      </c>
      <c r="K371" s="214" t="s">
        <v>149</v>
      </c>
      <c r="L371" s="219"/>
      <c r="M371" s="220" t="s">
        <v>3</v>
      </c>
      <c r="N371" s="221" t="s">
        <v>42</v>
      </c>
      <c r="O371" s="73"/>
      <c r="P371" s="175">
        <f>O371*H371</f>
        <v>0</v>
      </c>
      <c r="Q371" s="175">
        <v>0.001</v>
      </c>
      <c r="R371" s="175">
        <f>Q371*H371</f>
        <v>0.015300000000000001</v>
      </c>
      <c r="S371" s="175">
        <v>0</v>
      </c>
      <c r="T371" s="176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177" t="s">
        <v>474</v>
      </c>
      <c r="AT371" s="177" t="s">
        <v>361</v>
      </c>
      <c r="AU371" s="177" t="s">
        <v>81</v>
      </c>
      <c r="AY371" s="20" t="s">
        <v>142</v>
      </c>
      <c r="BE371" s="178">
        <f>IF(N371="základní",J371,0)</f>
        <v>0</v>
      </c>
      <c r="BF371" s="178">
        <f>IF(N371="snížená",J371,0)</f>
        <v>0</v>
      </c>
      <c r="BG371" s="178">
        <f>IF(N371="zákl. přenesená",J371,0)</f>
        <v>0</v>
      </c>
      <c r="BH371" s="178">
        <f>IF(N371="sníž. přenesená",J371,0)</f>
        <v>0</v>
      </c>
      <c r="BI371" s="178">
        <f>IF(N371="nulová",J371,0)</f>
        <v>0</v>
      </c>
      <c r="BJ371" s="20" t="s">
        <v>79</v>
      </c>
      <c r="BK371" s="178">
        <f>ROUND(I371*H371,2)</f>
        <v>0</v>
      </c>
      <c r="BL371" s="20" t="s">
        <v>245</v>
      </c>
      <c r="BM371" s="177" t="s">
        <v>717</v>
      </c>
    </row>
    <row r="372" s="2" customFormat="1">
      <c r="A372" s="39"/>
      <c r="B372" s="40"/>
      <c r="C372" s="39"/>
      <c r="D372" s="179" t="s">
        <v>152</v>
      </c>
      <c r="E372" s="39"/>
      <c r="F372" s="180" t="s">
        <v>716</v>
      </c>
      <c r="G372" s="39"/>
      <c r="H372" s="39"/>
      <c r="I372" s="181"/>
      <c r="J372" s="39"/>
      <c r="K372" s="39"/>
      <c r="L372" s="40"/>
      <c r="M372" s="182"/>
      <c r="N372" s="183"/>
      <c r="O372" s="73"/>
      <c r="P372" s="73"/>
      <c r="Q372" s="73"/>
      <c r="R372" s="73"/>
      <c r="S372" s="73"/>
      <c r="T372" s="74"/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T372" s="20" t="s">
        <v>152</v>
      </c>
      <c r="AU372" s="20" t="s">
        <v>81</v>
      </c>
    </row>
    <row r="373" s="2" customFormat="1">
      <c r="A373" s="39"/>
      <c r="B373" s="40"/>
      <c r="C373" s="39"/>
      <c r="D373" s="179" t="s">
        <v>403</v>
      </c>
      <c r="E373" s="39"/>
      <c r="F373" s="222" t="s">
        <v>686</v>
      </c>
      <c r="G373" s="39"/>
      <c r="H373" s="39"/>
      <c r="I373" s="181"/>
      <c r="J373" s="39"/>
      <c r="K373" s="39"/>
      <c r="L373" s="40"/>
      <c r="M373" s="182"/>
      <c r="N373" s="183"/>
      <c r="O373" s="73"/>
      <c r="P373" s="73"/>
      <c r="Q373" s="73"/>
      <c r="R373" s="73"/>
      <c r="S373" s="73"/>
      <c r="T373" s="74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T373" s="20" t="s">
        <v>403</v>
      </c>
      <c r="AU373" s="20" t="s">
        <v>81</v>
      </c>
    </row>
    <row r="374" s="13" customFormat="1">
      <c r="A374" s="13"/>
      <c r="B374" s="186"/>
      <c r="C374" s="13"/>
      <c r="D374" s="179" t="s">
        <v>156</v>
      </c>
      <c r="E374" s="187" t="s">
        <v>3</v>
      </c>
      <c r="F374" s="188" t="s">
        <v>718</v>
      </c>
      <c r="G374" s="13"/>
      <c r="H374" s="189">
        <v>15.300000000000001</v>
      </c>
      <c r="I374" s="190"/>
      <c r="J374" s="13"/>
      <c r="K374" s="13"/>
      <c r="L374" s="186"/>
      <c r="M374" s="191"/>
      <c r="N374" s="192"/>
      <c r="O374" s="192"/>
      <c r="P374" s="192"/>
      <c r="Q374" s="192"/>
      <c r="R374" s="192"/>
      <c r="S374" s="192"/>
      <c r="T374" s="19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87" t="s">
        <v>156</v>
      </c>
      <c r="AU374" s="187" t="s">
        <v>81</v>
      </c>
      <c r="AV374" s="13" t="s">
        <v>81</v>
      </c>
      <c r="AW374" s="13" t="s">
        <v>33</v>
      </c>
      <c r="AX374" s="13" t="s">
        <v>79</v>
      </c>
      <c r="AY374" s="187" t="s">
        <v>142</v>
      </c>
    </row>
    <row r="375" s="2" customFormat="1" ht="21.75" customHeight="1">
      <c r="A375" s="39"/>
      <c r="B375" s="165"/>
      <c r="C375" s="166" t="s">
        <v>719</v>
      </c>
      <c r="D375" s="166" t="s">
        <v>145</v>
      </c>
      <c r="E375" s="167" t="s">
        <v>720</v>
      </c>
      <c r="F375" s="168" t="s">
        <v>721</v>
      </c>
      <c r="G375" s="169" t="s">
        <v>184</v>
      </c>
      <c r="H375" s="170">
        <v>1</v>
      </c>
      <c r="I375" s="171"/>
      <c r="J375" s="172">
        <f>ROUND(I375*H375,2)</f>
        <v>0</v>
      </c>
      <c r="K375" s="168" t="s">
        <v>149</v>
      </c>
      <c r="L375" s="40"/>
      <c r="M375" s="173" t="s">
        <v>3</v>
      </c>
      <c r="N375" s="174" t="s">
        <v>42</v>
      </c>
      <c r="O375" s="73"/>
      <c r="P375" s="175">
        <f>O375*H375</f>
        <v>0</v>
      </c>
      <c r="Q375" s="175">
        <v>0</v>
      </c>
      <c r="R375" s="175">
        <f>Q375*H375</f>
        <v>0</v>
      </c>
      <c r="S375" s="175">
        <v>0</v>
      </c>
      <c r="T375" s="176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177" t="s">
        <v>245</v>
      </c>
      <c r="AT375" s="177" t="s">
        <v>145</v>
      </c>
      <c r="AU375" s="177" t="s">
        <v>81</v>
      </c>
      <c r="AY375" s="20" t="s">
        <v>142</v>
      </c>
      <c r="BE375" s="178">
        <f>IF(N375="základní",J375,0)</f>
        <v>0</v>
      </c>
      <c r="BF375" s="178">
        <f>IF(N375="snížená",J375,0)</f>
        <v>0</v>
      </c>
      <c r="BG375" s="178">
        <f>IF(N375="zákl. přenesená",J375,0)</f>
        <v>0</v>
      </c>
      <c r="BH375" s="178">
        <f>IF(N375="sníž. přenesená",J375,0)</f>
        <v>0</v>
      </c>
      <c r="BI375" s="178">
        <f>IF(N375="nulová",J375,0)</f>
        <v>0</v>
      </c>
      <c r="BJ375" s="20" t="s">
        <v>79</v>
      </c>
      <c r="BK375" s="178">
        <f>ROUND(I375*H375,2)</f>
        <v>0</v>
      </c>
      <c r="BL375" s="20" t="s">
        <v>245</v>
      </c>
      <c r="BM375" s="177" t="s">
        <v>722</v>
      </c>
    </row>
    <row r="376" s="2" customFormat="1">
      <c r="A376" s="39"/>
      <c r="B376" s="40"/>
      <c r="C376" s="39"/>
      <c r="D376" s="179" t="s">
        <v>152</v>
      </c>
      <c r="E376" s="39"/>
      <c r="F376" s="180" t="s">
        <v>723</v>
      </c>
      <c r="G376" s="39"/>
      <c r="H376" s="39"/>
      <c r="I376" s="181"/>
      <c r="J376" s="39"/>
      <c r="K376" s="39"/>
      <c r="L376" s="40"/>
      <c r="M376" s="182"/>
      <c r="N376" s="183"/>
      <c r="O376" s="73"/>
      <c r="P376" s="73"/>
      <c r="Q376" s="73"/>
      <c r="R376" s="73"/>
      <c r="S376" s="73"/>
      <c r="T376" s="74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T376" s="20" t="s">
        <v>152</v>
      </c>
      <c r="AU376" s="20" t="s">
        <v>81</v>
      </c>
    </row>
    <row r="377" s="2" customFormat="1">
      <c r="A377" s="39"/>
      <c r="B377" s="40"/>
      <c r="C377" s="39"/>
      <c r="D377" s="184" t="s">
        <v>154</v>
      </c>
      <c r="E377" s="39"/>
      <c r="F377" s="185" t="s">
        <v>724</v>
      </c>
      <c r="G377" s="39"/>
      <c r="H377" s="39"/>
      <c r="I377" s="181"/>
      <c r="J377" s="39"/>
      <c r="K377" s="39"/>
      <c r="L377" s="40"/>
      <c r="M377" s="182"/>
      <c r="N377" s="183"/>
      <c r="O377" s="73"/>
      <c r="P377" s="73"/>
      <c r="Q377" s="73"/>
      <c r="R377" s="73"/>
      <c r="S377" s="73"/>
      <c r="T377" s="74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T377" s="20" t="s">
        <v>154</v>
      </c>
      <c r="AU377" s="20" t="s">
        <v>81</v>
      </c>
    </row>
    <row r="378" s="13" customFormat="1">
      <c r="A378" s="13"/>
      <c r="B378" s="186"/>
      <c r="C378" s="13"/>
      <c r="D378" s="179" t="s">
        <v>156</v>
      </c>
      <c r="E378" s="187" t="s">
        <v>3</v>
      </c>
      <c r="F378" s="188" t="s">
        <v>678</v>
      </c>
      <c r="G378" s="13"/>
      <c r="H378" s="189">
        <v>1</v>
      </c>
      <c r="I378" s="190"/>
      <c r="J378" s="13"/>
      <c r="K378" s="13"/>
      <c r="L378" s="186"/>
      <c r="M378" s="191"/>
      <c r="N378" s="192"/>
      <c r="O378" s="192"/>
      <c r="P378" s="192"/>
      <c r="Q378" s="192"/>
      <c r="R378" s="192"/>
      <c r="S378" s="192"/>
      <c r="T378" s="19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87" t="s">
        <v>156</v>
      </c>
      <c r="AU378" s="187" t="s">
        <v>81</v>
      </c>
      <c r="AV378" s="13" t="s">
        <v>81</v>
      </c>
      <c r="AW378" s="13" t="s">
        <v>33</v>
      </c>
      <c r="AX378" s="13" t="s">
        <v>79</v>
      </c>
      <c r="AY378" s="187" t="s">
        <v>142</v>
      </c>
    </row>
    <row r="379" s="2" customFormat="1" ht="21.75" customHeight="1">
      <c r="A379" s="39"/>
      <c r="B379" s="165"/>
      <c r="C379" s="212" t="s">
        <v>725</v>
      </c>
      <c r="D379" s="212" t="s">
        <v>361</v>
      </c>
      <c r="E379" s="213" t="s">
        <v>726</v>
      </c>
      <c r="F379" s="214" t="s">
        <v>727</v>
      </c>
      <c r="G379" s="215" t="s">
        <v>184</v>
      </c>
      <c r="H379" s="216">
        <v>1</v>
      </c>
      <c r="I379" s="217"/>
      <c r="J379" s="218">
        <f>ROUND(I379*H379,2)</f>
        <v>0</v>
      </c>
      <c r="K379" s="214" t="s">
        <v>149</v>
      </c>
      <c r="L379" s="219"/>
      <c r="M379" s="220" t="s">
        <v>3</v>
      </c>
      <c r="N379" s="221" t="s">
        <v>42</v>
      </c>
      <c r="O379" s="73"/>
      <c r="P379" s="175">
        <f>O379*H379</f>
        <v>0</v>
      </c>
      <c r="Q379" s="175">
        <v>0.001</v>
      </c>
      <c r="R379" s="175">
        <f>Q379*H379</f>
        <v>0.001</v>
      </c>
      <c r="S379" s="175">
        <v>0</v>
      </c>
      <c r="T379" s="176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177" t="s">
        <v>474</v>
      </c>
      <c r="AT379" s="177" t="s">
        <v>361</v>
      </c>
      <c r="AU379" s="177" t="s">
        <v>81</v>
      </c>
      <c r="AY379" s="20" t="s">
        <v>142</v>
      </c>
      <c r="BE379" s="178">
        <f>IF(N379="základní",J379,0)</f>
        <v>0</v>
      </c>
      <c r="BF379" s="178">
        <f>IF(N379="snížená",J379,0)</f>
        <v>0</v>
      </c>
      <c r="BG379" s="178">
        <f>IF(N379="zákl. přenesená",J379,0)</f>
        <v>0</v>
      </c>
      <c r="BH379" s="178">
        <f>IF(N379="sníž. přenesená",J379,0)</f>
        <v>0</v>
      </c>
      <c r="BI379" s="178">
        <f>IF(N379="nulová",J379,0)</f>
        <v>0</v>
      </c>
      <c r="BJ379" s="20" t="s">
        <v>79</v>
      </c>
      <c r="BK379" s="178">
        <f>ROUND(I379*H379,2)</f>
        <v>0</v>
      </c>
      <c r="BL379" s="20" t="s">
        <v>245</v>
      </c>
      <c r="BM379" s="177" t="s">
        <v>728</v>
      </c>
    </row>
    <row r="380" s="2" customFormat="1">
      <c r="A380" s="39"/>
      <c r="B380" s="40"/>
      <c r="C380" s="39"/>
      <c r="D380" s="179" t="s">
        <v>152</v>
      </c>
      <c r="E380" s="39"/>
      <c r="F380" s="180" t="s">
        <v>727</v>
      </c>
      <c r="G380" s="39"/>
      <c r="H380" s="39"/>
      <c r="I380" s="181"/>
      <c r="J380" s="39"/>
      <c r="K380" s="39"/>
      <c r="L380" s="40"/>
      <c r="M380" s="182"/>
      <c r="N380" s="183"/>
      <c r="O380" s="73"/>
      <c r="P380" s="73"/>
      <c r="Q380" s="73"/>
      <c r="R380" s="73"/>
      <c r="S380" s="73"/>
      <c r="T380" s="74"/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T380" s="20" t="s">
        <v>152</v>
      </c>
      <c r="AU380" s="20" t="s">
        <v>81</v>
      </c>
    </row>
    <row r="381" s="2" customFormat="1" ht="24.15" customHeight="1">
      <c r="A381" s="39"/>
      <c r="B381" s="165"/>
      <c r="C381" s="166" t="s">
        <v>729</v>
      </c>
      <c r="D381" s="166" t="s">
        <v>145</v>
      </c>
      <c r="E381" s="167" t="s">
        <v>730</v>
      </c>
      <c r="F381" s="168" t="s">
        <v>731</v>
      </c>
      <c r="G381" s="169" t="s">
        <v>184</v>
      </c>
      <c r="H381" s="170">
        <v>1</v>
      </c>
      <c r="I381" s="171"/>
      <c r="J381" s="172">
        <f>ROUND(I381*H381,2)</f>
        <v>0</v>
      </c>
      <c r="K381" s="168" t="s">
        <v>149</v>
      </c>
      <c r="L381" s="40"/>
      <c r="M381" s="173" t="s">
        <v>3</v>
      </c>
      <c r="N381" s="174" t="s">
        <v>42</v>
      </c>
      <c r="O381" s="73"/>
      <c r="P381" s="175">
        <f>O381*H381</f>
        <v>0</v>
      </c>
      <c r="Q381" s="175">
        <v>0</v>
      </c>
      <c r="R381" s="175">
        <f>Q381*H381</f>
        <v>0</v>
      </c>
      <c r="S381" s="175">
        <v>0</v>
      </c>
      <c r="T381" s="176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177" t="s">
        <v>245</v>
      </c>
      <c r="AT381" s="177" t="s">
        <v>145</v>
      </c>
      <c r="AU381" s="177" t="s">
        <v>81</v>
      </c>
      <c r="AY381" s="20" t="s">
        <v>142</v>
      </c>
      <c r="BE381" s="178">
        <f>IF(N381="základní",J381,0)</f>
        <v>0</v>
      </c>
      <c r="BF381" s="178">
        <f>IF(N381="snížená",J381,0)</f>
        <v>0</v>
      </c>
      <c r="BG381" s="178">
        <f>IF(N381="zákl. přenesená",J381,0)</f>
        <v>0</v>
      </c>
      <c r="BH381" s="178">
        <f>IF(N381="sníž. přenesená",J381,0)</f>
        <v>0</v>
      </c>
      <c r="BI381" s="178">
        <f>IF(N381="nulová",J381,0)</f>
        <v>0</v>
      </c>
      <c r="BJ381" s="20" t="s">
        <v>79</v>
      </c>
      <c r="BK381" s="178">
        <f>ROUND(I381*H381,2)</f>
        <v>0</v>
      </c>
      <c r="BL381" s="20" t="s">
        <v>245</v>
      </c>
      <c r="BM381" s="177" t="s">
        <v>732</v>
      </c>
    </row>
    <row r="382" s="2" customFormat="1">
      <c r="A382" s="39"/>
      <c r="B382" s="40"/>
      <c r="C382" s="39"/>
      <c r="D382" s="179" t="s">
        <v>152</v>
      </c>
      <c r="E382" s="39"/>
      <c r="F382" s="180" t="s">
        <v>733</v>
      </c>
      <c r="G382" s="39"/>
      <c r="H382" s="39"/>
      <c r="I382" s="181"/>
      <c r="J382" s="39"/>
      <c r="K382" s="39"/>
      <c r="L382" s="40"/>
      <c r="M382" s="182"/>
      <c r="N382" s="183"/>
      <c r="O382" s="73"/>
      <c r="P382" s="73"/>
      <c r="Q382" s="73"/>
      <c r="R382" s="73"/>
      <c r="S382" s="73"/>
      <c r="T382" s="74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T382" s="20" t="s">
        <v>152</v>
      </c>
      <c r="AU382" s="20" t="s">
        <v>81</v>
      </c>
    </row>
    <row r="383" s="2" customFormat="1">
      <c r="A383" s="39"/>
      <c r="B383" s="40"/>
      <c r="C383" s="39"/>
      <c r="D383" s="184" t="s">
        <v>154</v>
      </c>
      <c r="E383" s="39"/>
      <c r="F383" s="185" t="s">
        <v>734</v>
      </c>
      <c r="G383" s="39"/>
      <c r="H383" s="39"/>
      <c r="I383" s="181"/>
      <c r="J383" s="39"/>
      <c r="K383" s="39"/>
      <c r="L383" s="40"/>
      <c r="M383" s="182"/>
      <c r="N383" s="183"/>
      <c r="O383" s="73"/>
      <c r="P383" s="73"/>
      <c r="Q383" s="73"/>
      <c r="R383" s="73"/>
      <c r="S383" s="73"/>
      <c r="T383" s="74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T383" s="20" t="s">
        <v>154</v>
      </c>
      <c r="AU383" s="20" t="s">
        <v>81</v>
      </c>
    </row>
    <row r="384" s="13" customFormat="1">
      <c r="A384" s="13"/>
      <c r="B384" s="186"/>
      <c r="C384" s="13"/>
      <c r="D384" s="179" t="s">
        <v>156</v>
      </c>
      <c r="E384" s="187" t="s">
        <v>3</v>
      </c>
      <c r="F384" s="188" t="s">
        <v>681</v>
      </c>
      <c r="G384" s="13"/>
      <c r="H384" s="189">
        <v>1</v>
      </c>
      <c r="I384" s="190"/>
      <c r="J384" s="13"/>
      <c r="K384" s="13"/>
      <c r="L384" s="186"/>
      <c r="M384" s="191"/>
      <c r="N384" s="192"/>
      <c r="O384" s="192"/>
      <c r="P384" s="192"/>
      <c r="Q384" s="192"/>
      <c r="R384" s="192"/>
      <c r="S384" s="192"/>
      <c r="T384" s="19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187" t="s">
        <v>156</v>
      </c>
      <c r="AU384" s="187" t="s">
        <v>81</v>
      </c>
      <c r="AV384" s="13" t="s">
        <v>81</v>
      </c>
      <c r="AW384" s="13" t="s">
        <v>33</v>
      </c>
      <c r="AX384" s="13" t="s">
        <v>79</v>
      </c>
      <c r="AY384" s="187" t="s">
        <v>142</v>
      </c>
    </row>
    <row r="385" s="2" customFormat="1" ht="21.75" customHeight="1">
      <c r="A385" s="39"/>
      <c r="B385" s="165"/>
      <c r="C385" s="212" t="s">
        <v>735</v>
      </c>
      <c r="D385" s="212" t="s">
        <v>361</v>
      </c>
      <c r="E385" s="213" t="s">
        <v>736</v>
      </c>
      <c r="F385" s="214" t="s">
        <v>737</v>
      </c>
      <c r="G385" s="215" t="s">
        <v>184</v>
      </c>
      <c r="H385" s="216">
        <v>1</v>
      </c>
      <c r="I385" s="217"/>
      <c r="J385" s="218">
        <f>ROUND(I385*H385,2)</f>
        <v>0</v>
      </c>
      <c r="K385" s="214" t="s">
        <v>149</v>
      </c>
      <c r="L385" s="219"/>
      <c r="M385" s="220" t="s">
        <v>3</v>
      </c>
      <c r="N385" s="221" t="s">
        <v>42</v>
      </c>
      <c r="O385" s="73"/>
      <c r="P385" s="175">
        <f>O385*H385</f>
        <v>0</v>
      </c>
      <c r="Q385" s="175">
        <v>0.001</v>
      </c>
      <c r="R385" s="175">
        <f>Q385*H385</f>
        <v>0.001</v>
      </c>
      <c r="S385" s="175">
        <v>0</v>
      </c>
      <c r="T385" s="176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177" t="s">
        <v>474</v>
      </c>
      <c r="AT385" s="177" t="s">
        <v>361</v>
      </c>
      <c r="AU385" s="177" t="s">
        <v>81</v>
      </c>
      <c r="AY385" s="20" t="s">
        <v>142</v>
      </c>
      <c r="BE385" s="178">
        <f>IF(N385="základní",J385,0)</f>
        <v>0</v>
      </c>
      <c r="BF385" s="178">
        <f>IF(N385="snížená",J385,0)</f>
        <v>0</v>
      </c>
      <c r="BG385" s="178">
        <f>IF(N385="zákl. přenesená",J385,0)</f>
        <v>0</v>
      </c>
      <c r="BH385" s="178">
        <f>IF(N385="sníž. přenesená",J385,0)</f>
        <v>0</v>
      </c>
      <c r="BI385" s="178">
        <f>IF(N385="nulová",J385,0)</f>
        <v>0</v>
      </c>
      <c r="BJ385" s="20" t="s">
        <v>79</v>
      </c>
      <c r="BK385" s="178">
        <f>ROUND(I385*H385,2)</f>
        <v>0</v>
      </c>
      <c r="BL385" s="20" t="s">
        <v>245</v>
      </c>
      <c r="BM385" s="177" t="s">
        <v>738</v>
      </c>
    </row>
    <row r="386" s="2" customFormat="1">
      <c r="A386" s="39"/>
      <c r="B386" s="40"/>
      <c r="C386" s="39"/>
      <c r="D386" s="179" t="s">
        <v>152</v>
      </c>
      <c r="E386" s="39"/>
      <c r="F386" s="180" t="s">
        <v>737</v>
      </c>
      <c r="G386" s="39"/>
      <c r="H386" s="39"/>
      <c r="I386" s="181"/>
      <c r="J386" s="39"/>
      <c r="K386" s="39"/>
      <c r="L386" s="40"/>
      <c r="M386" s="182"/>
      <c r="N386" s="183"/>
      <c r="O386" s="73"/>
      <c r="P386" s="73"/>
      <c r="Q386" s="73"/>
      <c r="R386" s="73"/>
      <c r="S386" s="73"/>
      <c r="T386" s="74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T386" s="20" t="s">
        <v>152</v>
      </c>
      <c r="AU386" s="20" t="s">
        <v>81</v>
      </c>
    </row>
    <row r="387" s="2" customFormat="1" ht="24.15" customHeight="1">
      <c r="A387" s="39"/>
      <c r="B387" s="165"/>
      <c r="C387" s="166" t="s">
        <v>739</v>
      </c>
      <c r="D387" s="166" t="s">
        <v>145</v>
      </c>
      <c r="E387" s="167" t="s">
        <v>730</v>
      </c>
      <c r="F387" s="168" t="s">
        <v>731</v>
      </c>
      <c r="G387" s="169" t="s">
        <v>184</v>
      </c>
      <c r="H387" s="170">
        <v>3</v>
      </c>
      <c r="I387" s="171"/>
      <c r="J387" s="172">
        <f>ROUND(I387*H387,2)</f>
        <v>0</v>
      </c>
      <c r="K387" s="168" t="s">
        <v>149</v>
      </c>
      <c r="L387" s="40"/>
      <c r="M387" s="173" t="s">
        <v>3</v>
      </c>
      <c r="N387" s="174" t="s">
        <v>42</v>
      </c>
      <c r="O387" s="73"/>
      <c r="P387" s="175">
        <f>O387*H387</f>
        <v>0</v>
      </c>
      <c r="Q387" s="175">
        <v>0</v>
      </c>
      <c r="R387" s="175">
        <f>Q387*H387</f>
        <v>0</v>
      </c>
      <c r="S387" s="175">
        <v>0</v>
      </c>
      <c r="T387" s="176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177" t="s">
        <v>245</v>
      </c>
      <c r="AT387" s="177" t="s">
        <v>145</v>
      </c>
      <c r="AU387" s="177" t="s">
        <v>81</v>
      </c>
      <c r="AY387" s="20" t="s">
        <v>142</v>
      </c>
      <c r="BE387" s="178">
        <f>IF(N387="základní",J387,0)</f>
        <v>0</v>
      </c>
      <c r="BF387" s="178">
        <f>IF(N387="snížená",J387,0)</f>
        <v>0</v>
      </c>
      <c r="BG387" s="178">
        <f>IF(N387="zákl. přenesená",J387,0)</f>
        <v>0</v>
      </c>
      <c r="BH387" s="178">
        <f>IF(N387="sníž. přenesená",J387,0)</f>
        <v>0</v>
      </c>
      <c r="BI387" s="178">
        <f>IF(N387="nulová",J387,0)</f>
        <v>0</v>
      </c>
      <c r="BJ387" s="20" t="s">
        <v>79</v>
      </c>
      <c r="BK387" s="178">
        <f>ROUND(I387*H387,2)</f>
        <v>0</v>
      </c>
      <c r="BL387" s="20" t="s">
        <v>245</v>
      </c>
      <c r="BM387" s="177" t="s">
        <v>740</v>
      </c>
    </row>
    <row r="388" s="2" customFormat="1">
      <c r="A388" s="39"/>
      <c r="B388" s="40"/>
      <c r="C388" s="39"/>
      <c r="D388" s="179" t="s">
        <v>152</v>
      </c>
      <c r="E388" s="39"/>
      <c r="F388" s="180" t="s">
        <v>733</v>
      </c>
      <c r="G388" s="39"/>
      <c r="H388" s="39"/>
      <c r="I388" s="181"/>
      <c r="J388" s="39"/>
      <c r="K388" s="39"/>
      <c r="L388" s="40"/>
      <c r="M388" s="182"/>
      <c r="N388" s="183"/>
      <c r="O388" s="73"/>
      <c r="P388" s="73"/>
      <c r="Q388" s="73"/>
      <c r="R388" s="73"/>
      <c r="S388" s="73"/>
      <c r="T388" s="74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T388" s="20" t="s">
        <v>152</v>
      </c>
      <c r="AU388" s="20" t="s">
        <v>81</v>
      </c>
    </row>
    <row r="389" s="2" customFormat="1">
      <c r="A389" s="39"/>
      <c r="B389" s="40"/>
      <c r="C389" s="39"/>
      <c r="D389" s="184" t="s">
        <v>154</v>
      </c>
      <c r="E389" s="39"/>
      <c r="F389" s="185" t="s">
        <v>734</v>
      </c>
      <c r="G389" s="39"/>
      <c r="H389" s="39"/>
      <c r="I389" s="181"/>
      <c r="J389" s="39"/>
      <c r="K389" s="39"/>
      <c r="L389" s="40"/>
      <c r="M389" s="182"/>
      <c r="N389" s="183"/>
      <c r="O389" s="73"/>
      <c r="P389" s="73"/>
      <c r="Q389" s="73"/>
      <c r="R389" s="73"/>
      <c r="S389" s="73"/>
      <c r="T389" s="74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T389" s="20" t="s">
        <v>154</v>
      </c>
      <c r="AU389" s="20" t="s">
        <v>81</v>
      </c>
    </row>
    <row r="390" s="13" customFormat="1">
      <c r="A390" s="13"/>
      <c r="B390" s="186"/>
      <c r="C390" s="13"/>
      <c r="D390" s="179" t="s">
        <v>156</v>
      </c>
      <c r="E390" s="187" t="s">
        <v>3</v>
      </c>
      <c r="F390" s="188" t="s">
        <v>679</v>
      </c>
      <c r="G390" s="13"/>
      <c r="H390" s="189">
        <v>2</v>
      </c>
      <c r="I390" s="190"/>
      <c r="J390" s="13"/>
      <c r="K390" s="13"/>
      <c r="L390" s="186"/>
      <c r="M390" s="191"/>
      <c r="N390" s="192"/>
      <c r="O390" s="192"/>
      <c r="P390" s="192"/>
      <c r="Q390" s="192"/>
      <c r="R390" s="192"/>
      <c r="S390" s="192"/>
      <c r="T390" s="19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187" t="s">
        <v>156</v>
      </c>
      <c r="AU390" s="187" t="s">
        <v>81</v>
      </c>
      <c r="AV390" s="13" t="s">
        <v>81</v>
      </c>
      <c r="AW390" s="13" t="s">
        <v>33</v>
      </c>
      <c r="AX390" s="13" t="s">
        <v>71</v>
      </c>
      <c r="AY390" s="187" t="s">
        <v>142</v>
      </c>
    </row>
    <row r="391" s="13" customFormat="1">
      <c r="A391" s="13"/>
      <c r="B391" s="186"/>
      <c r="C391" s="13"/>
      <c r="D391" s="179" t="s">
        <v>156</v>
      </c>
      <c r="E391" s="187" t="s">
        <v>3</v>
      </c>
      <c r="F391" s="188" t="s">
        <v>680</v>
      </c>
      <c r="G391" s="13"/>
      <c r="H391" s="189">
        <v>1</v>
      </c>
      <c r="I391" s="190"/>
      <c r="J391" s="13"/>
      <c r="K391" s="13"/>
      <c r="L391" s="186"/>
      <c r="M391" s="191"/>
      <c r="N391" s="192"/>
      <c r="O391" s="192"/>
      <c r="P391" s="192"/>
      <c r="Q391" s="192"/>
      <c r="R391" s="192"/>
      <c r="S391" s="192"/>
      <c r="T391" s="19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187" t="s">
        <v>156</v>
      </c>
      <c r="AU391" s="187" t="s">
        <v>81</v>
      </c>
      <c r="AV391" s="13" t="s">
        <v>81</v>
      </c>
      <c r="AW391" s="13" t="s">
        <v>33</v>
      </c>
      <c r="AX391" s="13" t="s">
        <v>71</v>
      </c>
      <c r="AY391" s="187" t="s">
        <v>142</v>
      </c>
    </row>
    <row r="392" s="14" customFormat="1">
      <c r="A392" s="14"/>
      <c r="B392" s="194"/>
      <c r="C392" s="14"/>
      <c r="D392" s="179" t="s">
        <v>156</v>
      </c>
      <c r="E392" s="195" t="s">
        <v>3</v>
      </c>
      <c r="F392" s="196" t="s">
        <v>159</v>
      </c>
      <c r="G392" s="14"/>
      <c r="H392" s="197">
        <v>3</v>
      </c>
      <c r="I392" s="198"/>
      <c r="J392" s="14"/>
      <c r="K392" s="14"/>
      <c r="L392" s="194"/>
      <c r="M392" s="199"/>
      <c r="N392" s="200"/>
      <c r="O392" s="200"/>
      <c r="P392" s="200"/>
      <c r="Q392" s="200"/>
      <c r="R392" s="200"/>
      <c r="S392" s="200"/>
      <c r="T392" s="201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195" t="s">
        <v>156</v>
      </c>
      <c r="AU392" s="195" t="s">
        <v>81</v>
      </c>
      <c r="AV392" s="14" t="s">
        <v>150</v>
      </c>
      <c r="AW392" s="14" t="s">
        <v>33</v>
      </c>
      <c r="AX392" s="14" t="s">
        <v>79</v>
      </c>
      <c r="AY392" s="195" t="s">
        <v>142</v>
      </c>
    </row>
    <row r="393" s="2" customFormat="1" ht="21.75" customHeight="1">
      <c r="A393" s="39"/>
      <c r="B393" s="165"/>
      <c r="C393" s="212" t="s">
        <v>741</v>
      </c>
      <c r="D393" s="212" t="s">
        <v>361</v>
      </c>
      <c r="E393" s="213" t="s">
        <v>742</v>
      </c>
      <c r="F393" s="214" t="s">
        <v>743</v>
      </c>
      <c r="G393" s="215" t="s">
        <v>184</v>
      </c>
      <c r="H393" s="216">
        <v>3</v>
      </c>
      <c r="I393" s="217"/>
      <c r="J393" s="218">
        <f>ROUND(I393*H393,2)</f>
        <v>0</v>
      </c>
      <c r="K393" s="214" t="s">
        <v>149</v>
      </c>
      <c r="L393" s="219"/>
      <c r="M393" s="220" t="s">
        <v>3</v>
      </c>
      <c r="N393" s="221" t="s">
        <v>42</v>
      </c>
      <c r="O393" s="73"/>
      <c r="P393" s="175">
        <f>O393*H393</f>
        <v>0</v>
      </c>
      <c r="Q393" s="175">
        <v>0.001</v>
      </c>
      <c r="R393" s="175">
        <f>Q393*H393</f>
        <v>0.0030000000000000001</v>
      </c>
      <c r="S393" s="175">
        <v>0</v>
      </c>
      <c r="T393" s="176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177" t="s">
        <v>474</v>
      </c>
      <c r="AT393" s="177" t="s">
        <v>361</v>
      </c>
      <c r="AU393" s="177" t="s">
        <v>81</v>
      </c>
      <c r="AY393" s="20" t="s">
        <v>142</v>
      </c>
      <c r="BE393" s="178">
        <f>IF(N393="základní",J393,0)</f>
        <v>0</v>
      </c>
      <c r="BF393" s="178">
        <f>IF(N393="snížená",J393,0)</f>
        <v>0</v>
      </c>
      <c r="BG393" s="178">
        <f>IF(N393="zákl. přenesená",J393,0)</f>
        <v>0</v>
      </c>
      <c r="BH393" s="178">
        <f>IF(N393="sníž. přenesená",J393,0)</f>
        <v>0</v>
      </c>
      <c r="BI393" s="178">
        <f>IF(N393="nulová",J393,0)</f>
        <v>0</v>
      </c>
      <c r="BJ393" s="20" t="s">
        <v>79</v>
      </c>
      <c r="BK393" s="178">
        <f>ROUND(I393*H393,2)</f>
        <v>0</v>
      </c>
      <c r="BL393" s="20" t="s">
        <v>245</v>
      </c>
      <c r="BM393" s="177" t="s">
        <v>744</v>
      </c>
    </row>
    <row r="394" s="2" customFormat="1">
      <c r="A394" s="39"/>
      <c r="B394" s="40"/>
      <c r="C394" s="39"/>
      <c r="D394" s="179" t="s">
        <v>152</v>
      </c>
      <c r="E394" s="39"/>
      <c r="F394" s="180" t="s">
        <v>743</v>
      </c>
      <c r="G394" s="39"/>
      <c r="H394" s="39"/>
      <c r="I394" s="181"/>
      <c r="J394" s="39"/>
      <c r="K394" s="39"/>
      <c r="L394" s="40"/>
      <c r="M394" s="182"/>
      <c r="N394" s="183"/>
      <c r="O394" s="73"/>
      <c r="P394" s="73"/>
      <c r="Q394" s="73"/>
      <c r="R394" s="73"/>
      <c r="S394" s="73"/>
      <c r="T394" s="74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T394" s="20" t="s">
        <v>152</v>
      </c>
      <c r="AU394" s="20" t="s">
        <v>81</v>
      </c>
    </row>
    <row r="395" s="2" customFormat="1" ht="24.15" customHeight="1">
      <c r="A395" s="39"/>
      <c r="B395" s="165"/>
      <c r="C395" s="166" t="s">
        <v>745</v>
      </c>
      <c r="D395" s="166" t="s">
        <v>145</v>
      </c>
      <c r="E395" s="167" t="s">
        <v>746</v>
      </c>
      <c r="F395" s="168" t="s">
        <v>747</v>
      </c>
      <c r="G395" s="169" t="s">
        <v>184</v>
      </c>
      <c r="H395" s="170">
        <v>3</v>
      </c>
      <c r="I395" s="171"/>
      <c r="J395" s="172">
        <f>ROUND(I395*H395,2)</f>
        <v>0</v>
      </c>
      <c r="K395" s="168" t="s">
        <v>149</v>
      </c>
      <c r="L395" s="40"/>
      <c r="M395" s="173" t="s">
        <v>3</v>
      </c>
      <c r="N395" s="174" t="s">
        <v>42</v>
      </c>
      <c r="O395" s="73"/>
      <c r="P395" s="175">
        <f>O395*H395</f>
        <v>0</v>
      </c>
      <c r="Q395" s="175">
        <v>0</v>
      </c>
      <c r="R395" s="175">
        <f>Q395*H395</f>
        <v>0</v>
      </c>
      <c r="S395" s="175">
        <v>0</v>
      </c>
      <c r="T395" s="176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177" t="s">
        <v>245</v>
      </c>
      <c r="AT395" s="177" t="s">
        <v>145</v>
      </c>
      <c r="AU395" s="177" t="s">
        <v>81</v>
      </c>
      <c r="AY395" s="20" t="s">
        <v>142</v>
      </c>
      <c r="BE395" s="178">
        <f>IF(N395="základní",J395,0)</f>
        <v>0</v>
      </c>
      <c r="BF395" s="178">
        <f>IF(N395="snížená",J395,0)</f>
        <v>0</v>
      </c>
      <c r="BG395" s="178">
        <f>IF(N395="zákl. přenesená",J395,0)</f>
        <v>0</v>
      </c>
      <c r="BH395" s="178">
        <f>IF(N395="sníž. přenesená",J395,0)</f>
        <v>0</v>
      </c>
      <c r="BI395" s="178">
        <f>IF(N395="nulová",J395,0)</f>
        <v>0</v>
      </c>
      <c r="BJ395" s="20" t="s">
        <v>79</v>
      </c>
      <c r="BK395" s="178">
        <f>ROUND(I395*H395,2)</f>
        <v>0</v>
      </c>
      <c r="BL395" s="20" t="s">
        <v>245</v>
      </c>
      <c r="BM395" s="177" t="s">
        <v>748</v>
      </c>
    </row>
    <row r="396" s="2" customFormat="1">
      <c r="A396" s="39"/>
      <c r="B396" s="40"/>
      <c r="C396" s="39"/>
      <c r="D396" s="179" t="s">
        <v>152</v>
      </c>
      <c r="E396" s="39"/>
      <c r="F396" s="180" t="s">
        <v>749</v>
      </c>
      <c r="G396" s="39"/>
      <c r="H396" s="39"/>
      <c r="I396" s="181"/>
      <c r="J396" s="39"/>
      <c r="K396" s="39"/>
      <c r="L396" s="40"/>
      <c r="M396" s="182"/>
      <c r="N396" s="183"/>
      <c r="O396" s="73"/>
      <c r="P396" s="73"/>
      <c r="Q396" s="73"/>
      <c r="R396" s="73"/>
      <c r="S396" s="73"/>
      <c r="T396" s="74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T396" s="20" t="s">
        <v>152</v>
      </c>
      <c r="AU396" s="20" t="s">
        <v>81</v>
      </c>
    </row>
    <row r="397" s="2" customFormat="1">
      <c r="A397" s="39"/>
      <c r="B397" s="40"/>
      <c r="C397" s="39"/>
      <c r="D397" s="184" t="s">
        <v>154</v>
      </c>
      <c r="E397" s="39"/>
      <c r="F397" s="185" t="s">
        <v>750</v>
      </c>
      <c r="G397" s="39"/>
      <c r="H397" s="39"/>
      <c r="I397" s="181"/>
      <c r="J397" s="39"/>
      <c r="K397" s="39"/>
      <c r="L397" s="40"/>
      <c r="M397" s="182"/>
      <c r="N397" s="183"/>
      <c r="O397" s="73"/>
      <c r="P397" s="73"/>
      <c r="Q397" s="73"/>
      <c r="R397" s="73"/>
      <c r="S397" s="73"/>
      <c r="T397" s="74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T397" s="20" t="s">
        <v>154</v>
      </c>
      <c r="AU397" s="20" t="s">
        <v>81</v>
      </c>
    </row>
    <row r="398" s="13" customFormat="1">
      <c r="A398" s="13"/>
      <c r="B398" s="186"/>
      <c r="C398" s="13"/>
      <c r="D398" s="179" t="s">
        <v>156</v>
      </c>
      <c r="E398" s="187" t="s">
        <v>3</v>
      </c>
      <c r="F398" s="188" t="s">
        <v>706</v>
      </c>
      <c r="G398" s="13"/>
      <c r="H398" s="189">
        <v>1</v>
      </c>
      <c r="I398" s="190"/>
      <c r="J398" s="13"/>
      <c r="K398" s="13"/>
      <c r="L398" s="186"/>
      <c r="M398" s="191"/>
      <c r="N398" s="192"/>
      <c r="O398" s="192"/>
      <c r="P398" s="192"/>
      <c r="Q398" s="192"/>
      <c r="R398" s="192"/>
      <c r="S398" s="192"/>
      <c r="T398" s="19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87" t="s">
        <v>156</v>
      </c>
      <c r="AU398" s="187" t="s">
        <v>81</v>
      </c>
      <c r="AV398" s="13" t="s">
        <v>81</v>
      </c>
      <c r="AW398" s="13" t="s">
        <v>33</v>
      </c>
      <c r="AX398" s="13" t="s">
        <v>71</v>
      </c>
      <c r="AY398" s="187" t="s">
        <v>142</v>
      </c>
    </row>
    <row r="399" s="13" customFormat="1">
      <c r="A399" s="13"/>
      <c r="B399" s="186"/>
      <c r="C399" s="13"/>
      <c r="D399" s="179" t="s">
        <v>156</v>
      </c>
      <c r="E399" s="187" t="s">
        <v>3</v>
      </c>
      <c r="F399" s="188" t="s">
        <v>707</v>
      </c>
      <c r="G399" s="13"/>
      <c r="H399" s="189">
        <v>2</v>
      </c>
      <c r="I399" s="190"/>
      <c r="J399" s="13"/>
      <c r="K399" s="13"/>
      <c r="L399" s="186"/>
      <c r="M399" s="191"/>
      <c r="N399" s="192"/>
      <c r="O399" s="192"/>
      <c r="P399" s="192"/>
      <c r="Q399" s="192"/>
      <c r="R399" s="192"/>
      <c r="S399" s="192"/>
      <c r="T399" s="19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187" t="s">
        <v>156</v>
      </c>
      <c r="AU399" s="187" t="s">
        <v>81</v>
      </c>
      <c r="AV399" s="13" t="s">
        <v>81</v>
      </c>
      <c r="AW399" s="13" t="s">
        <v>33</v>
      </c>
      <c r="AX399" s="13" t="s">
        <v>71</v>
      </c>
      <c r="AY399" s="187" t="s">
        <v>142</v>
      </c>
    </row>
    <row r="400" s="14" customFormat="1">
      <c r="A400" s="14"/>
      <c r="B400" s="194"/>
      <c r="C400" s="14"/>
      <c r="D400" s="179" t="s">
        <v>156</v>
      </c>
      <c r="E400" s="195" t="s">
        <v>3</v>
      </c>
      <c r="F400" s="196" t="s">
        <v>159</v>
      </c>
      <c r="G400" s="14"/>
      <c r="H400" s="197">
        <v>3</v>
      </c>
      <c r="I400" s="198"/>
      <c r="J400" s="14"/>
      <c r="K400" s="14"/>
      <c r="L400" s="194"/>
      <c r="M400" s="199"/>
      <c r="N400" s="200"/>
      <c r="O400" s="200"/>
      <c r="P400" s="200"/>
      <c r="Q400" s="200"/>
      <c r="R400" s="200"/>
      <c r="S400" s="200"/>
      <c r="T400" s="201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195" t="s">
        <v>156</v>
      </c>
      <c r="AU400" s="195" t="s">
        <v>81</v>
      </c>
      <c r="AV400" s="14" t="s">
        <v>150</v>
      </c>
      <c r="AW400" s="14" t="s">
        <v>33</v>
      </c>
      <c r="AX400" s="14" t="s">
        <v>79</v>
      </c>
      <c r="AY400" s="195" t="s">
        <v>142</v>
      </c>
    </row>
    <row r="401" s="2" customFormat="1" ht="21.75" customHeight="1">
      <c r="A401" s="39"/>
      <c r="B401" s="165"/>
      <c r="C401" s="212" t="s">
        <v>751</v>
      </c>
      <c r="D401" s="212" t="s">
        <v>361</v>
      </c>
      <c r="E401" s="213" t="s">
        <v>752</v>
      </c>
      <c r="F401" s="214" t="s">
        <v>753</v>
      </c>
      <c r="G401" s="215" t="s">
        <v>184</v>
      </c>
      <c r="H401" s="216">
        <v>3</v>
      </c>
      <c r="I401" s="217"/>
      <c r="J401" s="218">
        <f>ROUND(I401*H401,2)</f>
        <v>0</v>
      </c>
      <c r="K401" s="214" t="s">
        <v>149</v>
      </c>
      <c r="L401" s="219"/>
      <c r="M401" s="220" t="s">
        <v>3</v>
      </c>
      <c r="N401" s="221" t="s">
        <v>42</v>
      </c>
      <c r="O401" s="73"/>
      <c r="P401" s="175">
        <f>O401*H401</f>
        <v>0</v>
      </c>
      <c r="Q401" s="175">
        <v>0.001</v>
      </c>
      <c r="R401" s="175">
        <f>Q401*H401</f>
        <v>0.0030000000000000001</v>
      </c>
      <c r="S401" s="175">
        <v>0</v>
      </c>
      <c r="T401" s="176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177" t="s">
        <v>474</v>
      </c>
      <c r="AT401" s="177" t="s">
        <v>361</v>
      </c>
      <c r="AU401" s="177" t="s">
        <v>81</v>
      </c>
      <c r="AY401" s="20" t="s">
        <v>142</v>
      </c>
      <c r="BE401" s="178">
        <f>IF(N401="základní",J401,0)</f>
        <v>0</v>
      </c>
      <c r="BF401" s="178">
        <f>IF(N401="snížená",J401,0)</f>
        <v>0</v>
      </c>
      <c r="BG401" s="178">
        <f>IF(N401="zákl. přenesená",J401,0)</f>
        <v>0</v>
      </c>
      <c r="BH401" s="178">
        <f>IF(N401="sníž. přenesená",J401,0)</f>
        <v>0</v>
      </c>
      <c r="BI401" s="178">
        <f>IF(N401="nulová",J401,0)</f>
        <v>0</v>
      </c>
      <c r="BJ401" s="20" t="s">
        <v>79</v>
      </c>
      <c r="BK401" s="178">
        <f>ROUND(I401*H401,2)</f>
        <v>0</v>
      </c>
      <c r="BL401" s="20" t="s">
        <v>245</v>
      </c>
      <c r="BM401" s="177" t="s">
        <v>754</v>
      </c>
    </row>
    <row r="402" s="2" customFormat="1">
      <c r="A402" s="39"/>
      <c r="B402" s="40"/>
      <c r="C402" s="39"/>
      <c r="D402" s="179" t="s">
        <v>152</v>
      </c>
      <c r="E402" s="39"/>
      <c r="F402" s="180" t="s">
        <v>753</v>
      </c>
      <c r="G402" s="39"/>
      <c r="H402" s="39"/>
      <c r="I402" s="181"/>
      <c r="J402" s="39"/>
      <c r="K402" s="39"/>
      <c r="L402" s="40"/>
      <c r="M402" s="182"/>
      <c r="N402" s="183"/>
      <c r="O402" s="73"/>
      <c r="P402" s="73"/>
      <c r="Q402" s="73"/>
      <c r="R402" s="73"/>
      <c r="S402" s="73"/>
      <c r="T402" s="74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T402" s="20" t="s">
        <v>152</v>
      </c>
      <c r="AU402" s="20" t="s">
        <v>81</v>
      </c>
    </row>
    <row r="403" s="2" customFormat="1" ht="21.75" customHeight="1">
      <c r="A403" s="39"/>
      <c r="B403" s="165"/>
      <c r="C403" s="166" t="s">
        <v>755</v>
      </c>
      <c r="D403" s="166" t="s">
        <v>145</v>
      </c>
      <c r="E403" s="167" t="s">
        <v>756</v>
      </c>
      <c r="F403" s="168" t="s">
        <v>757</v>
      </c>
      <c r="G403" s="169" t="s">
        <v>184</v>
      </c>
      <c r="H403" s="170">
        <v>2</v>
      </c>
      <c r="I403" s="171"/>
      <c r="J403" s="172">
        <f>ROUND(I403*H403,2)</f>
        <v>0</v>
      </c>
      <c r="K403" s="168" t="s">
        <v>149</v>
      </c>
      <c r="L403" s="40"/>
      <c r="M403" s="173" t="s">
        <v>3</v>
      </c>
      <c r="N403" s="174" t="s">
        <v>42</v>
      </c>
      <c r="O403" s="73"/>
      <c r="P403" s="175">
        <f>O403*H403</f>
        <v>0</v>
      </c>
      <c r="Q403" s="175">
        <v>0</v>
      </c>
      <c r="R403" s="175">
        <f>Q403*H403</f>
        <v>0</v>
      </c>
      <c r="S403" s="175">
        <v>0</v>
      </c>
      <c r="T403" s="176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177" t="s">
        <v>245</v>
      </c>
      <c r="AT403" s="177" t="s">
        <v>145</v>
      </c>
      <c r="AU403" s="177" t="s">
        <v>81</v>
      </c>
      <c r="AY403" s="20" t="s">
        <v>142</v>
      </c>
      <c r="BE403" s="178">
        <f>IF(N403="základní",J403,0)</f>
        <v>0</v>
      </c>
      <c r="BF403" s="178">
        <f>IF(N403="snížená",J403,0)</f>
        <v>0</v>
      </c>
      <c r="BG403" s="178">
        <f>IF(N403="zákl. přenesená",J403,0)</f>
        <v>0</v>
      </c>
      <c r="BH403" s="178">
        <f>IF(N403="sníž. přenesená",J403,0)</f>
        <v>0</v>
      </c>
      <c r="BI403" s="178">
        <f>IF(N403="nulová",J403,0)</f>
        <v>0</v>
      </c>
      <c r="BJ403" s="20" t="s">
        <v>79</v>
      </c>
      <c r="BK403" s="178">
        <f>ROUND(I403*H403,2)</f>
        <v>0</v>
      </c>
      <c r="BL403" s="20" t="s">
        <v>245</v>
      </c>
      <c r="BM403" s="177" t="s">
        <v>758</v>
      </c>
    </row>
    <row r="404" s="2" customFormat="1">
      <c r="A404" s="39"/>
      <c r="B404" s="40"/>
      <c r="C404" s="39"/>
      <c r="D404" s="179" t="s">
        <v>152</v>
      </c>
      <c r="E404" s="39"/>
      <c r="F404" s="180" t="s">
        <v>759</v>
      </c>
      <c r="G404" s="39"/>
      <c r="H404" s="39"/>
      <c r="I404" s="181"/>
      <c r="J404" s="39"/>
      <c r="K404" s="39"/>
      <c r="L404" s="40"/>
      <c r="M404" s="182"/>
      <c r="N404" s="183"/>
      <c r="O404" s="73"/>
      <c r="P404" s="73"/>
      <c r="Q404" s="73"/>
      <c r="R404" s="73"/>
      <c r="S404" s="73"/>
      <c r="T404" s="74"/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T404" s="20" t="s">
        <v>152</v>
      </c>
      <c r="AU404" s="20" t="s">
        <v>81</v>
      </c>
    </row>
    <row r="405" s="2" customFormat="1">
      <c r="A405" s="39"/>
      <c r="B405" s="40"/>
      <c r="C405" s="39"/>
      <c r="D405" s="184" t="s">
        <v>154</v>
      </c>
      <c r="E405" s="39"/>
      <c r="F405" s="185" t="s">
        <v>760</v>
      </c>
      <c r="G405" s="39"/>
      <c r="H405" s="39"/>
      <c r="I405" s="181"/>
      <c r="J405" s="39"/>
      <c r="K405" s="39"/>
      <c r="L405" s="40"/>
      <c r="M405" s="182"/>
      <c r="N405" s="183"/>
      <c r="O405" s="73"/>
      <c r="P405" s="73"/>
      <c r="Q405" s="73"/>
      <c r="R405" s="73"/>
      <c r="S405" s="73"/>
      <c r="T405" s="74"/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T405" s="20" t="s">
        <v>154</v>
      </c>
      <c r="AU405" s="20" t="s">
        <v>81</v>
      </c>
    </row>
    <row r="406" s="13" customFormat="1">
      <c r="A406" s="13"/>
      <c r="B406" s="186"/>
      <c r="C406" s="13"/>
      <c r="D406" s="179" t="s">
        <v>156</v>
      </c>
      <c r="E406" s="187" t="s">
        <v>3</v>
      </c>
      <c r="F406" s="188" t="s">
        <v>705</v>
      </c>
      <c r="G406" s="13"/>
      <c r="H406" s="189">
        <v>2</v>
      </c>
      <c r="I406" s="190"/>
      <c r="J406" s="13"/>
      <c r="K406" s="13"/>
      <c r="L406" s="186"/>
      <c r="M406" s="191"/>
      <c r="N406" s="192"/>
      <c r="O406" s="192"/>
      <c r="P406" s="192"/>
      <c r="Q406" s="192"/>
      <c r="R406" s="192"/>
      <c r="S406" s="192"/>
      <c r="T406" s="19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87" t="s">
        <v>156</v>
      </c>
      <c r="AU406" s="187" t="s">
        <v>81</v>
      </c>
      <c r="AV406" s="13" t="s">
        <v>81</v>
      </c>
      <c r="AW406" s="13" t="s">
        <v>33</v>
      </c>
      <c r="AX406" s="13" t="s">
        <v>79</v>
      </c>
      <c r="AY406" s="187" t="s">
        <v>142</v>
      </c>
    </row>
    <row r="407" s="2" customFormat="1" ht="21.75" customHeight="1">
      <c r="A407" s="39"/>
      <c r="B407" s="165"/>
      <c r="C407" s="212" t="s">
        <v>761</v>
      </c>
      <c r="D407" s="212" t="s">
        <v>361</v>
      </c>
      <c r="E407" s="213" t="s">
        <v>762</v>
      </c>
      <c r="F407" s="214" t="s">
        <v>763</v>
      </c>
      <c r="G407" s="215" t="s">
        <v>184</v>
      </c>
      <c r="H407" s="216">
        <v>2</v>
      </c>
      <c r="I407" s="217"/>
      <c r="J407" s="218">
        <f>ROUND(I407*H407,2)</f>
        <v>0</v>
      </c>
      <c r="K407" s="214" t="s">
        <v>149</v>
      </c>
      <c r="L407" s="219"/>
      <c r="M407" s="220" t="s">
        <v>3</v>
      </c>
      <c r="N407" s="221" t="s">
        <v>42</v>
      </c>
      <c r="O407" s="73"/>
      <c r="P407" s="175">
        <f>O407*H407</f>
        <v>0</v>
      </c>
      <c r="Q407" s="175">
        <v>0.001</v>
      </c>
      <c r="R407" s="175">
        <f>Q407*H407</f>
        <v>0.002</v>
      </c>
      <c r="S407" s="175">
        <v>0</v>
      </c>
      <c r="T407" s="176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177" t="s">
        <v>474</v>
      </c>
      <c r="AT407" s="177" t="s">
        <v>361</v>
      </c>
      <c r="AU407" s="177" t="s">
        <v>81</v>
      </c>
      <c r="AY407" s="20" t="s">
        <v>142</v>
      </c>
      <c r="BE407" s="178">
        <f>IF(N407="základní",J407,0)</f>
        <v>0</v>
      </c>
      <c r="BF407" s="178">
        <f>IF(N407="snížená",J407,0)</f>
        <v>0</v>
      </c>
      <c r="BG407" s="178">
        <f>IF(N407="zákl. přenesená",J407,0)</f>
        <v>0</v>
      </c>
      <c r="BH407" s="178">
        <f>IF(N407="sníž. přenesená",J407,0)</f>
        <v>0</v>
      </c>
      <c r="BI407" s="178">
        <f>IF(N407="nulová",J407,0)</f>
        <v>0</v>
      </c>
      <c r="BJ407" s="20" t="s">
        <v>79</v>
      </c>
      <c r="BK407" s="178">
        <f>ROUND(I407*H407,2)</f>
        <v>0</v>
      </c>
      <c r="BL407" s="20" t="s">
        <v>245</v>
      </c>
      <c r="BM407" s="177" t="s">
        <v>764</v>
      </c>
    </row>
    <row r="408" s="2" customFormat="1">
      <c r="A408" s="39"/>
      <c r="B408" s="40"/>
      <c r="C408" s="39"/>
      <c r="D408" s="179" t="s">
        <v>152</v>
      </c>
      <c r="E408" s="39"/>
      <c r="F408" s="180" t="s">
        <v>763</v>
      </c>
      <c r="G408" s="39"/>
      <c r="H408" s="39"/>
      <c r="I408" s="181"/>
      <c r="J408" s="39"/>
      <c r="K408" s="39"/>
      <c r="L408" s="40"/>
      <c r="M408" s="182"/>
      <c r="N408" s="183"/>
      <c r="O408" s="73"/>
      <c r="P408" s="73"/>
      <c r="Q408" s="73"/>
      <c r="R408" s="73"/>
      <c r="S408" s="73"/>
      <c r="T408" s="74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T408" s="20" t="s">
        <v>152</v>
      </c>
      <c r="AU408" s="20" t="s">
        <v>81</v>
      </c>
    </row>
    <row r="409" s="2" customFormat="1" ht="16.5" customHeight="1">
      <c r="A409" s="39"/>
      <c r="B409" s="165"/>
      <c r="C409" s="166" t="s">
        <v>765</v>
      </c>
      <c r="D409" s="166" t="s">
        <v>145</v>
      </c>
      <c r="E409" s="167" t="s">
        <v>766</v>
      </c>
      <c r="F409" s="168" t="s">
        <v>767</v>
      </c>
      <c r="G409" s="169" t="s">
        <v>452</v>
      </c>
      <c r="H409" s="223"/>
      <c r="I409" s="171"/>
      <c r="J409" s="172">
        <f>ROUND(I409*H409,2)</f>
        <v>0</v>
      </c>
      <c r="K409" s="168" t="s">
        <v>149</v>
      </c>
      <c r="L409" s="40"/>
      <c r="M409" s="173" t="s">
        <v>3</v>
      </c>
      <c r="N409" s="174" t="s">
        <v>42</v>
      </c>
      <c r="O409" s="73"/>
      <c r="P409" s="175">
        <f>O409*H409</f>
        <v>0</v>
      </c>
      <c r="Q409" s="175">
        <v>0</v>
      </c>
      <c r="R409" s="175">
        <f>Q409*H409</f>
        <v>0</v>
      </c>
      <c r="S409" s="175">
        <v>0</v>
      </c>
      <c r="T409" s="176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177" t="s">
        <v>245</v>
      </c>
      <c r="AT409" s="177" t="s">
        <v>145</v>
      </c>
      <c r="AU409" s="177" t="s">
        <v>81</v>
      </c>
      <c r="AY409" s="20" t="s">
        <v>142</v>
      </c>
      <c r="BE409" s="178">
        <f>IF(N409="základní",J409,0)</f>
        <v>0</v>
      </c>
      <c r="BF409" s="178">
        <f>IF(N409="snížená",J409,0)</f>
        <v>0</v>
      </c>
      <c r="BG409" s="178">
        <f>IF(N409="zákl. přenesená",J409,0)</f>
        <v>0</v>
      </c>
      <c r="BH409" s="178">
        <f>IF(N409="sníž. přenesená",J409,0)</f>
        <v>0</v>
      </c>
      <c r="BI409" s="178">
        <f>IF(N409="nulová",J409,0)</f>
        <v>0</v>
      </c>
      <c r="BJ409" s="20" t="s">
        <v>79</v>
      </c>
      <c r="BK409" s="178">
        <f>ROUND(I409*H409,2)</f>
        <v>0</v>
      </c>
      <c r="BL409" s="20" t="s">
        <v>245</v>
      </c>
      <c r="BM409" s="177" t="s">
        <v>768</v>
      </c>
    </row>
    <row r="410" s="2" customFormat="1">
      <c r="A410" s="39"/>
      <c r="B410" s="40"/>
      <c r="C410" s="39"/>
      <c r="D410" s="179" t="s">
        <v>152</v>
      </c>
      <c r="E410" s="39"/>
      <c r="F410" s="180" t="s">
        <v>769</v>
      </c>
      <c r="G410" s="39"/>
      <c r="H410" s="39"/>
      <c r="I410" s="181"/>
      <c r="J410" s="39"/>
      <c r="K410" s="39"/>
      <c r="L410" s="40"/>
      <c r="M410" s="182"/>
      <c r="N410" s="183"/>
      <c r="O410" s="73"/>
      <c r="P410" s="73"/>
      <c r="Q410" s="73"/>
      <c r="R410" s="73"/>
      <c r="S410" s="73"/>
      <c r="T410" s="74"/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T410" s="20" t="s">
        <v>152</v>
      </c>
      <c r="AU410" s="20" t="s">
        <v>81</v>
      </c>
    </row>
    <row r="411" s="2" customFormat="1">
      <c r="A411" s="39"/>
      <c r="B411" s="40"/>
      <c r="C411" s="39"/>
      <c r="D411" s="184" t="s">
        <v>154</v>
      </c>
      <c r="E411" s="39"/>
      <c r="F411" s="185" t="s">
        <v>770</v>
      </c>
      <c r="G411" s="39"/>
      <c r="H411" s="39"/>
      <c r="I411" s="181"/>
      <c r="J411" s="39"/>
      <c r="K411" s="39"/>
      <c r="L411" s="40"/>
      <c r="M411" s="224"/>
      <c r="N411" s="225"/>
      <c r="O411" s="226"/>
      <c r="P411" s="226"/>
      <c r="Q411" s="226"/>
      <c r="R411" s="226"/>
      <c r="S411" s="226"/>
      <c r="T411" s="227"/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T411" s="20" t="s">
        <v>154</v>
      </c>
      <c r="AU411" s="20" t="s">
        <v>81</v>
      </c>
    </row>
    <row r="412" s="2" customFormat="1" ht="6.96" customHeight="1">
      <c r="A412" s="39"/>
      <c r="B412" s="56"/>
      <c r="C412" s="57"/>
      <c r="D412" s="57"/>
      <c r="E412" s="57"/>
      <c r="F412" s="57"/>
      <c r="G412" s="57"/>
      <c r="H412" s="57"/>
      <c r="I412" s="57"/>
      <c r="J412" s="57"/>
      <c r="K412" s="57"/>
      <c r="L412" s="40"/>
      <c r="M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</row>
  </sheetData>
  <autoFilter ref="C94:K411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hyperlinks>
    <hyperlink ref="F100" r:id="rId1" display="https://podminky.urs.cz/item/CS_URS_2025_02/275313711"/>
    <hyperlink ref="F105" r:id="rId2" display="https://podminky.urs.cz/item/CS_URS_2025_02/275351121"/>
    <hyperlink ref="F110" r:id="rId3" display="https://podminky.urs.cz/item/CS_URS_2025_02/275351122"/>
    <hyperlink ref="F114" r:id="rId4" display="https://podminky.urs.cz/item/CS_URS_2025_02/317168015"/>
    <hyperlink ref="F119" r:id="rId5" display="https://podminky.urs.cz/item/CS_URS_2025_02/612321141"/>
    <hyperlink ref="F123" r:id="rId6" display="https://podminky.urs.cz/item/CS_URS_2025_02/612325302"/>
    <hyperlink ref="F127" r:id="rId7" display="https://podminky.urs.cz/item/CS_URS_2025_02/612325423"/>
    <hyperlink ref="F131" r:id="rId8" display="https://podminky.urs.cz/item/CS_URS_2025_02/622252002"/>
    <hyperlink ref="F138" r:id="rId9" display="https://podminky.urs.cz/item/CS_URS_2025_02/622253167"/>
    <hyperlink ref="F145" r:id="rId10" display="https://podminky.urs.cz/item/CS_URS_2025_02/622253187"/>
    <hyperlink ref="F152" r:id="rId11" display="https://podminky.urs.cz/item/CS_URS_2025_02/622385104"/>
    <hyperlink ref="F155" r:id="rId12" display="https://podminky.urs.cz/item/CS_URS_2025_02/622385105"/>
    <hyperlink ref="F158" r:id="rId13" display="https://podminky.urs.cz/item/CS_URS_2025_02/642942721"/>
    <hyperlink ref="F172" r:id="rId14" display="https://podminky.urs.cz/item/CS_URS_2025_02/949101111"/>
    <hyperlink ref="F178" r:id="rId15" display="https://podminky.urs.cz/item/CS_URS_2025_02/952901111"/>
    <hyperlink ref="F182" r:id="rId16" display="https://podminky.urs.cz/item/CS_URS_2025_02/953961215"/>
    <hyperlink ref="F188" r:id="rId17" display="https://podminky.urs.cz/item/CS_URS_2025_02/998011001"/>
    <hyperlink ref="F202" r:id="rId18" display="https://podminky.urs.cz/item/CS_URS_2025_02/998712201"/>
    <hyperlink ref="F209" r:id="rId19" display="https://podminky.urs.cz/item/CS_URS_2025_02/763431031"/>
    <hyperlink ref="F219" r:id="rId20" display="https://podminky.urs.cz/item/CS_URS_2025_02/763431201"/>
    <hyperlink ref="F226" r:id="rId21" display="https://podminky.urs.cz/item/CS_URS_2025_02/998763401"/>
    <hyperlink ref="F230" r:id="rId22" display="https://podminky.urs.cz/item/CS_URS_2025_02/766660011"/>
    <hyperlink ref="F240" r:id="rId23" display="https://podminky.urs.cz/item/CS_URS_2025_02/998766201"/>
    <hyperlink ref="F246" r:id="rId24" display="https://podminky.urs.cz/item/CS_URS_2025_02/767995115"/>
    <hyperlink ref="F253" r:id="rId25" display="https://podminky.urs.cz/item/CS_URS_2025_02/998767201"/>
    <hyperlink ref="F257" r:id="rId26" display="https://podminky.urs.cz/item/CS_URS_2025_02/771121011"/>
    <hyperlink ref="F261" r:id="rId27" display="https://podminky.urs.cz/item/CS_URS_2025_02/771121015"/>
    <hyperlink ref="F264" r:id="rId28" display="https://podminky.urs.cz/item/CS_URS_2025_02/771151014"/>
    <hyperlink ref="F267" r:id="rId29" display="https://podminky.urs.cz/item/CS_URS_2025_02/771474112"/>
    <hyperlink ref="F277" r:id="rId30" display="https://podminky.urs.cz/item/CS_URS_2025_02/771574476"/>
    <hyperlink ref="F283" r:id="rId31" display="https://podminky.urs.cz/item/CS_URS_2025_02/771592011"/>
    <hyperlink ref="F286" r:id="rId32" display="https://podminky.urs.cz/item/CS_URS_2025_02/998771201"/>
    <hyperlink ref="F290" r:id="rId33" display="https://podminky.urs.cz/item/CS_URS_2025_02/776121112"/>
    <hyperlink ref="F294" r:id="rId34" display="https://podminky.urs.cz/item/CS_URS_2025_02/776141114"/>
    <hyperlink ref="F298" r:id="rId35" display="https://podminky.urs.cz/item/CS_URS_2025_02/776221111"/>
    <hyperlink ref="F304" r:id="rId36" display="https://podminky.urs.cz/item/CS_URS_2025_02/776411112"/>
    <hyperlink ref="F313" r:id="rId37" display="https://podminky.urs.cz/item/CS_URS_2025_02/776421312"/>
    <hyperlink ref="F320" r:id="rId38" display="https://podminky.urs.cz/item/CS_URS_2025_02/998776201"/>
    <hyperlink ref="F324" r:id="rId39" display="https://podminky.urs.cz/item/CS_URS_2025_02/784181101"/>
    <hyperlink ref="F334" r:id="rId40" display="https://podminky.urs.cz/item/CS_URS_2025_02/784221101"/>
    <hyperlink ref="F338" r:id="rId41" display="https://podminky.urs.cz/item/CS_URS_2025_02/786623011"/>
    <hyperlink ref="F360" r:id="rId42" display="https://podminky.urs.cz/item/CS_URS_2025_02/786623015"/>
    <hyperlink ref="F377" r:id="rId43" display="https://podminky.urs.cz/item/CS_URS_2025_02/786623039"/>
    <hyperlink ref="F383" r:id="rId44" display="https://podminky.urs.cz/item/CS_URS_2025_02/786623041"/>
    <hyperlink ref="F389" r:id="rId45" display="https://podminky.urs.cz/item/CS_URS_2025_02/786623041"/>
    <hyperlink ref="F397" r:id="rId46" display="https://podminky.urs.cz/item/CS_URS_2025_02/786623043"/>
    <hyperlink ref="F405" r:id="rId47" display="https://podminky.urs.cz/item/CS_URS_2025_02/786623045"/>
    <hyperlink ref="F411" r:id="rId48" display="https://podminky.urs.cz/item/CS_URS_2025_02/998786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110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UHK - Objekt E - Stavební úpravy pracoviště centra terénní archeologie (CETA)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111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771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8. 12. 2025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/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>Univerzita Hradec Králové</v>
      </c>
      <c r="F15" s="39"/>
      <c r="G15" s="39"/>
      <c r="H15" s="39"/>
      <c r="I15" s="33" t="s">
        <v>28</v>
      </c>
      <c r="J15" s="28" t="str">
        <f>IF('Rekapitulace stavby'!AN11="","",'Rekapitulace stavby'!AN11)</f>
        <v/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/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>Fplan projekty a stavby s. r. o.</v>
      </c>
      <c r="F21" s="39"/>
      <c r="G21" s="39"/>
      <c r="H21" s="39"/>
      <c r="I21" s="33" t="s">
        <v>28</v>
      </c>
      <c r="J21" s="28" t="str">
        <f>IF('Rekapitulace stavby'!AN17="","",'Rekapitulace stavby'!AN17)</f>
        <v/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28</v>
      </c>
      <c r="J24" s="28" t="str">
        <f>IF('Rekapitulace stavby'!AN20="","",'Rekapitulace stavby'!AN20)</f>
        <v/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ROUND(J95,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ROUND((SUM(BE95:BE263)),  2)</f>
        <v>0</v>
      </c>
      <c r="G33" s="39"/>
      <c r="H33" s="39"/>
      <c r="I33" s="124">
        <v>0.20999999999999999</v>
      </c>
      <c r="J33" s="123">
        <f>ROUND(((SUM(BE95:BE263))*I33),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ROUND((SUM(BF95:BF263)),  2)</f>
        <v>0</v>
      </c>
      <c r="G34" s="39"/>
      <c r="H34" s="39"/>
      <c r="I34" s="124">
        <v>0.12</v>
      </c>
      <c r="J34" s="123">
        <f>ROUND(((SUM(BF95:BF263))*I34),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ROUND((SUM(BG95:BG263)),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ROUND((SUM(BH95:BH263)),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ROUND((SUM(BI95:BI263)),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114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UHK - Objekt E - Stavební úpravy pracoviště centra terénní archeologie (CETA)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111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01.1c - Stavební část - nábytek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8. 12. 2025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Univerzita Hradec Králové</v>
      </c>
      <c r="G54" s="39"/>
      <c r="H54" s="39"/>
      <c r="I54" s="33" t="s">
        <v>31</v>
      </c>
      <c r="J54" s="37" t="str">
        <f>E21</f>
        <v>Fplan projekty a stavby s. r. 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115</v>
      </c>
      <c r="D57" s="125"/>
      <c r="E57" s="125"/>
      <c r="F57" s="125"/>
      <c r="G57" s="125"/>
      <c r="H57" s="125"/>
      <c r="I57" s="125"/>
      <c r="J57" s="132" t="s">
        <v>116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J95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117</v>
      </c>
    </row>
    <row r="60" s="9" customFormat="1" ht="24.96" customHeight="1">
      <c r="A60" s="9"/>
      <c r="B60" s="134"/>
      <c r="C60" s="9"/>
      <c r="D60" s="135" t="s">
        <v>772</v>
      </c>
      <c r="E60" s="136"/>
      <c r="F60" s="136"/>
      <c r="G60" s="136"/>
      <c r="H60" s="136"/>
      <c r="I60" s="136"/>
      <c r="J60" s="137">
        <f>J96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34"/>
      <c r="C61" s="9"/>
      <c r="D61" s="135" t="s">
        <v>773</v>
      </c>
      <c r="E61" s="136"/>
      <c r="F61" s="136"/>
      <c r="G61" s="136"/>
      <c r="H61" s="136"/>
      <c r="I61" s="136"/>
      <c r="J61" s="137">
        <f>J99</f>
        <v>0</v>
      </c>
      <c r="K61" s="9"/>
      <c r="L61" s="134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34"/>
      <c r="C62" s="9"/>
      <c r="D62" s="135" t="s">
        <v>774</v>
      </c>
      <c r="E62" s="136"/>
      <c r="F62" s="136"/>
      <c r="G62" s="136"/>
      <c r="H62" s="136"/>
      <c r="I62" s="136"/>
      <c r="J62" s="137">
        <f>J122</f>
        <v>0</v>
      </c>
      <c r="K62" s="9"/>
      <c r="L62" s="13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34"/>
      <c r="C63" s="9"/>
      <c r="D63" s="135" t="s">
        <v>775</v>
      </c>
      <c r="E63" s="136"/>
      <c r="F63" s="136"/>
      <c r="G63" s="136"/>
      <c r="H63" s="136"/>
      <c r="I63" s="136"/>
      <c r="J63" s="137">
        <f>J133</f>
        <v>0</v>
      </c>
      <c r="K63" s="9"/>
      <c r="L63" s="134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34"/>
      <c r="C64" s="9"/>
      <c r="D64" s="135" t="s">
        <v>776</v>
      </c>
      <c r="E64" s="136"/>
      <c r="F64" s="136"/>
      <c r="G64" s="136"/>
      <c r="H64" s="136"/>
      <c r="I64" s="136"/>
      <c r="J64" s="137">
        <f>J136</f>
        <v>0</v>
      </c>
      <c r="K64" s="9"/>
      <c r="L64" s="13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34"/>
      <c r="C65" s="9"/>
      <c r="D65" s="135" t="s">
        <v>777</v>
      </c>
      <c r="E65" s="136"/>
      <c r="F65" s="136"/>
      <c r="G65" s="136"/>
      <c r="H65" s="136"/>
      <c r="I65" s="136"/>
      <c r="J65" s="137">
        <f>J145</f>
        <v>0</v>
      </c>
      <c r="K65" s="9"/>
      <c r="L65" s="134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34"/>
      <c r="C66" s="9"/>
      <c r="D66" s="135" t="s">
        <v>778</v>
      </c>
      <c r="E66" s="136"/>
      <c r="F66" s="136"/>
      <c r="G66" s="136"/>
      <c r="H66" s="136"/>
      <c r="I66" s="136"/>
      <c r="J66" s="137">
        <f>J150</f>
        <v>0</v>
      </c>
      <c r="K66" s="9"/>
      <c r="L66" s="13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34"/>
      <c r="C67" s="9"/>
      <c r="D67" s="135" t="s">
        <v>779</v>
      </c>
      <c r="E67" s="136"/>
      <c r="F67" s="136"/>
      <c r="G67" s="136"/>
      <c r="H67" s="136"/>
      <c r="I67" s="136"/>
      <c r="J67" s="137">
        <f>J163</f>
        <v>0</v>
      </c>
      <c r="K67" s="9"/>
      <c r="L67" s="134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34"/>
      <c r="C68" s="9"/>
      <c r="D68" s="135" t="s">
        <v>780</v>
      </c>
      <c r="E68" s="136"/>
      <c r="F68" s="136"/>
      <c r="G68" s="136"/>
      <c r="H68" s="136"/>
      <c r="I68" s="136"/>
      <c r="J68" s="137">
        <f>J182</f>
        <v>0</v>
      </c>
      <c r="K68" s="9"/>
      <c r="L68" s="13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34"/>
      <c r="C69" s="9"/>
      <c r="D69" s="135" t="s">
        <v>781</v>
      </c>
      <c r="E69" s="136"/>
      <c r="F69" s="136"/>
      <c r="G69" s="136"/>
      <c r="H69" s="136"/>
      <c r="I69" s="136"/>
      <c r="J69" s="137">
        <f>J199</f>
        <v>0</v>
      </c>
      <c r="K69" s="9"/>
      <c r="L69" s="134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9" customFormat="1" ht="24.96" customHeight="1">
      <c r="A70" s="9"/>
      <c r="B70" s="134"/>
      <c r="C70" s="9"/>
      <c r="D70" s="135" t="s">
        <v>782</v>
      </c>
      <c r="E70" s="136"/>
      <c r="F70" s="136"/>
      <c r="G70" s="136"/>
      <c r="H70" s="136"/>
      <c r="I70" s="136"/>
      <c r="J70" s="137">
        <f>J230</f>
        <v>0</v>
      </c>
      <c r="K70" s="9"/>
      <c r="L70" s="13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34"/>
      <c r="C71" s="9"/>
      <c r="D71" s="135" t="s">
        <v>783</v>
      </c>
      <c r="E71" s="136"/>
      <c r="F71" s="136"/>
      <c r="G71" s="136"/>
      <c r="H71" s="136"/>
      <c r="I71" s="136"/>
      <c r="J71" s="137">
        <f>J239</f>
        <v>0</v>
      </c>
      <c r="K71" s="9"/>
      <c r="L71" s="13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34"/>
      <c r="C72" s="9"/>
      <c r="D72" s="135" t="s">
        <v>784</v>
      </c>
      <c r="E72" s="136"/>
      <c r="F72" s="136"/>
      <c r="G72" s="136"/>
      <c r="H72" s="136"/>
      <c r="I72" s="136"/>
      <c r="J72" s="137">
        <f>J242</f>
        <v>0</v>
      </c>
      <c r="K72" s="9"/>
      <c r="L72" s="13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9" customFormat="1" ht="24.96" customHeight="1">
      <c r="A73" s="9"/>
      <c r="B73" s="134"/>
      <c r="C73" s="9"/>
      <c r="D73" s="135" t="s">
        <v>785</v>
      </c>
      <c r="E73" s="136"/>
      <c r="F73" s="136"/>
      <c r="G73" s="136"/>
      <c r="H73" s="136"/>
      <c r="I73" s="136"/>
      <c r="J73" s="137">
        <f>J247</f>
        <v>0</v>
      </c>
      <c r="K73" s="9"/>
      <c r="L73" s="134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s="9" customFormat="1" ht="24.96" customHeight="1">
      <c r="A74" s="9"/>
      <c r="B74" s="134"/>
      <c r="C74" s="9"/>
      <c r="D74" s="135" t="s">
        <v>783</v>
      </c>
      <c r="E74" s="136"/>
      <c r="F74" s="136"/>
      <c r="G74" s="136"/>
      <c r="H74" s="136"/>
      <c r="I74" s="136"/>
      <c r="J74" s="137">
        <f>J254</f>
        <v>0</v>
      </c>
      <c r="K74" s="9"/>
      <c r="L74" s="134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s="9" customFormat="1" ht="24.96" customHeight="1">
      <c r="A75" s="9"/>
      <c r="B75" s="134"/>
      <c r="C75" s="9"/>
      <c r="D75" s="135" t="s">
        <v>786</v>
      </c>
      <c r="E75" s="136"/>
      <c r="F75" s="136"/>
      <c r="G75" s="136"/>
      <c r="H75" s="136"/>
      <c r="I75" s="136"/>
      <c r="J75" s="137">
        <f>J257</f>
        <v>0</v>
      </c>
      <c r="K75" s="9"/>
      <c r="L75" s="134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s="2" customFormat="1" ht="21.84" customHeigh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6.96" customHeight="1">
      <c r="A77" s="39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127</v>
      </c>
      <c r="D82" s="39"/>
      <c r="E82" s="39"/>
      <c r="F82" s="39"/>
      <c r="G82" s="39"/>
      <c r="H82" s="39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17</v>
      </c>
      <c r="D84" s="39"/>
      <c r="E84" s="39"/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39"/>
      <c r="D85" s="39"/>
      <c r="E85" s="116" t="str">
        <f>E7</f>
        <v>UHK - Objekt E - Stavební úpravy pracoviště centra terénní archeologie (CETA)</v>
      </c>
      <c r="F85" s="33"/>
      <c r="G85" s="33"/>
      <c r="H85" s="33"/>
      <c r="I85" s="39"/>
      <c r="J85" s="39"/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111</v>
      </c>
      <c r="D86" s="39"/>
      <c r="E86" s="39"/>
      <c r="F86" s="39"/>
      <c r="G86" s="39"/>
      <c r="H86" s="39"/>
      <c r="I86" s="39"/>
      <c r="J86" s="39"/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39"/>
      <c r="D87" s="39"/>
      <c r="E87" s="63" t="str">
        <f>E9</f>
        <v>SO 01.1c - Stavební část - nábytek</v>
      </c>
      <c r="F87" s="39"/>
      <c r="G87" s="39"/>
      <c r="H87" s="39"/>
      <c r="I87" s="39"/>
      <c r="J87" s="39"/>
      <c r="K87" s="39"/>
      <c r="L87" s="117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39"/>
      <c r="D88" s="39"/>
      <c r="E88" s="39"/>
      <c r="F88" s="39"/>
      <c r="G88" s="39"/>
      <c r="H88" s="39"/>
      <c r="I88" s="39"/>
      <c r="J88" s="39"/>
      <c r="K88" s="39"/>
      <c r="L88" s="117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21</v>
      </c>
      <c r="D89" s="39"/>
      <c r="E89" s="39"/>
      <c r="F89" s="28" t="str">
        <f>F12</f>
        <v xml:space="preserve"> </v>
      </c>
      <c r="G89" s="39"/>
      <c r="H89" s="39"/>
      <c r="I89" s="33" t="s">
        <v>23</v>
      </c>
      <c r="J89" s="65" t="str">
        <f>IF(J12="","",J12)</f>
        <v>8. 12. 2025</v>
      </c>
      <c r="K89" s="39"/>
      <c r="L89" s="117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39"/>
      <c r="D90" s="39"/>
      <c r="E90" s="39"/>
      <c r="F90" s="39"/>
      <c r="G90" s="39"/>
      <c r="H90" s="39"/>
      <c r="I90" s="39"/>
      <c r="J90" s="39"/>
      <c r="K90" s="39"/>
      <c r="L90" s="117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25.65" customHeight="1">
      <c r="A91" s="39"/>
      <c r="B91" s="40"/>
      <c r="C91" s="33" t="s">
        <v>25</v>
      </c>
      <c r="D91" s="39"/>
      <c r="E91" s="39"/>
      <c r="F91" s="28" t="str">
        <f>E15</f>
        <v>Univerzita Hradec Králové</v>
      </c>
      <c r="G91" s="39"/>
      <c r="H91" s="39"/>
      <c r="I91" s="33" t="s">
        <v>31</v>
      </c>
      <c r="J91" s="37" t="str">
        <f>E21</f>
        <v>Fplan projekty a stavby s. r. o.</v>
      </c>
      <c r="K91" s="39"/>
      <c r="L91" s="117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29</v>
      </c>
      <c r="D92" s="39"/>
      <c r="E92" s="39"/>
      <c r="F92" s="28" t="str">
        <f>IF(E18="","",E18)</f>
        <v>Vyplň údaj</v>
      </c>
      <c r="G92" s="39"/>
      <c r="H92" s="39"/>
      <c r="I92" s="33" t="s">
        <v>34</v>
      </c>
      <c r="J92" s="37" t="str">
        <f>E24</f>
        <v xml:space="preserve"> </v>
      </c>
      <c r="K92" s="39"/>
      <c r="L92" s="117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39"/>
      <c r="D93" s="39"/>
      <c r="E93" s="39"/>
      <c r="F93" s="39"/>
      <c r="G93" s="39"/>
      <c r="H93" s="39"/>
      <c r="I93" s="39"/>
      <c r="J93" s="39"/>
      <c r="K93" s="39"/>
      <c r="L93" s="117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11" customFormat="1" ht="29.28" customHeight="1">
      <c r="A94" s="142"/>
      <c r="B94" s="143"/>
      <c r="C94" s="144" t="s">
        <v>128</v>
      </c>
      <c r="D94" s="145" t="s">
        <v>56</v>
      </c>
      <c r="E94" s="145" t="s">
        <v>52</v>
      </c>
      <c r="F94" s="145" t="s">
        <v>53</v>
      </c>
      <c r="G94" s="145" t="s">
        <v>129</v>
      </c>
      <c r="H94" s="145" t="s">
        <v>130</v>
      </c>
      <c r="I94" s="145" t="s">
        <v>131</v>
      </c>
      <c r="J94" s="145" t="s">
        <v>116</v>
      </c>
      <c r="K94" s="146" t="s">
        <v>132</v>
      </c>
      <c r="L94" s="147"/>
      <c r="M94" s="81" t="s">
        <v>3</v>
      </c>
      <c r="N94" s="82" t="s">
        <v>41</v>
      </c>
      <c r="O94" s="82" t="s">
        <v>133</v>
      </c>
      <c r="P94" s="82" t="s">
        <v>134</v>
      </c>
      <c r="Q94" s="82" t="s">
        <v>135</v>
      </c>
      <c r="R94" s="82" t="s">
        <v>136</v>
      </c>
      <c r="S94" s="82" t="s">
        <v>137</v>
      </c>
      <c r="T94" s="83" t="s">
        <v>138</v>
      </c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</row>
    <row r="95" s="2" customFormat="1" ht="22.8" customHeight="1">
      <c r="A95" s="39"/>
      <c r="B95" s="40"/>
      <c r="C95" s="88" t="s">
        <v>139</v>
      </c>
      <c r="D95" s="39"/>
      <c r="E95" s="39"/>
      <c r="F95" s="39"/>
      <c r="G95" s="39"/>
      <c r="H95" s="39"/>
      <c r="I95" s="39"/>
      <c r="J95" s="148">
        <f>BK95</f>
        <v>0</v>
      </c>
      <c r="K95" s="39"/>
      <c r="L95" s="40"/>
      <c r="M95" s="84"/>
      <c r="N95" s="69"/>
      <c r="O95" s="85"/>
      <c r="P95" s="149">
        <f>P96+P99+P122+P133+P136+P145+P150+P163+P182+P199+P230+P239+P242+P247+P254+P257</f>
        <v>0</v>
      </c>
      <c r="Q95" s="85"/>
      <c r="R95" s="149">
        <f>R96+R99+R122+R133+R136+R145+R150+R163+R182+R199+R230+R239+R242+R247+R254+R257</f>
        <v>0</v>
      </c>
      <c r="S95" s="85"/>
      <c r="T95" s="150">
        <f>T96+T99+T122+T133+T136+T145+T150+T163+T182+T199+T230+T239+T242+T247+T254+T257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0" t="s">
        <v>70</v>
      </c>
      <c r="AU95" s="20" t="s">
        <v>117</v>
      </c>
      <c r="BK95" s="151">
        <f>BK96+BK99+BK122+BK133+BK136+BK145+BK150+BK163+BK182+BK199+BK230+BK239+BK242+BK247+BK254+BK257</f>
        <v>0</v>
      </c>
    </row>
    <row r="96" s="12" customFormat="1" ht="25.92" customHeight="1">
      <c r="A96" s="12"/>
      <c r="B96" s="152"/>
      <c r="C96" s="12"/>
      <c r="D96" s="153" t="s">
        <v>70</v>
      </c>
      <c r="E96" s="154" t="s">
        <v>787</v>
      </c>
      <c r="F96" s="154" t="s">
        <v>788</v>
      </c>
      <c r="G96" s="12"/>
      <c r="H96" s="12"/>
      <c r="I96" s="155"/>
      <c r="J96" s="156">
        <f>BK96</f>
        <v>0</v>
      </c>
      <c r="K96" s="12"/>
      <c r="L96" s="152"/>
      <c r="M96" s="157"/>
      <c r="N96" s="158"/>
      <c r="O96" s="158"/>
      <c r="P96" s="159">
        <f>SUM(P97:P98)</f>
        <v>0</v>
      </c>
      <c r="Q96" s="158"/>
      <c r="R96" s="159">
        <f>SUM(R97:R98)</f>
        <v>0</v>
      </c>
      <c r="S96" s="158"/>
      <c r="T96" s="160">
        <f>SUM(T97:T98)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153" t="s">
        <v>79</v>
      </c>
      <c r="AT96" s="161" t="s">
        <v>70</v>
      </c>
      <c r="AU96" s="161" t="s">
        <v>71</v>
      </c>
      <c r="AY96" s="153" t="s">
        <v>142</v>
      </c>
      <c r="BK96" s="162">
        <f>SUM(BK97:BK98)</f>
        <v>0</v>
      </c>
    </row>
    <row r="97" s="2" customFormat="1" ht="24.15" customHeight="1">
      <c r="A97" s="39"/>
      <c r="B97" s="165"/>
      <c r="C97" s="166" t="s">
        <v>71</v>
      </c>
      <c r="D97" s="166" t="s">
        <v>145</v>
      </c>
      <c r="E97" s="167" t="s">
        <v>789</v>
      </c>
      <c r="F97" s="168" t="s">
        <v>790</v>
      </c>
      <c r="G97" s="169" t="s">
        <v>3</v>
      </c>
      <c r="H97" s="170">
        <v>1</v>
      </c>
      <c r="I97" s="171"/>
      <c r="J97" s="172">
        <f>ROUND(I97*H97,2)</f>
        <v>0</v>
      </c>
      <c r="K97" s="168" t="s">
        <v>3</v>
      </c>
      <c r="L97" s="40"/>
      <c r="M97" s="173" t="s">
        <v>3</v>
      </c>
      <c r="N97" s="174" t="s">
        <v>42</v>
      </c>
      <c r="O97" s="73"/>
      <c r="P97" s="175">
        <f>O97*H97</f>
        <v>0</v>
      </c>
      <c r="Q97" s="175">
        <v>0</v>
      </c>
      <c r="R97" s="175">
        <f>Q97*H97</f>
        <v>0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150</v>
      </c>
      <c r="AT97" s="177" t="s">
        <v>145</v>
      </c>
      <c r="AU97" s="177" t="s">
        <v>79</v>
      </c>
      <c r="AY97" s="20" t="s">
        <v>142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79</v>
      </c>
      <c r="BK97" s="178">
        <f>ROUND(I97*H97,2)</f>
        <v>0</v>
      </c>
      <c r="BL97" s="20" t="s">
        <v>150</v>
      </c>
      <c r="BM97" s="177" t="s">
        <v>81</v>
      </c>
    </row>
    <row r="98" s="2" customFormat="1">
      <c r="A98" s="39"/>
      <c r="B98" s="40"/>
      <c r="C98" s="39"/>
      <c r="D98" s="179" t="s">
        <v>152</v>
      </c>
      <c r="E98" s="39"/>
      <c r="F98" s="180" t="s">
        <v>790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152</v>
      </c>
      <c r="AU98" s="20" t="s">
        <v>79</v>
      </c>
    </row>
    <row r="99" s="12" customFormat="1" ht="25.92" customHeight="1">
      <c r="A99" s="12"/>
      <c r="B99" s="152"/>
      <c r="C99" s="12"/>
      <c r="D99" s="153" t="s">
        <v>70</v>
      </c>
      <c r="E99" s="154" t="s">
        <v>791</v>
      </c>
      <c r="F99" s="154" t="s">
        <v>792</v>
      </c>
      <c r="G99" s="12"/>
      <c r="H99" s="12"/>
      <c r="I99" s="155"/>
      <c r="J99" s="156">
        <f>BK99</f>
        <v>0</v>
      </c>
      <c r="K99" s="12"/>
      <c r="L99" s="152"/>
      <c r="M99" s="157"/>
      <c r="N99" s="158"/>
      <c r="O99" s="158"/>
      <c r="P99" s="159">
        <f>SUM(P100:P121)</f>
        <v>0</v>
      </c>
      <c r="Q99" s="158"/>
      <c r="R99" s="159">
        <f>SUM(R100:R121)</f>
        <v>0</v>
      </c>
      <c r="S99" s="158"/>
      <c r="T99" s="160">
        <f>SUM(T100:T121)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153" t="s">
        <v>79</v>
      </c>
      <c r="AT99" s="161" t="s">
        <v>70</v>
      </c>
      <c r="AU99" s="161" t="s">
        <v>71</v>
      </c>
      <c r="AY99" s="153" t="s">
        <v>142</v>
      </c>
      <c r="BK99" s="162">
        <f>SUM(BK100:BK121)</f>
        <v>0</v>
      </c>
    </row>
    <row r="100" s="2" customFormat="1" ht="21.75" customHeight="1">
      <c r="A100" s="39"/>
      <c r="B100" s="165"/>
      <c r="C100" s="166" t="s">
        <v>71</v>
      </c>
      <c r="D100" s="166" t="s">
        <v>145</v>
      </c>
      <c r="E100" s="167" t="s">
        <v>793</v>
      </c>
      <c r="F100" s="168" t="s">
        <v>794</v>
      </c>
      <c r="G100" s="169" t="s">
        <v>3</v>
      </c>
      <c r="H100" s="170">
        <v>1</v>
      </c>
      <c r="I100" s="171"/>
      <c r="J100" s="172">
        <f>ROUND(I100*H100,2)</f>
        <v>0</v>
      </c>
      <c r="K100" s="168" t="s">
        <v>3</v>
      </c>
      <c r="L100" s="40"/>
      <c r="M100" s="173" t="s">
        <v>3</v>
      </c>
      <c r="N100" s="174" t="s">
        <v>42</v>
      </c>
      <c r="O100" s="73"/>
      <c r="P100" s="175">
        <f>O100*H100</f>
        <v>0</v>
      </c>
      <c r="Q100" s="175">
        <v>0</v>
      </c>
      <c r="R100" s="175">
        <f>Q100*H100</f>
        <v>0</v>
      </c>
      <c r="S100" s="175">
        <v>0</v>
      </c>
      <c r="T100" s="17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7" t="s">
        <v>150</v>
      </c>
      <c r="AT100" s="177" t="s">
        <v>145</v>
      </c>
      <c r="AU100" s="177" t="s">
        <v>79</v>
      </c>
      <c r="AY100" s="20" t="s">
        <v>142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20" t="s">
        <v>79</v>
      </c>
      <c r="BK100" s="178">
        <f>ROUND(I100*H100,2)</f>
        <v>0</v>
      </c>
      <c r="BL100" s="20" t="s">
        <v>150</v>
      </c>
      <c r="BM100" s="177" t="s">
        <v>150</v>
      </c>
    </row>
    <row r="101" s="2" customFormat="1">
      <c r="A101" s="39"/>
      <c r="B101" s="40"/>
      <c r="C101" s="39"/>
      <c r="D101" s="179" t="s">
        <v>152</v>
      </c>
      <c r="E101" s="39"/>
      <c r="F101" s="180" t="s">
        <v>794</v>
      </c>
      <c r="G101" s="39"/>
      <c r="H101" s="39"/>
      <c r="I101" s="181"/>
      <c r="J101" s="39"/>
      <c r="K101" s="39"/>
      <c r="L101" s="40"/>
      <c r="M101" s="182"/>
      <c r="N101" s="183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152</v>
      </c>
      <c r="AU101" s="20" t="s">
        <v>79</v>
      </c>
    </row>
    <row r="102" s="2" customFormat="1" ht="16.5" customHeight="1">
      <c r="A102" s="39"/>
      <c r="B102" s="165"/>
      <c r="C102" s="166" t="s">
        <v>71</v>
      </c>
      <c r="D102" s="166" t="s">
        <v>145</v>
      </c>
      <c r="E102" s="167" t="s">
        <v>795</v>
      </c>
      <c r="F102" s="168" t="s">
        <v>796</v>
      </c>
      <c r="G102" s="169" t="s">
        <v>3</v>
      </c>
      <c r="H102" s="170">
        <v>1</v>
      </c>
      <c r="I102" s="171"/>
      <c r="J102" s="172">
        <f>ROUND(I102*H102,2)</f>
        <v>0</v>
      </c>
      <c r="K102" s="168" t="s">
        <v>3</v>
      </c>
      <c r="L102" s="40"/>
      <c r="M102" s="173" t="s">
        <v>3</v>
      </c>
      <c r="N102" s="174" t="s">
        <v>42</v>
      </c>
      <c r="O102" s="73"/>
      <c r="P102" s="175">
        <f>O102*H102</f>
        <v>0</v>
      </c>
      <c r="Q102" s="175">
        <v>0</v>
      </c>
      <c r="R102" s="175">
        <f>Q102*H102</f>
        <v>0</v>
      </c>
      <c r="S102" s="175">
        <v>0</v>
      </c>
      <c r="T102" s="176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77" t="s">
        <v>150</v>
      </c>
      <c r="AT102" s="177" t="s">
        <v>145</v>
      </c>
      <c r="AU102" s="177" t="s">
        <v>79</v>
      </c>
      <c r="AY102" s="20" t="s">
        <v>142</v>
      </c>
      <c r="BE102" s="178">
        <f>IF(N102="základní",J102,0)</f>
        <v>0</v>
      </c>
      <c r="BF102" s="178">
        <f>IF(N102="snížená",J102,0)</f>
        <v>0</v>
      </c>
      <c r="BG102" s="178">
        <f>IF(N102="zákl. přenesená",J102,0)</f>
        <v>0</v>
      </c>
      <c r="BH102" s="178">
        <f>IF(N102="sníž. přenesená",J102,0)</f>
        <v>0</v>
      </c>
      <c r="BI102" s="178">
        <f>IF(N102="nulová",J102,0)</f>
        <v>0</v>
      </c>
      <c r="BJ102" s="20" t="s">
        <v>79</v>
      </c>
      <c r="BK102" s="178">
        <f>ROUND(I102*H102,2)</f>
        <v>0</v>
      </c>
      <c r="BL102" s="20" t="s">
        <v>150</v>
      </c>
      <c r="BM102" s="177" t="s">
        <v>190</v>
      </c>
    </row>
    <row r="103" s="2" customFormat="1">
      <c r="A103" s="39"/>
      <c r="B103" s="40"/>
      <c r="C103" s="39"/>
      <c r="D103" s="179" t="s">
        <v>152</v>
      </c>
      <c r="E103" s="39"/>
      <c r="F103" s="180" t="s">
        <v>796</v>
      </c>
      <c r="G103" s="39"/>
      <c r="H103" s="39"/>
      <c r="I103" s="181"/>
      <c r="J103" s="39"/>
      <c r="K103" s="39"/>
      <c r="L103" s="40"/>
      <c r="M103" s="182"/>
      <c r="N103" s="183"/>
      <c r="O103" s="73"/>
      <c r="P103" s="73"/>
      <c r="Q103" s="73"/>
      <c r="R103" s="73"/>
      <c r="S103" s="73"/>
      <c r="T103" s="74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0" t="s">
        <v>152</v>
      </c>
      <c r="AU103" s="20" t="s">
        <v>79</v>
      </c>
    </row>
    <row r="104" s="2" customFormat="1" ht="24.15" customHeight="1">
      <c r="A104" s="39"/>
      <c r="B104" s="165"/>
      <c r="C104" s="166" t="s">
        <v>71</v>
      </c>
      <c r="D104" s="166" t="s">
        <v>145</v>
      </c>
      <c r="E104" s="167" t="s">
        <v>797</v>
      </c>
      <c r="F104" s="168" t="s">
        <v>798</v>
      </c>
      <c r="G104" s="169" t="s">
        <v>3</v>
      </c>
      <c r="H104" s="170">
        <v>1</v>
      </c>
      <c r="I104" s="171"/>
      <c r="J104" s="172">
        <f>ROUND(I104*H104,2)</f>
        <v>0</v>
      </c>
      <c r="K104" s="168" t="s">
        <v>3</v>
      </c>
      <c r="L104" s="40"/>
      <c r="M104" s="173" t="s">
        <v>3</v>
      </c>
      <c r="N104" s="174" t="s">
        <v>42</v>
      </c>
      <c r="O104" s="73"/>
      <c r="P104" s="175">
        <f>O104*H104</f>
        <v>0</v>
      </c>
      <c r="Q104" s="175">
        <v>0</v>
      </c>
      <c r="R104" s="175">
        <f>Q104*H104</f>
        <v>0</v>
      </c>
      <c r="S104" s="175">
        <v>0</v>
      </c>
      <c r="T104" s="17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7" t="s">
        <v>150</v>
      </c>
      <c r="AT104" s="177" t="s">
        <v>145</v>
      </c>
      <c r="AU104" s="177" t="s">
        <v>79</v>
      </c>
      <c r="AY104" s="20" t="s">
        <v>142</v>
      </c>
      <c r="BE104" s="178">
        <f>IF(N104="základní",J104,0)</f>
        <v>0</v>
      </c>
      <c r="BF104" s="178">
        <f>IF(N104="snížená",J104,0)</f>
        <v>0</v>
      </c>
      <c r="BG104" s="178">
        <f>IF(N104="zákl. přenesená",J104,0)</f>
        <v>0</v>
      </c>
      <c r="BH104" s="178">
        <f>IF(N104="sníž. přenesená",J104,0)</f>
        <v>0</v>
      </c>
      <c r="BI104" s="178">
        <f>IF(N104="nulová",J104,0)</f>
        <v>0</v>
      </c>
      <c r="BJ104" s="20" t="s">
        <v>79</v>
      </c>
      <c r="BK104" s="178">
        <f>ROUND(I104*H104,2)</f>
        <v>0</v>
      </c>
      <c r="BL104" s="20" t="s">
        <v>150</v>
      </c>
      <c r="BM104" s="177" t="s">
        <v>207</v>
      </c>
    </row>
    <row r="105" s="2" customFormat="1">
      <c r="A105" s="39"/>
      <c r="B105" s="40"/>
      <c r="C105" s="39"/>
      <c r="D105" s="179" t="s">
        <v>152</v>
      </c>
      <c r="E105" s="39"/>
      <c r="F105" s="180" t="s">
        <v>798</v>
      </c>
      <c r="G105" s="39"/>
      <c r="H105" s="39"/>
      <c r="I105" s="181"/>
      <c r="J105" s="39"/>
      <c r="K105" s="39"/>
      <c r="L105" s="40"/>
      <c r="M105" s="182"/>
      <c r="N105" s="183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152</v>
      </c>
      <c r="AU105" s="20" t="s">
        <v>79</v>
      </c>
    </row>
    <row r="106" s="2" customFormat="1" ht="24.15" customHeight="1">
      <c r="A106" s="39"/>
      <c r="B106" s="165"/>
      <c r="C106" s="166" t="s">
        <v>71</v>
      </c>
      <c r="D106" s="166" t="s">
        <v>145</v>
      </c>
      <c r="E106" s="167" t="s">
        <v>797</v>
      </c>
      <c r="F106" s="168" t="s">
        <v>798</v>
      </c>
      <c r="G106" s="169" t="s">
        <v>3</v>
      </c>
      <c r="H106" s="170">
        <v>1</v>
      </c>
      <c r="I106" s="171"/>
      <c r="J106" s="172">
        <f>ROUND(I106*H106,2)</f>
        <v>0</v>
      </c>
      <c r="K106" s="168" t="s">
        <v>3</v>
      </c>
      <c r="L106" s="40"/>
      <c r="M106" s="173" t="s">
        <v>3</v>
      </c>
      <c r="N106" s="174" t="s">
        <v>42</v>
      </c>
      <c r="O106" s="73"/>
      <c r="P106" s="175">
        <f>O106*H106</f>
        <v>0</v>
      </c>
      <c r="Q106" s="175">
        <v>0</v>
      </c>
      <c r="R106" s="175">
        <f>Q106*H106</f>
        <v>0</v>
      </c>
      <c r="S106" s="175">
        <v>0</v>
      </c>
      <c r="T106" s="17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150</v>
      </c>
      <c r="AT106" s="177" t="s">
        <v>145</v>
      </c>
      <c r="AU106" s="177" t="s">
        <v>79</v>
      </c>
      <c r="AY106" s="20" t="s">
        <v>142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79</v>
      </c>
      <c r="BK106" s="178">
        <f>ROUND(I106*H106,2)</f>
        <v>0</v>
      </c>
      <c r="BL106" s="20" t="s">
        <v>150</v>
      </c>
      <c r="BM106" s="177" t="s">
        <v>219</v>
      </c>
    </row>
    <row r="107" s="2" customFormat="1">
      <c r="A107" s="39"/>
      <c r="B107" s="40"/>
      <c r="C107" s="39"/>
      <c r="D107" s="179" t="s">
        <v>152</v>
      </c>
      <c r="E107" s="39"/>
      <c r="F107" s="180" t="s">
        <v>798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152</v>
      </c>
      <c r="AU107" s="20" t="s">
        <v>79</v>
      </c>
    </row>
    <row r="108" s="2" customFormat="1" ht="16.5" customHeight="1">
      <c r="A108" s="39"/>
      <c r="B108" s="165"/>
      <c r="C108" s="166" t="s">
        <v>71</v>
      </c>
      <c r="D108" s="166" t="s">
        <v>145</v>
      </c>
      <c r="E108" s="167" t="s">
        <v>795</v>
      </c>
      <c r="F108" s="168" t="s">
        <v>796</v>
      </c>
      <c r="G108" s="169" t="s">
        <v>3</v>
      </c>
      <c r="H108" s="170">
        <v>1</v>
      </c>
      <c r="I108" s="171"/>
      <c r="J108" s="172">
        <f>ROUND(I108*H108,2)</f>
        <v>0</v>
      </c>
      <c r="K108" s="168" t="s">
        <v>3</v>
      </c>
      <c r="L108" s="40"/>
      <c r="M108" s="173" t="s">
        <v>3</v>
      </c>
      <c r="N108" s="174" t="s">
        <v>42</v>
      </c>
      <c r="O108" s="73"/>
      <c r="P108" s="175">
        <f>O108*H108</f>
        <v>0</v>
      </c>
      <c r="Q108" s="175">
        <v>0</v>
      </c>
      <c r="R108" s="175">
        <f>Q108*H108</f>
        <v>0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150</v>
      </c>
      <c r="AT108" s="177" t="s">
        <v>145</v>
      </c>
      <c r="AU108" s="177" t="s">
        <v>79</v>
      </c>
      <c r="AY108" s="20" t="s">
        <v>142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79</v>
      </c>
      <c r="BK108" s="178">
        <f>ROUND(I108*H108,2)</f>
        <v>0</v>
      </c>
      <c r="BL108" s="20" t="s">
        <v>150</v>
      </c>
      <c r="BM108" s="177" t="s">
        <v>9</v>
      </c>
    </row>
    <row r="109" s="2" customFormat="1">
      <c r="A109" s="39"/>
      <c r="B109" s="40"/>
      <c r="C109" s="39"/>
      <c r="D109" s="179" t="s">
        <v>152</v>
      </c>
      <c r="E109" s="39"/>
      <c r="F109" s="180" t="s">
        <v>796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152</v>
      </c>
      <c r="AU109" s="20" t="s">
        <v>79</v>
      </c>
    </row>
    <row r="110" s="2" customFormat="1" ht="21.75" customHeight="1">
      <c r="A110" s="39"/>
      <c r="B110" s="165"/>
      <c r="C110" s="166" t="s">
        <v>71</v>
      </c>
      <c r="D110" s="166" t="s">
        <v>145</v>
      </c>
      <c r="E110" s="167" t="s">
        <v>793</v>
      </c>
      <c r="F110" s="168" t="s">
        <v>794</v>
      </c>
      <c r="G110" s="169" t="s">
        <v>3</v>
      </c>
      <c r="H110" s="170">
        <v>1</v>
      </c>
      <c r="I110" s="171"/>
      <c r="J110" s="172">
        <f>ROUND(I110*H110,2)</f>
        <v>0</v>
      </c>
      <c r="K110" s="168" t="s">
        <v>3</v>
      </c>
      <c r="L110" s="40"/>
      <c r="M110" s="173" t="s">
        <v>3</v>
      </c>
      <c r="N110" s="174" t="s">
        <v>42</v>
      </c>
      <c r="O110" s="73"/>
      <c r="P110" s="175">
        <f>O110*H110</f>
        <v>0</v>
      </c>
      <c r="Q110" s="175">
        <v>0</v>
      </c>
      <c r="R110" s="175">
        <f>Q110*H110</f>
        <v>0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150</v>
      </c>
      <c r="AT110" s="177" t="s">
        <v>145</v>
      </c>
      <c r="AU110" s="177" t="s">
        <v>79</v>
      </c>
      <c r="AY110" s="20" t="s">
        <v>142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79</v>
      </c>
      <c r="BK110" s="178">
        <f>ROUND(I110*H110,2)</f>
        <v>0</v>
      </c>
      <c r="BL110" s="20" t="s">
        <v>150</v>
      </c>
      <c r="BM110" s="177" t="s">
        <v>254</v>
      </c>
    </row>
    <row r="111" s="2" customFormat="1">
      <c r="A111" s="39"/>
      <c r="B111" s="40"/>
      <c r="C111" s="39"/>
      <c r="D111" s="179" t="s">
        <v>152</v>
      </c>
      <c r="E111" s="39"/>
      <c r="F111" s="180" t="s">
        <v>794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152</v>
      </c>
      <c r="AU111" s="20" t="s">
        <v>79</v>
      </c>
    </row>
    <row r="112" s="2" customFormat="1" ht="16.5" customHeight="1">
      <c r="A112" s="39"/>
      <c r="B112" s="165"/>
      <c r="C112" s="166" t="s">
        <v>71</v>
      </c>
      <c r="D112" s="166" t="s">
        <v>145</v>
      </c>
      <c r="E112" s="167" t="s">
        <v>799</v>
      </c>
      <c r="F112" s="168" t="s">
        <v>800</v>
      </c>
      <c r="G112" s="169" t="s">
        <v>3</v>
      </c>
      <c r="H112" s="170">
        <v>3.8999999999999999</v>
      </c>
      <c r="I112" s="171"/>
      <c r="J112" s="172">
        <f>ROUND(I112*H112,2)</f>
        <v>0</v>
      </c>
      <c r="K112" s="168" t="s">
        <v>3</v>
      </c>
      <c r="L112" s="40"/>
      <c r="M112" s="173" t="s">
        <v>3</v>
      </c>
      <c r="N112" s="174" t="s">
        <v>42</v>
      </c>
      <c r="O112" s="73"/>
      <c r="P112" s="175">
        <f>O112*H112</f>
        <v>0</v>
      </c>
      <c r="Q112" s="175">
        <v>0</v>
      </c>
      <c r="R112" s="175">
        <f>Q112*H112</f>
        <v>0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150</v>
      </c>
      <c r="AT112" s="177" t="s">
        <v>145</v>
      </c>
      <c r="AU112" s="177" t="s">
        <v>79</v>
      </c>
      <c r="AY112" s="20" t="s">
        <v>142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79</v>
      </c>
      <c r="BK112" s="178">
        <f>ROUND(I112*H112,2)</f>
        <v>0</v>
      </c>
      <c r="BL112" s="20" t="s">
        <v>150</v>
      </c>
      <c r="BM112" s="177" t="s">
        <v>245</v>
      </c>
    </row>
    <row r="113" s="2" customFormat="1">
      <c r="A113" s="39"/>
      <c r="B113" s="40"/>
      <c r="C113" s="39"/>
      <c r="D113" s="179" t="s">
        <v>152</v>
      </c>
      <c r="E113" s="39"/>
      <c r="F113" s="180" t="s">
        <v>800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152</v>
      </c>
      <c r="AU113" s="20" t="s">
        <v>79</v>
      </c>
    </row>
    <row r="114" s="2" customFormat="1" ht="16.5" customHeight="1">
      <c r="A114" s="39"/>
      <c r="B114" s="165"/>
      <c r="C114" s="166" t="s">
        <v>71</v>
      </c>
      <c r="D114" s="166" t="s">
        <v>145</v>
      </c>
      <c r="E114" s="167" t="s">
        <v>801</v>
      </c>
      <c r="F114" s="168" t="s">
        <v>802</v>
      </c>
      <c r="G114" s="169" t="s">
        <v>3</v>
      </c>
      <c r="H114" s="170">
        <v>1</v>
      </c>
      <c r="I114" s="171"/>
      <c r="J114" s="172">
        <f>ROUND(I114*H114,2)</f>
        <v>0</v>
      </c>
      <c r="K114" s="168" t="s">
        <v>3</v>
      </c>
      <c r="L114" s="40"/>
      <c r="M114" s="173" t="s">
        <v>3</v>
      </c>
      <c r="N114" s="174" t="s">
        <v>42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150</v>
      </c>
      <c r="AT114" s="177" t="s">
        <v>145</v>
      </c>
      <c r="AU114" s="177" t="s">
        <v>79</v>
      </c>
      <c r="AY114" s="20" t="s">
        <v>142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79</v>
      </c>
      <c r="BK114" s="178">
        <f>ROUND(I114*H114,2)</f>
        <v>0</v>
      </c>
      <c r="BL114" s="20" t="s">
        <v>150</v>
      </c>
      <c r="BM114" s="177" t="s">
        <v>285</v>
      </c>
    </row>
    <row r="115" s="2" customFormat="1">
      <c r="A115" s="39"/>
      <c r="B115" s="40"/>
      <c r="C115" s="39"/>
      <c r="D115" s="179" t="s">
        <v>152</v>
      </c>
      <c r="E115" s="39"/>
      <c r="F115" s="180" t="s">
        <v>802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152</v>
      </c>
      <c r="AU115" s="20" t="s">
        <v>79</v>
      </c>
    </row>
    <row r="116" s="2" customFormat="1" ht="16.5" customHeight="1">
      <c r="A116" s="39"/>
      <c r="B116" s="165"/>
      <c r="C116" s="166" t="s">
        <v>71</v>
      </c>
      <c r="D116" s="166" t="s">
        <v>145</v>
      </c>
      <c r="E116" s="167" t="s">
        <v>803</v>
      </c>
      <c r="F116" s="168" t="s">
        <v>804</v>
      </c>
      <c r="G116" s="169" t="s">
        <v>3</v>
      </c>
      <c r="H116" s="170">
        <v>1</v>
      </c>
      <c r="I116" s="171"/>
      <c r="J116" s="172">
        <f>ROUND(I116*H116,2)</f>
        <v>0</v>
      </c>
      <c r="K116" s="168" t="s">
        <v>3</v>
      </c>
      <c r="L116" s="40"/>
      <c r="M116" s="173" t="s">
        <v>3</v>
      </c>
      <c r="N116" s="174" t="s">
        <v>42</v>
      </c>
      <c r="O116" s="73"/>
      <c r="P116" s="175">
        <f>O116*H116</f>
        <v>0</v>
      </c>
      <c r="Q116" s="175">
        <v>0</v>
      </c>
      <c r="R116" s="175">
        <f>Q116*H116</f>
        <v>0</v>
      </c>
      <c r="S116" s="175">
        <v>0</v>
      </c>
      <c r="T116" s="17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7" t="s">
        <v>150</v>
      </c>
      <c r="AT116" s="177" t="s">
        <v>145</v>
      </c>
      <c r="AU116" s="177" t="s">
        <v>79</v>
      </c>
      <c r="AY116" s="20" t="s">
        <v>142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20" t="s">
        <v>79</v>
      </c>
      <c r="BK116" s="178">
        <f>ROUND(I116*H116,2)</f>
        <v>0</v>
      </c>
      <c r="BL116" s="20" t="s">
        <v>150</v>
      </c>
      <c r="BM116" s="177" t="s">
        <v>411</v>
      </c>
    </row>
    <row r="117" s="2" customFormat="1">
      <c r="A117" s="39"/>
      <c r="B117" s="40"/>
      <c r="C117" s="39"/>
      <c r="D117" s="179" t="s">
        <v>152</v>
      </c>
      <c r="E117" s="39"/>
      <c r="F117" s="180" t="s">
        <v>804</v>
      </c>
      <c r="G117" s="39"/>
      <c r="H117" s="39"/>
      <c r="I117" s="181"/>
      <c r="J117" s="39"/>
      <c r="K117" s="39"/>
      <c r="L117" s="40"/>
      <c r="M117" s="182"/>
      <c r="N117" s="183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152</v>
      </c>
      <c r="AU117" s="20" t="s">
        <v>79</v>
      </c>
    </row>
    <row r="118" s="2" customFormat="1" ht="16.5" customHeight="1">
      <c r="A118" s="39"/>
      <c r="B118" s="165"/>
      <c r="C118" s="166" t="s">
        <v>71</v>
      </c>
      <c r="D118" s="166" t="s">
        <v>145</v>
      </c>
      <c r="E118" s="167" t="s">
        <v>805</v>
      </c>
      <c r="F118" s="168" t="s">
        <v>806</v>
      </c>
      <c r="G118" s="169" t="s">
        <v>3</v>
      </c>
      <c r="H118" s="170">
        <v>3</v>
      </c>
      <c r="I118" s="171"/>
      <c r="J118" s="172">
        <f>ROUND(I118*H118,2)</f>
        <v>0</v>
      </c>
      <c r="K118" s="168" t="s">
        <v>3</v>
      </c>
      <c r="L118" s="40"/>
      <c r="M118" s="173" t="s">
        <v>3</v>
      </c>
      <c r="N118" s="174" t="s">
        <v>42</v>
      </c>
      <c r="O118" s="73"/>
      <c r="P118" s="175">
        <f>O118*H118</f>
        <v>0</v>
      </c>
      <c r="Q118" s="175">
        <v>0</v>
      </c>
      <c r="R118" s="175">
        <f>Q118*H118</f>
        <v>0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150</v>
      </c>
      <c r="AT118" s="177" t="s">
        <v>145</v>
      </c>
      <c r="AU118" s="177" t="s">
        <v>79</v>
      </c>
      <c r="AY118" s="20" t="s">
        <v>142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79</v>
      </c>
      <c r="BK118" s="178">
        <f>ROUND(I118*H118,2)</f>
        <v>0</v>
      </c>
      <c r="BL118" s="20" t="s">
        <v>150</v>
      </c>
      <c r="BM118" s="177" t="s">
        <v>420</v>
      </c>
    </row>
    <row r="119" s="2" customFormat="1">
      <c r="A119" s="39"/>
      <c r="B119" s="40"/>
      <c r="C119" s="39"/>
      <c r="D119" s="179" t="s">
        <v>152</v>
      </c>
      <c r="E119" s="39"/>
      <c r="F119" s="180" t="s">
        <v>806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152</v>
      </c>
      <c r="AU119" s="20" t="s">
        <v>79</v>
      </c>
    </row>
    <row r="120" s="2" customFormat="1" ht="16.5" customHeight="1">
      <c r="A120" s="39"/>
      <c r="B120" s="165"/>
      <c r="C120" s="166" t="s">
        <v>71</v>
      </c>
      <c r="D120" s="166" t="s">
        <v>145</v>
      </c>
      <c r="E120" s="167" t="s">
        <v>803</v>
      </c>
      <c r="F120" s="168" t="s">
        <v>804</v>
      </c>
      <c r="G120" s="169" t="s">
        <v>3</v>
      </c>
      <c r="H120" s="170">
        <v>1</v>
      </c>
      <c r="I120" s="171"/>
      <c r="J120" s="172">
        <f>ROUND(I120*H120,2)</f>
        <v>0</v>
      </c>
      <c r="K120" s="168" t="s">
        <v>3</v>
      </c>
      <c r="L120" s="40"/>
      <c r="M120" s="173" t="s">
        <v>3</v>
      </c>
      <c r="N120" s="174" t="s">
        <v>42</v>
      </c>
      <c r="O120" s="73"/>
      <c r="P120" s="175">
        <f>O120*H120</f>
        <v>0</v>
      </c>
      <c r="Q120" s="175">
        <v>0</v>
      </c>
      <c r="R120" s="175">
        <f>Q120*H120</f>
        <v>0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150</v>
      </c>
      <c r="AT120" s="177" t="s">
        <v>145</v>
      </c>
      <c r="AU120" s="177" t="s">
        <v>79</v>
      </c>
      <c r="AY120" s="20" t="s">
        <v>142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79</v>
      </c>
      <c r="BK120" s="178">
        <f>ROUND(I120*H120,2)</f>
        <v>0</v>
      </c>
      <c r="BL120" s="20" t="s">
        <v>150</v>
      </c>
      <c r="BM120" s="177" t="s">
        <v>432</v>
      </c>
    </row>
    <row r="121" s="2" customFormat="1">
      <c r="A121" s="39"/>
      <c r="B121" s="40"/>
      <c r="C121" s="39"/>
      <c r="D121" s="179" t="s">
        <v>152</v>
      </c>
      <c r="E121" s="39"/>
      <c r="F121" s="180" t="s">
        <v>804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152</v>
      </c>
      <c r="AU121" s="20" t="s">
        <v>79</v>
      </c>
    </row>
    <row r="122" s="12" customFormat="1" ht="25.92" customHeight="1">
      <c r="A122" s="12"/>
      <c r="B122" s="152"/>
      <c r="C122" s="12"/>
      <c r="D122" s="153" t="s">
        <v>70</v>
      </c>
      <c r="E122" s="154" t="s">
        <v>807</v>
      </c>
      <c r="F122" s="154" t="s">
        <v>808</v>
      </c>
      <c r="G122" s="12"/>
      <c r="H122" s="12"/>
      <c r="I122" s="155"/>
      <c r="J122" s="156">
        <f>BK122</f>
        <v>0</v>
      </c>
      <c r="K122" s="12"/>
      <c r="L122" s="152"/>
      <c r="M122" s="157"/>
      <c r="N122" s="158"/>
      <c r="O122" s="158"/>
      <c r="P122" s="159">
        <f>SUM(P123:P132)</f>
        <v>0</v>
      </c>
      <c r="Q122" s="158"/>
      <c r="R122" s="159">
        <f>SUM(R123:R132)</f>
        <v>0</v>
      </c>
      <c r="S122" s="158"/>
      <c r="T122" s="160">
        <f>SUM(T123:T132)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3" t="s">
        <v>79</v>
      </c>
      <c r="AT122" s="161" t="s">
        <v>70</v>
      </c>
      <c r="AU122" s="161" t="s">
        <v>71</v>
      </c>
      <c r="AY122" s="153" t="s">
        <v>142</v>
      </c>
      <c r="BK122" s="162">
        <f>SUM(BK123:BK132)</f>
        <v>0</v>
      </c>
    </row>
    <row r="123" s="2" customFormat="1" ht="16.5" customHeight="1">
      <c r="A123" s="39"/>
      <c r="B123" s="165"/>
      <c r="C123" s="166" t="s">
        <v>71</v>
      </c>
      <c r="D123" s="166" t="s">
        <v>145</v>
      </c>
      <c r="E123" s="167" t="s">
        <v>809</v>
      </c>
      <c r="F123" s="168" t="s">
        <v>810</v>
      </c>
      <c r="G123" s="169" t="s">
        <v>3</v>
      </c>
      <c r="H123" s="170">
        <v>4</v>
      </c>
      <c r="I123" s="171"/>
      <c r="J123" s="172">
        <f>ROUND(I123*H123,2)</f>
        <v>0</v>
      </c>
      <c r="K123" s="168" t="s">
        <v>3</v>
      </c>
      <c r="L123" s="40"/>
      <c r="M123" s="173" t="s">
        <v>3</v>
      </c>
      <c r="N123" s="174" t="s">
        <v>42</v>
      </c>
      <c r="O123" s="73"/>
      <c r="P123" s="175">
        <f>O123*H123</f>
        <v>0</v>
      </c>
      <c r="Q123" s="175">
        <v>0</v>
      </c>
      <c r="R123" s="175">
        <f>Q123*H123</f>
        <v>0</v>
      </c>
      <c r="S123" s="175">
        <v>0</v>
      </c>
      <c r="T123" s="176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7" t="s">
        <v>150</v>
      </c>
      <c r="AT123" s="177" t="s">
        <v>145</v>
      </c>
      <c r="AU123" s="177" t="s">
        <v>79</v>
      </c>
      <c r="AY123" s="20" t="s">
        <v>142</v>
      </c>
      <c r="BE123" s="178">
        <f>IF(N123="základní",J123,0)</f>
        <v>0</v>
      </c>
      <c r="BF123" s="178">
        <f>IF(N123="snížená",J123,0)</f>
        <v>0</v>
      </c>
      <c r="BG123" s="178">
        <f>IF(N123="zákl. přenesená",J123,0)</f>
        <v>0</v>
      </c>
      <c r="BH123" s="178">
        <f>IF(N123="sníž. přenesená",J123,0)</f>
        <v>0</v>
      </c>
      <c r="BI123" s="178">
        <f>IF(N123="nulová",J123,0)</f>
        <v>0</v>
      </c>
      <c r="BJ123" s="20" t="s">
        <v>79</v>
      </c>
      <c r="BK123" s="178">
        <f>ROUND(I123*H123,2)</f>
        <v>0</v>
      </c>
      <c r="BL123" s="20" t="s">
        <v>150</v>
      </c>
      <c r="BM123" s="177" t="s">
        <v>443</v>
      </c>
    </row>
    <row r="124" s="2" customFormat="1">
      <c r="A124" s="39"/>
      <c r="B124" s="40"/>
      <c r="C124" s="39"/>
      <c r="D124" s="179" t="s">
        <v>152</v>
      </c>
      <c r="E124" s="39"/>
      <c r="F124" s="180" t="s">
        <v>810</v>
      </c>
      <c r="G124" s="39"/>
      <c r="H124" s="39"/>
      <c r="I124" s="181"/>
      <c r="J124" s="39"/>
      <c r="K124" s="39"/>
      <c r="L124" s="40"/>
      <c r="M124" s="182"/>
      <c r="N124" s="183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152</v>
      </c>
      <c r="AU124" s="20" t="s">
        <v>79</v>
      </c>
    </row>
    <row r="125" s="2" customFormat="1" ht="16.5" customHeight="1">
      <c r="A125" s="39"/>
      <c r="B125" s="165"/>
      <c r="C125" s="166" t="s">
        <v>71</v>
      </c>
      <c r="D125" s="166" t="s">
        <v>145</v>
      </c>
      <c r="E125" s="167" t="s">
        <v>811</v>
      </c>
      <c r="F125" s="168" t="s">
        <v>812</v>
      </c>
      <c r="G125" s="169" t="s">
        <v>3</v>
      </c>
      <c r="H125" s="170">
        <v>4</v>
      </c>
      <c r="I125" s="171"/>
      <c r="J125" s="172">
        <f>ROUND(I125*H125,2)</f>
        <v>0</v>
      </c>
      <c r="K125" s="168" t="s">
        <v>3</v>
      </c>
      <c r="L125" s="40"/>
      <c r="M125" s="173" t="s">
        <v>3</v>
      </c>
      <c r="N125" s="174" t="s">
        <v>42</v>
      </c>
      <c r="O125" s="73"/>
      <c r="P125" s="175">
        <f>O125*H125</f>
        <v>0</v>
      </c>
      <c r="Q125" s="175">
        <v>0</v>
      </c>
      <c r="R125" s="175">
        <f>Q125*H125</f>
        <v>0</v>
      </c>
      <c r="S125" s="175">
        <v>0</v>
      </c>
      <c r="T125" s="176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77" t="s">
        <v>150</v>
      </c>
      <c r="AT125" s="177" t="s">
        <v>145</v>
      </c>
      <c r="AU125" s="177" t="s">
        <v>79</v>
      </c>
      <c r="AY125" s="20" t="s">
        <v>142</v>
      </c>
      <c r="BE125" s="178">
        <f>IF(N125="základní",J125,0)</f>
        <v>0</v>
      </c>
      <c r="BF125" s="178">
        <f>IF(N125="snížená",J125,0)</f>
        <v>0</v>
      </c>
      <c r="BG125" s="178">
        <f>IF(N125="zákl. přenesená",J125,0)</f>
        <v>0</v>
      </c>
      <c r="BH125" s="178">
        <f>IF(N125="sníž. přenesená",J125,0)</f>
        <v>0</v>
      </c>
      <c r="BI125" s="178">
        <f>IF(N125="nulová",J125,0)</f>
        <v>0</v>
      </c>
      <c r="BJ125" s="20" t="s">
        <v>79</v>
      </c>
      <c r="BK125" s="178">
        <f>ROUND(I125*H125,2)</f>
        <v>0</v>
      </c>
      <c r="BL125" s="20" t="s">
        <v>150</v>
      </c>
      <c r="BM125" s="177" t="s">
        <v>458</v>
      </c>
    </row>
    <row r="126" s="2" customFormat="1">
      <c r="A126" s="39"/>
      <c r="B126" s="40"/>
      <c r="C126" s="39"/>
      <c r="D126" s="179" t="s">
        <v>152</v>
      </c>
      <c r="E126" s="39"/>
      <c r="F126" s="180" t="s">
        <v>812</v>
      </c>
      <c r="G126" s="39"/>
      <c r="H126" s="39"/>
      <c r="I126" s="181"/>
      <c r="J126" s="39"/>
      <c r="K126" s="39"/>
      <c r="L126" s="40"/>
      <c r="M126" s="182"/>
      <c r="N126" s="183"/>
      <c r="O126" s="73"/>
      <c r="P126" s="73"/>
      <c r="Q126" s="73"/>
      <c r="R126" s="73"/>
      <c r="S126" s="73"/>
      <c r="T126" s="74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20" t="s">
        <v>152</v>
      </c>
      <c r="AU126" s="20" t="s">
        <v>79</v>
      </c>
    </row>
    <row r="127" s="2" customFormat="1" ht="16.5" customHeight="1">
      <c r="A127" s="39"/>
      <c r="B127" s="165"/>
      <c r="C127" s="166" t="s">
        <v>71</v>
      </c>
      <c r="D127" s="166" t="s">
        <v>145</v>
      </c>
      <c r="E127" s="167" t="s">
        <v>813</v>
      </c>
      <c r="F127" s="168" t="s">
        <v>814</v>
      </c>
      <c r="G127" s="169" t="s">
        <v>3</v>
      </c>
      <c r="H127" s="170">
        <v>4.7999999999999998</v>
      </c>
      <c r="I127" s="171"/>
      <c r="J127" s="172">
        <f>ROUND(I127*H127,2)</f>
        <v>0</v>
      </c>
      <c r="K127" s="168" t="s">
        <v>3</v>
      </c>
      <c r="L127" s="40"/>
      <c r="M127" s="173" t="s">
        <v>3</v>
      </c>
      <c r="N127" s="174" t="s">
        <v>42</v>
      </c>
      <c r="O127" s="73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77" t="s">
        <v>150</v>
      </c>
      <c r="AT127" s="177" t="s">
        <v>145</v>
      </c>
      <c r="AU127" s="177" t="s">
        <v>79</v>
      </c>
      <c r="AY127" s="20" t="s">
        <v>142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20" t="s">
        <v>79</v>
      </c>
      <c r="BK127" s="178">
        <f>ROUND(I127*H127,2)</f>
        <v>0</v>
      </c>
      <c r="BL127" s="20" t="s">
        <v>150</v>
      </c>
      <c r="BM127" s="177" t="s">
        <v>471</v>
      </c>
    </row>
    <row r="128" s="2" customFormat="1">
      <c r="A128" s="39"/>
      <c r="B128" s="40"/>
      <c r="C128" s="39"/>
      <c r="D128" s="179" t="s">
        <v>152</v>
      </c>
      <c r="E128" s="39"/>
      <c r="F128" s="180" t="s">
        <v>814</v>
      </c>
      <c r="G128" s="39"/>
      <c r="H128" s="39"/>
      <c r="I128" s="181"/>
      <c r="J128" s="39"/>
      <c r="K128" s="39"/>
      <c r="L128" s="40"/>
      <c r="M128" s="182"/>
      <c r="N128" s="183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152</v>
      </c>
      <c r="AU128" s="20" t="s">
        <v>79</v>
      </c>
    </row>
    <row r="129" s="2" customFormat="1" ht="24.15" customHeight="1">
      <c r="A129" s="39"/>
      <c r="B129" s="165"/>
      <c r="C129" s="166" t="s">
        <v>71</v>
      </c>
      <c r="D129" s="166" t="s">
        <v>145</v>
      </c>
      <c r="E129" s="167" t="s">
        <v>815</v>
      </c>
      <c r="F129" s="168" t="s">
        <v>816</v>
      </c>
      <c r="G129" s="169" t="s">
        <v>3</v>
      </c>
      <c r="H129" s="170">
        <v>2</v>
      </c>
      <c r="I129" s="171"/>
      <c r="J129" s="172">
        <f>ROUND(I129*H129,2)</f>
        <v>0</v>
      </c>
      <c r="K129" s="168" t="s">
        <v>3</v>
      </c>
      <c r="L129" s="40"/>
      <c r="M129" s="173" t="s">
        <v>3</v>
      </c>
      <c r="N129" s="174" t="s">
        <v>42</v>
      </c>
      <c r="O129" s="73"/>
      <c r="P129" s="175">
        <f>O129*H129</f>
        <v>0</v>
      </c>
      <c r="Q129" s="175">
        <v>0</v>
      </c>
      <c r="R129" s="175">
        <f>Q129*H129</f>
        <v>0</v>
      </c>
      <c r="S129" s="175">
        <v>0</v>
      </c>
      <c r="T129" s="176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177" t="s">
        <v>150</v>
      </c>
      <c r="AT129" s="177" t="s">
        <v>145</v>
      </c>
      <c r="AU129" s="177" t="s">
        <v>79</v>
      </c>
      <c r="AY129" s="20" t="s">
        <v>142</v>
      </c>
      <c r="BE129" s="178">
        <f>IF(N129="základní",J129,0)</f>
        <v>0</v>
      </c>
      <c r="BF129" s="178">
        <f>IF(N129="snížená",J129,0)</f>
        <v>0</v>
      </c>
      <c r="BG129" s="178">
        <f>IF(N129="zákl. přenesená",J129,0)</f>
        <v>0</v>
      </c>
      <c r="BH129" s="178">
        <f>IF(N129="sníž. přenesená",J129,0)</f>
        <v>0</v>
      </c>
      <c r="BI129" s="178">
        <f>IF(N129="nulová",J129,0)</f>
        <v>0</v>
      </c>
      <c r="BJ129" s="20" t="s">
        <v>79</v>
      </c>
      <c r="BK129" s="178">
        <f>ROUND(I129*H129,2)</f>
        <v>0</v>
      </c>
      <c r="BL129" s="20" t="s">
        <v>150</v>
      </c>
      <c r="BM129" s="177" t="s">
        <v>474</v>
      </c>
    </row>
    <row r="130" s="2" customFormat="1">
      <c r="A130" s="39"/>
      <c r="B130" s="40"/>
      <c r="C130" s="39"/>
      <c r="D130" s="179" t="s">
        <v>152</v>
      </c>
      <c r="E130" s="39"/>
      <c r="F130" s="180" t="s">
        <v>816</v>
      </c>
      <c r="G130" s="39"/>
      <c r="H130" s="39"/>
      <c r="I130" s="181"/>
      <c r="J130" s="39"/>
      <c r="K130" s="39"/>
      <c r="L130" s="40"/>
      <c r="M130" s="182"/>
      <c r="N130" s="183"/>
      <c r="O130" s="73"/>
      <c r="P130" s="73"/>
      <c r="Q130" s="73"/>
      <c r="R130" s="73"/>
      <c r="S130" s="73"/>
      <c r="T130" s="74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20" t="s">
        <v>152</v>
      </c>
      <c r="AU130" s="20" t="s">
        <v>79</v>
      </c>
    </row>
    <row r="131" s="2" customFormat="1" ht="16.5" customHeight="1">
      <c r="A131" s="39"/>
      <c r="B131" s="165"/>
      <c r="C131" s="166" t="s">
        <v>71</v>
      </c>
      <c r="D131" s="166" t="s">
        <v>145</v>
      </c>
      <c r="E131" s="167" t="s">
        <v>817</v>
      </c>
      <c r="F131" s="168" t="s">
        <v>818</v>
      </c>
      <c r="G131" s="169" t="s">
        <v>3</v>
      </c>
      <c r="H131" s="170">
        <v>4</v>
      </c>
      <c r="I131" s="171"/>
      <c r="J131" s="172">
        <f>ROUND(I131*H131,2)</f>
        <v>0</v>
      </c>
      <c r="K131" s="168" t="s">
        <v>3</v>
      </c>
      <c r="L131" s="40"/>
      <c r="M131" s="173" t="s">
        <v>3</v>
      </c>
      <c r="N131" s="174" t="s">
        <v>42</v>
      </c>
      <c r="O131" s="73"/>
      <c r="P131" s="175">
        <f>O131*H131</f>
        <v>0</v>
      </c>
      <c r="Q131" s="175">
        <v>0</v>
      </c>
      <c r="R131" s="175">
        <f>Q131*H131</f>
        <v>0</v>
      </c>
      <c r="S131" s="175">
        <v>0</v>
      </c>
      <c r="T131" s="176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177" t="s">
        <v>150</v>
      </c>
      <c r="AT131" s="177" t="s">
        <v>145</v>
      </c>
      <c r="AU131" s="177" t="s">
        <v>79</v>
      </c>
      <c r="AY131" s="20" t="s">
        <v>142</v>
      </c>
      <c r="BE131" s="178">
        <f>IF(N131="základní",J131,0)</f>
        <v>0</v>
      </c>
      <c r="BF131" s="178">
        <f>IF(N131="snížená",J131,0)</f>
        <v>0</v>
      </c>
      <c r="BG131" s="178">
        <f>IF(N131="zákl. přenesená",J131,0)</f>
        <v>0</v>
      </c>
      <c r="BH131" s="178">
        <f>IF(N131="sníž. přenesená",J131,0)</f>
        <v>0</v>
      </c>
      <c r="BI131" s="178">
        <f>IF(N131="nulová",J131,0)</f>
        <v>0</v>
      </c>
      <c r="BJ131" s="20" t="s">
        <v>79</v>
      </c>
      <c r="BK131" s="178">
        <f>ROUND(I131*H131,2)</f>
        <v>0</v>
      </c>
      <c r="BL131" s="20" t="s">
        <v>150</v>
      </c>
      <c r="BM131" s="177" t="s">
        <v>499</v>
      </c>
    </row>
    <row r="132" s="2" customFormat="1">
      <c r="A132" s="39"/>
      <c r="B132" s="40"/>
      <c r="C132" s="39"/>
      <c r="D132" s="179" t="s">
        <v>152</v>
      </c>
      <c r="E132" s="39"/>
      <c r="F132" s="180" t="s">
        <v>818</v>
      </c>
      <c r="G132" s="39"/>
      <c r="H132" s="39"/>
      <c r="I132" s="181"/>
      <c r="J132" s="39"/>
      <c r="K132" s="39"/>
      <c r="L132" s="40"/>
      <c r="M132" s="182"/>
      <c r="N132" s="183"/>
      <c r="O132" s="73"/>
      <c r="P132" s="73"/>
      <c r="Q132" s="73"/>
      <c r="R132" s="73"/>
      <c r="S132" s="73"/>
      <c r="T132" s="74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20" t="s">
        <v>152</v>
      </c>
      <c r="AU132" s="20" t="s">
        <v>79</v>
      </c>
    </row>
    <row r="133" s="12" customFormat="1" ht="25.92" customHeight="1">
      <c r="A133" s="12"/>
      <c r="B133" s="152"/>
      <c r="C133" s="12"/>
      <c r="D133" s="153" t="s">
        <v>70</v>
      </c>
      <c r="E133" s="154" t="s">
        <v>819</v>
      </c>
      <c r="F133" s="154" t="s">
        <v>820</v>
      </c>
      <c r="G133" s="12"/>
      <c r="H133" s="12"/>
      <c r="I133" s="155"/>
      <c r="J133" s="156">
        <f>BK133</f>
        <v>0</v>
      </c>
      <c r="K133" s="12"/>
      <c r="L133" s="152"/>
      <c r="M133" s="157"/>
      <c r="N133" s="158"/>
      <c r="O133" s="158"/>
      <c r="P133" s="159">
        <f>SUM(P134:P135)</f>
        <v>0</v>
      </c>
      <c r="Q133" s="158"/>
      <c r="R133" s="159">
        <f>SUM(R134:R135)</f>
        <v>0</v>
      </c>
      <c r="S133" s="158"/>
      <c r="T133" s="160">
        <f>SUM(T134:T135)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3" t="s">
        <v>79</v>
      </c>
      <c r="AT133" s="161" t="s">
        <v>70</v>
      </c>
      <c r="AU133" s="161" t="s">
        <v>71</v>
      </c>
      <c r="AY133" s="153" t="s">
        <v>142</v>
      </c>
      <c r="BK133" s="162">
        <f>SUM(BK134:BK135)</f>
        <v>0</v>
      </c>
    </row>
    <row r="134" s="2" customFormat="1" ht="24.15" customHeight="1">
      <c r="A134" s="39"/>
      <c r="B134" s="165"/>
      <c r="C134" s="166" t="s">
        <v>71</v>
      </c>
      <c r="D134" s="166" t="s">
        <v>145</v>
      </c>
      <c r="E134" s="167" t="s">
        <v>789</v>
      </c>
      <c r="F134" s="168" t="s">
        <v>790</v>
      </c>
      <c r="G134" s="169" t="s">
        <v>3</v>
      </c>
      <c r="H134" s="170">
        <v>2</v>
      </c>
      <c r="I134" s="171"/>
      <c r="J134" s="172">
        <f>ROUND(I134*H134,2)</f>
        <v>0</v>
      </c>
      <c r="K134" s="168" t="s">
        <v>3</v>
      </c>
      <c r="L134" s="40"/>
      <c r="M134" s="173" t="s">
        <v>3</v>
      </c>
      <c r="N134" s="174" t="s">
        <v>42</v>
      </c>
      <c r="O134" s="73"/>
      <c r="P134" s="175">
        <f>O134*H134</f>
        <v>0</v>
      </c>
      <c r="Q134" s="175">
        <v>0</v>
      </c>
      <c r="R134" s="175">
        <f>Q134*H134</f>
        <v>0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150</v>
      </c>
      <c r="AT134" s="177" t="s">
        <v>145</v>
      </c>
      <c r="AU134" s="177" t="s">
        <v>79</v>
      </c>
      <c r="AY134" s="20" t="s">
        <v>142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79</v>
      </c>
      <c r="BK134" s="178">
        <f>ROUND(I134*H134,2)</f>
        <v>0</v>
      </c>
      <c r="BL134" s="20" t="s">
        <v>150</v>
      </c>
      <c r="BM134" s="177" t="s">
        <v>508</v>
      </c>
    </row>
    <row r="135" s="2" customFormat="1">
      <c r="A135" s="39"/>
      <c r="B135" s="40"/>
      <c r="C135" s="39"/>
      <c r="D135" s="179" t="s">
        <v>152</v>
      </c>
      <c r="E135" s="39"/>
      <c r="F135" s="180" t="s">
        <v>790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152</v>
      </c>
      <c r="AU135" s="20" t="s">
        <v>79</v>
      </c>
    </row>
    <row r="136" s="12" customFormat="1" ht="25.92" customHeight="1">
      <c r="A136" s="12"/>
      <c r="B136" s="152"/>
      <c r="C136" s="12"/>
      <c r="D136" s="153" t="s">
        <v>70</v>
      </c>
      <c r="E136" s="154" t="s">
        <v>821</v>
      </c>
      <c r="F136" s="154" t="s">
        <v>822</v>
      </c>
      <c r="G136" s="12"/>
      <c r="H136" s="12"/>
      <c r="I136" s="155"/>
      <c r="J136" s="156">
        <f>BK136</f>
        <v>0</v>
      </c>
      <c r="K136" s="12"/>
      <c r="L136" s="152"/>
      <c r="M136" s="157"/>
      <c r="N136" s="158"/>
      <c r="O136" s="158"/>
      <c r="P136" s="159">
        <f>SUM(P137:P144)</f>
        <v>0</v>
      </c>
      <c r="Q136" s="158"/>
      <c r="R136" s="159">
        <f>SUM(R137:R144)</f>
        <v>0</v>
      </c>
      <c r="S136" s="158"/>
      <c r="T136" s="160">
        <f>SUM(T137:T144)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3" t="s">
        <v>79</v>
      </c>
      <c r="AT136" s="161" t="s">
        <v>70</v>
      </c>
      <c r="AU136" s="161" t="s">
        <v>71</v>
      </c>
      <c r="AY136" s="153" t="s">
        <v>142</v>
      </c>
      <c r="BK136" s="162">
        <f>SUM(BK137:BK144)</f>
        <v>0</v>
      </c>
    </row>
    <row r="137" s="2" customFormat="1" ht="24.15" customHeight="1">
      <c r="A137" s="39"/>
      <c r="B137" s="165"/>
      <c r="C137" s="166" t="s">
        <v>71</v>
      </c>
      <c r="D137" s="166" t="s">
        <v>145</v>
      </c>
      <c r="E137" s="167" t="s">
        <v>823</v>
      </c>
      <c r="F137" s="168" t="s">
        <v>824</v>
      </c>
      <c r="G137" s="169" t="s">
        <v>3</v>
      </c>
      <c r="H137" s="170">
        <v>1</v>
      </c>
      <c r="I137" s="171"/>
      <c r="J137" s="172">
        <f>ROUND(I137*H137,2)</f>
        <v>0</v>
      </c>
      <c r="K137" s="168" t="s">
        <v>3</v>
      </c>
      <c r="L137" s="40"/>
      <c r="M137" s="173" t="s">
        <v>3</v>
      </c>
      <c r="N137" s="174" t="s">
        <v>42</v>
      </c>
      <c r="O137" s="73"/>
      <c r="P137" s="175">
        <f>O137*H137</f>
        <v>0</v>
      </c>
      <c r="Q137" s="175">
        <v>0</v>
      </c>
      <c r="R137" s="175">
        <f>Q137*H137</f>
        <v>0</v>
      </c>
      <c r="S137" s="175">
        <v>0</v>
      </c>
      <c r="T137" s="176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177" t="s">
        <v>150</v>
      </c>
      <c r="AT137" s="177" t="s">
        <v>145</v>
      </c>
      <c r="AU137" s="177" t="s">
        <v>79</v>
      </c>
      <c r="AY137" s="20" t="s">
        <v>142</v>
      </c>
      <c r="BE137" s="178">
        <f>IF(N137="základní",J137,0)</f>
        <v>0</v>
      </c>
      <c r="BF137" s="178">
        <f>IF(N137="snížená",J137,0)</f>
        <v>0</v>
      </c>
      <c r="BG137" s="178">
        <f>IF(N137="zákl. přenesená",J137,0)</f>
        <v>0</v>
      </c>
      <c r="BH137" s="178">
        <f>IF(N137="sníž. přenesená",J137,0)</f>
        <v>0</v>
      </c>
      <c r="BI137" s="178">
        <f>IF(N137="nulová",J137,0)</f>
        <v>0</v>
      </c>
      <c r="BJ137" s="20" t="s">
        <v>79</v>
      </c>
      <c r="BK137" s="178">
        <f>ROUND(I137*H137,2)</f>
        <v>0</v>
      </c>
      <c r="BL137" s="20" t="s">
        <v>150</v>
      </c>
      <c r="BM137" s="177" t="s">
        <v>521</v>
      </c>
    </row>
    <row r="138" s="2" customFormat="1">
      <c r="A138" s="39"/>
      <c r="B138" s="40"/>
      <c r="C138" s="39"/>
      <c r="D138" s="179" t="s">
        <v>152</v>
      </c>
      <c r="E138" s="39"/>
      <c r="F138" s="180" t="s">
        <v>824</v>
      </c>
      <c r="G138" s="39"/>
      <c r="H138" s="39"/>
      <c r="I138" s="181"/>
      <c r="J138" s="39"/>
      <c r="K138" s="39"/>
      <c r="L138" s="40"/>
      <c r="M138" s="182"/>
      <c r="N138" s="183"/>
      <c r="O138" s="73"/>
      <c r="P138" s="73"/>
      <c r="Q138" s="73"/>
      <c r="R138" s="73"/>
      <c r="S138" s="73"/>
      <c r="T138" s="74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20" t="s">
        <v>152</v>
      </c>
      <c r="AU138" s="20" t="s">
        <v>79</v>
      </c>
    </row>
    <row r="139" s="2" customFormat="1" ht="24.15" customHeight="1">
      <c r="A139" s="39"/>
      <c r="B139" s="165"/>
      <c r="C139" s="166" t="s">
        <v>71</v>
      </c>
      <c r="D139" s="166" t="s">
        <v>145</v>
      </c>
      <c r="E139" s="167" t="s">
        <v>825</v>
      </c>
      <c r="F139" s="168" t="s">
        <v>826</v>
      </c>
      <c r="G139" s="169" t="s">
        <v>3</v>
      </c>
      <c r="H139" s="170">
        <v>1</v>
      </c>
      <c r="I139" s="171"/>
      <c r="J139" s="172">
        <f>ROUND(I139*H139,2)</f>
        <v>0</v>
      </c>
      <c r="K139" s="168" t="s">
        <v>3</v>
      </c>
      <c r="L139" s="40"/>
      <c r="M139" s="173" t="s">
        <v>3</v>
      </c>
      <c r="N139" s="174" t="s">
        <v>42</v>
      </c>
      <c r="O139" s="73"/>
      <c r="P139" s="175">
        <f>O139*H139</f>
        <v>0</v>
      </c>
      <c r="Q139" s="175">
        <v>0</v>
      </c>
      <c r="R139" s="175">
        <f>Q139*H139</f>
        <v>0</v>
      </c>
      <c r="S139" s="175">
        <v>0</v>
      </c>
      <c r="T139" s="176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177" t="s">
        <v>150</v>
      </c>
      <c r="AT139" s="177" t="s">
        <v>145</v>
      </c>
      <c r="AU139" s="177" t="s">
        <v>79</v>
      </c>
      <c r="AY139" s="20" t="s">
        <v>142</v>
      </c>
      <c r="BE139" s="178">
        <f>IF(N139="základní",J139,0)</f>
        <v>0</v>
      </c>
      <c r="BF139" s="178">
        <f>IF(N139="snížená",J139,0)</f>
        <v>0</v>
      </c>
      <c r="BG139" s="178">
        <f>IF(N139="zákl. přenesená",J139,0)</f>
        <v>0</v>
      </c>
      <c r="BH139" s="178">
        <f>IF(N139="sníž. přenesená",J139,0)</f>
        <v>0</v>
      </c>
      <c r="BI139" s="178">
        <f>IF(N139="nulová",J139,0)</f>
        <v>0</v>
      </c>
      <c r="BJ139" s="20" t="s">
        <v>79</v>
      </c>
      <c r="BK139" s="178">
        <f>ROUND(I139*H139,2)</f>
        <v>0</v>
      </c>
      <c r="BL139" s="20" t="s">
        <v>150</v>
      </c>
      <c r="BM139" s="177" t="s">
        <v>533</v>
      </c>
    </row>
    <row r="140" s="2" customFormat="1">
      <c r="A140" s="39"/>
      <c r="B140" s="40"/>
      <c r="C140" s="39"/>
      <c r="D140" s="179" t="s">
        <v>152</v>
      </c>
      <c r="E140" s="39"/>
      <c r="F140" s="180" t="s">
        <v>826</v>
      </c>
      <c r="G140" s="39"/>
      <c r="H140" s="39"/>
      <c r="I140" s="181"/>
      <c r="J140" s="39"/>
      <c r="K140" s="39"/>
      <c r="L140" s="40"/>
      <c r="M140" s="182"/>
      <c r="N140" s="183"/>
      <c r="O140" s="73"/>
      <c r="P140" s="73"/>
      <c r="Q140" s="73"/>
      <c r="R140" s="73"/>
      <c r="S140" s="73"/>
      <c r="T140" s="74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20" t="s">
        <v>152</v>
      </c>
      <c r="AU140" s="20" t="s">
        <v>79</v>
      </c>
    </row>
    <row r="141" s="2" customFormat="1" ht="24.15" customHeight="1">
      <c r="A141" s="39"/>
      <c r="B141" s="165"/>
      <c r="C141" s="166" t="s">
        <v>71</v>
      </c>
      <c r="D141" s="166" t="s">
        <v>145</v>
      </c>
      <c r="E141" s="167" t="s">
        <v>827</v>
      </c>
      <c r="F141" s="168" t="s">
        <v>828</v>
      </c>
      <c r="G141" s="169" t="s">
        <v>3</v>
      </c>
      <c r="H141" s="170">
        <v>1</v>
      </c>
      <c r="I141" s="171"/>
      <c r="J141" s="172">
        <f>ROUND(I141*H141,2)</f>
        <v>0</v>
      </c>
      <c r="K141" s="168" t="s">
        <v>3</v>
      </c>
      <c r="L141" s="40"/>
      <c r="M141" s="173" t="s">
        <v>3</v>
      </c>
      <c r="N141" s="174" t="s">
        <v>42</v>
      </c>
      <c r="O141" s="73"/>
      <c r="P141" s="175">
        <f>O141*H141</f>
        <v>0</v>
      </c>
      <c r="Q141" s="175">
        <v>0</v>
      </c>
      <c r="R141" s="175">
        <f>Q141*H141</f>
        <v>0</v>
      </c>
      <c r="S141" s="175">
        <v>0</v>
      </c>
      <c r="T141" s="176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177" t="s">
        <v>150</v>
      </c>
      <c r="AT141" s="177" t="s">
        <v>145</v>
      </c>
      <c r="AU141" s="177" t="s">
        <v>79</v>
      </c>
      <c r="AY141" s="20" t="s">
        <v>142</v>
      </c>
      <c r="BE141" s="178">
        <f>IF(N141="základní",J141,0)</f>
        <v>0</v>
      </c>
      <c r="BF141" s="178">
        <f>IF(N141="snížená",J141,0)</f>
        <v>0</v>
      </c>
      <c r="BG141" s="178">
        <f>IF(N141="zákl. přenesená",J141,0)</f>
        <v>0</v>
      </c>
      <c r="BH141" s="178">
        <f>IF(N141="sníž. přenesená",J141,0)</f>
        <v>0</v>
      </c>
      <c r="BI141" s="178">
        <f>IF(N141="nulová",J141,0)</f>
        <v>0</v>
      </c>
      <c r="BJ141" s="20" t="s">
        <v>79</v>
      </c>
      <c r="BK141" s="178">
        <f>ROUND(I141*H141,2)</f>
        <v>0</v>
      </c>
      <c r="BL141" s="20" t="s">
        <v>150</v>
      </c>
      <c r="BM141" s="177" t="s">
        <v>546</v>
      </c>
    </row>
    <row r="142" s="2" customFormat="1">
      <c r="A142" s="39"/>
      <c r="B142" s="40"/>
      <c r="C142" s="39"/>
      <c r="D142" s="179" t="s">
        <v>152</v>
      </c>
      <c r="E142" s="39"/>
      <c r="F142" s="180" t="s">
        <v>828</v>
      </c>
      <c r="G142" s="39"/>
      <c r="H142" s="39"/>
      <c r="I142" s="181"/>
      <c r="J142" s="39"/>
      <c r="K142" s="39"/>
      <c r="L142" s="40"/>
      <c r="M142" s="182"/>
      <c r="N142" s="183"/>
      <c r="O142" s="73"/>
      <c r="P142" s="73"/>
      <c r="Q142" s="73"/>
      <c r="R142" s="73"/>
      <c r="S142" s="73"/>
      <c r="T142" s="74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20" t="s">
        <v>152</v>
      </c>
      <c r="AU142" s="20" t="s">
        <v>79</v>
      </c>
    </row>
    <row r="143" s="2" customFormat="1" ht="24.15" customHeight="1">
      <c r="A143" s="39"/>
      <c r="B143" s="165"/>
      <c r="C143" s="166" t="s">
        <v>71</v>
      </c>
      <c r="D143" s="166" t="s">
        <v>145</v>
      </c>
      <c r="E143" s="167" t="s">
        <v>829</v>
      </c>
      <c r="F143" s="168" t="s">
        <v>830</v>
      </c>
      <c r="G143" s="169" t="s">
        <v>3</v>
      </c>
      <c r="H143" s="170">
        <v>1</v>
      </c>
      <c r="I143" s="171"/>
      <c r="J143" s="172">
        <f>ROUND(I143*H143,2)</f>
        <v>0</v>
      </c>
      <c r="K143" s="168" t="s">
        <v>3</v>
      </c>
      <c r="L143" s="40"/>
      <c r="M143" s="173" t="s">
        <v>3</v>
      </c>
      <c r="N143" s="174" t="s">
        <v>42</v>
      </c>
      <c r="O143" s="73"/>
      <c r="P143" s="175">
        <f>O143*H143</f>
        <v>0</v>
      </c>
      <c r="Q143" s="175">
        <v>0</v>
      </c>
      <c r="R143" s="175">
        <f>Q143*H143</f>
        <v>0</v>
      </c>
      <c r="S143" s="175">
        <v>0</v>
      </c>
      <c r="T143" s="176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77" t="s">
        <v>150</v>
      </c>
      <c r="AT143" s="177" t="s">
        <v>145</v>
      </c>
      <c r="AU143" s="177" t="s">
        <v>79</v>
      </c>
      <c r="AY143" s="20" t="s">
        <v>142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20" t="s">
        <v>79</v>
      </c>
      <c r="BK143" s="178">
        <f>ROUND(I143*H143,2)</f>
        <v>0</v>
      </c>
      <c r="BL143" s="20" t="s">
        <v>150</v>
      </c>
      <c r="BM143" s="177" t="s">
        <v>558</v>
      </c>
    </row>
    <row r="144" s="2" customFormat="1">
      <c r="A144" s="39"/>
      <c r="B144" s="40"/>
      <c r="C144" s="39"/>
      <c r="D144" s="179" t="s">
        <v>152</v>
      </c>
      <c r="E144" s="39"/>
      <c r="F144" s="180" t="s">
        <v>830</v>
      </c>
      <c r="G144" s="39"/>
      <c r="H144" s="39"/>
      <c r="I144" s="181"/>
      <c r="J144" s="39"/>
      <c r="K144" s="39"/>
      <c r="L144" s="40"/>
      <c r="M144" s="182"/>
      <c r="N144" s="183"/>
      <c r="O144" s="73"/>
      <c r="P144" s="73"/>
      <c r="Q144" s="73"/>
      <c r="R144" s="73"/>
      <c r="S144" s="73"/>
      <c r="T144" s="74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20" t="s">
        <v>152</v>
      </c>
      <c r="AU144" s="20" t="s">
        <v>79</v>
      </c>
    </row>
    <row r="145" s="12" customFormat="1" ht="25.92" customHeight="1">
      <c r="A145" s="12"/>
      <c r="B145" s="152"/>
      <c r="C145" s="12"/>
      <c r="D145" s="153" t="s">
        <v>70</v>
      </c>
      <c r="E145" s="154" t="s">
        <v>507</v>
      </c>
      <c r="F145" s="154" t="s">
        <v>831</v>
      </c>
      <c r="G145" s="12"/>
      <c r="H145" s="12"/>
      <c r="I145" s="155"/>
      <c r="J145" s="156">
        <f>BK145</f>
        <v>0</v>
      </c>
      <c r="K145" s="12"/>
      <c r="L145" s="152"/>
      <c r="M145" s="157"/>
      <c r="N145" s="158"/>
      <c r="O145" s="158"/>
      <c r="P145" s="159">
        <f>SUM(P146:P149)</f>
        <v>0</v>
      </c>
      <c r="Q145" s="158"/>
      <c r="R145" s="159">
        <f>SUM(R146:R149)</f>
        <v>0</v>
      </c>
      <c r="S145" s="158"/>
      <c r="T145" s="160">
        <f>SUM(T146:T149)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53" t="s">
        <v>79</v>
      </c>
      <c r="AT145" s="161" t="s">
        <v>70</v>
      </c>
      <c r="AU145" s="161" t="s">
        <v>71</v>
      </c>
      <c r="AY145" s="153" t="s">
        <v>142</v>
      </c>
      <c r="BK145" s="162">
        <f>SUM(BK146:BK149)</f>
        <v>0</v>
      </c>
    </row>
    <row r="146" s="2" customFormat="1" ht="16.5" customHeight="1">
      <c r="A146" s="39"/>
      <c r="B146" s="165"/>
      <c r="C146" s="166" t="s">
        <v>71</v>
      </c>
      <c r="D146" s="166" t="s">
        <v>145</v>
      </c>
      <c r="E146" s="167" t="s">
        <v>832</v>
      </c>
      <c r="F146" s="168" t="s">
        <v>833</v>
      </c>
      <c r="G146" s="169" t="s">
        <v>3</v>
      </c>
      <c r="H146" s="170">
        <v>1</v>
      </c>
      <c r="I146" s="171"/>
      <c r="J146" s="172">
        <f>ROUND(I146*H146,2)</f>
        <v>0</v>
      </c>
      <c r="K146" s="168" t="s">
        <v>3</v>
      </c>
      <c r="L146" s="40"/>
      <c r="M146" s="173" t="s">
        <v>3</v>
      </c>
      <c r="N146" s="174" t="s">
        <v>42</v>
      </c>
      <c r="O146" s="73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7" t="s">
        <v>150</v>
      </c>
      <c r="AT146" s="177" t="s">
        <v>145</v>
      </c>
      <c r="AU146" s="177" t="s">
        <v>79</v>
      </c>
      <c r="AY146" s="20" t="s">
        <v>142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20" t="s">
        <v>79</v>
      </c>
      <c r="BK146" s="178">
        <f>ROUND(I146*H146,2)</f>
        <v>0</v>
      </c>
      <c r="BL146" s="20" t="s">
        <v>150</v>
      </c>
      <c r="BM146" s="177" t="s">
        <v>572</v>
      </c>
    </row>
    <row r="147" s="2" customFormat="1">
      <c r="A147" s="39"/>
      <c r="B147" s="40"/>
      <c r="C147" s="39"/>
      <c r="D147" s="179" t="s">
        <v>152</v>
      </c>
      <c r="E147" s="39"/>
      <c r="F147" s="180" t="s">
        <v>833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152</v>
      </c>
      <c r="AU147" s="20" t="s">
        <v>79</v>
      </c>
    </row>
    <row r="148" s="2" customFormat="1" ht="16.5" customHeight="1">
      <c r="A148" s="39"/>
      <c r="B148" s="165"/>
      <c r="C148" s="166" t="s">
        <v>71</v>
      </c>
      <c r="D148" s="166" t="s">
        <v>145</v>
      </c>
      <c r="E148" s="167" t="s">
        <v>834</v>
      </c>
      <c r="F148" s="168" t="s">
        <v>835</v>
      </c>
      <c r="G148" s="169" t="s">
        <v>3</v>
      </c>
      <c r="H148" s="170">
        <v>0.90000000000000002</v>
      </c>
      <c r="I148" s="171"/>
      <c r="J148" s="172">
        <f>ROUND(I148*H148,2)</f>
        <v>0</v>
      </c>
      <c r="K148" s="168" t="s">
        <v>3</v>
      </c>
      <c r="L148" s="40"/>
      <c r="M148" s="173" t="s">
        <v>3</v>
      </c>
      <c r="N148" s="174" t="s">
        <v>42</v>
      </c>
      <c r="O148" s="73"/>
      <c r="P148" s="175">
        <f>O148*H148</f>
        <v>0</v>
      </c>
      <c r="Q148" s="175">
        <v>0</v>
      </c>
      <c r="R148" s="175">
        <f>Q148*H148</f>
        <v>0</v>
      </c>
      <c r="S148" s="175">
        <v>0</v>
      </c>
      <c r="T148" s="176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77" t="s">
        <v>150</v>
      </c>
      <c r="AT148" s="177" t="s">
        <v>145</v>
      </c>
      <c r="AU148" s="177" t="s">
        <v>79</v>
      </c>
      <c r="AY148" s="20" t="s">
        <v>142</v>
      </c>
      <c r="BE148" s="178">
        <f>IF(N148="základní",J148,0)</f>
        <v>0</v>
      </c>
      <c r="BF148" s="178">
        <f>IF(N148="snížená",J148,0)</f>
        <v>0</v>
      </c>
      <c r="BG148" s="178">
        <f>IF(N148="zákl. přenesená",J148,0)</f>
        <v>0</v>
      </c>
      <c r="BH148" s="178">
        <f>IF(N148="sníž. přenesená",J148,0)</f>
        <v>0</v>
      </c>
      <c r="BI148" s="178">
        <f>IF(N148="nulová",J148,0)</f>
        <v>0</v>
      </c>
      <c r="BJ148" s="20" t="s">
        <v>79</v>
      </c>
      <c r="BK148" s="178">
        <f>ROUND(I148*H148,2)</f>
        <v>0</v>
      </c>
      <c r="BL148" s="20" t="s">
        <v>150</v>
      </c>
      <c r="BM148" s="177" t="s">
        <v>583</v>
      </c>
    </row>
    <row r="149" s="2" customFormat="1">
      <c r="A149" s="39"/>
      <c r="B149" s="40"/>
      <c r="C149" s="39"/>
      <c r="D149" s="179" t="s">
        <v>152</v>
      </c>
      <c r="E149" s="39"/>
      <c r="F149" s="180" t="s">
        <v>835</v>
      </c>
      <c r="G149" s="39"/>
      <c r="H149" s="39"/>
      <c r="I149" s="181"/>
      <c r="J149" s="39"/>
      <c r="K149" s="39"/>
      <c r="L149" s="40"/>
      <c r="M149" s="182"/>
      <c r="N149" s="183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152</v>
      </c>
      <c r="AU149" s="20" t="s">
        <v>79</v>
      </c>
    </row>
    <row r="150" s="12" customFormat="1" ht="25.92" customHeight="1">
      <c r="A150" s="12"/>
      <c r="B150" s="152"/>
      <c r="C150" s="12"/>
      <c r="D150" s="153" t="s">
        <v>70</v>
      </c>
      <c r="E150" s="154" t="s">
        <v>836</v>
      </c>
      <c r="F150" s="154" t="s">
        <v>837</v>
      </c>
      <c r="G150" s="12"/>
      <c r="H150" s="12"/>
      <c r="I150" s="155"/>
      <c r="J150" s="156">
        <f>BK150</f>
        <v>0</v>
      </c>
      <c r="K150" s="12"/>
      <c r="L150" s="152"/>
      <c r="M150" s="157"/>
      <c r="N150" s="158"/>
      <c r="O150" s="158"/>
      <c r="P150" s="159">
        <f>SUM(P151:P162)</f>
        <v>0</v>
      </c>
      <c r="Q150" s="158"/>
      <c r="R150" s="159">
        <f>SUM(R151:R162)</f>
        <v>0</v>
      </c>
      <c r="S150" s="158"/>
      <c r="T150" s="160">
        <f>SUM(T151:T162)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3" t="s">
        <v>79</v>
      </c>
      <c r="AT150" s="161" t="s">
        <v>70</v>
      </c>
      <c r="AU150" s="161" t="s">
        <v>71</v>
      </c>
      <c r="AY150" s="153" t="s">
        <v>142</v>
      </c>
      <c r="BK150" s="162">
        <f>SUM(BK151:BK162)</f>
        <v>0</v>
      </c>
    </row>
    <row r="151" s="2" customFormat="1" ht="16.5" customHeight="1">
      <c r="A151" s="39"/>
      <c r="B151" s="165"/>
      <c r="C151" s="166" t="s">
        <v>71</v>
      </c>
      <c r="D151" s="166" t="s">
        <v>145</v>
      </c>
      <c r="E151" s="167" t="s">
        <v>838</v>
      </c>
      <c r="F151" s="168" t="s">
        <v>839</v>
      </c>
      <c r="G151" s="169" t="s">
        <v>3</v>
      </c>
      <c r="H151" s="170">
        <v>1</v>
      </c>
      <c r="I151" s="171"/>
      <c r="J151" s="172">
        <f>ROUND(I151*H151,2)</f>
        <v>0</v>
      </c>
      <c r="K151" s="168" t="s">
        <v>3</v>
      </c>
      <c r="L151" s="40"/>
      <c r="M151" s="173" t="s">
        <v>3</v>
      </c>
      <c r="N151" s="174" t="s">
        <v>42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</v>
      </c>
      <c r="T151" s="17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150</v>
      </c>
      <c r="AT151" s="177" t="s">
        <v>145</v>
      </c>
      <c r="AU151" s="177" t="s">
        <v>79</v>
      </c>
      <c r="AY151" s="20" t="s">
        <v>142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79</v>
      </c>
      <c r="BK151" s="178">
        <f>ROUND(I151*H151,2)</f>
        <v>0</v>
      </c>
      <c r="BL151" s="20" t="s">
        <v>150</v>
      </c>
      <c r="BM151" s="177" t="s">
        <v>595</v>
      </c>
    </row>
    <row r="152" s="2" customFormat="1">
      <c r="A152" s="39"/>
      <c r="B152" s="40"/>
      <c r="C152" s="39"/>
      <c r="D152" s="179" t="s">
        <v>152</v>
      </c>
      <c r="E152" s="39"/>
      <c r="F152" s="180" t="s">
        <v>839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152</v>
      </c>
      <c r="AU152" s="20" t="s">
        <v>79</v>
      </c>
    </row>
    <row r="153" s="2" customFormat="1" ht="16.5" customHeight="1">
      <c r="A153" s="39"/>
      <c r="B153" s="165"/>
      <c r="C153" s="166" t="s">
        <v>71</v>
      </c>
      <c r="D153" s="166" t="s">
        <v>145</v>
      </c>
      <c r="E153" s="167" t="s">
        <v>840</v>
      </c>
      <c r="F153" s="168" t="s">
        <v>841</v>
      </c>
      <c r="G153" s="169" t="s">
        <v>3</v>
      </c>
      <c r="H153" s="170">
        <v>1.5</v>
      </c>
      <c r="I153" s="171"/>
      <c r="J153" s="172">
        <f>ROUND(I153*H153,2)</f>
        <v>0</v>
      </c>
      <c r="K153" s="168" t="s">
        <v>3</v>
      </c>
      <c r="L153" s="40"/>
      <c r="M153" s="173" t="s">
        <v>3</v>
      </c>
      <c r="N153" s="174" t="s">
        <v>42</v>
      </c>
      <c r="O153" s="73"/>
      <c r="P153" s="175">
        <f>O153*H153</f>
        <v>0</v>
      </c>
      <c r="Q153" s="175">
        <v>0</v>
      </c>
      <c r="R153" s="175">
        <f>Q153*H153</f>
        <v>0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150</v>
      </c>
      <c r="AT153" s="177" t="s">
        <v>145</v>
      </c>
      <c r="AU153" s="177" t="s">
        <v>79</v>
      </c>
      <c r="AY153" s="20" t="s">
        <v>142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79</v>
      </c>
      <c r="BK153" s="178">
        <f>ROUND(I153*H153,2)</f>
        <v>0</v>
      </c>
      <c r="BL153" s="20" t="s">
        <v>150</v>
      </c>
      <c r="BM153" s="177" t="s">
        <v>609</v>
      </c>
    </row>
    <row r="154" s="2" customFormat="1">
      <c r="A154" s="39"/>
      <c r="B154" s="40"/>
      <c r="C154" s="39"/>
      <c r="D154" s="179" t="s">
        <v>152</v>
      </c>
      <c r="E154" s="39"/>
      <c r="F154" s="180" t="s">
        <v>841</v>
      </c>
      <c r="G154" s="39"/>
      <c r="H154" s="39"/>
      <c r="I154" s="181"/>
      <c r="J154" s="39"/>
      <c r="K154" s="39"/>
      <c r="L154" s="40"/>
      <c r="M154" s="182"/>
      <c r="N154" s="183"/>
      <c r="O154" s="73"/>
      <c r="P154" s="73"/>
      <c r="Q154" s="73"/>
      <c r="R154" s="73"/>
      <c r="S154" s="73"/>
      <c r="T154" s="74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152</v>
      </c>
      <c r="AU154" s="20" t="s">
        <v>79</v>
      </c>
    </row>
    <row r="155" s="2" customFormat="1" ht="24.15" customHeight="1">
      <c r="A155" s="39"/>
      <c r="B155" s="165"/>
      <c r="C155" s="166" t="s">
        <v>71</v>
      </c>
      <c r="D155" s="166" t="s">
        <v>145</v>
      </c>
      <c r="E155" s="167" t="s">
        <v>842</v>
      </c>
      <c r="F155" s="168" t="s">
        <v>843</v>
      </c>
      <c r="G155" s="169" t="s">
        <v>3</v>
      </c>
      <c r="H155" s="170">
        <v>1</v>
      </c>
      <c r="I155" s="171"/>
      <c r="J155" s="172">
        <f>ROUND(I155*H155,2)</f>
        <v>0</v>
      </c>
      <c r="K155" s="168" t="s">
        <v>3</v>
      </c>
      <c r="L155" s="40"/>
      <c r="M155" s="173" t="s">
        <v>3</v>
      </c>
      <c r="N155" s="174" t="s">
        <v>42</v>
      </c>
      <c r="O155" s="73"/>
      <c r="P155" s="175">
        <f>O155*H155</f>
        <v>0</v>
      </c>
      <c r="Q155" s="175">
        <v>0</v>
      </c>
      <c r="R155" s="175">
        <f>Q155*H155</f>
        <v>0</v>
      </c>
      <c r="S155" s="175">
        <v>0</v>
      </c>
      <c r="T155" s="176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177" t="s">
        <v>150</v>
      </c>
      <c r="AT155" s="177" t="s">
        <v>145</v>
      </c>
      <c r="AU155" s="177" t="s">
        <v>79</v>
      </c>
      <c r="AY155" s="20" t="s">
        <v>142</v>
      </c>
      <c r="BE155" s="178">
        <f>IF(N155="základní",J155,0)</f>
        <v>0</v>
      </c>
      <c r="BF155" s="178">
        <f>IF(N155="snížená",J155,0)</f>
        <v>0</v>
      </c>
      <c r="BG155" s="178">
        <f>IF(N155="zákl. přenesená",J155,0)</f>
        <v>0</v>
      </c>
      <c r="BH155" s="178">
        <f>IF(N155="sníž. přenesená",J155,0)</f>
        <v>0</v>
      </c>
      <c r="BI155" s="178">
        <f>IF(N155="nulová",J155,0)</f>
        <v>0</v>
      </c>
      <c r="BJ155" s="20" t="s">
        <v>79</v>
      </c>
      <c r="BK155" s="178">
        <f>ROUND(I155*H155,2)</f>
        <v>0</v>
      </c>
      <c r="BL155" s="20" t="s">
        <v>150</v>
      </c>
      <c r="BM155" s="177" t="s">
        <v>620</v>
      </c>
    </row>
    <row r="156" s="2" customFormat="1">
      <c r="A156" s="39"/>
      <c r="B156" s="40"/>
      <c r="C156" s="39"/>
      <c r="D156" s="179" t="s">
        <v>152</v>
      </c>
      <c r="E156" s="39"/>
      <c r="F156" s="180" t="s">
        <v>843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152</v>
      </c>
      <c r="AU156" s="20" t="s">
        <v>79</v>
      </c>
    </row>
    <row r="157" s="2" customFormat="1" ht="16.5" customHeight="1">
      <c r="A157" s="39"/>
      <c r="B157" s="165"/>
      <c r="C157" s="166" t="s">
        <v>71</v>
      </c>
      <c r="D157" s="166" t="s">
        <v>145</v>
      </c>
      <c r="E157" s="167" t="s">
        <v>838</v>
      </c>
      <c r="F157" s="168" t="s">
        <v>839</v>
      </c>
      <c r="G157" s="169" t="s">
        <v>3</v>
      </c>
      <c r="H157" s="170">
        <v>1</v>
      </c>
      <c r="I157" s="171"/>
      <c r="J157" s="172">
        <f>ROUND(I157*H157,2)</f>
        <v>0</v>
      </c>
      <c r="K157" s="168" t="s">
        <v>3</v>
      </c>
      <c r="L157" s="40"/>
      <c r="M157" s="173" t="s">
        <v>3</v>
      </c>
      <c r="N157" s="174" t="s">
        <v>42</v>
      </c>
      <c r="O157" s="73"/>
      <c r="P157" s="175">
        <f>O157*H157</f>
        <v>0</v>
      </c>
      <c r="Q157" s="175">
        <v>0</v>
      </c>
      <c r="R157" s="175">
        <f>Q157*H157</f>
        <v>0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150</v>
      </c>
      <c r="AT157" s="177" t="s">
        <v>145</v>
      </c>
      <c r="AU157" s="177" t="s">
        <v>79</v>
      </c>
      <c r="AY157" s="20" t="s">
        <v>142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79</v>
      </c>
      <c r="BK157" s="178">
        <f>ROUND(I157*H157,2)</f>
        <v>0</v>
      </c>
      <c r="BL157" s="20" t="s">
        <v>150</v>
      </c>
      <c r="BM157" s="177" t="s">
        <v>632</v>
      </c>
    </row>
    <row r="158" s="2" customFormat="1">
      <c r="A158" s="39"/>
      <c r="B158" s="40"/>
      <c r="C158" s="39"/>
      <c r="D158" s="179" t="s">
        <v>152</v>
      </c>
      <c r="E158" s="39"/>
      <c r="F158" s="180" t="s">
        <v>839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152</v>
      </c>
      <c r="AU158" s="20" t="s">
        <v>79</v>
      </c>
    </row>
    <row r="159" s="2" customFormat="1" ht="16.5" customHeight="1">
      <c r="A159" s="39"/>
      <c r="B159" s="165"/>
      <c r="C159" s="166" t="s">
        <v>71</v>
      </c>
      <c r="D159" s="166" t="s">
        <v>145</v>
      </c>
      <c r="E159" s="167" t="s">
        <v>840</v>
      </c>
      <c r="F159" s="168" t="s">
        <v>841</v>
      </c>
      <c r="G159" s="169" t="s">
        <v>3</v>
      </c>
      <c r="H159" s="170">
        <v>1.5</v>
      </c>
      <c r="I159" s="171"/>
      <c r="J159" s="172">
        <f>ROUND(I159*H159,2)</f>
        <v>0</v>
      </c>
      <c r="K159" s="168" t="s">
        <v>3</v>
      </c>
      <c r="L159" s="40"/>
      <c r="M159" s="173" t="s">
        <v>3</v>
      </c>
      <c r="N159" s="174" t="s">
        <v>42</v>
      </c>
      <c r="O159" s="73"/>
      <c r="P159" s="175">
        <f>O159*H159</f>
        <v>0</v>
      </c>
      <c r="Q159" s="175">
        <v>0</v>
      </c>
      <c r="R159" s="175">
        <f>Q159*H159</f>
        <v>0</v>
      </c>
      <c r="S159" s="175">
        <v>0</v>
      </c>
      <c r="T159" s="176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177" t="s">
        <v>150</v>
      </c>
      <c r="AT159" s="177" t="s">
        <v>145</v>
      </c>
      <c r="AU159" s="177" t="s">
        <v>79</v>
      </c>
      <c r="AY159" s="20" t="s">
        <v>142</v>
      </c>
      <c r="BE159" s="178">
        <f>IF(N159="základní",J159,0)</f>
        <v>0</v>
      </c>
      <c r="BF159" s="178">
        <f>IF(N159="snížená",J159,0)</f>
        <v>0</v>
      </c>
      <c r="BG159" s="178">
        <f>IF(N159="zákl. přenesená",J159,0)</f>
        <v>0</v>
      </c>
      <c r="BH159" s="178">
        <f>IF(N159="sníž. přenesená",J159,0)</f>
        <v>0</v>
      </c>
      <c r="BI159" s="178">
        <f>IF(N159="nulová",J159,0)</f>
        <v>0</v>
      </c>
      <c r="BJ159" s="20" t="s">
        <v>79</v>
      </c>
      <c r="BK159" s="178">
        <f>ROUND(I159*H159,2)</f>
        <v>0</v>
      </c>
      <c r="BL159" s="20" t="s">
        <v>150</v>
      </c>
      <c r="BM159" s="177" t="s">
        <v>644</v>
      </c>
    </row>
    <row r="160" s="2" customFormat="1">
      <c r="A160" s="39"/>
      <c r="B160" s="40"/>
      <c r="C160" s="39"/>
      <c r="D160" s="179" t="s">
        <v>152</v>
      </c>
      <c r="E160" s="39"/>
      <c r="F160" s="180" t="s">
        <v>841</v>
      </c>
      <c r="G160" s="39"/>
      <c r="H160" s="39"/>
      <c r="I160" s="181"/>
      <c r="J160" s="39"/>
      <c r="K160" s="39"/>
      <c r="L160" s="40"/>
      <c r="M160" s="182"/>
      <c r="N160" s="183"/>
      <c r="O160" s="73"/>
      <c r="P160" s="73"/>
      <c r="Q160" s="73"/>
      <c r="R160" s="73"/>
      <c r="S160" s="73"/>
      <c r="T160" s="74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20" t="s">
        <v>152</v>
      </c>
      <c r="AU160" s="20" t="s">
        <v>79</v>
      </c>
    </row>
    <row r="161" s="2" customFormat="1" ht="16.5" customHeight="1">
      <c r="A161" s="39"/>
      <c r="B161" s="165"/>
      <c r="C161" s="166" t="s">
        <v>71</v>
      </c>
      <c r="D161" s="166" t="s">
        <v>145</v>
      </c>
      <c r="E161" s="167" t="s">
        <v>844</v>
      </c>
      <c r="F161" s="168" t="s">
        <v>845</v>
      </c>
      <c r="G161" s="169" t="s">
        <v>3</v>
      </c>
      <c r="H161" s="170">
        <v>1</v>
      </c>
      <c r="I161" s="171"/>
      <c r="J161" s="172">
        <f>ROUND(I161*H161,2)</f>
        <v>0</v>
      </c>
      <c r="K161" s="168" t="s">
        <v>3</v>
      </c>
      <c r="L161" s="40"/>
      <c r="M161" s="173" t="s">
        <v>3</v>
      </c>
      <c r="N161" s="174" t="s">
        <v>42</v>
      </c>
      <c r="O161" s="73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177" t="s">
        <v>150</v>
      </c>
      <c r="AT161" s="177" t="s">
        <v>145</v>
      </c>
      <c r="AU161" s="177" t="s">
        <v>79</v>
      </c>
      <c r="AY161" s="20" t="s">
        <v>142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20" t="s">
        <v>79</v>
      </c>
      <c r="BK161" s="178">
        <f>ROUND(I161*H161,2)</f>
        <v>0</v>
      </c>
      <c r="BL161" s="20" t="s">
        <v>150</v>
      </c>
      <c r="BM161" s="177" t="s">
        <v>664</v>
      </c>
    </row>
    <row r="162" s="2" customFormat="1">
      <c r="A162" s="39"/>
      <c r="B162" s="40"/>
      <c r="C162" s="39"/>
      <c r="D162" s="179" t="s">
        <v>152</v>
      </c>
      <c r="E162" s="39"/>
      <c r="F162" s="180" t="s">
        <v>845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152</v>
      </c>
      <c r="AU162" s="20" t="s">
        <v>79</v>
      </c>
    </row>
    <row r="163" s="12" customFormat="1" ht="25.92" customHeight="1">
      <c r="A163" s="12"/>
      <c r="B163" s="152"/>
      <c r="C163" s="12"/>
      <c r="D163" s="153" t="s">
        <v>70</v>
      </c>
      <c r="E163" s="154" t="s">
        <v>846</v>
      </c>
      <c r="F163" s="154" t="s">
        <v>847</v>
      </c>
      <c r="G163" s="12"/>
      <c r="H163" s="12"/>
      <c r="I163" s="155"/>
      <c r="J163" s="156">
        <f>BK163</f>
        <v>0</v>
      </c>
      <c r="K163" s="12"/>
      <c r="L163" s="152"/>
      <c r="M163" s="157"/>
      <c r="N163" s="158"/>
      <c r="O163" s="158"/>
      <c r="P163" s="159">
        <f>SUM(P164:P181)</f>
        <v>0</v>
      </c>
      <c r="Q163" s="158"/>
      <c r="R163" s="159">
        <f>SUM(R164:R181)</f>
        <v>0</v>
      </c>
      <c r="S163" s="158"/>
      <c r="T163" s="160">
        <f>SUM(T164:T181)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53" t="s">
        <v>79</v>
      </c>
      <c r="AT163" s="161" t="s">
        <v>70</v>
      </c>
      <c r="AU163" s="161" t="s">
        <v>71</v>
      </c>
      <c r="AY163" s="153" t="s">
        <v>142</v>
      </c>
      <c r="BK163" s="162">
        <f>SUM(BK164:BK181)</f>
        <v>0</v>
      </c>
    </row>
    <row r="164" s="2" customFormat="1" ht="16.5" customHeight="1">
      <c r="A164" s="39"/>
      <c r="B164" s="165"/>
      <c r="C164" s="166" t="s">
        <v>71</v>
      </c>
      <c r="D164" s="166" t="s">
        <v>145</v>
      </c>
      <c r="E164" s="167" t="s">
        <v>848</v>
      </c>
      <c r="F164" s="168" t="s">
        <v>849</v>
      </c>
      <c r="G164" s="169" t="s">
        <v>3</v>
      </c>
      <c r="H164" s="170">
        <v>2</v>
      </c>
      <c r="I164" s="171"/>
      <c r="J164" s="172">
        <f>ROUND(I164*H164,2)</f>
        <v>0</v>
      </c>
      <c r="K164" s="168" t="s">
        <v>3</v>
      </c>
      <c r="L164" s="40"/>
      <c r="M164" s="173" t="s">
        <v>3</v>
      </c>
      <c r="N164" s="174" t="s">
        <v>42</v>
      </c>
      <c r="O164" s="73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77" t="s">
        <v>150</v>
      </c>
      <c r="AT164" s="177" t="s">
        <v>145</v>
      </c>
      <c r="AU164" s="177" t="s">
        <v>79</v>
      </c>
      <c r="AY164" s="20" t="s">
        <v>142</v>
      </c>
      <c r="BE164" s="178">
        <f>IF(N164="základní",J164,0)</f>
        <v>0</v>
      </c>
      <c r="BF164" s="178">
        <f>IF(N164="snížená",J164,0)</f>
        <v>0</v>
      </c>
      <c r="BG164" s="178">
        <f>IF(N164="zákl. přenesená",J164,0)</f>
        <v>0</v>
      </c>
      <c r="BH164" s="178">
        <f>IF(N164="sníž. přenesená",J164,0)</f>
        <v>0</v>
      </c>
      <c r="BI164" s="178">
        <f>IF(N164="nulová",J164,0)</f>
        <v>0</v>
      </c>
      <c r="BJ164" s="20" t="s">
        <v>79</v>
      </c>
      <c r="BK164" s="178">
        <f>ROUND(I164*H164,2)</f>
        <v>0</v>
      </c>
      <c r="BL164" s="20" t="s">
        <v>150</v>
      </c>
      <c r="BM164" s="177" t="s">
        <v>682</v>
      </c>
    </row>
    <row r="165" s="2" customFormat="1">
      <c r="A165" s="39"/>
      <c r="B165" s="40"/>
      <c r="C165" s="39"/>
      <c r="D165" s="179" t="s">
        <v>152</v>
      </c>
      <c r="E165" s="39"/>
      <c r="F165" s="180" t="s">
        <v>849</v>
      </c>
      <c r="G165" s="39"/>
      <c r="H165" s="39"/>
      <c r="I165" s="181"/>
      <c r="J165" s="39"/>
      <c r="K165" s="39"/>
      <c r="L165" s="40"/>
      <c r="M165" s="182"/>
      <c r="N165" s="183"/>
      <c r="O165" s="73"/>
      <c r="P165" s="73"/>
      <c r="Q165" s="73"/>
      <c r="R165" s="73"/>
      <c r="S165" s="73"/>
      <c r="T165" s="74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20" t="s">
        <v>152</v>
      </c>
      <c r="AU165" s="20" t="s">
        <v>79</v>
      </c>
    </row>
    <row r="166" s="2" customFormat="1" ht="16.5" customHeight="1">
      <c r="A166" s="39"/>
      <c r="B166" s="165"/>
      <c r="C166" s="166" t="s">
        <v>71</v>
      </c>
      <c r="D166" s="166" t="s">
        <v>145</v>
      </c>
      <c r="E166" s="167" t="s">
        <v>850</v>
      </c>
      <c r="F166" s="168" t="s">
        <v>851</v>
      </c>
      <c r="G166" s="169" t="s">
        <v>3</v>
      </c>
      <c r="H166" s="170">
        <v>2</v>
      </c>
      <c r="I166" s="171"/>
      <c r="J166" s="172">
        <f>ROUND(I166*H166,2)</f>
        <v>0</v>
      </c>
      <c r="K166" s="168" t="s">
        <v>3</v>
      </c>
      <c r="L166" s="40"/>
      <c r="M166" s="173" t="s">
        <v>3</v>
      </c>
      <c r="N166" s="174" t="s">
        <v>42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150</v>
      </c>
      <c r="AT166" s="177" t="s">
        <v>145</v>
      </c>
      <c r="AU166" s="177" t="s">
        <v>79</v>
      </c>
      <c r="AY166" s="20" t="s">
        <v>142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79</v>
      </c>
      <c r="BK166" s="178">
        <f>ROUND(I166*H166,2)</f>
        <v>0</v>
      </c>
      <c r="BL166" s="20" t="s">
        <v>150</v>
      </c>
      <c r="BM166" s="177" t="s">
        <v>693</v>
      </c>
    </row>
    <row r="167" s="2" customFormat="1">
      <c r="A167" s="39"/>
      <c r="B167" s="40"/>
      <c r="C167" s="39"/>
      <c r="D167" s="179" t="s">
        <v>152</v>
      </c>
      <c r="E167" s="39"/>
      <c r="F167" s="180" t="s">
        <v>851</v>
      </c>
      <c r="G167" s="39"/>
      <c r="H167" s="39"/>
      <c r="I167" s="181"/>
      <c r="J167" s="39"/>
      <c r="K167" s="39"/>
      <c r="L167" s="40"/>
      <c r="M167" s="182"/>
      <c r="N167" s="183"/>
      <c r="O167" s="73"/>
      <c r="P167" s="73"/>
      <c r="Q167" s="73"/>
      <c r="R167" s="73"/>
      <c r="S167" s="73"/>
      <c r="T167" s="74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152</v>
      </c>
      <c r="AU167" s="20" t="s">
        <v>79</v>
      </c>
    </row>
    <row r="168" s="2" customFormat="1" ht="16.5" customHeight="1">
      <c r="A168" s="39"/>
      <c r="B168" s="165"/>
      <c r="C168" s="166" t="s">
        <v>71</v>
      </c>
      <c r="D168" s="166" t="s">
        <v>145</v>
      </c>
      <c r="E168" s="167" t="s">
        <v>848</v>
      </c>
      <c r="F168" s="168" t="s">
        <v>849</v>
      </c>
      <c r="G168" s="169" t="s">
        <v>3</v>
      </c>
      <c r="H168" s="170">
        <v>1</v>
      </c>
      <c r="I168" s="171"/>
      <c r="J168" s="172">
        <f>ROUND(I168*H168,2)</f>
        <v>0</v>
      </c>
      <c r="K168" s="168" t="s">
        <v>3</v>
      </c>
      <c r="L168" s="40"/>
      <c r="M168" s="173" t="s">
        <v>3</v>
      </c>
      <c r="N168" s="174" t="s">
        <v>42</v>
      </c>
      <c r="O168" s="73"/>
      <c r="P168" s="175">
        <f>O168*H168</f>
        <v>0</v>
      </c>
      <c r="Q168" s="175">
        <v>0</v>
      </c>
      <c r="R168" s="175">
        <f>Q168*H168</f>
        <v>0</v>
      </c>
      <c r="S168" s="175">
        <v>0</v>
      </c>
      <c r="T168" s="176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177" t="s">
        <v>150</v>
      </c>
      <c r="AT168" s="177" t="s">
        <v>145</v>
      </c>
      <c r="AU168" s="177" t="s">
        <v>79</v>
      </c>
      <c r="AY168" s="20" t="s">
        <v>142</v>
      </c>
      <c r="BE168" s="178">
        <f>IF(N168="základní",J168,0)</f>
        <v>0</v>
      </c>
      <c r="BF168" s="178">
        <f>IF(N168="snížená",J168,0)</f>
        <v>0</v>
      </c>
      <c r="BG168" s="178">
        <f>IF(N168="zákl. přenesená",J168,0)</f>
        <v>0</v>
      </c>
      <c r="BH168" s="178">
        <f>IF(N168="sníž. přenesená",J168,0)</f>
        <v>0</v>
      </c>
      <c r="BI168" s="178">
        <f>IF(N168="nulová",J168,0)</f>
        <v>0</v>
      </c>
      <c r="BJ168" s="20" t="s">
        <v>79</v>
      </c>
      <c r="BK168" s="178">
        <f>ROUND(I168*H168,2)</f>
        <v>0</v>
      </c>
      <c r="BL168" s="20" t="s">
        <v>150</v>
      </c>
      <c r="BM168" s="177" t="s">
        <v>708</v>
      </c>
    </row>
    <row r="169" s="2" customFormat="1">
      <c r="A169" s="39"/>
      <c r="B169" s="40"/>
      <c r="C169" s="39"/>
      <c r="D169" s="179" t="s">
        <v>152</v>
      </c>
      <c r="E169" s="39"/>
      <c r="F169" s="180" t="s">
        <v>849</v>
      </c>
      <c r="G169" s="39"/>
      <c r="H169" s="39"/>
      <c r="I169" s="181"/>
      <c r="J169" s="39"/>
      <c r="K169" s="39"/>
      <c r="L169" s="40"/>
      <c r="M169" s="182"/>
      <c r="N169" s="183"/>
      <c r="O169" s="73"/>
      <c r="P169" s="73"/>
      <c r="Q169" s="73"/>
      <c r="R169" s="73"/>
      <c r="S169" s="73"/>
      <c r="T169" s="74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20" t="s">
        <v>152</v>
      </c>
      <c r="AU169" s="20" t="s">
        <v>79</v>
      </c>
    </row>
    <row r="170" s="2" customFormat="1" ht="16.5" customHeight="1">
      <c r="A170" s="39"/>
      <c r="B170" s="165"/>
      <c r="C170" s="166" t="s">
        <v>71</v>
      </c>
      <c r="D170" s="166" t="s">
        <v>145</v>
      </c>
      <c r="E170" s="167" t="s">
        <v>848</v>
      </c>
      <c r="F170" s="168" t="s">
        <v>849</v>
      </c>
      <c r="G170" s="169" t="s">
        <v>3</v>
      </c>
      <c r="H170" s="170">
        <v>1</v>
      </c>
      <c r="I170" s="171"/>
      <c r="J170" s="172">
        <f>ROUND(I170*H170,2)</f>
        <v>0</v>
      </c>
      <c r="K170" s="168" t="s">
        <v>3</v>
      </c>
      <c r="L170" s="40"/>
      <c r="M170" s="173" t="s">
        <v>3</v>
      </c>
      <c r="N170" s="174" t="s">
        <v>42</v>
      </c>
      <c r="O170" s="73"/>
      <c r="P170" s="175">
        <f>O170*H170</f>
        <v>0</v>
      </c>
      <c r="Q170" s="175">
        <v>0</v>
      </c>
      <c r="R170" s="175">
        <f>Q170*H170</f>
        <v>0</v>
      </c>
      <c r="S170" s="175">
        <v>0</v>
      </c>
      <c r="T170" s="176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177" t="s">
        <v>150</v>
      </c>
      <c r="AT170" s="177" t="s">
        <v>145</v>
      </c>
      <c r="AU170" s="177" t="s">
        <v>79</v>
      </c>
      <c r="AY170" s="20" t="s">
        <v>142</v>
      </c>
      <c r="BE170" s="178">
        <f>IF(N170="základní",J170,0)</f>
        <v>0</v>
      </c>
      <c r="BF170" s="178">
        <f>IF(N170="snížená",J170,0)</f>
        <v>0</v>
      </c>
      <c r="BG170" s="178">
        <f>IF(N170="zákl. přenesená",J170,0)</f>
        <v>0</v>
      </c>
      <c r="BH170" s="178">
        <f>IF(N170="sníž. přenesená",J170,0)</f>
        <v>0</v>
      </c>
      <c r="BI170" s="178">
        <f>IF(N170="nulová",J170,0)</f>
        <v>0</v>
      </c>
      <c r="BJ170" s="20" t="s">
        <v>79</v>
      </c>
      <c r="BK170" s="178">
        <f>ROUND(I170*H170,2)</f>
        <v>0</v>
      </c>
      <c r="BL170" s="20" t="s">
        <v>150</v>
      </c>
      <c r="BM170" s="177" t="s">
        <v>719</v>
      </c>
    </row>
    <row r="171" s="2" customFormat="1">
      <c r="A171" s="39"/>
      <c r="B171" s="40"/>
      <c r="C171" s="39"/>
      <c r="D171" s="179" t="s">
        <v>152</v>
      </c>
      <c r="E171" s="39"/>
      <c r="F171" s="180" t="s">
        <v>849</v>
      </c>
      <c r="G171" s="39"/>
      <c r="H171" s="39"/>
      <c r="I171" s="181"/>
      <c r="J171" s="39"/>
      <c r="K171" s="39"/>
      <c r="L171" s="40"/>
      <c r="M171" s="182"/>
      <c r="N171" s="183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152</v>
      </c>
      <c r="AU171" s="20" t="s">
        <v>79</v>
      </c>
    </row>
    <row r="172" s="2" customFormat="1" ht="16.5" customHeight="1">
      <c r="A172" s="39"/>
      <c r="B172" s="165"/>
      <c r="C172" s="166" t="s">
        <v>71</v>
      </c>
      <c r="D172" s="166" t="s">
        <v>145</v>
      </c>
      <c r="E172" s="167" t="s">
        <v>850</v>
      </c>
      <c r="F172" s="168" t="s">
        <v>851</v>
      </c>
      <c r="G172" s="169" t="s">
        <v>3</v>
      </c>
      <c r="H172" s="170">
        <v>2</v>
      </c>
      <c r="I172" s="171"/>
      <c r="J172" s="172">
        <f>ROUND(I172*H172,2)</f>
        <v>0</v>
      </c>
      <c r="K172" s="168" t="s">
        <v>3</v>
      </c>
      <c r="L172" s="40"/>
      <c r="M172" s="173" t="s">
        <v>3</v>
      </c>
      <c r="N172" s="174" t="s">
        <v>42</v>
      </c>
      <c r="O172" s="73"/>
      <c r="P172" s="175">
        <f>O172*H172</f>
        <v>0</v>
      </c>
      <c r="Q172" s="175">
        <v>0</v>
      </c>
      <c r="R172" s="175">
        <f>Q172*H172</f>
        <v>0</v>
      </c>
      <c r="S172" s="175">
        <v>0</v>
      </c>
      <c r="T172" s="176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77" t="s">
        <v>150</v>
      </c>
      <c r="AT172" s="177" t="s">
        <v>145</v>
      </c>
      <c r="AU172" s="177" t="s">
        <v>79</v>
      </c>
      <c r="AY172" s="20" t="s">
        <v>142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20" t="s">
        <v>79</v>
      </c>
      <c r="BK172" s="178">
        <f>ROUND(I172*H172,2)</f>
        <v>0</v>
      </c>
      <c r="BL172" s="20" t="s">
        <v>150</v>
      </c>
      <c r="BM172" s="177" t="s">
        <v>729</v>
      </c>
    </row>
    <row r="173" s="2" customFormat="1">
      <c r="A173" s="39"/>
      <c r="B173" s="40"/>
      <c r="C173" s="39"/>
      <c r="D173" s="179" t="s">
        <v>152</v>
      </c>
      <c r="E173" s="39"/>
      <c r="F173" s="180" t="s">
        <v>851</v>
      </c>
      <c r="G173" s="39"/>
      <c r="H173" s="39"/>
      <c r="I173" s="181"/>
      <c r="J173" s="39"/>
      <c r="K173" s="39"/>
      <c r="L173" s="40"/>
      <c r="M173" s="182"/>
      <c r="N173" s="183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152</v>
      </c>
      <c r="AU173" s="20" t="s">
        <v>79</v>
      </c>
    </row>
    <row r="174" s="2" customFormat="1" ht="16.5" customHeight="1">
      <c r="A174" s="39"/>
      <c r="B174" s="165"/>
      <c r="C174" s="166" t="s">
        <v>71</v>
      </c>
      <c r="D174" s="166" t="s">
        <v>145</v>
      </c>
      <c r="E174" s="167" t="s">
        <v>848</v>
      </c>
      <c r="F174" s="168" t="s">
        <v>849</v>
      </c>
      <c r="G174" s="169" t="s">
        <v>3</v>
      </c>
      <c r="H174" s="170">
        <v>2</v>
      </c>
      <c r="I174" s="171"/>
      <c r="J174" s="172">
        <f>ROUND(I174*H174,2)</f>
        <v>0</v>
      </c>
      <c r="K174" s="168" t="s">
        <v>3</v>
      </c>
      <c r="L174" s="40"/>
      <c r="M174" s="173" t="s">
        <v>3</v>
      </c>
      <c r="N174" s="174" t="s">
        <v>42</v>
      </c>
      <c r="O174" s="73"/>
      <c r="P174" s="175">
        <f>O174*H174</f>
        <v>0</v>
      </c>
      <c r="Q174" s="175">
        <v>0</v>
      </c>
      <c r="R174" s="175">
        <f>Q174*H174</f>
        <v>0</v>
      </c>
      <c r="S174" s="175">
        <v>0</v>
      </c>
      <c r="T174" s="17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7" t="s">
        <v>150</v>
      </c>
      <c r="AT174" s="177" t="s">
        <v>145</v>
      </c>
      <c r="AU174" s="177" t="s">
        <v>79</v>
      </c>
      <c r="AY174" s="20" t="s">
        <v>142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20" t="s">
        <v>79</v>
      </c>
      <c r="BK174" s="178">
        <f>ROUND(I174*H174,2)</f>
        <v>0</v>
      </c>
      <c r="BL174" s="20" t="s">
        <v>150</v>
      </c>
      <c r="BM174" s="177" t="s">
        <v>739</v>
      </c>
    </row>
    <row r="175" s="2" customFormat="1">
      <c r="A175" s="39"/>
      <c r="B175" s="40"/>
      <c r="C175" s="39"/>
      <c r="D175" s="179" t="s">
        <v>152</v>
      </c>
      <c r="E175" s="39"/>
      <c r="F175" s="180" t="s">
        <v>849</v>
      </c>
      <c r="G175" s="39"/>
      <c r="H175" s="39"/>
      <c r="I175" s="181"/>
      <c r="J175" s="39"/>
      <c r="K175" s="39"/>
      <c r="L175" s="40"/>
      <c r="M175" s="182"/>
      <c r="N175" s="183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152</v>
      </c>
      <c r="AU175" s="20" t="s">
        <v>79</v>
      </c>
    </row>
    <row r="176" s="2" customFormat="1" ht="16.5" customHeight="1">
      <c r="A176" s="39"/>
      <c r="B176" s="165"/>
      <c r="C176" s="166" t="s">
        <v>71</v>
      </c>
      <c r="D176" s="166" t="s">
        <v>145</v>
      </c>
      <c r="E176" s="167" t="s">
        <v>852</v>
      </c>
      <c r="F176" s="168" t="s">
        <v>853</v>
      </c>
      <c r="G176" s="169" t="s">
        <v>3</v>
      </c>
      <c r="H176" s="170">
        <v>7.8200000000000003</v>
      </c>
      <c r="I176" s="171"/>
      <c r="J176" s="172">
        <f>ROUND(I176*H176,2)</f>
        <v>0</v>
      </c>
      <c r="K176" s="168" t="s">
        <v>3</v>
      </c>
      <c r="L176" s="40"/>
      <c r="M176" s="173" t="s">
        <v>3</v>
      </c>
      <c r="N176" s="174" t="s">
        <v>42</v>
      </c>
      <c r="O176" s="73"/>
      <c r="P176" s="175">
        <f>O176*H176</f>
        <v>0</v>
      </c>
      <c r="Q176" s="175">
        <v>0</v>
      </c>
      <c r="R176" s="175">
        <f>Q176*H176</f>
        <v>0</v>
      </c>
      <c r="S176" s="175">
        <v>0</v>
      </c>
      <c r="T176" s="176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177" t="s">
        <v>150</v>
      </c>
      <c r="AT176" s="177" t="s">
        <v>145</v>
      </c>
      <c r="AU176" s="177" t="s">
        <v>79</v>
      </c>
      <c r="AY176" s="20" t="s">
        <v>142</v>
      </c>
      <c r="BE176" s="178">
        <f>IF(N176="základní",J176,0)</f>
        <v>0</v>
      </c>
      <c r="BF176" s="178">
        <f>IF(N176="snížená",J176,0)</f>
        <v>0</v>
      </c>
      <c r="BG176" s="178">
        <f>IF(N176="zákl. přenesená",J176,0)</f>
        <v>0</v>
      </c>
      <c r="BH176" s="178">
        <f>IF(N176="sníž. přenesená",J176,0)</f>
        <v>0</v>
      </c>
      <c r="BI176" s="178">
        <f>IF(N176="nulová",J176,0)</f>
        <v>0</v>
      </c>
      <c r="BJ176" s="20" t="s">
        <v>79</v>
      </c>
      <c r="BK176" s="178">
        <f>ROUND(I176*H176,2)</f>
        <v>0</v>
      </c>
      <c r="BL176" s="20" t="s">
        <v>150</v>
      </c>
      <c r="BM176" s="177" t="s">
        <v>745</v>
      </c>
    </row>
    <row r="177" s="2" customFormat="1">
      <c r="A177" s="39"/>
      <c r="B177" s="40"/>
      <c r="C177" s="39"/>
      <c r="D177" s="179" t="s">
        <v>152</v>
      </c>
      <c r="E177" s="39"/>
      <c r="F177" s="180" t="s">
        <v>853</v>
      </c>
      <c r="G177" s="39"/>
      <c r="H177" s="39"/>
      <c r="I177" s="181"/>
      <c r="J177" s="39"/>
      <c r="K177" s="39"/>
      <c r="L177" s="40"/>
      <c r="M177" s="182"/>
      <c r="N177" s="183"/>
      <c r="O177" s="73"/>
      <c r="P177" s="73"/>
      <c r="Q177" s="73"/>
      <c r="R177" s="73"/>
      <c r="S177" s="73"/>
      <c r="T177" s="74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20" t="s">
        <v>152</v>
      </c>
      <c r="AU177" s="20" t="s">
        <v>79</v>
      </c>
    </row>
    <row r="178" s="2" customFormat="1" ht="16.5" customHeight="1">
      <c r="A178" s="39"/>
      <c r="B178" s="165"/>
      <c r="C178" s="166" t="s">
        <v>71</v>
      </c>
      <c r="D178" s="166" t="s">
        <v>145</v>
      </c>
      <c r="E178" s="167" t="s">
        <v>852</v>
      </c>
      <c r="F178" s="168" t="s">
        <v>853</v>
      </c>
      <c r="G178" s="169" t="s">
        <v>3</v>
      </c>
      <c r="H178" s="170">
        <v>7.8200000000000003</v>
      </c>
      <c r="I178" s="171"/>
      <c r="J178" s="172">
        <f>ROUND(I178*H178,2)</f>
        <v>0</v>
      </c>
      <c r="K178" s="168" t="s">
        <v>3</v>
      </c>
      <c r="L178" s="40"/>
      <c r="M178" s="173" t="s">
        <v>3</v>
      </c>
      <c r="N178" s="174" t="s">
        <v>42</v>
      </c>
      <c r="O178" s="73"/>
      <c r="P178" s="175">
        <f>O178*H178</f>
        <v>0</v>
      </c>
      <c r="Q178" s="175">
        <v>0</v>
      </c>
      <c r="R178" s="175">
        <f>Q178*H178</f>
        <v>0</v>
      </c>
      <c r="S178" s="175">
        <v>0</v>
      </c>
      <c r="T178" s="176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77" t="s">
        <v>150</v>
      </c>
      <c r="AT178" s="177" t="s">
        <v>145</v>
      </c>
      <c r="AU178" s="177" t="s">
        <v>79</v>
      </c>
      <c r="AY178" s="20" t="s">
        <v>142</v>
      </c>
      <c r="BE178" s="178">
        <f>IF(N178="základní",J178,0)</f>
        <v>0</v>
      </c>
      <c r="BF178" s="178">
        <f>IF(N178="snížená",J178,0)</f>
        <v>0</v>
      </c>
      <c r="BG178" s="178">
        <f>IF(N178="zákl. přenesená",J178,0)</f>
        <v>0</v>
      </c>
      <c r="BH178" s="178">
        <f>IF(N178="sníž. přenesená",J178,0)</f>
        <v>0</v>
      </c>
      <c r="BI178" s="178">
        <f>IF(N178="nulová",J178,0)</f>
        <v>0</v>
      </c>
      <c r="BJ178" s="20" t="s">
        <v>79</v>
      </c>
      <c r="BK178" s="178">
        <f>ROUND(I178*H178,2)</f>
        <v>0</v>
      </c>
      <c r="BL178" s="20" t="s">
        <v>150</v>
      </c>
      <c r="BM178" s="177" t="s">
        <v>755</v>
      </c>
    </row>
    <row r="179" s="2" customFormat="1">
      <c r="A179" s="39"/>
      <c r="B179" s="40"/>
      <c r="C179" s="39"/>
      <c r="D179" s="179" t="s">
        <v>152</v>
      </c>
      <c r="E179" s="39"/>
      <c r="F179" s="180" t="s">
        <v>853</v>
      </c>
      <c r="G179" s="39"/>
      <c r="H179" s="39"/>
      <c r="I179" s="181"/>
      <c r="J179" s="39"/>
      <c r="K179" s="39"/>
      <c r="L179" s="40"/>
      <c r="M179" s="182"/>
      <c r="N179" s="183"/>
      <c r="O179" s="73"/>
      <c r="P179" s="73"/>
      <c r="Q179" s="73"/>
      <c r="R179" s="73"/>
      <c r="S179" s="73"/>
      <c r="T179" s="74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20" t="s">
        <v>152</v>
      </c>
      <c r="AU179" s="20" t="s">
        <v>79</v>
      </c>
    </row>
    <row r="180" s="2" customFormat="1" ht="16.5" customHeight="1">
      <c r="A180" s="39"/>
      <c r="B180" s="165"/>
      <c r="C180" s="166" t="s">
        <v>71</v>
      </c>
      <c r="D180" s="166" t="s">
        <v>145</v>
      </c>
      <c r="E180" s="167" t="s">
        <v>854</v>
      </c>
      <c r="F180" s="168" t="s">
        <v>855</v>
      </c>
      <c r="G180" s="169" t="s">
        <v>3</v>
      </c>
      <c r="H180" s="170">
        <v>4</v>
      </c>
      <c r="I180" s="171"/>
      <c r="J180" s="172">
        <f>ROUND(I180*H180,2)</f>
        <v>0</v>
      </c>
      <c r="K180" s="168" t="s">
        <v>3</v>
      </c>
      <c r="L180" s="40"/>
      <c r="M180" s="173" t="s">
        <v>3</v>
      </c>
      <c r="N180" s="174" t="s">
        <v>42</v>
      </c>
      <c r="O180" s="73"/>
      <c r="P180" s="175">
        <f>O180*H180</f>
        <v>0</v>
      </c>
      <c r="Q180" s="175">
        <v>0</v>
      </c>
      <c r="R180" s="175">
        <f>Q180*H180</f>
        <v>0</v>
      </c>
      <c r="S180" s="175">
        <v>0</v>
      </c>
      <c r="T180" s="176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77" t="s">
        <v>150</v>
      </c>
      <c r="AT180" s="177" t="s">
        <v>145</v>
      </c>
      <c r="AU180" s="177" t="s">
        <v>79</v>
      </c>
      <c r="AY180" s="20" t="s">
        <v>142</v>
      </c>
      <c r="BE180" s="178">
        <f>IF(N180="základní",J180,0)</f>
        <v>0</v>
      </c>
      <c r="BF180" s="178">
        <f>IF(N180="snížená",J180,0)</f>
        <v>0</v>
      </c>
      <c r="BG180" s="178">
        <f>IF(N180="zákl. přenesená",J180,0)</f>
        <v>0</v>
      </c>
      <c r="BH180" s="178">
        <f>IF(N180="sníž. přenesená",J180,0)</f>
        <v>0</v>
      </c>
      <c r="BI180" s="178">
        <f>IF(N180="nulová",J180,0)</f>
        <v>0</v>
      </c>
      <c r="BJ180" s="20" t="s">
        <v>79</v>
      </c>
      <c r="BK180" s="178">
        <f>ROUND(I180*H180,2)</f>
        <v>0</v>
      </c>
      <c r="BL180" s="20" t="s">
        <v>150</v>
      </c>
      <c r="BM180" s="177" t="s">
        <v>765</v>
      </c>
    </row>
    <row r="181" s="2" customFormat="1">
      <c r="A181" s="39"/>
      <c r="B181" s="40"/>
      <c r="C181" s="39"/>
      <c r="D181" s="179" t="s">
        <v>152</v>
      </c>
      <c r="E181" s="39"/>
      <c r="F181" s="180" t="s">
        <v>855</v>
      </c>
      <c r="G181" s="39"/>
      <c r="H181" s="39"/>
      <c r="I181" s="181"/>
      <c r="J181" s="39"/>
      <c r="K181" s="39"/>
      <c r="L181" s="40"/>
      <c r="M181" s="182"/>
      <c r="N181" s="183"/>
      <c r="O181" s="73"/>
      <c r="P181" s="73"/>
      <c r="Q181" s="73"/>
      <c r="R181" s="73"/>
      <c r="S181" s="73"/>
      <c r="T181" s="74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20" t="s">
        <v>152</v>
      </c>
      <c r="AU181" s="20" t="s">
        <v>79</v>
      </c>
    </row>
    <row r="182" s="12" customFormat="1" ht="25.92" customHeight="1">
      <c r="A182" s="12"/>
      <c r="B182" s="152"/>
      <c r="C182" s="12"/>
      <c r="D182" s="153" t="s">
        <v>70</v>
      </c>
      <c r="E182" s="154" t="s">
        <v>856</v>
      </c>
      <c r="F182" s="154" t="s">
        <v>857</v>
      </c>
      <c r="G182" s="12"/>
      <c r="H182" s="12"/>
      <c r="I182" s="155"/>
      <c r="J182" s="156">
        <f>BK182</f>
        <v>0</v>
      </c>
      <c r="K182" s="12"/>
      <c r="L182" s="152"/>
      <c r="M182" s="157"/>
      <c r="N182" s="158"/>
      <c r="O182" s="158"/>
      <c r="P182" s="159">
        <f>SUM(P183:P198)</f>
        <v>0</v>
      </c>
      <c r="Q182" s="158"/>
      <c r="R182" s="159">
        <f>SUM(R183:R198)</f>
        <v>0</v>
      </c>
      <c r="S182" s="158"/>
      <c r="T182" s="160">
        <f>SUM(T183:T198)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3" t="s">
        <v>79</v>
      </c>
      <c r="AT182" s="161" t="s">
        <v>70</v>
      </c>
      <c r="AU182" s="161" t="s">
        <v>71</v>
      </c>
      <c r="AY182" s="153" t="s">
        <v>142</v>
      </c>
      <c r="BK182" s="162">
        <f>SUM(BK183:BK198)</f>
        <v>0</v>
      </c>
    </row>
    <row r="183" s="2" customFormat="1" ht="16.5" customHeight="1">
      <c r="A183" s="39"/>
      <c r="B183" s="165"/>
      <c r="C183" s="166" t="s">
        <v>71</v>
      </c>
      <c r="D183" s="166" t="s">
        <v>145</v>
      </c>
      <c r="E183" s="167" t="s">
        <v>858</v>
      </c>
      <c r="F183" s="168" t="s">
        <v>859</v>
      </c>
      <c r="G183" s="169" t="s">
        <v>3</v>
      </c>
      <c r="H183" s="170">
        <v>1</v>
      </c>
      <c r="I183" s="171"/>
      <c r="J183" s="172">
        <f>ROUND(I183*H183,2)</f>
        <v>0</v>
      </c>
      <c r="K183" s="168" t="s">
        <v>3</v>
      </c>
      <c r="L183" s="40"/>
      <c r="M183" s="173" t="s">
        <v>3</v>
      </c>
      <c r="N183" s="174" t="s">
        <v>42</v>
      </c>
      <c r="O183" s="73"/>
      <c r="P183" s="175">
        <f>O183*H183</f>
        <v>0</v>
      </c>
      <c r="Q183" s="175">
        <v>0</v>
      </c>
      <c r="R183" s="175">
        <f>Q183*H183</f>
        <v>0</v>
      </c>
      <c r="S183" s="175">
        <v>0</v>
      </c>
      <c r="T183" s="176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177" t="s">
        <v>150</v>
      </c>
      <c r="AT183" s="177" t="s">
        <v>145</v>
      </c>
      <c r="AU183" s="177" t="s">
        <v>79</v>
      </c>
      <c r="AY183" s="20" t="s">
        <v>142</v>
      </c>
      <c r="BE183" s="178">
        <f>IF(N183="základní",J183,0)</f>
        <v>0</v>
      </c>
      <c r="BF183" s="178">
        <f>IF(N183="snížená",J183,0)</f>
        <v>0</v>
      </c>
      <c r="BG183" s="178">
        <f>IF(N183="zákl. přenesená",J183,0)</f>
        <v>0</v>
      </c>
      <c r="BH183" s="178">
        <f>IF(N183="sníž. přenesená",J183,0)</f>
        <v>0</v>
      </c>
      <c r="BI183" s="178">
        <f>IF(N183="nulová",J183,0)</f>
        <v>0</v>
      </c>
      <c r="BJ183" s="20" t="s">
        <v>79</v>
      </c>
      <c r="BK183" s="178">
        <f>ROUND(I183*H183,2)</f>
        <v>0</v>
      </c>
      <c r="BL183" s="20" t="s">
        <v>150</v>
      </c>
      <c r="BM183" s="177" t="s">
        <v>860</v>
      </c>
    </row>
    <row r="184" s="2" customFormat="1">
      <c r="A184" s="39"/>
      <c r="B184" s="40"/>
      <c r="C184" s="39"/>
      <c r="D184" s="179" t="s">
        <v>152</v>
      </c>
      <c r="E184" s="39"/>
      <c r="F184" s="180" t="s">
        <v>859</v>
      </c>
      <c r="G184" s="39"/>
      <c r="H184" s="39"/>
      <c r="I184" s="181"/>
      <c r="J184" s="39"/>
      <c r="K184" s="39"/>
      <c r="L184" s="40"/>
      <c r="M184" s="182"/>
      <c r="N184" s="183"/>
      <c r="O184" s="73"/>
      <c r="P184" s="73"/>
      <c r="Q184" s="73"/>
      <c r="R184" s="73"/>
      <c r="S184" s="73"/>
      <c r="T184" s="74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20" t="s">
        <v>152</v>
      </c>
      <c r="AU184" s="20" t="s">
        <v>79</v>
      </c>
    </row>
    <row r="185" s="2" customFormat="1" ht="16.5" customHeight="1">
      <c r="A185" s="39"/>
      <c r="B185" s="165"/>
      <c r="C185" s="166" t="s">
        <v>71</v>
      </c>
      <c r="D185" s="166" t="s">
        <v>145</v>
      </c>
      <c r="E185" s="167" t="s">
        <v>861</v>
      </c>
      <c r="F185" s="168" t="s">
        <v>862</v>
      </c>
      <c r="G185" s="169" t="s">
        <v>3</v>
      </c>
      <c r="H185" s="170">
        <v>1</v>
      </c>
      <c r="I185" s="171"/>
      <c r="J185" s="172">
        <f>ROUND(I185*H185,2)</f>
        <v>0</v>
      </c>
      <c r="K185" s="168" t="s">
        <v>3</v>
      </c>
      <c r="L185" s="40"/>
      <c r="M185" s="173" t="s">
        <v>3</v>
      </c>
      <c r="N185" s="174" t="s">
        <v>42</v>
      </c>
      <c r="O185" s="73"/>
      <c r="P185" s="175">
        <f>O185*H185</f>
        <v>0</v>
      </c>
      <c r="Q185" s="175">
        <v>0</v>
      </c>
      <c r="R185" s="175">
        <f>Q185*H185</f>
        <v>0</v>
      </c>
      <c r="S185" s="175">
        <v>0</v>
      </c>
      <c r="T185" s="176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177" t="s">
        <v>150</v>
      </c>
      <c r="AT185" s="177" t="s">
        <v>145</v>
      </c>
      <c r="AU185" s="177" t="s">
        <v>79</v>
      </c>
      <c r="AY185" s="20" t="s">
        <v>142</v>
      </c>
      <c r="BE185" s="178">
        <f>IF(N185="základní",J185,0)</f>
        <v>0</v>
      </c>
      <c r="BF185" s="178">
        <f>IF(N185="snížená",J185,0)</f>
        <v>0</v>
      </c>
      <c r="BG185" s="178">
        <f>IF(N185="zákl. přenesená",J185,0)</f>
        <v>0</v>
      </c>
      <c r="BH185" s="178">
        <f>IF(N185="sníž. přenesená",J185,0)</f>
        <v>0</v>
      </c>
      <c r="BI185" s="178">
        <f>IF(N185="nulová",J185,0)</f>
        <v>0</v>
      </c>
      <c r="BJ185" s="20" t="s">
        <v>79</v>
      </c>
      <c r="BK185" s="178">
        <f>ROUND(I185*H185,2)</f>
        <v>0</v>
      </c>
      <c r="BL185" s="20" t="s">
        <v>150</v>
      </c>
      <c r="BM185" s="177" t="s">
        <v>863</v>
      </c>
    </row>
    <row r="186" s="2" customFormat="1">
      <c r="A186" s="39"/>
      <c r="B186" s="40"/>
      <c r="C186" s="39"/>
      <c r="D186" s="179" t="s">
        <v>152</v>
      </c>
      <c r="E186" s="39"/>
      <c r="F186" s="180" t="s">
        <v>862</v>
      </c>
      <c r="G186" s="39"/>
      <c r="H186" s="39"/>
      <c r="I186" s="181"/>
      <c r="J186" s="39"/>
      <c r="K186" s="39"/>
      <c r="L186" s="40"/>
      <c r="M186" s="182"/>
      <c r="N186" s="183"/>
      <c r="O186" s="73"/>
      <c r="P186" s="73"/>
      <c r="Q186" s="73"/>
      <c r="R186" s="73"/>
      <c r="S186" s="73"/>
      <c r="T186" s="74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20" t="s">
        <v>152</v>
      </c>
      <c r="AU186" s="20" t="s">
        <v>79</v>
      </c>
    </row>
    <row r="187" s="2" customFormat="1" ht="24.15" customHeight="1">
      <c r="A187" s="39"/>
      <c r="B187" s="165"/>
      <c r="C187" s="166" t="s">
        <v>71</v>
      </c>
      <c r="D187" s="166" t="s">
        <v>145</v>
      </c>
      <c r="E187" s="167" t="s">
        <v>864</v>
      </c>
      <c r="F187" s="168" t="s">
        <v>865</v>
      </c>
      <c r="G187" s="169" t="s">
        <v>3</v>
      </c>
      <c r="H187" s="170">
        <v>1</v>
      </c>
      <c r="I187" s="171"/>
      <c r="J187" s="172">
        <f>ROUND(I187*H187,2)</f>
        <v>0</v>
      </c>
      <c r="K187" s="168" t="s">
        <v>3</v>
      </c>
      <c r="L187" s="40"/>
      <c r="M187" s="173" t="s">
        <v>3</v>
      </c>
      <c r="N187" s="174" t="s">
        <v>42</v>
      </c>
      <c r="O187" s="73"/>
      <c r="P187" s="175">
        <f>O187*H187</f>
        <v>0</v>
      </c>
      <c r="Q187" s="175">
        <v>0</v>
      </c>
      <c r="R187" s="175">
        <f>Q187*H187</f>
        <v>0</v>
      </c>
      <c r="S187" s="175">
        <v>0</v>
      </c>
      <c r="T187" s="176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177" t="s">
        <v>150</v>
      </c>
      <c r="AT187" s="177" t="s">
        <v>145</v>
      </c>
      <c r="AU187" s="177" t="s">
        <v>79</v>
      </c>
      <c r="AY187" s="20" t="s">
        <v>142</v>
      </c>
      <c r="BE187" s="178">
        <f>IF(N187="základní",J187,0)</f>
        <v>0</v>
      </c>
      <c r="BF187" s="178">
        <f>IF(N187="snížená",J187,0)</f>
        <v>0</v>
      </c>
      <c r="BG187" s="178">
        <f>IF(N187="zákl. přenesená",J187,0)</f>
        <v>0</v>
      </c>
      <c r="BH187" s="178">
        <f>IF(N187="sníž. přenesená",J187,0)</f>
        <v>0</v>
      </c>
      <c r="BI187" s="178">
        <f>IF(N187="nulová",J187,0)</f>
        <v>0</v>
      </c>
      <c r="BJ187" s="20" t="s">
        <v>79</v>
      </c>
      <c r="BK187" s="178">
        <f>ROUND(I187*H187,2)</f>
        <v>0</v>
      </c>
      <c r="BL187" s="20" t="s">
        <v>150</v>
      </c>
      <c r="BM187" s="177" t="s">
        <v>866</v>
      </c>
    </row>
    <row r="188" s="2" customFormat="1">
      <c r="A188" s="39"/>
      <c r="B188" s="40"/>
      <c r="C188" s="39"/>
      <c r="D188" s="179" t="s">
        <v>152</v>
      </c>
      <c r="E188" s="39"/>
      <c r="F188" s="180" t="s">
        <v>865</v>
      </c>
      <c r="G188" s="39"/>
      <c r="H188" s="39"/>
      <c r="I188" s="181"/>
      <c r="J188" s="39"/>
      <c r="K188" s="39"/>
      <c r="L188" s="40"/>
      <c r="M188" s="182"/>
      <c r="N188" s="183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152</v>
      </c>
      <c r="AU188" s="20" t="s">
        <v>79</v>
      </c>
    </row>
    <row r="189" s="2" customFormat="1" ht="24.15" customHeight="1">
      <c r="A189" s="39"/>
      <c r="B189" s="165"/>
      <c r="C189" s="166" t="s">
        <v>71</v>
      </c>
      <c r="D189" s="166" t="s">
        <v>145</v>
      </c>
      <c r="E189" s="167" t="s">
        <v>864</v>
      </c>
      <c r="F189" s="168" t="s">
        <v>865</v>
      </c>
      <c r="G189" s="169" t="s">
        <v>3</v>
      </c>
      <c r="H189" s="170">
        <v>1</v>
      </c>
      <c r="I189" s="171"/>
      <c r="J189" s="172">
        <f>ROUND(I189*H189,2)</f>
        <v>0</v>
      </c>
      <c r="K189" s="168" t="s">
        <v>3</v>
      </c>
      <c r="L189" s="40"/>
      <c r="M189" s="173" t="s">
        <v>3</v>
      </c>
      <c r="N189" s="174" t="s">
        <v>42</v>
      </c>
      <c r="O189" s="73"/>
      <c r="P189" s="175">
        <f>O189*H189</f>
        <v>0</v>
      </c>
      <c r="Q189" s="175">
        <v>0</v>
      </c>
      <c r="R189" s="175">
        <f>Q189*H189</f>
        <v>0</v>
      </c>
      <c r="S189" s="175">
        <v>0</v>
      </c>
      <c r="T189" s="176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77" t="s">
        <v>150</v>
      </c>
      <c r="AT189" s="177" t="s">
        <v>145</v>
      </c>
      <c r="AU189" s="177" t="s">
        <v>79</v>
      </c>
      <c r="AY189" s="20" t="s">
        <v>142</v>
      </c>
      <c r="BE189" s="178">
        <f>IF(N189="základní",J189,0)</f>
        <v>0</v>
      </c>
      <c r="BF189" s="178">
        <f>IF(N189="snížená",J189,0)</f>
        <v>0</v>
      </c>
      <c r="BG189" s="178">
        <f>IF(N189="zákl. přenesená",J189,0)</f>
        <v>0</v>
      </c>
      <c r="BH189" s="178">
        <f>IF(N189="sníž. přenesená",J189,0)</f>
        <v>0</v>
      </c>
      <c r="BI189" s="178">
        <f>IF(N189="nulová",J189,0)</f>
        <v>0</v>
      </c>
      <c r="BJ189" s="20" t="s">
        <v>79</v>
      </c>
      <c r="BK189" s="178">
        <f>ROUND(I189*H189,2)</f>
        <v>0</v>
      </c>
      <c r="BL189" s="20" t="s">
        <v>150</v>
      </c>
      <c r="BM189" s="177" t="s">
        <v>867</v>
      </c>
    </row>
    <row r="190" s="2" customFormat="1">
      <c r="A190" s="39"/>
      <c r="B190" s="40"/>
      <c r="C190" s="39"/>
      <c r="D190" s="179" t="s">
        <v>152</v>
      </c>
      <c r="E190" s="39"/>
      <c r="F190" s="180" t="s">
        <v>865</v>
      </c>
      <c r="G190" s="39"/>
      <c r="H190" s="39"/>
      <c r="I190" s="181"/>
      <c r="J190" s="39"/>
      <c r="K190" s="39"/>
      <c r="L190" s="40"/>
      <c r="M190" s="182"/>
      <c r="N190" s="183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152</v>
      </c>
      <c r="AU190" s="20" t="s">
        <v>79</v>
      </c>
    </row>
    <row r="191" s="2" customFormat="1" ht="16.5" customHeight="1">
      <c r="A191" s="39"/>
      <c r="B191" s="165"/>
      <c r="C191" s="166" t="s">
        <v>71</v>
      </c>
      <c r="D191" s="166" t="s">
        <v>145</v>
      </c>
      <c r="E191" s="167" t="s">
        <v>861</v>
      </c>
      <c r="F191" s="168" t="s">
        <v>862</v>
      </c>
      <c r="G191" s="169" t="s">
        <v>3</v>
      </c>
      <c r="H191" s="170">
        <v>1</v>
      </c>
      <c r="I191" s="171"/>
      <c r="J191" s="172">
        <f>ROUND(I191*H191,2)</f>
        <v>0</v>
      </c>
      <c r="K191" s="168" t="s">
        <v>3</v>
      </c>
      <c r="L191" s="40"/>
      <c r="M191" s="173" t="s">
        <v>3</v>
      </c>
      <c r="N191" s="174" t="s">
        <v>42</v>
      </c>
      <c r="O191" s="73"/>
      <c r="P191" s="175">
        <f>O191*H191</f>
        <v>0</v>
      </c>
      <c r="Q191" s="175">
        <v>0</v>
      </c>
      <c r="R191" s="175">
        <f>Q191*H191</f>
        <v>0</v>
      </c>
      <c r="S191" s="175">
        <v>0</v>
      </c>
      <c r="T191" s="176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177" t="s">
        <v>150</v>
      </c>
      <c r="AT191" s="177" t="s">
        <v>145</v>
      </c>
      <c r="AU191" s="177" t="s">
        <v>79</v>
      </c>
      <c r="AY191" s="20" t="s">
        <v>142</v>
      </c>
      <c r="BE191" s="178">
        <f>IF(N191="základní",J191,0)</f>
        <v>0</v>
      </c>
      <c r="BF191" s="178">
        <f>IF(N191="snížená",J191,0)</f>
        <v>0</v>
      </c>
      <c r="BG191" s="178">
        <f>IF(N191="zákl. přenesená",J191,0)</f>
        <v>0</v>
      </c>
      <c r="BH191" s="178">
        <f>IF(N191="sníž. přenesená",J191,0)</f>
        <v>0</v>
      </c>
      <c r="BI191" s="178">
        <f>IF(N191="nulová",J191,0)</f>
        <v>0</v>
      </c>
      <c r="BJ191" s="20" t="s">
        <v>79</v>
      </c>
      <c r="BK191" s="178">
        <f>ROUND(I191*H191,2)</f>
        <v>0</v>
      </c>
      <c r="BL191" s="20" t="s">
        <v>150</v>
      </c>
      <c r="BM191" s="177" t="s">
        <v>868</v>
      </c>
    </row>
    <row r="192" s="2" customFormat="1">
      <c r="A192" s="39"/>
      <c r="B192" s="40"/>
      <c r="C192" s="39"/>
      <c r="D192" s="179" t="s">
        <v>152</v>
      </c>
      <c r="E192" s="39"/>
      <c r="F192" s="180" t="s">
        <v>862</v>
      </c>
      <c r="G192" s="39"/>
      <c r="H192" s="39"/>
      <c r="I192" s="181"/>
      <c r="J192" s="39"/>
      <c r="K192" s="39"/>
      <c r="L192" s="40"/>
      <c r="M192" s="182"/>
      <c r="N192" s="183"/>
      <c r="O192" s="73"/>
      <c r="P192" s="73"/>
      <c r="Q192" s="73"/>
      <c r="R192" s="73"/>
      <c r="S192" s="73"/>
      <c r="T192" s="74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20" t="s">
        <v>152</v>
      </c>
      <c r="AU192" s="20" t="s">
        <v>79</v>
      </c>
    </row>
    <row r="193" s="2" customFormat="1" ht="24.15" customHeight="1">
      <c r="A193" s="39"/>
      <c r="B193" s="165"/>
      <c r="C193" s="166" t="s">
        <v>71</v>
      </c>
      <c r="D193" s="166" t="s">
        <v>145</v>
      </c>
      <c r="E193" s="167" t="s">
        <v>869</v>
      </c>
      <c r="F193" s="168" t="s">
        <v>870</v>
      </c>
      <c r="G193" s="169" t="s">
        <v>3</v>
      </c>
      <c r="H193" s="170">
        <v>1</v>
      </c>
      <c r="I193" s="171"/>
      <c r="J193" s="172">
        <f>ROUND(I193*H193,2)</f>
        <v>0</v>
      </c>
      <c r="K193" s="168" t="s">
        <v>3</v>
      </c>
      <c r="L193" s="40"/>
      <c r="M193" s="173" t="s">
        <v>3</v>
      </c>
      <c r="N193" s="174" t="s">
        <v>42</v>
      </c>
      <c r="O193" s="73"/>
      <c r="P193" s="175">
        <f>O193*H193</f>
        <v>0</v>
      </c>
      <c r="Q193" s="175">
        <v>0</v>
      </c>
      <c r="R193" s="175">
        <f>Q193*H193</f>
        <v>0</v>
      </c>
      <c r="S193" s="175">
        <v>0</v>
      </c>
      <c r="T193" s="176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177" t="s">
        <v>150</v>
      </c>
      <c r="AT193" s="177" t="s">
        <v>145</v>
      </c>
      <c r="AU193" s="177" t="s">
        <v>79</v>
      </c>
      <c r="AY193" s="20" t="s">
        <v>142</v>
      </c>
      <c r="BE193" s="178">
        <f>IF(N193="základní",J193,0)</f>
        <v>0</v>
      </c>
      <c r="BF193" s="178">
        <f>IF(N193="snížená",J193,0)</f>
        <v>0</v>
      </c>
      <c r="BG193" s="178">
        <f>IF(N193="zákl. přenesená",J193,0)</f>
        <v>0</v>
      </c>
      <c r="BH193" s="178">
        <f>IF(N193="sníž. přenesená",J193,0)</f>
        <v>0</v>
      </c>
      <c r="BI193" s="178">
        <f>IF(N193="nulová",J193,0)</f>
        <v>0</v>
      </c>
      <c r="BJ193" s="20" t="s">
        <v>79</v>
      </c>
      <c r="BK193" s="178">
        <f>ROUND(I193*H193,2)</f>
        <v>0</v>
      </c>
      <c r="BL193" s="20" t="s">
        <v>150</v>
      </c>
      <c r="BM193" s="177" t="s">
        <v>871</v>
      </c>
    </row>
    <row r="194" s="2" customFormat="1">
      <c r="A194" s="39"/>
      <c r="B194" s="40"/>
      <c r="C194" s="39"/>
      <c r="D194" s="179" t="s">
        <v>152</v>
      </c>
      <c r="E194" s="39"/>
      <c r="F194" s="180" t="s">
        <v>870</v>
      </c>
      <c r="G194" s="39"/>
      <c r="H194" s="39"/>
      <c r="I194" s="181"/>
      <c r="J194" s="39"/>
      <c r="K194" s="39"/>
      <c r="L194" s="40"/>
      <c r="M194" s="182"/>
      <c r="N194" s="183"/>
      <c r="O194" s="73"/>
      <c r="P194" s="73"/>
      <c r="Q194" s="73"/>
      <c r="R194" s="73"/>
      <c r="S194" s="73"/>
      <c r="T194" s="74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20" t="s">
        <v>152</v>
      </c>
      <c r="AU194" s="20" t="s">
        <v>79</v>
      </c>
    </row>
    <row r="195" s="2" customFormat="1" ht="16.5" customHeight="1">
      <c r="A195" s="39"/>
      <c r="B195" s="165"/>
      <c r="C195" s="166" t="s">
        <v>71</v>
      </c>
      <c r="D195" s="166" t="s">
        <v>145</v>
      </c>
      <c r="E195" s="167" t="s">
        <v>872</v>
      </c>
      <c r="F195" s="168" t="s">
        <v>873</v>
      </c>
      <c r="G195" s="169" t="s">
        <v>3</v>
      </c>
      <c r="H195" s="170">
        <v>2.71</v>
      </c>
      <c r="I195" s="171"/>
      <c r="J195" s="172">
        <f>ROUND(I195*H195,2)</f>
        <v>0</v>
      </c>
      <c r="K195" s="168" t="s">
        <v>3</v>
      </c>
      <c r="L195" s="40"/>
      <c r="M195" s="173" t="s">
        <v>3</v>
      </c>
      <c r="N195" s="174" t="s">
        <v>42</v>
      </c>
      <c r="O195" s="73"/>
      <c r="P195" s="175">
        <f>O195*H195</f>
        <v>0</v>
      </c>
      <c r="Q195" s="175">
        <v>0</v>
      </c>
      <c r="R195" s="175">
        <f>Q195*H195</f>
        <v>0</v>
      </c>
      <c r="S195" s="175">
        <v>0</v>
      </c>
      <c r="T195" s="176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177" t="s">
        <v>150</v>
      </c>
      <c r="AT195" s="177" t="s">
        <v>145</v>
      </c>
      <c r="AU195" s="177" t="s">
        <v>79</v>
      </c>
      <c r="AY195" s="20" t="s">
        <v>142</v>
      </c>
      <c r="BE195" s="178">
        <f>IF(N195="základní",J195,0)</f>
        <v>0</v>
      </c>
      <c r="BF195" s="178">
        <f>IF(N195="snížená",J195,0)</f>
        <v>0</v>
      </c>
      <c r="BG195" s="178">
        <f>IF(N195="zákl. přenesená",J195,0)</f>
        <v>0</v>
      </c>
      <c r="BH195" s="178">
        <f>IF(N195="sníž. přenesená",J195,0)</f>
        <v>0</v>
      </c>
      <c r="BI195" s="178">
        <f>IF(N195="nulová",J195,0)</f>
        <v>0</v>
      </c>
      <c r="BJ195" s="20" t="s">
        <v>79</v>
      </c>
      <c r="BK195" s="178">
        <f>ROUND(I195*H195,2)</f>
        <v>0</v>
      </c>
      <c r="BL195" s="20" t="s">
        <v>150</v>
      </c>
      <c r="BM195" s="177" t="s">
        <v>874</v>
      </c>
    </row>
    <row r="196" s="2" customFormat="1">
      <c r="A196" s="39"/>
      <c r="B196" s="40"/>
      <c r="C196" s="39"/>
      <c r="D196" s="179" t="s">
        <v>152</v>
      </c>
      <c r="E196" s="39"/>
      <c r="F196" s="180" t="s">
        <v>873</v>
      </c>
      <c r="G196" s="39"/>
      <c r="H196" s="39"/>
      <c r="I196" s="181"/>
      <c r="J196" s="39"/>
      <c r="K196" s="39"/>
      <c r="L196" s="40"/>
      <c r="M196" s="182"/>
      <c r="N196" s="183"/>
      <c r="O196" s="73"/>
      <c r="P196" s="73"/>
      <c r="Q196" s="73"/>
      <c r="R196" s="73"/>
      <c r="S196" s="73"/>
      <c r="T196" s="74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20" t="s">
        <v>152</v>
      </c>
      <c r="AU196" s="20" t="s">
        <v>79</v>
      </c>
    </row>
    <row r="197" s="2" customFormat="1" ht="16.5" customHeight="1">
      <c r="A197" s="39"/>
      <c r="B197" s="165"/>
      <c r="C197" s="166" t="s">
        <v>71</v>
      </c>
      <c r="D197" s="166" t="s">
        <v>145</v>
      </c>
      <c r="E197" s="167" t="s">
        <v>844</v>
      </c>
      <c r="F197" s="168" t="s">
        <v>845</v>
      </c>
      <c r="G197" s="169" t="s">
        <v>3</v>
      </c>
      <c r="H197" s="170">
        <v>1</v>
      </c>
      <c r="I197" s="171"/>
      <c r="J197" s="172">
        <f>ROUND(I197*H197,2)</f>
        <v>0</v>
      </c>
      <c r="K197" s="168" t="s">
        <v>3</v>
      </c>
      <c r="L197" s="40"/>
      <c r="M197" s="173" t="s">
        <v>3</v>
      </c>
      <c r="N197" s="174" t="s">
        <v>42</v>
      </c>
      <c r="O197" s="73"/>
      <c r="P197" s="175">
        <f>O197*H197</f>
        <v>0</v>
      </c>
      <c r="Q197" s="175">
        <v>0</v>
      </c>
      <c r="R197" s="175">
        <f>Q197*H197</f>
        <v>0</v>
      </c>
      <c r="S197" s="175">
        <v>0</v>
      </c>
      <c r="T197" s="176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177" t="s">
        <v>150</v>
      </c>
      <c r="AT197" s="177" t="s">
        <v>145</v>
      </c>
      <c r="AU197" s="177" t="s">
        <v>79</v>
      </c>
      <c r="AY197" s="20" t="s">
        <v>142</v>
      </c>
      <c r="BE197" s="178">
        <f>IF(N197="základní",J197,0)</f>
        <v>0</v>
      </c>
      <c r="BF197" s="178">
        <f>IF(N197="snížená",J197,0)</f>
        <v>0</v>
      </c>
      <c r="BG197" s="178">
        <f>IF(N197="zákl. přenesená",J197,0)</f>
        <v>0</v>
      </c>
      <c r="BH197" s="178">
        <f>IF(N197="sníž. přenesená",J197,0)</f>
        <v>0</v>
      </c>
      <c r="BI197" s="178">
        <f>IF(N197="nulová",J197,0)</f>
        <v>0</v>
      </c>
      <c r="BJ197" s="20" t="s">
        <v>79</v>
      </c>
      <c r="BK197" s="178">
        <f>ROUND(I197*H197,2)</f>
        <v>0</v>
      </c>
      <c r="BL197" s="20" t="s">
        <v>150</v>
      </c>
      <c r="BM197" s="177" t="s">
        <v>875</v>
      </c>
    </row>
    <row r="198" s="2" customFormat="1">
      <c r="A198" s="39"/>
      <c r="B198" s="40"/>
      <c r="C198" s="39"/>
      <c r="D198" s="179" t="s">
        <v>152</v>
      </c>
      <c r="E198" s="39"/>
      <c r="F198" s="180" t="s">
        <v>845</v>
      </c>
      <c r="G198" s="39"/>
      <c r="H198" s="39"/>
      <c r="I198" s="181"/>
      <c r="J198" s="39"/>
      <c r="K198" s="39"/>
      <c r="L198" s="40"/>
      <c r="M198" s="182"/>
      <c r="N198" s="183"/>
      <c r="O198" s="73"/>
      <c r="P198" s="73"/>
      <c r="Q198" s="73"/>
      <c r="R198" s="73"/>
      <c r="S198" s="73"/>
      <c r="T198" s="74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20" t="s">
        <v>152</v>
      </c>
      <c r="AU198" s="20" t="s">
        <v>79</v>
      </c>
    </row>
    <row r="199" s="12" customFormat="1" ht="25.92" customHeight="1">
      <c r="A199" s="12"/>
      <c r="B199" s="152"/>
      <c r="C199" s="12"/>
      <c r="D199" s="153" t="s">
        <v>70</v>
      </c>
      <c r="E199" s="154" t="s">
        <v>876</v>
      </c>
      <c r="F199" s="154" t="s">
        <v>877</v>
      </c>
      <c r="G199" s="12"/>
      <c r="H199" s="12"/>
      <c r="I199" s="155"/>
      <c r="J199" s="156">
        <f>BK199</f>
        <v>0</v>
      </c>
      <c r="K199" s="12"/>
      <c r="L199" s="152"/>
      <c r="M199" s="157"/>
      <c r="N199" s="158"/>
      <c r="O199" s="158"/>
      <c r="P199" s="159">
        <f>SUM(P200:P229)</f>
        <v>0</v>
      </c>
      <c r="Q199" s="158"/>
      <c r="R199" s="159">
        <f>SUM(R200:R229)</f>
        <v>0</v>
      </c>
      <c r="S199" s="158"/>
      <c r="T199" s="160">
        <f>SUM(T200:T229)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53" t="s">
        <v>79</v>
      </c>
      <c r="AT199" s="161" t="s">
        <v>70</v>
      </c>
      <c r="AU199" s="161" t="s">
        <v>71</v>
      </c>
      <c r="AY199" s="153" t="s">
        <v>142</v>
      </c>
      <c r="BK199" s="162">
        <f>SUM(BK200:BK229)</f>
        <v>0</v>
      </c>
    </row>
    <row r="200" s="2" customFormat="1" ht="16.5" customHeight="1">
      <c r="A200" s="39"/>
      <c r="B200" s="165"/>
      <c r="C200" s="166" t="s">
        <v>71</v>
      </c>
      <c r="D200" s="166" t="s">
        <v>145</v>
      </c>
      <c r="E200" s="167" t="s">
        <v>861</v>
      </c>
      <c r="F200" s="168" t="s">
        <v>862</v>
      </c>
      <c r="G200" s="169" t="s">
        <v>3</v>
      </c>
      <c r="H200" s="170">
        <v>1</v>
      </c>
      <c r="I200" s="171"/>
      <c r="J200" s="172">
        <f>ROUND(I200*H200,2)</f>
        <v>0</v>
      </c>
      <c r="K200" s="168" t="s">
        <v>3</v>
      </c>
      <c r="L200" s="40"/>
      <c r="M200" s="173" t="s">
        <v>3</v>
      </c>
      <c r="N200" s="174" t="s">
        <v>42</v>
      </c>
      <c r="O200" s="73"/>
      <c r="P200" s="175">
        <f>O200*H200</f>
        <v>0</v>
      </c>
      <c r="Q200" s="175">
        <v>0</v>
      </c>
      <c r="R200" s="175">
        <f>Q200*H200</f>
        <v>0</v>
      </c>
      <c r="S200" s="175">
        <v>0</v>
      </c>
      <c r="T200" s="176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177" t="s">
        <v>150</v>
      </c>
      <c r="AT200" s="177" t="s">
        <v>145</v>
      </c>
      <c r="AU200" s="177" t="s">
        <v>79</v>
      </c>
      <c r="AY200" s="20" t="s">
        <v>142</v>
      </c>
      <c r="BE200" s="178">
        <f>IF(N200="základní",J200,0)</f>
        <v>0</v>
      </c>
      <c r="BF200" s="178">
        <f>IF(N200="snížená",J200,0)</f>
        <v>0</v>
      </c>
      <c r="BG200" s="178">
        <f>IF(N200="zákl. přenesená",J200,0)</f>
        <v>0</v>
      </c>
      <c r="BH200" s="178">
        <f>IF(N200="sníž. přenesená",J200,0)</f>
        <v>0</v>
      </c>
      <c r="BI200" s="178">
        <f>IF(N200="nulová",J200,0)</f>
        <v>0</v>
      </c>
      <c r="BJ200" s="20" t="s">
        <v>79</v>
      </c>
      <c r="BK200" s="178">
        <f>ROUND(I200*H200,2)</f>
        <v>0</v>
      </c>
      <c r="BL200" s="20" t="s">
        <v>150</v>
      </c>
      <c r="BM200" s="177" t="s">
        <v>878</v>
      </c>
    </row>
    <row r="201" s="2" customFormat="1">
      <c r="A201" s="39"/>
      <c r="B201" s="40"/>
      <c r="C201" s="39"/>
      <c r="D201" s="179" t="s">
        <v>152</v>
      </c>
      <c r="E201" s="39"/>
      <c r="F201" s="180" t="s">
        <v>862</v>
      </c>
      <c r="G201" s="39"/>
      <c r="H201" s="39"/>
      <c r="I201" s="181"/>
      <c r="J201" s="39"/>
      <c r="K201" s="39"/>
      <c r="L201" s="40"/>
      <c r="M201" s="182"/>
      <c r="N201" s="183"/>
      <c r="O201" s="73"/>
      <c r="P201" s="73"/>
      <c r="Q201" s="73"/>
      <c r="R201" s="73"/>
      <c r="S201" s="73"/>
      <c r="T201" s="74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20" t="s">
        <v>152</v>
      </c>
      <c r="AU201" s="20" t="s">
        <v>79</v>
      </c>
    </row>
    <row r="202" s="2" customFormat="1" ht="24.15" customHeight="1">
      <c r="A202" s="39"/>
      <c r="B202" s="165"/>
      <c r="C202" s="166" t="s">
        <v>71</v>
      </c>
      <c r="D202" s="166" t="s">
        <v>145</v>
      </c>
      <c r="E202" s="167" t="s">
        <v>879</v>
      </c>
      <c r="F202" s="168" t="s">
        <v>880</v>
      </c>
      <c r="G202" s="169" t="s">
        <v>3</v>
      </c>
      <c r="H202" s="170">
        <v>1</v>
      </c>
      <c r="I202" s="171"/>
      <c r="J202" s="172">
        <f>ROUND(I202*H202,2)</f>
        <v>0</v>
      </c>
      <c r="K202" s="168" t="s">
        <v>3</v>
      </c>
      <c r="L202" s="40"/>
      <c r="M202" s="173" t="s">
        <v>3</v>
      </c>
      <c r="N202" s="174" t="s">
        <v>42</v>
      </c>
      <c r="O202" s="73"/>
      <c r="P202" s="175">
        <f>O202*H202</f>
        <v>0</v>
      </c>
      <c r="Q202" s="175">
        <v>0</v>
      </c>
      <c r="R202" s="175">
        <f>Q202*H202</f>
        <v>0</v>
      </c>
      <c r="S202" s="175">
        <v>0</v>
      </c>
      <c r="T202" s="176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7" t="s">
        <v>150</v>
      </c>
      <c r="AT202" s="177" t="s">
        <v>145</v>
      </c>
      <c r="AU202" s="177" t="s">
        <v>79</v>
      </c>
      <c r="AY202" s="20" t="s">
        <v>142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20" t="s">
        <v>79</v>
      </c>
      <c r="BK202" s="178">
        <f>ROUND(I202*H202,2)</f>
        <v>0</v>
      </c>
      <c r="BL202" s="20" t="s">
        <v>150</v>
      </c>
      <c r="BM202" s="177" t="s">
        <v>881</v>
      </c>
    </row>
    <row r="203" s="2" customFormat="1">
      <c r="A203" s="39"/>
      <c r="B203" s="40"/>
      <c r="C203" s="39"/>
      <c r="D203" s="179" t="s">
        <v>152</v>
      </c>
      <c r="E203" s="39"/>
      <c r="F203" s="180" t="s">
        <v>880</v>
      </c>
      <c r="G203" s="39"/>
      <c r="H203" s="39"/>
      <c r="I203" s="181"/>
      <c r="J203" s="39"/>
      <c r="K203" s="39"/>
      <c r="L203" s="40"/>
      <c r="M203" s="182"/>
      <c r="N203" s="183"/>
      <c r="O203" s="73"/>
      <c r="P203" s="73"/>
      <c r="Q203" s="73"/>
      <c r="R203" s="73"/>
      <c r="S203" s="73"/>
      <c r="T203" s="74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20" t="s">
        <v>152</v>
      </c>
      <c r="AU203" s="20" t="s">
        <v>79</v>
      </c>
    </row>
    <row r="204" s="2" customFormat="1" ht="24.15" customHeight="1">
      <c r="A204" s="39"/>
      <c r="B204" s="165"/>
      <c r="C204" s="166" t="s">
        <v>71</v>
      </c>
      <c r="D204" s="166" t="s">
        <v>145</v>
      </c>
      <c r="E204" s="167" t="s">
        <v>882</v>
      </c>
      <c r="F204" s="168" t="s">
        <v>883</v>
      </c>
      <c r="G204" s="169" t="s">
        <v>3</v>
      </c>
      <c r="H204" s="170">
        <v>1</v>
      </c>
      <c r="I204" s="171"/>
      <c r="J204" s="172">
        <f>ROUND(I204*H204,2)</f>
        <v>0</v>
      </c>
      <c r="K204" s="168" t="s">
        <v>3</v>
      </c>
      <c r="L204" s="40"/>
      <c r="M204" s="173" t="s">
        <v>3</v>
      </c>
      <c r="N204" s="174" t="s">
        <v>42</v>
      </c>
      <c r="O204" s="73"/>
      <c r="P204" s="175">
        <f>O204*H204</f>
        <v>0</v>
      </c>
      <c r="Q204" s="175">
        <v>0</v>
      </c>
      <c r="R204" s="175">
        <f>Q204*H204</f>
        <v>0</v>
      </c>
      <c r="S204" s="175">
        <v>0</v>
      </c>
      <c r="T204" s="176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77" t="s">
        <v>150</v>
      </c>
      <c r="AT204" s="177" t="s">
        <v>145</v>
      </c>
      <c r="AU204" s="177" t="s">
        <v>79</v>
      </c>
      <c r="AY204" s="20" t="s">
        <v>142</v>
      </c>
      <c r="BE204" s="178">
        <f>IF(N204="základní",J204,0)</f>
        <v>0</v>
      </c>
      <c r="BF204" s="178">
        <f>IF(N204="snížená",J204,0)</f>
        <v>0</v>
      </c>
      <c r="BG204" s="178">
        <f>IF(N204="zákl. přenesená",J204,0)</f>
        <v>0</v>
      </c>
      <c r="BH204" s="178">
        <f>IF(N204="sníž. přenesená",J204,0)</f>
        <v>0</v>
      </c>
      <c r="BI204" s="178">
        <f>IF(N204="nulová",J204,0)</f>
        <v>0</v>
      </c>
      <c r="BJ204" s="20" t="s">
        <v>79</v>
      </c>
      <c r="BK204" s="178">
        <f>ROUND(I204*H204,2)</f>
        <v>0</v>
      </c>
      <c r="BL204" s="20" t="s">
        <v>150</v>
      </c>
      <c r="BM204" s="177" t="s">
        <v>884</v>
      </c>
    </row>
    <row r="205" s="2" customFormat="1">
      <c r="A205" s="39"/>
      <c r="B205" s="40"/>
      <c r="C205" s="39"/>
      <c r="D205" s="179" t="s">
        <v>152</v>
      </c>
      <c r="E205" s="39"/>
      <c r="F205" s="180" t="s">
        <v>883</v>
      </c>
      <c r="G205" s="39"/>
      <c r="H205" s="39"/>
      <c r="I205" s="181"/>
      <c r="J205" s="39"/>
      <c r="K205" s="39"/>
      <c r="L205" s="40"/>
      <c r="M205" s="182"/>
      <c r="N205" s="183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152</v>
      </c>
      <c r="AU205" s="20" t="s">
        <v>79</v>
      </c>
    </row>
    <row r="206" s="2" customFormat="1" ht="24.15" customHeight="1">
      <c r="A206" s="39"/>
      <c r="B206" s="165"/>
      <c r="C206" s="166" t="s">
        <v>71</v>
      </c>
      <c r="D206" s="166" t="s">
        <v>145</v>
      </c>
      <c r="E206" s="167" t="s">
        <v>864</v>
      </c>
      <c r="F206" s="168" t="s">
        <v>865</v>
      </c>
      <c r="G206" s="169" t="s">
        <v>3</v>
      </c>
      <c r="H206" s="170">
        <v>1</v>
      </c>
      <c r="I206" s="171"/>
      <c r="J206" s="172">
        <f>ROUND(I206*H206,2)</f>
        <v>0</v>
      </c>
      <c r="K206" s="168" t="s">
        <v>3</v>
      </c>
      <c r="L206" s="40"/>
      <c r="M206" s="173" t="s">
        <v>3</v>
      </c>
      <c r="N206" s="174" t="s">
        <v>42</v>
      </c>
      <c r="O206" s="73"/>
      <c r="P206" s="175">
        <f>O206*H206</f>
        <v>0</v>
      </c>
      <c r="Q206" s="175">
        <v>0</v>
      </c>
      <c r="R206" s="175">
        <f>Q206*H206</f>
        <v>0</v>
      </c>
      <c r="S206" s="175">
        <v>0</v>
      </c>
      <c r="T206" s="176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177" t="s">
        <v>150</v>
      </c>
      <c r="AT206" s="177" t="s">
        <v>145</v>
      </c>
      <c r="AU206" s="177" t="s">
        <v>79</v>
      </c>
      <c r="AY206" s="20" t="s">
        <v>142</v>
      </c>
      <c r="BE206" s="178">
        <f>IF(N206="základní",J206,0)</f>
        <v>0</v>
      </c>
      <c r="BF206" s="178">
        <f>IF(N206="snížená",J206,0)</f>
        <v>0</v>
      </c>
      <c r="BG206" s="178">
        <f>IF(N206="zákl. přenesená",J206,0)</f>
        <v>0</v>
      </c>
      <c r="BH206" s="178">
        <f>IF(N206="sníž. přenesená",J206,0)</f>
        <v>0</v>
      </c>
      <c r="BI206" s="178">
        <f>IF(N206="nulová",J206,0)</f>
        <v>0</v>
      </c>
      <c r="BJ206" s="20" t="s">
        <v>79</v>
      </c>
      <c r="BK206" s="178">
        <f>ROUND(I206*H206,2)</f>
        <v>0</v>
      </c>
      <c r="BL206" s="20" t="s">
        <v>150</v>
      </c>
      <c r="BM206" s="177" t="s">
        <v>885</v>
      </c>
    </row>
    <row r="207" s="2" customFormat="1">
      <c r="A207" s="39"/>
      <c r="B207" s="40"/>
      <c r="C207" s="39"/>
      <c r="D207" s="179" t="s">
        <v>152</v>
      </c>
      <c r="E207" s="39"/>
      <c r="F207" s="180" t="s">
        <v>865</v>
      </c>
      <c r="G207" s="39"/>
      <c r="H207" s="39"/>
      <c r="I207" s="181"/>
      <c r="J207" s="39"/>
      <c r="K207" s="39"/>
      <c r="L207" s="40"/>
      <c r="M207" s="182"/>
      <c r="N207" s="183"/>
      <c r="O207" s="73"/>
      <c r="P207" s="73"/>
      <c r="Q207" s="73"/>
      <c r="R207" s="73"/>
      <c r="S207" s="73"/>
      <c r="T207" s="74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20" t="s">
        <v>152</v>
      </c>
      <c r="AU207" s="20" t="s">
        <v>79</v>
      </c>
    </row>
    <row r="208" s="2" customFormat="1" ht="24.15" customHeight="1">
      <c r="A208" s="39"/>
      <c r="B208" s="165"/>
      <c r="C208" s="166" t="s">
        <v>71</v>
      </c>
      <c r="D208" s="166" t="s">
        <v>145</v>
      </c>
      <c r="E208" s="167" t="s">
        <v>864</v>
      </c>
      <c r="F208" s="168" t="s">
        <v>865</v>
      </c>
      <c r="G208" s="169" t="s">
        <v>3</v>
      </c>
      <c r="H208" s="170">
        <v>1</v>
      </c>
      <c r="I208" s="171"/>
      <c r="J208" s="172">
        <f>ROUND(I208*H208,2)</f>
        <v>0</v>
      </c>
      <c r="K208" s="168" t="s">
        <v>3</v>
      </c>
      <c r="L208" s="40"/>
      <c r="M208" s="173" t="s">
        <v>3</v>
      </c>
      <c r="N208" s="174" t="s">
        <v>42</v>
      </c>
      <c r="O208" s="73"/>
      <c r="P208" s="175">
        <f>O208*H208</f>
        <v>0</v>
      </c>
      <c r="Q208" s="175">
        <v>0</v>
      </c>
      <c r="R208" s="175">
        <f>Q208*H208</f>
        <v>0</v>
      </c>
      <c r="S208" s="175">
        <v>0</v>
      </c>
      <c r="T208" s="176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177" t="s">
        <v>150</v>
      </c>
      <c r="AT208" s="177" t="s">
        <v>145</v>
      </c>
      <c r="AU208" s="177" t="s">
        <v>79</v>
      </c>
      <c r="AY208" s="20" t="s">
        <v>142</v>
      </c>
      <c r="BE208" s="178">
        <f>IF(N208="základní",J208,0)</f>
        <v>0</v>
      </c>
      <c r="BF208" s="178">
        <f>IF(N208="snížená",J208,0)</f>
        <v>0</v>
      </c>
      <c r="BG208" s="178">
        <f>IF(N208="zákl. přenesená",J208,0)</f>
        <v>0</v>
      </c>
      <c r="BH208" s="178">
        <f>IF(N208="sníž. přenesená",J208,0)</f>
        <v>0</v>
      </c>
      <c r="BI208" s="178">
        <f>IF(N208="nulová",J208,0)</f>
        <v>0</v>
      </c>
      <c r="BJ208" s="20" t="s">
        <v>79</v>
      </c>
      <c r="BK208" s="178">
        <f>ROUND(I208*H208,2)</f>
        <v>0</v>
      </c>
      <c r="BL208" s="20" t="s">
        <v>150</v>
      </c>
      <c r="BM208" s="177" t="s">
        <v>886</v>
      </c>
    </row>
    <row r="209" s="2" customFormat="1">
      <c r="A209" s="39"/>
      <c r="B209" s="40"/>
      <c r="C209" s="39"/>
      <c r="D209" s="179" t="s">
        <v>152</v>
      </c>
      <c r="E209" s="39"/>
      <c r="F209" s="180" t="s">
        <v>865</v>
      </c>
      <c r="G209" s="39"/>
      <c r="H209" s="39"/>
      <c r="I209" s="181"/>
      <c r="J209" s="39"/>
      <c r="K209" s="39"/>
      <c r="L209" s="40"/>
      <c r="M209" s="182"/>
      <c r="N209" s="183"/>
      <c r="O209" s="73"/>
      <c r="P209" s="73"/>
      <c r="Q209" s="73"/>
      <c r="R209" s="73"/>
      <c r="S209" s="73"/>
      <c r="T209" s="74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T209" s="20" t="s">
        <v>152</v>
      </c>
      <c r="AU209" s="20" t="s">
        <v>79</v>
      </c>
    </row>
    <row r="210" s="2" customFormat="1" ht="16.5" customHeight="1">
      <c r="A210" s="39"/>
      <c r="B210" s="165"/>
      <c r="C210" s="166" t="s">
        <v>71</v>
      </c>
      <c r="D210" s="166" t="s">
        <v>145</v>
      </c>
      <c r="E210" s="167" t="s">
        <v>861</v>
      </c>
      <c r="F210" s="168" t="s">
        <v>862</v>
      </c>
      <c r="G210" s="169" t="s">
        <v>3</v>
      </c>
      <c r="H210" s="170">
        <v>1</v>
      </c>
      <c r="I210" s="171"/>
      <c r="J210" s="172">
        <f>ROUND(I210*H210,2)</f>
        <v>0</v>
      </c>
      <c r="K210" s="168" t="s">
        <v>3</v>
      </c>
      <c r="L210" s="40"/>
      <c r="M210" s="173" t="s">
        <v>3</v>
      </c>
      <c r="N210" s="174" t="s">
        <v>42</v>
      </c>
      <c r="O210" s="73"/>
      <c r="P210" s="175">
        <f>O210*H210</f>
        <v>0</v>
      </c>
      <c r="Q210" s="175">
        <v>0</v>
      </c>
      <c r="R210" s="175">
        <f>Q210*H210</f>
        <v>0</v>
      </c>
      <c r="S210" s="175">
        <v>0</v>
      </c>
      <c r="T210" s="176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177" t="s">
        <v>150</v>
      </c>
      <c r="AT210" s="177" t="s">
        <v>145</v>
      </c>
      <c r="AU210" s="177" t="s">
        <v>79</v>
      </c>
      <c r="AY210" s="20" t="s">
        <v>142</v>
      </c>
      <c r="BE210" s="178">
        <f>IF(N210="základní",J210,0)</f>
        <v>0</v>
      </c>
      <c r="BF210" s="178">
        <f>IF(N210="snížená",J210,0)</f>
        <v>0</v>
      </c>
      <c r="BG210" s="178">
        <f>IF(N210="zákl. přenesená",J210,0)</f>
        <v>0</v>
      </c>
      <c r="BH210" s="178">
        <f>IF(N210="sníž. přenesená",J210,0)</f>
        <v>0</v>
      </c>
      <c r="BI210" s="178">
        <f>IF(N210="nulová",J210,0)</f>
        <v>0</v>
      </c>
      <c r="BJ210" s="20" t="s">
        <v>79</v>
      </c>
      <c r="BK210" s="178">
        <f>ROUND(I210*H210,2)</f>
        <v>0</v>
      </c>
      <c r="BL210" s="20" t="s">
        <v>150</v>
      </c>
      <c r="BM210" s="177" t="s">
        <v>887</v>
      </c>
    </row>
    <row r="211" s="2" customFormat="1">
      <c r="A211" s="39"/>
      <c r="B211" s="40"/>
      <c r="C211" s="39"/>
      <c r="D211" s="179" t="s">
        <v>152</v>
      </c>
      <c r="E211" s="39"/>
      <c r="F211" s="180" t="s">
        <v>862</v>
      </c>
      <c r="G211" s="39"/>
      <c r="H211" s="39"/>
      <c r="I211" s="181"/>
      <c r="J211" s="39"/>
      <c r="K211" s="39"/>
      <c r="L211" s="40"/>
      <c r="M211" s="182"/>
      <c r="N211" s="183"/>
      <c r="O211" s="73"/>
      <c r="P211" s="73"/>
      <c r="Q211" s="73"/>
      <c r="R211" s="73"/>
      <c r="S211" s="73"/>
      <c r="T211" s="74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20" t="s">
        <v>152</v>
      </c>
      <c r="AU211" s="20" t="s">
        <v>79</v>
      </c>
    </row>
    <row r="212" s="2" customFormat="1" ht="16.5" customHeight="1">
      <c r="A212" s="39"/>
      <c r="B212" s="165"/>
      <c r="C212" s="166" t="s">
        <v>71</v>
      </c>
      <c r="D212" s="166" t="s">
        <v>145</v>
      </c>
      <c r="E212" s="167" t="s">
        <v>888</v>
      </c>
      <c r="F212" s="168" t="s">
        <v>889</v>
      </c>
      <c r="G212" s="169" t="s">
        <v>3</v>
      </c>
      <c r="H212" s="170">
        <v>2.7400000000000002</v>
      </c>
      <c r="I212" s="171"/>
      <c r="J212" s="172">
        <f>ROUND(I212*H212,2)</f>
        <v>0</v>
      </c>
      <c r="K212" s="168" t="s">
        <v>3</v>
      </c>
      <c r="L212" s="40"/>
      <c r="M212" s="173" t="s">
        <v>3</v>
      </c>
      <c r="N212" s="174" t="s">
        <v>42</v>
      </c>
      <c r="O212" s="73"/>
      <c r="P212" s="175">
        <f>O212*H212</f>
        <v>0</v>
      </c>
      <c r="Q212" s="175">
        <v>0</v>
      </c>
      <c r="R212" s="175">
        <f>Q212*H212</f>
        <v>0</v>
      </c>
      <c r="S212" s="175">
        <v>0</v>
      </c>
      <c r="T212" s="176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177" t="s">
        <v>150</v>
      </c>
      <c r="AT212" s="177" t="s">
        <v>145</v>
      </c>
      <c r="AU212" s="177" t="s">
        <v>79</v>
      </c>
      <c r="AY212" s="20" t="s">
        <v>142</v>
      </c>
      <c r="BE212" s="178">
        <f>IF(N212="základní",J212,0)</f>
        <v>0</v>
      </c>
      <c r="BF212" s="178">
        <f>IF(N212="snížená",J212,0)</f>
        <v>0</v>
      </c>
      <c r="BG212" s="178">
        <f>IF(N212="zákl. přenesená",J212,0)</f>
        <v>0</v>
      </c>
      <c r="BH212" s="178">
        <f>IF(N212="sníž. přenesená",J212,0)</f>
        <v>0</v>
      </c>
      <c r="BI212" s="178">
        <f>IF(N212="nulová",J212,0)</f>
        <v>0</v>
      </c>
      <c r="BJ212" s="20" t="s">
        <v>79</v>
      </c>
      <c r="BK212" s="178">
        <f>ROUND(I212*H212,2)</f>
        <v>0</v>
      </c>
      <c r="BL212" s="20" t="s">
        <v>150</v>
      </c>
      <c r="BM212" s="177" t="s">
        <v>890</v>
      </c>
    </row>
    <row r="213" s="2" customFormat="1">
      <c r="A213" s="39"/>
      <c r="B213" s="40"/>
      <c r="C213" s="39"/>
      <c r="D213" s="179" t="s">
        <v>152</v>
      </c>
      <c r="E213" s="39"/>
      <c r="F213" s="180" t="s">
        <v>889</v>
      </c>
      <c r="G213" s="39"/>
      <c r="H213" s="39"/>
      <c r="I213" s="181"/>
      <c r="J213" s="39"/>
      <c r="K213" s="39"/>
      <c r="L213" s="40"/>
      <c r="M213" s="182"/>
      <c r="N213" s="183"/>
      <c r="O213" s="73"/>
      <c r="P213" s="73"/>
      <c r="Q213" s="73"/>
      <c r="R213" s="73"/>
      <c r="S213" s="73"/>
      <c r="T213" s="74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20" t="s">
        <v>152</v>
      </c>
      <c r="AU213" s="20" t="s">
        <v>79</v>
      </c>
    </row>
    <row r="214" s="2" customFormat="1" ht="16.5" customHeight="1">
      <c r="A214" s="39"/>
      <c r="B214" s="165"/>
      <c r="C214" s="166" t="s">
        <v>71</v>
      </c>
      <c r="D214" s="166" t="s">
        <v>145</v>
      </c>
      <c r="E214" s="167" t="s">
        <v>891</v>
      </c>
      <c r="F214" s="168" t="s">
        <v>892</v>
      </c>
      <c r="G214" s="169" t="s">
        <v>3</v>
      </c>
      <c r="H214" s="170">
        <v>1</v>
      </c>
      <c r="I214" s="171"/>
      <c r="J214" s="172">
        <f>ROUND(I214*H214,2)</f>
        <v>0</v>
      </c>
      <c r="K214" s="168" t="s">
        <v>3</v>
      </c>
      <c r="L214" s="40"/>
      <c r="M214" s="173" t="s">
        <v>3</v>
      </c>
      <c r="N214" s="174" t="s">
        <v>42</v>
      </c>
      <c r="O214" s="73"/>
      <c r="P214" s="175">
        <f>O214*H214</f>
        <v>0</v>
      </c>
      <c r="Q214" s="175">
        <v>0</v>
      </c>
      <c r="R214" s="175">
        <f>Q214*H214</f>
        <v>0</v>
      </c>
      <c r="S214" s="175">
        <v>0</v>
      </c>
      <c r="T214" s="176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77" t="s">
        <v>150</v>
      </c>
      <c r="AT214" s="177" t="s">
        <v>145</v>
      </c>
      <c r="AU214" s="177" t="s">
        <v>79</v>
      </c>
      <c r="AY214" s="20" t="s">
        <v>142</v>
      </c>
      <c r="BE214" s="178">
        <f>IF(N214="základní",J214,0)</f>
        <v>0</v>
      </c>
      <c r="BF214" s="178">
        <f>IF(N214="snížená",J214,0)</f>
        <v>0</v>
      </c>
      <c r="BG214" s="178">
        <f>IF(N214="zákl. přenesená",J214,0)</f>
        <v>0</v>
      </c>
      <c r="BH214" s="178">
        <f>IF(N214="sníž. přenesená",J214,0)</f>
        <v>0</v>
      </c>
      <c r="BI214" s="178">
        <f>IF(N214="nulová",J214,0)</f>
        <v>0</v>
      </c>
      <c r="BJ214" s="20" t="s">
        <v>79</v>
      </c>
      <c r="BK214" s="178">
        <f>ROUND(I214*H214,2)</f>
        <v>0</v>
      </c>
      <c r="BL214" s="20" t="s">
        <v>150</v>
      </c>
      <c r="BM214" s="177" t="s">
        <v>893</v>
      </c>
    </row>
    <row r="215" s="2" customFormat="1">
      <c r="A215" s="39"/>
      <c r="B215" s="40"/>
      <c r="C215" s="39"/>
      <c r="D215" s="179" t="s">
        <v>152</v>
      </c>
      <c r="E215" s="39"/>
      <c r="F215" s="180" t="s">
        <v>892</v>
      </c>
      <c r="G215" s="39"/>
      <c r="H215" s="39"/>
      <c r="I215" s="181"/>
      <c r="J215" s="39"/>
      <c r="K215" s="39"/>
      <c r="L215" s="40"/>
      <c r="M215" s="182"/>
      <c r="N215" s="183"/>
      <c r="O215" s="73"/>
      <c r="P215" s="73"/>
      <c r="Q215" s="73"/>
      <c r="R215" s="73"/>
      <c r="S215" s="73"/>
      <c r="T215" s="74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20" t="s">
        <v>152</v>
      </c>
      <c r="AU215" s="20" t="s">
        <v>79</v>
      </c>
    </row>
    <row r="216" s="2" customFormat="1" ht="16.5" customHeight="1">
      <c r="A216" s="39"/>
      <c r="B216" s="165"/>
      <c r="C216" s="166" t="s">
        <v>71</v>
      </c>
      <c r="D216" s="166" t="s">
        <v>145</v>
      </c>
      <c r="E216" s="167" t="s">
        <v>894</v>
      </c>
      <c r="F216" s="168" t="s">
        <v>895</v>
      </c>
      <c r="G216" s="169" t="s">
        <v>3</v>
      </c>
      <c r="H216" s="170">
        <v>1</v>
      </c>
      <c r="I216" s="171"/>
      <c r="J216" s="172">
        <f>ROUND(I216*H216,2)</f>
        <v>0</v>
      </c>
      <c r="K216" s="168" t="s">
        <v>3</v>
      </c>
      <c r="L216" s="40"/>
      <c r="M216" s="173" t="s">
        <v>3</v>
      </c>
      <c r="N216" s="174" t="s">
        <v>42</v>
      </c>
      <c r="O216" s="73"/>
      <c r="P216" s="175">
        <f>O216*H216</f>
        <v>0</v>
      </c>
      <c r="Q216" s="175">
        <v>0</v>
      </c>
      <c r="R216" s="175">
        <f>Q216*H216</f>
        <v>0</v>
      </c>
      <c r="S216" s="175">
        <v>0</v>
      </c>
      <c r="T216" s="176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7" t="s">
        <v>150</v>
      </c>
      <c r="AT216" s="177" t="s">
        <v>145</v>
      </c>
      <c r="AU216" s="177" t="s">
        <v>79</v>
      </c>
      <c r="AY216" s="20" t="s">
        <v>142</v>
      </c>
      <c r="BE216" s="178">
        <f>IF(N216="základní",J216,0)</f>
        <v>0</v>
      </c>
      <c r="BF216" s="178">
        <f>IF(N216="snížená",J216,0)</f>
        <v>0</v>
      </c>
      <c r="BG216" s="178">
        <f>IF(N216="zákl. přenesená",J216,0)</f>
        <v>0</v>
      </c>
      <c r="BH216" s="178">
        <f>IF(N216="sníž. přenesená",J216,0)</f>
        <v>0</v>
      </c>
      <c r="BI216" s="178">
        <f>IF(N216="nulová",J216,0)</f>
        <v>0</v>
      </c>
      <c r="BJ216" s="20" t="s">
        <v>79</v>
      </c>
      <c r="BK216" s="178">
        <f>ROUND(I216*H216,2)</f>
        <v>0</v>
      </c>
      <c r="BL216" s="20" t="s">
        <v>150</v>
      </c>
      <c r="BM216" s="177" t="s">
        <v>896</v>
      </c>
    </row>
    <row r="217" s="2" customFormat="1">
      <c r="A217" s="39"/>
      <c r="B217" s="40"/>
      <c r="C217" s="39"/>
      <c r="D217" s="179" t="s">
        <v>152</v>
      </c>
      <c r="E217" s="39"/>
      <c r="F217" s="180" t="s">
        <v>895</v>
      </c>
      <c r="G217" s="39"/>
      <c r="H217" s="39"/>
      <c r="I217" s="181"/>
      <c r="J217" s="39"/>
      <c r="K217" s="39"/>
      <c r="L217" s="40"/>
      <c r="M217" s="182"/>
      <c r="N217" s="183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152</v>
      </c>
      <c r="AU217" s="20" t="s">
        <v>79</v>
      </c>
    </row>
    <row r="218" s="2" customFormat="1" ht="16.5" customHeight="1">
      <c r="A218" s="39"/>
      <c r="B218" s="165"/>
      <c r="C218" s="166" t="s">
        <v>71</v>
      </c>
      <c r="D218" s="166" t="s">
        <v>145</v>
      </c>
      <c r="E218" s="167" t="s">
        <v>897</v>
      </c>
      <c r="F218" s="168" t="s">
        <v>898</v>
      </c>
      <c r="G218" s="169" t="s">
        <v>3</v>
      </c>
      <c r="H218" s="170">
        <v>1</v>
      </c>
      <c r="I218" s="171"/>
      <c r="J218" s="172">
        <f>ROUND(I218*H218,2)</f>
        <v>0</v>
      </c>
      <c r="K218" s="168" t="s">
        <v>3</v>
      </c>
      <c r="L218" s="40"/>
      <c r="M218" s="173" t="s">
        <v>3</v>
      </c>
      <c r="N218" s="174" t="s">
        <v>42</v>
      </c>
      <c r="O218" s="73"/>
      <c r="P218" s="175">
        <f>O218*H218</f>
        <v>0</v>
      </c>
      <c r="Q218" s="175">
        <v>0</v>
      </c>
      <c r="R218" s="175">
        <f>Q218*H218</f>
        <v>0</v>
      </c>
      <c r="S218" s="175">
        <v>0</v>
      </c>
      <c r="T218" s="176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177" t="s">
        <v>150</v>
      </c>
      <c r="AT218" s="177" t="s">
        <v>145</v>
      </c>
      <c r="AU218" s="177" t="s">
        <v>79</v>
      </c>
      <c r="AY218" s="20" t="s">
        <v>142</v>
      </c>
      <c r="BE218" s="178">
        <f>IF(N218="základní",J218,0)</f>
        <v>0</v>
      </c>
      <c r="BF218" s="178">
        <f>IF(N218="snížená",J218,0)</f>
        <v>0</v>
      </c>
      <c r="BG218" s="178">
        <f>IF(N218="zákl. přenesená",J218,0)</f>
        <v>0</v>
      </c>
      <c r="BH218" s="178">
        <f>IF(N218="sníž. přenesená",J218,0)</f>
        <v>0</v>
      </c>
      <c r="BI218" s="178">
        <f>IF(N218="nulová",J218,0)</f>
        <v>0</v>
      </c>
      <c r="BJ218" s="20" t="s">
        <v>79</v>
      </c>
      <c r="BK218" s="178">
        <f>ROUND(I218*H218,2)</f>
        <v>0</v>
      </c>
      <c r="BL218" s="20" t="s">
        <v>150</v>
      </c>
      <c r="BM218" s="177" t="s">
        <v>899</v>
      </c>
    </row>
    <row r="219" s="2" customFormat="1">
      <c r="A219" s="39"/>
      <c r="B219" s="40"/>
      <c r="C219" s="39"/>
      <c r="D219" s="179" t="s">
        <v>152</v>
      </c>
      <c r="E219" s="39"/>
      <c r="F219" s="180" t="s">
        <v>898</v>
      </c>
      <c r="G219" s="39"/>
      <c r="H219" s="39"/>
      <c r="I219" s="181"/>
      <c r="J219" s="39"/>
      <c r="K219" s="39"/>
      <c r="L219" s="40"/>
      <c r="M219" s="182"/>
      <c r="N219" s="183"/>
      <c r="O219" s="73"/>
      <c r="P219" s="73"/>
      <c r="Q219" s="73"/>
      <c r="R219" s="73"/>
      <c r="S219" s="73"/>
      <c r="T219" s="74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20" t="s">
        <v>152</v>
      </c>
      <c r="AU219" s="20" t="s">
        <v>79</v>
      </c>
    </row>
    <row r="220" s="2" customFormat="1" ht="24.15" customHeight="1">
      <c r="A220" s="39"/>
      <c r="B220" s="165"/>
      <c r="C220" s="166" t="s">
        <v>71</v>
      </c>
      <c r="D220" s="166" t="s">
        <v>145</v>
      </c>
      <c r="E220" s="167" t="s">
        <v>900</v>
      </c>
      <c r="F220" s="168" t="s">
        <v>901</v>
      </c>
      <c r="G220" s="169" t="s">
        <v>3</v>
      </c>
      <c r="H220" s="170">
        <v>1</v>
      </c>
      <c r="I220" s="171"/>
      <c r="J220" s="172">
        <f>ROUND(I220*H220,2)</f>
        <v>0</v>
      </c>
      <c r="K220" s="168" t="s">
        <v>3</v>
      </c>
      <c r="L220" s="40"/>
      <c r="M220" s="173" t="s">
        <v>3</v>
      </c>
      <c r="N220" s="174" t="s">
        <v>42</v>
      </c>
      <c r="O220" s="73"/>
      <c r="P220" s="175">
        <f>O220*H220</f>
        <v>0</v>
      </c>
      <c r="Q220" s="175">
        <v>0</v>
      </c>
      <c r="R220" s="175">
        <f>Q220*H220</f>
        <v>0</v>
      </c>
      <c r="S220" s="175">
        <v>0</v>
      </c>
      <c r="T220" s="176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177" t="s">
        <v>150</v>
      </c>
      <c r="AT220" s="177" t="s">
        <v>145</v>
      </c>
      <c r="AU220" s="177" t="s">
        <v>79</v>
      </c>
      <c r="AY220" s="20" t="s">
        <v>142</v>
      </c>
      <c r="BE220" s="178">
        <f>IF(N220="základní",J220,0)</f>
        <v>0</v>
      </c>
      <c r="BF220" s="178">
        <f>IF(N220="snížená",J220,0)</f>
        <v>0</v>
      </c>
      <c r="BG220" s="178">
        <f>IF(N220="zákl. přenesená",J220,0)</f>
        <v>0</v>
      </c>
      <c r="BH220" s="178">
        <f>IF(N220="sníž. přenesená",J220,0)</f>
        <v>0</v>
      </c>
      <c r="BI220" s="178">
        <f>IF(N220="nulová",J220,0)</f>
        <v>0</v>
      </c>
      <c r="BJ220" s="20" t="s">
        <v>79</v>
      </c>
      <c r="BK220" s="178">
        <f>ROUND(I220*H220,2)</f>
        <v>0</v>
      </c>
      <c r="BL220" s="20" t="s">
        <v>150</v>
      </c>
      <c r="BM220" s="177" t="s">
        <v>902</v>
      </c>
    </row>
    <row r="221" s="2" customFormat="1">
      <c r="A221" s="39"/>
      <c r="B221" s="40"/>
      <c r="C221" s="39"/>
      <c r="D221" s="179" t="s">
        <v>152</v>
      </c>
      <c r="E221" s="39"/>
      <c r="F221" s="180" t="s">
        <v>901</v>
      </c>
      <c r="G221" s="39"/>
      <c r="H221" s="39"/>
      <c r="I221" s="181"/>
      <c r="J221" s="39"/>
      <c r="K221" s="39"/>
      <c r="L221" s="40"/>
      <c r="M221" s="182"/>
      <c r="N221" s="183"/>
      <c r="O221" s="73"/>
      <c r="P221" s="73"/>
      <c r="Q221" s="73"/>
      <c r="R221" s="73"/>
      <c r="S221" s="73"/>
      <c r="T221" s="74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20" t="s">
        <v>152</v>
      </c>
      <c r="AU221" s="20" t="s">
        <v>79</v>
      </c>
    </row>
    <row r="222" s="2" customFormat="1" ht="16.5" customHeight="1">
      <c r="A222" s="39"/>
      <c r="B222" s="165"/>
      <c r="C222" s="166" t="s">
        <v>71</v>
      </c>
      <c r="D222" s="166" t="s">
        <v>145</v>
      </c>
      <c r="E222" s="167" t="s">
        <v>903</v>
      </c>
      <c r="F222" s="168" t="s">
        <v>904</v>
      </c>
      <c r="G222" s="169" t="s">
        <v>3</v>
      </c>
      <c r="H222" s="170">
        <v>1</v>
      </c>
      <c r="I222" s="171"/>
      <c r="J222" s="172">
        <f>ROUND(I222*H222,2)</f>
        <v>0</v>
      </c>
      <c r="K222" s="168" t="s">
        <v>3</v>
      </c>
      <c r="L222" s="40"/>
      <c r="M222" s="173" t="s">
        <v>3</v>
      </c>
      <c r="N222" s="174" t="s">
        <v>42</v>
      </c>
      <c r="O222" s="73"/>
      <c r="P222" s="175">
        <f>O222*H222</f>
        <v>0</v>
      </c>
      <c r="Q222" s="175">
        <v>0</v>
      </c>
      <c r="R222" s="175">
        <f>Q222*H222</f>
        <v>0</v>
      </c>
      <c r="S222" s="175">
        <v>0</v>
      </c>
      <c r="T222" s="176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177" t="s">
        <v>150</v>
      </c>
      <c r="AT222" s="177" t="s">
        <v>145</v>
      </c>
      <c r="AU222" s="177" t="s">
        <v>79</v>
      </c>
      <c r="AY222" s="20" t="s">
        <v>142</v>
      </c>
      <c r="BE222" s="178">
        <f>IF(N222="základní",J222,0)</f>
        <v>0</v>
      </c>
      <c r="BF222" s="178">
        <f>IF(N222="snížená",J222,0)</f>
        <v>0</v>
      </c>
      <c r="BG222" s="178">
        <f>IF(N222="zákl. přenesená",J222,0)</f>
        <v>0</v>
      </c>
      <c r="BH222" s="178">
        <f>IF(N222="sníž. přenesená",J222,0)</f>
        <v>0</v>
      </c>
      <c r="BI222" s="178">
        <f>IF(N222="nulová",J222,0)</f>
        <v>0</v>
      </c>
      <c r="BJ222" s="20" t="s">
        <v>79</v>
      </c>
      <c r="BK222" s="178">
        <f>ROUND(I222*H222,2)</f>
        <v>0</v>
      </c>
      <c r="BL222" s="20" t="s">
        <v>150</v>
      </c>
      <c r="BM222" s="177" t="s">
        <v>905</v>
      </c>
    </row>
    <row r="223" s="2" customFormat="1">
      <c r="A223" s="39"/>
      <c r="B223" s="40"/>
      <c r="C223" s="39"/>
      <c r="D223" s="179" t="s">
        <v>152</v>
      </c>
      <c r="E223" s="39"/>
      <c r="F223" s="180" t="s">
        <v>904</v>
      </c>
      <c r="G223" s="39"/>
      <c r="H223" s="39"/>
      <c r="I223" s="181"/>
      <c r="J223" s="39"/>
      <c r="K223" s="39"/>
      <c r="L223" s="40"/>
      <c r="M223" s="182"/>
      <c r="N223" s="183"/>
      <c r="O223" s="73"/>
      <c r="P223" s="73"/>
      <c r="Q223" s="73"/>
      <c r="R223" s="73"/>
      <c r="S223" s="73"/>
      <c r="T223" s="74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20" t="s">
        <v>152</v>
      </c>
      <c r="AU223" s="20" t="s">
        <v>79</v>
      </c>
    </row>
    <row r="224" s="2" customFormat="1" ht="16.5" customHeight="1">
      <c r="A224" s="39"/>
      <c r="B224" s="165"/>
      <c r="C224" s="166" t="s">
        <v>71</v>
      </c>
      <c r="D224" s="166" t="s">
        <v>145</v>
      </c>
      <c r="E224" s="167" t="s">
        <v>906</v>
      </c>
      <c r="F224" s="168" t="s">
        <v>907</v>
      </c>
      <c r="G224" s="169" t="s">
        <v>3</v>
      </c>
      <c r="H224" s="170">
        <v>1</v>
      </c>
      <c r="I224" s="171"/>
      <c r="J224" s="172">
        <f>ROUND(I224*H224,2)</f>
        <v>0</v>
      </c>
      <c r="K224" s="168" t="s">
        <v>3</v>
      </c>
      <c r="L224" s="40"/>
      <c r="M224" s="173" t="s">
        <v>3</v>
      </c>
      <c r="N224" s="174" t="s">
        <v>42</v>
      </c>
      <c r="O224" s="73"/>
      <c r="P224" s="175">
        <f>O224*H224</f>
        <v>0</v>
      </c>
      <c r="Q224" s="175">
        <v>0</v>
      </c>
      <c r="R224" s="175">
        <f>Q224*H224</f>
        <v>0</v>
      </c>
      <c r="S224" s="175">
        <v>0</v>
      </c>
      <c r="T224" s="176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177" t="s">
        <v>150</v>
      </c>
      <c r="AT224" s="177" t="s">
        <v>145</v>
      </c>
      <c r="AU224" s="177" t="s">
        <v>79</v>
      </c>
      <c r="AY224" s="20" t="s">
        <v>142</v>
      </c>
      <c r="BE224" s="178">
        <f>IF(N224="základní",J224,0)</f>
        <v>0</v>
      </c>
      <c r="BF224" s="178">
        <f>IF(N224="snížená",J224,0)</f>
        <v>0</v>
      </c>
      <c r="BG224" s="178">
        <f>IF(N224="zákl. přenesená",J224,0)</f>
        <v>0</v>
      </c>
      <c r="BH224" s="178">
        <f>IF(N224="sníž. přenesená",J224,0)</f>
        <v>0</v>
      </c>
      <c r="BI224" s="178">
        <f>IF(N224="nulová",J224,0)</f>
        <v>0</v>
      </c>
      <c r="BJ224" s="20" t="s">
        <v>79</v>
      </c>
      <c r="BK224" s="178">
        <f>ROUND(I224*H224,2)</f>
        <v>0</v>
      </c>
      <c r="BL224" s="20" t="s">
        <v>150</v>
      </c>
      <c r="BM224" s="177" t="s">
        <v>908</v>
      </c>
    </row>
    <row r="225" s="2" customFormat="1">
      <c r="A225" s="39"/>
      <c r="B225" s="40"/>
      <c r="C225" s="39"/>
      <c r="D225" s="179" t="s">
        <v>152</v>
      </c>
      <c r="E225" s="39"/>
      <c r="F225" s="180" t="s">
        <v>907</v>
      </c>
      <c r="G225" s="39"/>
      <c r="H225" s="39"/>
      <c r="I225" s="181"/>
      <c r="J225" s="39"/>
      <c r="K225" s="39"/>
      <c r="L225" s="40"/>
      <c r="M225" s="182"/>
      <c r="N225" s="183"/>
      <c r="O225" s="73"/>
      <c r="P225" s="73"/>
      <c r="Q225" s="73"/>
      <c r="R225" s="73"/>
      <c r="S225" s="73"/>
      <c r="T225" s="74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20" t="s">
        <v>152</v>
      </c>
      <c r="AU225" s="20" t="s">
        <v>79</v>
      </c>
    </row>
    <row r="226" s="2" customFormat="1" ht="16.5" customHeight="1">
      <c r="A226" s="39"/>
      <c r="B226" s="165"/>
      <c r="C226" s="166" t="s">
        <v>71</v>
      </c>
      <c r="D226" s="166" t="s">
        <v>145</v>
      </c>
      <c r="E226" s="167" t="s">
        <v>803</v>
      </c>
      <c r="F226" s="168" t="s">
        <v>804</v>
      </c>
      <c r="G226" s="169" t="s">
        <v>3</v>
      </c>
      <c r="H226" s="170">
        <v>1</v>
      </c>
      <c r="I226" s="171"/>
      <c r="J226" s="172">
        <f>ROUND(I226*H226,2)</f>
        <v>0</v>
      </c>
      <c r="K226" s="168" t="s">
        <v>3</v>
      </c>
      <c r="L226" s="40"/>
      <c r="M226" s="173" t="s">
        <v>3</v>
      </c>
      <c r="N226" s="174" t="s">
        <v>42</v>
      </c>
      <c r="O226" s="73"/>
      <c r="P226" s="175">
        <f>O226*H226</f>
        <v>0</v>
      </c>
      <c r="Q226" s="175">
        <v>0</v>
      </c>
      <c r="R226" s="175">
        <f>Q226*H226</f>
        <v>0</v>
      </c>
      <c r="S226" s="175">
        <v>0</v>
      </c>
      <c r="T226" s="176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177" t="s">
        <v>150</v>
      </c>
      <c r="AT226" s="177" t="s">
        <v>145</v>
      </c>
      <c r="AU226" s="177" t="s">
        <v>79</v>
      </c>
      <c r="AY226" s="20" t="s">
        <v>142</v>
      </c>
      <c r="BE226" s="178">
        <f>IF(N226="základní",J226,0)</f>
        <v>0</v>
      </c>
      <c r="BF226" s="178">
        <f>IF(N226="snížená",J226,0)</f>
        <v>0</v>
      </c>
      <c r="BG226" s="178">
        <f>IF(N226="zákl. přenesená",J226,0)</f>
        <v>0</v>
      </c>
      <c r="BH226" s="178">
        <f>IF(N226="sníž. přenesená",J226,0)</f>
        <v>0</v>
      </c>
      <c r="BI226" s="178">
        <f>IF(N226="nulová",J226,0)</f>
        <v>0</v>
      </c>
      <c r="BJ226" s="20" t="s">
        <v>79</v>
      </c>
      <c r="BK226" s="178">
        <f>ROUND(I226*H226,2)</f>
        <v>0</v>
      </c>
      <c r="BL226" s="20" t="s">
        <v>150</v>
      </c>
      <c r="BM226" s="177" t="s">
        <v>909</v>
      </c>
    </row>
    <row r="227" s="2" customFormat="1">
      <c r="A227" s="39"/>
      <c r="B227" s="40"/>
      <c r="C227" s="39"/>
      <c r="D227" s="179" t="s">
        <v>152</v>
      </c>
      <c r="E227" s="39"/>
      <c r="F227" s="180" t="s">
        <v>804</v>
      </c>
      <c r="G227" s="39"/>
      <c r="H227" s="39"/>
      <c r="I227" s="181"/>
      <c r="J227" s="39"/>
      <c r="K227" s="39"/>
      <c r="L227" s="40"/>
      <c r="M227" s="182"/>
      <c r="N227" s="183"/>
      <c r="O227" s="73"/>
      <c r="P227" s="73"/>
      <c r="Q227" s="73"/>
      <c r="R227" s="73"/>
      <c r="S227" s="73"/>
      <c r="T227" s="74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20" t="s">
        <v>152</v>
      </c>
      <c r="AU227" s="20" t="s">
        <v>79</v>
      </c>
    </row>
    <row r="228" s="2" customFormat="1" ht="16.5" customHeight="1">
      <c r="A228" s="39"/>
      <c r="B228" s="165"/>
      <c r="C228" s="166" t="s">
        <v>71</v>
      </c>
      <c r="D228" s="166" t="s">
        <v>145</v>
      </c>
      <c r="E228" s="167" t="s">
        <v>803</v>
      </c>
      <c r="F228" s="168" t="s">
        <v>804</v>
      </c>
      <c r="G228" s="169" t="s">
        <v>3</v>
      </c>
      <c r="H228" s="170">
        <v>1</v>
      </c>
      <c r="I228" s="171"/>
      <c r="J228" s="172">
        <f>ROUND(I228*H228,2)</f>
        <v>0</v>
      </c>
      <c r="K228" s="168" t="s">
        <v>3</v>
      </c>
      <c r="L228" s="40"/>
      <c r="M228" s="173" t="s">
        <v>3</v>
      </c>
      <c r="N228" s="174" t="s">
        <v>42</v>
      </c>
      <c r="O228" s="73"/>
      <c r="P228" s="175">
        <f>O228*H228</f>
        <v>0</v>
      </c>
      <c r="Q228" s="175">
        <v>0</v>
      </c>
      <c r="R228" s="175">
        <f>Q228*H228</f>
        <v>0</v>
      </c>
      <c r="S228" s="175">
        <v>0</v>
      </c>
      <c r="T228" s="176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177" t="s">
        <v>150</v>
      </c>
      <c r="AT228" s="177" t="s">
        <v>145</v>
      </c>
      <c r="AU228" s="177" t="s">
        <v>79</v>
      </c>
      <c r="AY228" s="20" t="s">
        <v>142</v>
      </c>
      <c r="BE228" s="178">
        <f>IF(N228="základní",J228,0)</f>
        <v>0</v>
      </c>
      <c r="BF228" s="178">
        <f>IF(N228="snížená",J228,0)</f>
        <v>0</v>
      </c>
      <c r="BG228" s="178">
        <f>IF(N228="zákl. přenesená",J228,0)</f>
        <v>0</v>
      </c>
      <c r="BH228" s="178">
        <f>IF(N228="sníž. přenesená",J228,0)</f>
        <v>0</v>
      </c>
      <c r="BI228" s="178">
        <f>IF(N228="nulová",J228,0)</f>
        <v>0</v>
      </c>
      <c r="BJ228" s="20" t="s">
        <v>79</v>
      </c>
      <c r="BK228" s="178">
        <f>ROUND(I228*H228,2)</f>
        <v>0</v>
      </c>
      <c r="BL228" s="20" t="s">
        <v>150</v>
      </c>
      <c r="BM228" s="177" t="s">
        <v>910</v>
      </c>
    </row>
    <row r="229" s="2" customFormat="1">
      <c r="A229" s="39"/>
      <c r="B229" s="40"/>
      <c r="C229" s="39"/>
      <c r="D229" s="179" t="s">
        <v>152</v>
      </c>
      <c r="E229" s="39"/>
      <c r="F229" s="180" t="s">
        <v>804</v>
      </c>
      <c r="G229" s="39"/>
      <c r="H229" s="39"/>
      <c r="I229" s="181"/>
      <c r="J229" s="39"/>
      <c r="K229" s="39"/>
      <c r="L229" s="40"/>
      <c r="M229" s="182"/>
      <c r="N229" s="183"/>
      <c r="O229" s="73"/>
      <c r="P229" s="73"/>
      <c r="Q229" s="73"/>
      <c r="R229" s="73"/>
      <c r="S229" s="73"/>
      <c r="T229" s="74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20" t="s">
        <v>152</v>
      </c>
      <c r="AU229" s="20" t="s">
        <v>79</v>
      </c>
    </row>
    <row r="230" s="12" customFormat="1" ht="25.92" customHeight="1">
      <c r="A230" s="12"/>
      <c r="B230" s="152"/>
      <c r="C230" s="12"/>
      <c r="D230" s="153" t="s">
        <v>70</v>
      </c>
      <c r="E230" s="154" t="s">
        <v>911</v>
      </c>
      <c r="F230" s="154" t="s">
        <v>912</v>
      </c>
      <c r="G230" s="12"/>
      <c r="H230" s="12"/>
      <c r="I230" s="155"/>
      <c r="J230" s="156">
        <f>BK230</f>
        <v>0</v>
      </c>
      <c r="K230" s="12"/>
      <c r="L230" s="152"/>
      <c r="M230" s="157"/>
      <c r="N230" s="158"/>
      <c r="O230" s="158"/>
      <c r="P230" s="159">
        <f>SUM(P231:P238)</f>
        <v>0</v>
      </c>
      <c r="Q230" s="158"/>
      <c r="R230" s="159">
        <f>SUM(R231:R238)</f>
        <v>0</v>
      </c>
      <c r="S230" s="158"/>
      <c r="T230" s="160">
        <f>SUM(T231:T238)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53" t="s">
        <v>79</v>
      </c>
      <c r="AT230" s="161" t="s">
        <v>70</v>
      </c>
      <c r="AU230" s="161" t="s">
        <v>71</v>
      </c>
      <c r="AY230" s="153" t="s">
        <v>142</v>
      </c>
      <c r="BK230" s="162">
        <f>SUM(BK231:BK238)</f>
        <v>0</v>
      </c>
    </row>
    <row r="231" s="2" customFormat="1" ht="16.5" customHeight="1">
      <c r="A231" s="39"/>
      <c r="B231" s="165"/>
      <c r="C231" s="166" t="s">
        <v>71</v>
      </c>
      <c r="D231" s="166" t="s">
        <v>145</v>
      </c>
      <c r="E231" s="167" t="s">
        <v>913</v>
      </c>
      <c r="F231" s="168" t="s">
        <v>914</v>
      </c>
      <c r="G231" s="169" t="s">
        <v>3</v>
      </c>
      <c r="H231" s="170">
        <v>2</v>
      </c>
      <c r="I231" s="171"/>
      <c r="J231" s="172">
        <f>ROUND(I231*H231,2)</f>
        <v>0</v>
      </c>
      <c r="K231" s="168" t="s">
        <v>3</v>
      </c>
      <c r="L231" s="40"/>
      <c r="M231" s="173" t="s">
        <v>3</v>
      </c>
      <c r="N231" s="174" t="s">
        <v>42</v>
      </c>
      <c r="O231" s="73"/>
      <c r="P231" s="175">
        <f>O231*H231</f>
        <v>0</v>
      </c>
      <c r="Q231" s="175">
        <v>0</v>
      </c>
      <c r="R231" s="175">
        <f>Q231*H231</f>
        <v>0</v>
      </c>
      <c r="S231" s="175">
        <v>0</v>
      </c>
      <c r="T231" s="176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177" t="s">
        <v>150</v>
      </c>
      <c r="AT231" s="177" t="s">
        <v>145</v>
      </c>
      <c r="AU231" s="177" t="s">
        <v>79</v>
      </c>
      <c r="AY231" s="20" t="s">
        <v>142</v>
      </c>
      <c r="BE231" s="178">
        <f>IF(N231="základní",J231,0)</f>
        <v>0</v>
      </c>
      <c r="BF231" s="178">
        <f>IF(N231="snížená",J231,0)</f>
        <v>0</v>
      </c>
      <c r="BG231" s="178">
        <f>IF(N231="zákl. přenesená",J231,0)</f>
        <v>0</v>
      </c>
      <c r="BH231" s="178">
        <f>IF(N231="sníž. přenesená",J231,0)</f>
        <v>0</v>
      </c>
      <c r="BI231" s="178">
        <f>IF(N231="nulová",J231,0)</f>
        <v>0</v>
      </c>
      <c r="BJ231" s="20" t="s">
        <v>79</v>
      </c>
      <c r="BK231" s="178">
        <f>ROUND(I231*H231,2)</f>
        <v>0</v>
      </c>
      <c r="BL231" s="20" t="s">
        <v>150</v>
      </c>
      <c r="BM231" s="177" t="s">
        <v>915</v>
      </c>
    </row>
    <row r="232" s="2" customFormat="1">
      <c r="A232" s="39"/>
      <c r="B232" s="40"/>
      <c r="C232" s="39"/>
      <c r="D232" s="179" t="s">
        <v>152</v>
      </c>
      <c r="E232" s="39"/>
      <c r="F232" s="180" t="s">
        <v>914</v>
      </c>
      <c r="G232" s="39"/>
      <c r="H232" s="39"/>
      <c r="I232" s="181"/>
      <c r="J232" s="39"/>
      <c r="K232" s="39"/>
      <c r="L232" s="40"/>
      <c r="M232" s="182"/>
      <c r="N232" s="183"/>
      <c r="O232" s="73"/>
      <c r="P232" s="73"/>
      <c r="Q232" s="73"/>
      <c r="R232" s="73"/>
      <c r="S232" s="73"/>
      <c r="T232" s="74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20" t="s">
        <v>152</v>
      </c>
      <c r="AU232" s="20" t="s">
        <v>79</v>
      </c>
    </row>
    <row r="233" s="2" customFormat="1" ht="16.5" customHeight="1">
      <c r="A233" s="39"/>
      <c r="B233" s="165"/>
      <c r="C233" s="166" t="s">
        <v>71</v>
      </c>
      <c r="D233" s="166" t="s">
        <v>145</v>
      </c>
      <c r="E233" s="167" t="s">
        <v>799</v>
      </c>
      <c r="F233" s="168" t="s">
        <v>800</v>
      </c>
      <c r="G233" s="169" t="s">
        <v>3</v>
      </c>
      <c r="H233" s="170">
        <v>3</v>
      </c>
      <c r="I233" s="171"/>
      <c r="J233" s="172">
        <f>ROUND(I233*H233,2)</f>
        <v>0</v>
      </c>
      <c r="K233" s="168" t="s">
        <v>3</v>
      </c>
      <c r="L233" s="40"/>
      <c r="M233" s="173" t="s">
        <v>3</v>
      </c>
      <c r="N233" s="174" t="s">
        <v>42</v>
      </c>
      <c r="O233" s="73"/>
      <c r="P233" s="175">
        <f>O233*H233</f>
        <v>0</v>
      </c>
      <c r="Q233" s="175">
        <v>0</v>
      </c>
      <c r="R233" s="175">
        <f>Q233*H233</f>
        <v>0</v>
      </c>
      <c r="S233" s="175">
        <v>0</v>
      </c>
      <c r="T233" s="176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177" t="s">
        <v>150</v>
      </c>
      <c r="AT233" s="177" t="s">
        <v>145</v>
      </c>
      <c r="AU233" s="177" t="s">
        <v>79</v>
      </c>
      <c r="AY233" s="20" t="s">
        <v>142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20" t="s">
        <v>79</v>
      </c>
      <c r="BK233" s="178">
        <f>ROUND(I233*H233,2)</f>
        <v>0</v>
      </c>
      <c r="BL233" s="20" t="s">
        <v>150</v>
      </c>
      <c r="BM233" s="177" t="s">
        <v>916</v>
      </c>
    </row>
    <row r="234" s="2" customFormat="1">
      <c r="A234" s="39"/>
      <c r="B234" s="40"/>
      <c r="C234" s="39"/>
      <c r="D234" s="179" t="s">
        <v>152</v>
      </c>
      <c r="E234" s="39"/>
      <c r="F234" s="180" t="s">
        <v>800</v>
      </c>
      <c r="G234" s="39"/>
      <c r="H234" s="39"/>
      <c r="I234" s="181"/>
      <c r="J234" s="39"/>
      <c r="K234" s="39"/>
      <c r="L234" s="40"/>
      <c r="M234" s="182"/>
      <c r="N234" s="183"/>
      <c r="O234" s="73"/>
      <c r="P234" s="73"/>
      <c r="Q234" s="73"/>
      <c r="R234" s="73"/>
      <c r="S234" s="73"/>
      <c r="T234" s="74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20" t="s">
        <v>152</v>
      </c>
      <c r="AU234" s="20" t="s">
        <v>79</v>
      </c>
    </row>
    <row r="235" s="2" customFormat="1" ht="16.5" customHeight="1">
      <c r="A235" s="39"/>
      <c r="B235" s="165"/>
      <c r="C235" s="166" t="s">
        <v>71</v>
      </c>
      <c r="D235" s="166" t="s">
        <v>145</v>
      </c>
      <c r="E235" s="167" t="s">
        <v>913</v>
      </c>
      <c r="F235" s="168" t="s">
        <v>914</v>
      </c>
      <c r="G235" s="169" t="s">
        <v>3</v>
      </c>
      <c r="H235" s="170">
        <v>2</v>
      </c>
      <c r="I235" s="171"/>
      <c r="J235" s="172">
        <f>ROUND(I235*H235,2)</f>
        <v>0</v>
      </c>
      <c r="K235" s="168" t="s">
        <v>3</v>
      </c>
      <c r="L235" s="40"/>
      <c r="M235" s="173" t="s">
        <v>3</v>
      </c>
      <c r="N235" s="174" t="s">
        <v>42</v>
      </c>
      <c r="O235" s="73"/>
      <c r="P235" s="175">
        <f>O235*H235</f>
        <v>0</v>
      </c>
      <c r="Q235" s="175">
        <v>0</v>
      </c>
      <c r="R235" s="175">
        <f>Q235*H235</f>
        <v>0</v>
      </c>
      <c r="S235" s="175">
        <v>0</v>
      </c>
      <c r="T235" s="176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177" t="s">
        <v>150</v>
      </c>
      <c r="AT235" s="177" t="s">
        <v>145</v>
      </c>
      <c r="AU235" s="177" t="s">
        <v>79</v>
      </c>
      <c r="AY235" s="20" t="s">
        <v>142</v>
      </c>
      <c r="BE235" s="178">
        <f>IF(N235="základní",J235,0)</f>
        <v>0</v>
      </c>
      <c r="BF235" s="178">
        <f>IF(N235="snížená",J235,0)</f>
        <v>0</v>
      </c>
      <c r="BG235" s="178">
        <f>IF(N235="zákl. přenesená",J235,0)</f>
        <v>0</v>
      </c>
      <c r="BH235" s="178">
        <f>IF(N235="sníž. přenesená",J235,0)</f>
        <v>0</v>
      </c>
      <c r="BI235" s="178">
        <f>IF(N235="nulová",J235,0)</f>
        <v>0</v>
      </c>
      <c r="BJ235" s="20" t="s">
        <v>79</v>
      </c>
      <c r="BK235" s="178">
        <f>ROUND(I235*H235,2)</f>
        <v>0</v>
      </c>
      <c r="BL235" s="20" t="s">
        <v>150</v>
      </c>
      <c r="BM235" s="177" t="s">
        <v>917</v>
      </c>
    </row>
    <row r="236" s="2" customFormat="1">
      <c r="A236" s="39"/>
      <c r="B236" s="40"/>
      <c r="C236" s="39"/>
      <c r="D236" s="179" t="s">
        <v>152</v>
      </c>
      <c r="E236" s="39"/>
      <c r="F236" s="180" t="s">
        <v>914</v>
      </c>
      <c r="G236" s="39"/>
      <c r="H236" s="39"/>
      <c r="I236" s="181"/>
      <c r="J236" s="39"/>
      <c r="K236" s="39"/>
      <c r="L236" s="40"/>
      <c r="M236" s="182"/>
      <c r="N236" s="183"/>
      <c r="O236" s="73"/>
      <c r="P236" s="73"/>
      <c r="Q236" s="73"/>
      <c r="R236" s="73"/>
      <c r="S236" s="73"/>
      <c r="T236" s="74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T236" s="20" t="s">
        <v>152</v>
      </c>
      <c r="AU236" s="20" t="s">
        <v>79</v>
      </c>
    </row>
    <row r="237" s="2" customFormat="1" ht="16.5" customHeight="1">
      <c r="A237" s="39"/>
      <c r="B237" s="165"/>
      <c r="C237" s="166" t="s">
        <v>71</v>
      </c>
      <c r="D237" s="166" t="s">
        <v>145</v>
      </c>
      <c r="E237" s="167" t="s">
        <v>799</v>
      </c>
      <c r="F237" s="168" t="s">
        <v>800</v>
      </c>
      <c r="G237" s="169" t="s">
        <v>3</v>
      </c>
      <c r="H237" s="170">
        <v>3</v>
      </c>
      <c r="I237" s="171"/>
      <c r="J237" s="172">
        <f>ROUND(I237*H237,2)</f>
        <v>0</v>
      </c>
      <c r="K237" s="168" t="s">
        <v>3</v>
      </c>
      <c r="L237" s="40"/>
      <c r="M237" s="173" t="s">
        <v>3</v>
      </c>
      <c r="N237" s="174" t="s">
        <v>42</v>
      </c>
      <c r="O237" s="73"/>
      <c r="P237" s="175">
        <f>O237*H237</f>
        <v>0</v>
      </c>
      <c r="Q237" s="175">
        <v>0</v>
      </c>
      <c r="R237" s="175">
        <f>Q237*H237</f>
        <v>0</v>
      </c>
      <c r="S237" s="175">
        <v>0</v>
      </c>
      <c r="T237" s="176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177" t="s">
        <v>150</v>
      </c>
      <c r="AT237" s="177" t="s">
        <v>145</v>
      </c>
      <c r="AU237" s="177" t="s">
        <v>79</v>
      </c>
      <c r="AY237" s="20" t="s">
        <v>142</v>
      </c>
      <c r="BE237" s="178">
        <f>IF(N237="základní",J237,0)</f>
        <v>0</v>
      </c>
      <c r="BF237" s="178">
        <f>IF(N237="snížená",J237,0)</f>
        <v>0</v>
      </c>
      <c r="BG237" s="178">
        <f>IF(N237="zákl. přenesená",J237,0)</f>
        <v>0</v>
      </c>
      <c r="BH237" s="178">
        <f>IF(N237="sníž. přenesená",J237,0)</f>
        <v>0</v>
      </c>
      <c r="BI237" s="178">
        <f>IF(N237="nulová",J237,0)</f>
        <v>0</v>
      </c>
      <c r="BJ237" s="20" t="s">
        <v>79</v>
      </c>
      <c r="BK237" s="178">
        <f>ROUND(I237*H237,2)</f>
        <v>0</v>
      </c>
      <c r="BL237" s="20" t="s">
        <v>150</v>
      </c>
      <c r="BM237" s="177" t="s">
        <v>918</v>
      </c>
    </row>
    <row r="238" s="2" customFormat="1">
      <c r="A238" s="39"/>
      <c r="B238" s="40"/>
      <c r="C238" s="39"/>
      <c r="D238" s="179" t="s">
        <v>152</v>
      </c>
      <c r="E238" s="39"/>
      <c r="F238" s="180" t="s">
        <v>800</v>
      </c>
      <c r="G238" s="39"/>
      <c r="H238" s="39"/>
      <c r="I238" s="181"/>
      <c r="J238" s="39"/>
      <c r="K238" s="39"/>
      <c r="L238" s="40"/>
      <c r="M238" s="182"/>
      <c r="N238" s="183"/>
      <c r="O238" s="73"/>
      <c r="P238" s="73"/>
      <c r="Q238" s="73"/>
      <c r="R238" s="73"/>
      <c r="S238" s="73"/>
      <c r="T238" s="74"/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T238" s="20" t="s">
        <v>152</v>
      </c>
      <c r="AU238" s="20" t="s">
        <v>79</v>
      </c>
    </row>
    <row r="239" s="12" customFormat="1" ht="25.92" customHeight="1">
      <c r="A239" s="12"/>
      <c r="B239" s="152"/>
      <c r="C239" s="12"/>
      <c r="D239" s="153" t="s">
        <v>70</v>
      </c>
      <c r="E239" s="154" t="s">
        <v>919</v>
      </c>
      <c r="F239" s="154" t="s">
        <v>920</v>
      </c>
      <c r="G239" s="12"/>
      <c r="H239" s="12"/>
      <c r="I239" s="155"/>
      <c r="J239" s="156">
        <f>BK239</f>
        <v>0</v>
      </c>
      <c r="K239" s="12"/>
      <c r="L239" s="152"/>
      <c r="M239" s="157"/>
      <c r="N239" s="158"/>
      <c r="O239" s="158"/>
      <c r="P239" s="159">
        <f>SUM(P240:P241)</f>
        <v>0</v>
      </c>
      <c r="Q239" s="158"/>
      <c r="R239" s="159">
        <f>SUM(R240:R241)</f>
        <v>0</v>
      </c>
      <c r="S239" s="158"/>
      <c r="T239" s="160">
        <f>SUM(T240:T241)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153" t="s">
        <v>79</v>
      </c>
      <c r="AT239" s="161" t="s">
        <v>70</v>
      </c>
      <c r="AU239" s="161" t="s">
        <v>71</v>
      </c>
      <c r="AY239" s="153" t="s">
        <v>142</v>
      </c>
      <c r="BK239" s="162">
        <f>SUM(BK240:BK241)</f>
        <v>0</v>
      </c>
    </row>
    <row r="240" s="2" customFormat="1" ht="33" customHeight="1">
      <c r="A240" s="39"/>
      <c r="B240" s="165"/>
      <c r="C240" s="166" t="s">
        <v>71</v>
      </c>
      <c r="D240" s="166" t="s">
        <v>145</v>
      </c>
      <c r="E240" s="167" t="s">
        <v>921</v>
      </c>
      <c r="F240" s="168" t="s">
        <v>922</v>
      </c>
      <c r="G240" s="169" t="s">
        <v>3</v>
      </c>
      <c r="H240" s="170">
        <v>8</v>
      </c>
      <c r="I240" s="171"/>
      <c r="J240" s="172">
        <f>ROUND(I240*H240,2)</f>
        <v>0</v>
      </c>
      <c r="K240" s="168" t="s">
        <v>3</v>
      </c>
      <c r="L240" s="40"/>
      <c r="M240" s="173" t="s">
        <v>3</v>
      </c>
      <c r="N240" s="174" t="s">
        <v>42</v>
      </c>
      <c r="O240" s="73"/>
      <c r="P240" s="175">
        <f>O240*H240</f>
        <v>0</v>
      </c>
      <c r="Q240" s="175">
        <v>0</v>
      </c>
      <c r="R240" s="175">
        <f>Q240*H240</f>
        <v>0</v>
      </c>
      <c r="S240" s="175">
        <v>0</v>
      </c>
      <c r="T240" s="176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177" t="s">
        <v>150</v>
      </c>
      <c r="AT240" s="177" t="s">
        <v>145</v>
      </c>
      <c r="AU240" s="177" t="s">
        <v>79</v>
      </c>
      <c r="AY240" s="20" t="s">
        <v>142</v>
      </c>
      <c r="BE240" s="178">
        <f>IF(N240="základní",J240,0)</f>
        <v>0</v>
      </c>
      <c r="BF240" s="178">
        <f>IF(N240="snížená",J240,0)</f>
        <v>0</v>
      </c>
      <c r="BG240" s="178">
        <f>IF(N240="zákl. přenesená",J240,0)</f>
        <v>0</v>
      </c>
      <c r="BH240" s="178">
        <f>IF(N240="sníž. přenesená",J240,0)</f>
        <v>0</v>
      </c>
      <c r="BI240" s="178">
        <f>IF(N240="nulová",J240,0)</f>
        <v>0</v>
      </c>
      <c r="BJ240" s="20" t="s">
        <v>79</v>
      </c>
      <c r="BK240" s="178">
        <f>ROUND(I240*H240,2)</f>
        <v>0</v>
      </c>
      <c r="BL240" s="20" t="s">
        <v>150</v>
      </c>
      <c r="BM240" s="177" t="s">
        <v>923</v>
      </c>
    </row>
    <row r="241" s="2" customFormat="1">
      <c r="A241" s="39"/>
      <c r="B241" s="40"/>
      <c r="C241" s="39"/>
      <c r="D241" s="179" t="s">
        <v>152</v>
      </c>
      <c r="E241" s="39"/>
      <c r="F241" s="180" t="s">
        <v>922</v>
      </c>
      <c r="G241" s="39"/>
      <c r="H241" s="39"/>
      <c r="I241" s="181"/>
      <c r="J241" s="39"/>
      <c r="K241" s="39"/>
      <c r="L241" s="40"/>
      <c r="M241" s="182"/>
      <c r="N241" s="183"/>
      <c r="O241" s="73"/>
      <c r="P241" s="73"/>
      <c r="Q241" s="73"/>
      <c r="R241" s="73"/>
      <c r="S241" s="73"/>
      <c r="T241" s="74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20" t="s">
        <v>152</v>
      </c>
      <c r="AU241" s="20" t="s">
        <v>79</v>
      </c>
    </row>
    <row r="242" s="12" customFormat="1" ht="25.92" customHeight="1">
      <c r="A242" s="12"/>
      <c r="B242" s="152"/>
      <c r="C242" s="12"/>
      <c r="D242" s="153" t="s">
        <v>70</v>
      </c>
      <c r="E242" s="154" t="s">
        <v>924</v>
      </c>
      <c r="F242" s="154" t="s">
        <v>925</v>
      </c>
      <c r="G242" s="12"/>
      <c r="H242" s="12"/>
      <c r="I242" s="155"/>
      <c r="J242" s="156">
        <f>BK242</f>
        <v>0</v>
      </c>
      <c r="K242" s="12"/>
      <c r="L242" s="152"/>
      <c r="M242" s="157"/>
      <c r="N242" s="158"/>
      <c r="O242" s="158"/>
      <c r="P242" s="159">
        <f>SUM(P243:P246)</f>
        <v>0</v>
      </c>
      <c r="Q242" s="158"/>
      <c r="R242" s="159">
        <f>SUM(R243:R246)</f>
        <v>0</v>
      </c>
      <c r="S242" s="158"/>
      <c r="T242" s="160">
        <f>SUM(T243:T246)</f>
        <v>0</v>
      </c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R242" s="153" t="s">
        <v>79</v>
      </c>
      <c r="AT242" s="161" t="s">
        <v>70</v>
      </c>
      <c r="AU242" s="161" t="s">
        <v>71</v>
      </c>
      <c r="AY242" s="153" t="s">
        <v>142</v>
      </c>
      <c r="BK242" s="162">
        <f>SUM(BK243:BK246)</f>
        <v>0</v>
      </c>
    </row>
    <row r="243" s="2" customFormat="1" ht="16.5" customHeight="1">
      <c r="A243" s="39"/>
      <c r="B243" s="165"/>
      <c r="C243" s="166" t="s">
        <v>71</v>
      </c>
      <c r="D243" s="166" t="s">
        <v>145</v>
      </c>
      <c r="E243" s="167" t="s">
        <v>926</v>
      </c>
      <c r="F243" s="168" t="s">
        <v>927</v>
      </c>
      <c r="G243" s="169" t="s">
        <v>3</v>
      </c>
      <c r="H243" s="170">
        <v>1</v>
      </c>
      <c r="I243" s="171"/>
      <c r="J243" s="172">
        <f>ROUND(I243*H243,2)</f>
        <v>0</v>
      </c>
      <c r="K243" s="168" t="s">
        <v>3</v>
      </c>
      <c r="L243" s="40"/>
      <c r="M243" s="173" t="s">
        <v>3</v>
      </c>
      <c r="N243" s="174" t="s">
        <v>42</v>
      </c>
      <c r="O243" s="73"/>
      <c r="P243" s="175">
        <f>O243*H243</f>
        <v>0</v>
      </c>
      <c r="Q243" s="175">
        <v>0</v>
      </c>
      <c r="R243" s="175">
        <f>Q243*H243</f>
        <v>0</v>
      </c>
      <c r="S243" s="175">
        <v>0</v>
      </c>
      <c r="T243" s="176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177" t="s">
        <v>150</v>
      </c>
      <c r="AT243" s="177" t="s">
        <v>145</v>
      </c>
      <c r="AU243" s="177" t="s">
        <v>79</v>
      </c>
      <c r="AY243" s="20" t="s">
        <v>142</v>
      </c>
      <c r="BE243" s="178">
        <f>IF(N243="základní",J243,0)</f>
        <v>0</v>
      </c>
      <c r="BF243" s="178">
        <f>IF(N243="snížená",J243,0)</f>
        <v>0</v>
      </c>
      <c r="BG243" s="178">
        <f>IF(N243="zákl. přenesená",J243,0)</f>
        <v>0</v>
      </c>
      <c r="BH243" s="178">
        <f>IF(N243="sníž. přenesená",J243,0)</f>
        <v>0</v>
      </c>
      <c r="BI243" s="178">
        <f>IF(N243="nulová",J243,0)</f>
        <v>0</v>
      </c>
      <c r="BJ243" s="20" t="s">
        <v>79</v>
      </c>
      <c r="BK243" s="178">
        <f>ROUND(I243*H243,2)</f>
        <v>0</v>
      </c>
      <c r="BL243" s="20" t="s">
        <v>150</v>
      </c>
      <c r="BM243" s="177" t="s">
        <v>928</v>
      </c>
    </row>
    <row r="244" s="2" customFormat="1">
      <c r="A244" s="39"/>
      <c r="B244" s="40"/>
      <c r="C244" s="39"/>
      <c r="D244" s="179" t="s">
        <v>152</v>
      </c>
      <c r="E244" s="39"/>
      <c r="F244" s="180" t="s">
        <v>927</v>
      </c>
      <c r="G244" s="39"/>
      <c r="H244" s="39"/>
      <c r="I244" s="181"/>
      <c r="J244" s="39"/>
      <c r="K244" s="39"/>
      <c r="L244" s="40"/>
      <c r="M244" s="182"/>
      <c r="N244" s="183"/>
      <c r="O244" s="73"/>
      <c r="P244" s="73"/>
      <c r="Q244" s="73"/>
      <c r="R244" s="73"/>
      <c r="S244" s="73"/>
      <c r="T244" s="74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T244" s="20" t="s">
        <v>152</v>
      </c>
      <c r="AU244" s="20" t="s">
        <v>79</v>
      </c>
    </row>
    <row r="245" s="2" customFormat="1" ht="16.5" customHeight="1">
      <c r="A245" s="39"/>
      <c r="B245" s="165"/>
      <c r="C245" s="166" t="s">
        <v>71</v>
      </c>
      <c r="D245" s="166" t="s">
        <v>145</v>
      </c>
      <c r="E245" s="167" t="s">
        <v>929</v>
      </c>
      <c r="F245" s="168" t="s">
        <v>853</v>
      </c>
      <c r="G245" s="169" t="s">
        <v>3</v>
      </c>
      <c r="H245" s="170">
        <v>1.5700000000000001</v>
      </c>
      <c r="I245" s="171"/>
      <c r="J245" s="172">
        <f>ROUND(I245*H245,2)</f>
        <v>0</v>
      </c>
      <c r="K245" s="168" t="s">
        <v>3</v>
      </c>
      <c r="L245" s="40"/>
      <c r="M245" s="173" t="s">
        <v>3</v>
      </c>
      <c r="N245" s="174" t="s">
        <v>42</v>
      </c>
      <c r="O245" s="73"/>
      <c r="P245" s="175">
        <f>O245*H245</f>
        <v>0</v>
      </c>
      <c r="Q245" s="175">
        <v>0</v>
      </c>
      <c r="R245" s="175">
        <f>Q245*H245</f>
        <v>0</v>
      </c>
      <c r="S245" s="175">
        <v>0</v>
      </c>
      <c r="T245" s="176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177" t="s">
        <v>150</v>
      </c>
      <c r="AT245" s="177" t="s">
        <v>145</v>
      </c>
      <c r="AU245" s="177" t="s">
        <v>79</v>
      </c>
      <c r="AY245" s="20" t="s">
        <v>142</v>
      </c>
      <c r="BE245" s="178">
        <f>IF(N245="základní",J245,0)</f>
        <v>0</v>
      </c>
      <c r="BF245" s="178">
        <f>IF(N245="snížená",J245,0)</f>
        <v>0</v>
      </c>
      <c r="BG245" s="178">
        <f>IF(N245="zákl. přenesená",J245,0)</f>
        <v>0</v>
      </c>
      <c r="BH245" s="178">
        <f>IF(N245="sníž. přenesená",J245,0)</f>
        <v>0</v>
      </c>
      <c r="BI245" s="178">
        <f>IF(N245="nulová",J245,0)</f>
        <v>0</v>
      </c>
      <c r="BJ245" s="20" t="s">
        <v>79</v>
      </c>
      <c r="BK245" s="178">
        <f>ROUND(I245*H245,2)</f>
        <v>0</v>
      </c>
      <c r="BL245" s="20" t="s">
        <v>150</v>
      </c>
      <c r="BM245" s="177" t="s">
        <v>930</v>
      </c>
    </row>
    <row r="246" s="2" customFormat="1">
      <c r="A246" s="39"/>
      <c r="B246" s="40"/>
      <c r="C246" s="39"/>
      <c r="D246" s="179" t="s">
        <v>152</v>
      </c>
      <c r="E246" s="39"/>
      <c r="F246" s="180" t="s">
        <v>853</v>
      </c>
      <c r="G246" s="39"/>
      <c r="H246" s="39"/>
      <c r="I246" s="181"/>
      <c r="J246" s="39"/>
      <c r="K246" s="39"/>
      <c r="L246" s="40"/>
      <c r="M246" s="182"/>
      <c r="N246" s="183"/>
      <c r="O246" s="73"/>
      <c r="P246" s="73"/>
      <c r="Q246" s="73"/>
      <c r="R246" s="73"/>
      <c r="S246" s="73"/>
      <c r="T246" s="74"/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T246" s="20" t="s">
        <v>152</v>
      </c>
      <c r="AU246" s="20" t="s">
        <v>79</v>
      </c>
    </row>
    <row r="247" s="12" customFormat="1" ht="25.92" customHeight="1">
      <c r="A247" s="12"/>
      <c r="B247" s="152"/>
      <c r="C247" s="12"/>
      <c r="D247" s="153" t="s">
        <v>70</v>
      </c>
      <c r="E247" s="154" t="s">
        <v>931</v>
      </c>
      <c r="F247" s="154" t="s">
        <v>932</v>
      </c>
      <c r="G247" s="12"/>
      <c r="H247" s="12"/>
      <c r="I247" s="155"/>
      <c r="J247" s="156">
        <f>BK247</f>
        <v>0</v>
      </c>
      <c r="K247" s="12"/>
      <c r="L247" s="152"/>
      <c r="M247" s="157"/>
      <c r="N247" s="158"/>
      <c r="O247" s="158"/>
      <c r="P247" s="159">
        <f>SUM(P248:P253)</f>
        <v>0</v>
      </c>
      <c r="Q247" s="158"/>
      <c r="R247" s="159">
        <f>SUM(R248:R253)</f>
        <v>0</v>
      </c>
      <c r="S247" s="158"/>
      <c r="T247" s="160">
        <f>SUM(T248:T253)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153" t="s">
        <v>79</v>
      </c>
      <c r="AT247" s="161" t="s">
        <v>70</v>
      </c>
      <c r="AU247" s="161" t="s">
        <v>71</v>
      </c>
      <c r="AY247" s="153" t="s">
        <v>142</v>
      </c>
      <c r="BK247" s="162">
        <f>SUM(BK248:BK253)</f>
        <v>0</v>
      </c>
    </row>
    <row r="248" s="2" customFormat="1" ht="16.5" customHeight="1">
      <c r="A248" s="39"/>
      <c r="B248" s="165"/>
      <c r="C248" s="166" t="s">
        <v>71</v>
      </c>
      <c r="D248" s="166" t="s">
        <v>145</v>
      </c>
      <c r="E248" s="167" t="s">
        <v>913</v>
      </c>
      <c r="F248" s="168" t="s">
        <v>914</v>
      </c>
      <c r="G248" s="169" t="s">
        <v>3</v>
      </c>
      <c r="H248" s="170">
        <v>1</v>
      </c>
      <c r="I248" s="171"/>
      <c r="J248" s="172">
        <f>ROUND(I248*H248,2)</f>
        <v>0</v>
      </c>
      <c r="K248" s="168" t="s">
        <v>3</v>
      </c>
      <c r="L248" s="40"/>
      <c r="M248" s="173" t="s">
        <v>3</v>
      </c>
      <c r="N248" s="174" t="s">
        <v>42</v>
      </c>
      <c r="O248" s="73"/>
      <c r="P248" s="175">
        <f>O248*H248</f>
        <v>0</v>
      </c>
      <c r="Q248" s="175">
        <v>0</v>
      </c>
      <c r="R248" s="175">
        <f>Q248*H248</f>
        <v>0</v>
      </c>
      <c r="S248" s="175">
        <v>0</v>
      </c>
      <c r="T248" s="176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177" t="s">
        <v>150</v>
      </c>
      <c r="AT248" s="177" t="s">
        <v>145</v>
      </c>
      <c r="AU248" s="177" t="s">
        <v>79</v>
      </c>
      <c r="AY248" s="20" t="s">
        <v>142</v>
      </c>
      <c r="BE248" s="178">
        <f>IF(N248="základní",J248,0)</f>
        <v>0</v>
      </c>
      <c r="BF248" s="178">
        <f>IF(N248="snížená",J248,0)</f>
        <v>0</v>
      </c>
      <c r="BG248" s="178">
        <f>IF(N248="zákl. přenesená",J248,0)</f>
        <v>0</v>
      </c>
      <c r="BH248" s="178">
        <f>IF(N248="sníž. přenesená",J248,0)</f>
        <v>0</v>
      </c>
      <c r="BI248" s="178">
        <f>IF(N248="nulová",J248,0)</f>
        <v>0</v>
      </c>
      <c r="BJ248" s="20" t="s">
        <v>79</v>
      </c>
      <c r="BK248" s="178">
        <f>ROUND(I248*H248,2)</f>
        <v>0</v>
      </c>
      <c r="BL248" s="20" t="s">
        <v>150</v>
      </c>
      <c r="BM248" s="177" t="s">
        <v>933</v>
      </c>
    </row>
    <row r="249" s="2" customFormat="1">
      <c r="A249" s="39"/>
      <c r="B249" s="40"/>
      <c r="C249" s="39"/>
      <c r="D249" s="179" t="s">
        <v>152</v>
      </c>
      <c r="E249" s="39"/>
      <c r="F249" s="180" t="s">
        <v>914</v>
      </c>
      <c r="G249" s="39"/>
      <c r="H249" s="39"/>
      <c r="I249" s="181"/>
      <c r="J249" s="39"/>
      <c r="K249" s="39"/>
      <c r="L249" s="40"/>
      <c r="M249" s="182"/>
      <c r="N249" s="183"/>
      <c r="O249" s="73"/>
      <c r="P249" s="73"/>
      <c r="Q249" s="73"/>
      <c r="R249" s="73"/>
      <c r="S249" s="73"/>
      <c r="T249" s="74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20" t="s">
        <v>152</v>
      </c>
      <c r="AU249" s="20" t="s">
        <v>79</v>
      </c>
    </row>
    <row r="250" s="2" customFormat="1" ht="16.5" customHeight="1">
      <c r="A250" s="39"/>
      <c r="B250" s="165"/>
      <c r="C250" s="166" t="s">
        <v>71</v>
      </c>
      <c r="D250" s="166" t="s">
        <v>145</v>
      </c>
      <c r="E250" s="167" t="s">
        <v>934</v>
      </c>
      <c r="F250" s="168" t="s">
        <v>935</v>
      </c>
      <c r="G250" s="169" t="s">
        <v>3</v>
      </c>
      <c r="H250" s="170">
        <v>1</v>
      </c>
      <c r="I250" s="171"/>
      <c r="J250" s="172">
        <f>ROUND(I250*H250,2)</f>
        <v>0</v>
      </c>
      <c r="K250" s="168" t="s">
        <v>3</v>
      </c>
      <c r="L250" s="40"/>
      <c r="M250" s="173" t="s">
        <v>3</v>
      </c>
      <c r="N250" s="174" t="s">
        <v>42</v>
      </c>
      <c r="O250" s="73"/>
      <c r="P250" s="175">
        <f>O250*H250</f>
        <v>0</v>
      </c>
      <c r="Q250" s="175">
        <v>0</v>
      </c>
      <c r="R250" s="175">
        <f>Q250*H250</f>
        <v>0</v>
      </c>
      <c r="S250" s="175">
        <v>0</v>
      </c>
      <c r="T250" s="176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177" t="s">
        <v>150</v>
      </c>
      <c r="AT250" s="177" t="s">
        <v>145</v>
      </c>
      <c r="AU250" s="177" t="s">
        <v>79</v>
      </c>
      <c r="AY250" s="20" t="s">
        <v>142</v>
      </c>
      <c r="BE250" s="178">
        <f>IF(N250="základní",J250,0)</f>
        <v>0</v>
      </c>
      <c r="BF250" s="178">
        <f>IF(N250="snížená",J250,0)</f>
        <v>0</v>
      </c>
      <c r="BG250" s="178">
        <f>IF(N250="zákl. přenesená",J250,0)</f>
        <v>0</v>
      </c>
      <c r="BH250" s="178">
        <f>IF(N250="sníž. přenesená",J250,0)</f>
        <v>0</v>
      </c>
      <c r="BI250" s="178">
        <f>IF(N250="nulová",J250,0)</f>
        <v>0</v>
      </c>
      <c r="BJ250" s="20" t="s">
        <v>79</v>
      </c>
      <c r="BK250" s="178">
        <f>ROUND(I250*H250,2)</f>
        <v>0</v>
      </c>
      <c r="BL250" s="20" t="s">
        <v>150</v>
      </c>
      <c r="BM250" s="177" t="s">
        <v>936</v>
      </c>
    </row>
    <row r="251" s="2" customFormat="1">
      <c r="A251" s="39"/>
      <c r="B251" s="40"/>
      <c r="C251" s="39"/>
      <c r="D251" s="179" t="s">
        <v>152</v>
      </c>
      <c r="E251" s="39"/>
      <c r="F251" s="180" t="s">
        <v>935</v>
      </c>
      <c r="G251" s="39"/>
      <c r="H251" s="39"/>
      <c r="I251" s="181"/>
      <c r="J251" s="39"/>
      <c r="K251" s="39"/>
      <c r="L251" s="40"/>
      <c r="M251" s="182"/>
      <c r="N251" s="183"/>
      <c r="O251" s="73"/>
      <c r="P251" s="73"/>
      <c r="Q251" s="73"/>
      <c r="R251" s="73"/>
      <c r="S251" s="73"/>
      <c r="T251" s="74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20" t="s">
        <v>152</v>
      </c>
      <c r="AU251" s="20" t="s">
        <v>79</v>
      </c>
    </row>
    <row r="252" s="2" customFormat="1" ht="16.5" customHeight="1">
      <c r="A252" s="39"/>
      <c r="B252" s="165"/>
      <c r="C252" s="166" t="s">
        <v>71</v>
      </c>
      <c r="D252" s="166" t="s">
        <v>145</v>
      </c>
      <c r="E252" s="167" t="s">
        <v>799</v>
      </c>
      <c r="F252" s="168" t="s">
        <v>800</v>
      </c>
      <c r="G252" s="169" t="s">
        <v>3</v>
      </c>
      <c r="H252" s="170">
        <v>1.5700000000000001</v>
      </c>
      <c r="I252" s="171"/>
      <c r="J252" s="172">
        <f>ROUND(I252*H252,2)</f>
        <v>0</v>
      </c>
      <c r="K252" s="168" t="s">
        <v>3</v>
      </c>
      <c r="L252" s="40"/>
      <c r="M252" s="173" t="s">
        <v>3</v>
      </c>
      <c r="N252" s="174" t="s">
        <v>42</v>
      </c>
      <c r="O252" s="73"/>
      <c r="P252" s="175">
        <f>O252*H252</f>
        <v>0</v>
      </c>
      <c r="Q252" s="175">
        <v>0</v>
      </c>
      <c r="R252" s="175">
        <f>Q252*H252</f>
        <v>0</v>
      </c>
      <c r="S252" s="175">
        <v>0</v>
      </c>
      <c r="T252" s="176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177" t="s">
        <v>150</v>
      </c>
      <c r="AT252" s="177" t="s">
        <v>145</v>
      </c>
      <c r="AU252" s="177" t="s">
        <v>79</v>
      </c>
      <c r="AY252" s="20" t="s">
        <v>142</v>
      </c>
      <c r="BE252" s="178">
        <f>IF(N252="základní",J252,0)</f>
        <v>0</v>
      </c>
      <c r="BF252" s="178">
        <f>IF(N252="snížená",J252,0)</f>
        <v>0</v>
      </c>
      <c r="BG252" s="178">
        <f>IF(N252="zákl. přenesená",J252,0)</f>
        <v>0</v>
      </c>
      <c r="BH252" s="178">
        <f>IF(N252="sníž. přenesená",J252,0)</f>
        <v>0</v>
      </c>
      <c r="BI252" s="178">
        <f>IF(N252="nulová",J252,0)</f>
        <v>0</v>
      </c>
      <c r="BJ252" s="20" t="s">
        <v>79</v>
      </c>
      <c r="BK252" s="178">
        <f>ROUND(I252*H252,2)</f>
        <v>0</v>
      </c>
      <c r="BL252" s="20" t="s">
        <v>150</v>
      </c>
      <c r="BM252" s="177" t="s">
        <v>937</v>
      </c>
    </row>
    <row r="253" s="2" customFormat="1">
      <c r="A253" s="39"/>
      <c r="B253" s="40"/>
      <c r="C253" s="39"/>
      <c r="D253" s="179" t="s">
        <v>152</v>
      </c>
      <c r="E253" s="39"/>
      <c r="F253" s="180" t="s">
        <v>800</v>
      </c>
      <c r="G253" s="39"/>
      <c r="H253" s="39"/>
      <c r="I253" s="181"/>
      <c r="J253" s="39"/>
      <c r="K253" s="39"/>
      <c r="L253" s="40"/>
      <c r="M253" s="182"/>
      <c r="N253" s="183"/>
      <c r="O253" s="73"/>
      <c r="P253" s="73"/>
      <c r="Q253" s="73"/>
      <c r="R253" s="73"/>
      <c r="S253" s="73"/>
      <c r="T253" s="74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20" t="s">
        <v>152</v>
      </c>
      <c r="AU253" s="20" t="s">
        <v>79</v>
      </c>
    </row>
    <row r="254" s="12" customFormat="1" ht="25.92" customHeight="1">
      <c r="A254" s="12"/>
      <c r="B254" s="152"/>
      <c r="C254" s="12"/>
      <c r="D254" s="153" t="s">
        <v>70</v>
      </c>
      <c r="E254" s="154" t="s">
        <v>919</v>
      </c>
      <c r="F254" s="154" t="s">
        <v>920</v>
      </c>
      <c r="G254" s="12"/>
      <c r="H254" s="12"/>
      <c r="I254" s="155"/>
      <c r="J254" s="156">
        <f>BK254</f>
        <v>0</v>
      </c>
      <c r="K254" s="12"/>
      <c r="L254" s="152"/>
      <c r="M254" s="157"/>
      <c r="N254" s="158"/>
      <c r="O254" s="158"/>
      <c r="P254" s="159">
        <f>SUM(P255:P256)</f>
        <v>0</v>
      </c>
      <c r="Q254" s="158"/>
      <c r="R254" s="159">
        <f>SUM(R255:R256)</f>
        <v>0</v>
      </c>
      <c r="S254" s="158"/>
      <c r="T254" s="160">
        <f>SUM(T255:T256)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53" t="s">
        <v>79</v>
      </c>
      <c r="AT254" s="161" t="s">
        <v>70</v>
      </c>
      <c r="AU254" s="161" t="s">
        <v>71</v>
      </c>
      <c r="AY254" s="153" t="s">
        <v>142</v>
      </c>
      <c r="BK254" s="162">
        <f>SUM(BK255:BK256)</f>
        <v>0</v>
      </c>
    </row>
    <row r="255" s="2" customFormat="1" ht="33" customHeight="1">
      <c r="A255" s="39"/>
      <c r="B255" s="165"/>
      <c r="C255" s="166" t="s">
        <v>71</v>
      </c>
      <c r="D255" s="166" t="s">
        <v>145</v>
      </c>
      <c r="E255" s="167" t="s">
        <v>921</v>
      </c>
      <c r="F255" s="168" t="s">
        <v>922</v>
      </c>
      <c r="G255" s="169" t="s">
        <v>3</v>
      </c>
      <c r="H255" s="170">
        <v>2</v>
      </c>
      <c r="I255" s="171"/>
      <c r="J255" s="172">
        <f>ROUND(I255*H255,2)</f>
        <v>0</v>
      </c>
      <c r="K255" s="168" t="s">
        <v>3</v>
      </c>
      <c r="L255" s="40"/>
      <c r="M255" s="173" t="s">
        <v>3</v>
      </c>
      <c r="N255" s="174" t="s">
        <v>42</v>
      </c>
      <c r="O255" s="73"/>
      <c r="P255" s="175">
        <f>O255*H255</f>
        <v>0</v>
      </c>
      <c r="Q255" s="175">
        <v>0</v>
      </c>
      <c r="R255" s="175">
        <f>Q255*H255</f>
        <v>0</v>
      </c>
      <c r="S255" s="175">
        <v>0</v>
      </c>
      <c r="T255" s="176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7" t="s">
        <v>150</v>
      </c>
      <c r="AT255" s="177" t="s">
        <v>145</v>
      </c>
      <c r="AU255" s="177" t="s">
        <v>79</v>
      </c>
      <c r="AY255" s="20" t="s">
        <v>142</v>
      </c>
      <c r="BE255" s="178">
        <f>IF(N255="základní",J255,0)</f>
        <v>0</v>
      </c>
      <c r="BF255" s="178">
        <f>IF(N255="snížená",J255,0)</f>
        <v>0</v>
      </c>
      <c r="BG255" s="178">
        <f>IF(N255="zákl. přenesená",J255,0)</f>
        <v>0</v>
      </c>
      <c r="BH255" s="178">
        <f>IF(N255="sníž. přenesená",J255,0)</f>
        <v>0</v>
      </c>
      <c r="BI255" s="178">
        <f>IF(N255="nulová",J255,0)</f>
        <v>0</v>
      </c>
      <c r="BJ255" s="20" t="s">
        <v>79</v>
      </c>
      <c r="BK255" s="178">
        <f>ROUND(I255*H255,2)</f>
        <v>0</v>
      </c>
      <c r="BL255" s="20" t="s">
        <v>150</v>
      </c>
      <c r="BM255" s="177" t="s">
        <v>938</v>
      </c>
    </row>
    <row r="256" s="2" customFormat="1">
      <c r="A256" s="39"/>
      <c r="B256" s="40"/>
      <c r="C256" s="39"/>
      <c r="D256" s="179" t="s">
        <v>152</v>
      </c>
      <c r="E256" s="39"/>
      <c r="F256" s="180" t="s">
        <v>922</v>
      </c>
      <c r="G256" s="39"/>
      <c r="H256" s="39"/>
      <c r="I256" s="181"/>
      <c r="J256" s="39"/>
      <c r="K256" s="39"/>
      <c r="L256" s="40"/>
      <c r="M256" s="182"/>
      <c r="N256" s="183"/>
      <c r="O256" s="73"/>
      <c r="P256" s="73"/>
      <c r="Q256" s="73"/>
      <c r="R256" s="73"/>
      <c r="S256" s="73"/>
      <c r="T256" s="74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20" t="s">
        <v>152</v>
      </c>
      <c r="AU256" s="20" t="s">
        <v>79</v>
      </c>
    </row>
    <row r="257" s="12" customFormat="1" ht="25.92" customHeight="1">
      <c r="A257" s="12"/>
      <c r="B257" s="152"/>
      <c r="C257" s="12"/>
      <c r="D257" s="153" t="s">
        <v>70</v>
      </c>
      <c r="E257" s="154" t="s">
        <v>939</v>
      </c>
      <c r="F257" s="154" t="s">
        <v>940</v>
      </c>
      <c r="G257" s="12"/>
      <c r="H257" s="12"/>
      <c r="I257" s="155"/>
      <c r="J257" s="156">
        <f>BK257</f>
        <v>0</v>
      </c>
      <c r="K257" s="12"/>
      <c r="L257" s="152"/>
      <c r="M257" s="157"/>
      <c r="N257" s="158"/>
      <c r="O257" s="158"/>
      <c r="P257" s="159">
        <f>SUM(P258:P263)</f>
        <v>0</v>
      </c>
      <c r="Q257" s="158"/>
      <c r="R257" s="159">
        <f>SUM(R258:R263)</f>
        <v>0</v>
      </c>
      <c r="S257" s="158"/>
      <c r="T257" s="160">
        <f>SUM(T258:T263)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153" t="s">
        <v>79</v>
      </c>
      <c r="AT257" s="161" t="s">
        <v>70</v>
      </c>
      <c r="AU257" s="161" t="s">
        <v>71</v>
      </c>
      <c r="AY257" s="153" t="s">
        <v>142</v>
      </c>
      <c r="BK257" s="162">
        <f>SUM(BK258:BK263)</f>
        <v>0</v>
      </c>
    </row>
    <row r="258" s="2" customFormat="1" ht="16.5" customHeight="1">
      <c r="A258" s="39"/>
      <c r="B258" s="165"/>
      <c r="C258" s="166" t="s">
        <v>71</v>
      </c>
      <c r="D258" s="166" t="s">
        <v>145</v>
      </c>
      <c r="E258" s="167" t="s">
        <v>941</v>
      </c>
      <c r="F258" s="168" t="s">
        <v>942</v>
      </c>
      <c r="G258" s="169" t="s">
        <v>3</v>
      </c>
      <c r="H258" s="170">
        <v>1</v>
      </c>
      <c r="I258" s="171"/>
      <c r="J258" s="172">
        <f>ROUND(I258*H258,2)</f>
        <v>0</v>
      </c>
      <c r="K258" s="168" t="s">
        <v>3</v>
      </c>
      <c r="L258" s="40"/>
      <c r="M258" s="173" t="s">
        <v>3</v>
      </c>
      <c r="N258" s="174" t="s">
        <v>42</v>
      </c>
      <c r="O258" s="73"/>
      <c r="P258" s="175">
        <f>O258*H258</f>
        <v>0</v>
      </c>
      <c r="Q258" s="175">
        <v>0</v>
      </c>
      <c r="R258" s="175">
        <f>Q258*H258</f>
        <v>0</v>
      </c>
      <c r="S258" s="175">
        <v>0</v>
      </c>
      <c r="T258" s="176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177" t="s">
        <v>150</v>
      </c>
      <c r="AT258" s="177" t="s">
        <v>145</v>
      </c>
      <c r="AU258" s="177" t="s">
        <v>79</v>
      </c>
      <c r="AY258" s="20" t="s">
        <v>142</v>
      </c>
      <c r="BE258" s="178">
        <f>IF(N258="základní",J258,0)</f>
        <v>0</v>
      </c>
      <c r="BF258" s="178">
        <f>IF(N258="snížená",J258,0)</f>
        <v>0</v>
      </c>
      <c r="BG258" s="178">
        <f>IF(N258="zákl. přenesená",J258,0)</f>
        <v>0</v>
      </c>
      <c r="BH258" s="178">
        <f>IF(N258="sníž. přenesená",J258,0)</f>
        <v>0</v>
      </c>
      <c r="BI258" s="178">
        <f>IF(N258="nulová",J258,0)</f>
        <v>0</v>
      </c>
      <c r="BJ258" s="20" t="s">
        <v>79</v>
      </c>
      <c r="BK258" s="178">
        <f>ROUND(I258*H258,2)</f>
        <v>0</v>
      </c>
      <c r="BL258" s="20" t="s">
        <v>150</v>
      </c>
      <c r="BM258" s="177" t="s">
        <v>943</v>
      </c>
    </row>
    <row r="259" s="2" customFormat="1">
      <c r="A259" s="39"/>
      <c r="B259" s="40"/>
      <c r="C259" s="39"/>
      <c r="D259" s="179" t="s">
        <v>152</v>
      </c>
      <c r="E259" s="39"/>
      <c r="F259" s="180" t="s">
        <v>942</v>
      </c>
      <c r="G259" s="39"/>
      <c r="H259" s="39"/>
      <c r="I259" s="181"/>
      <c r="J259" s="39"/>
      <c r="K259" s="39"/>
      <c r="L259" s="40"/>
      <c r="M259" s="182"/>
      <c r="N259" s="183"/>
      <c r="O259" s="73"/>
      <c r="P259" s="73"/>
      <c r="Q259" s="73"/>
      <c r="R259" s="73"/>
      <c r="S259" s="73"/>
      <c r="T259" s="74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20" t="s">
        <v>152</v>
      </c>
      <c r="AU259" s="20" t="s">
        <v>79</v>
      </c>
    </row>
    <row r="260" s="2" customFormat="1" ht="16.5" customHeight="1">
      <c r="A260" s="39"/>
      <c r="B260" s="165"/>
      <c r="C260" s="166" t="s">
        <v>71</v>
      </c>
      <c r="D260" s="166" t="s">
        <v>145</v>
      </c>
      <c r="E260" s="167" t="s">
        <v>944</v>
      </c>
      <c r="F260" s="168" t="s">
        <v>945</v>
      </c>
      <c r="G260" s="169" t="s">
        <v>3</v>
      </c>
      <c r="H260" s="170">
        <v>1</v>
      </c>
      <c r="I260" s="171"/>
      <c r="J260" s="172">
        <f>ROUND(I260*H260,2)</f>
        <v>0</v>
      </c>
      <c r="K260" s="168" t="s">
        <v>3</v>
      </c>
      <c r="L260" s="40"/>
      <c r="M260" s="173" t="s">
        <v>3</v>
      </c>
      <c r="N260" s="174" t="s">
        <v>42</v>
      </c>
      <c r="O260" s="73"/>
      <c r="P260" s="175">
        <f>O260*H260</f>
        <v>0</v>
      </c>
      <c r="Q260" s="175">
        <v>0</v>
      </c>
      <c r="R260" s="175">
        <f>Q260*H260</f>
        <v>0</v>
      </c>
      <c r="S260" s="175">
        <v>0</v>
      </c>
      <c r="T260" s="176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177" t="s">
        <v>150</v>
      </c>
      <c r="AT260" s="177" t="s">
        <v>145</v>
      </c>
      <c r="AU260" s="177" t="s">
        <v>79</v>
      </c>
      <c r="AY260" s="20" t="s">
        <v>142</v>
      </c>
      <c r="BE260" s="178">
        <f>IF(N260="základní",J260,0)</f>
        <v>0</v>
      </c>
      <c r="BF260" s="178">
        <f>IF(N260="snížená",J260,0)</f>
        <v>0</v>
      </c>
      <c r="BG260" s="178">
        <f>IF(N260="zákl. přenesená",J260,0)</f>
        <v>0</v>
      </c>
      <c r="BH260" s="178">
        <f>IF(N260="sníž. přenesená",J260,0)</f>
        <v>0</v>
      </c>
      <c r="BI260" s="178">
        <f>IF(N260="nulová",J260,0)</f>
        <v>0</v>
      </c>
      <c r="BJ260" s="20" t="s">
        <v>79</v>
      </c>
      <c r="BK260" s="178">
        <f>ROUND(I260*H260,2)</f>
        <v>0</v>
      </c>
      <c r="BL260" s="20" t="s">
        <v>150</v>
      </c>
      <c r="BM260" s="177" t="s">
        <v>946</v>
      </c>
    </row>
    <row r="261" s="2" customFormat="1">
      <c r="A261" s="39"/>
      <c r="B261" s="40"/>
      <c r="C261" s="39"/>
      <c r="D261" s="179" t="s">
        <v>152</v>
      </c>
      <c r="E261" s="39"/>
      <c r="F261" s="180" t="s">
        <v>945</v>
      </c>
      <c r="G261" s="39"/>
      <c r="H261" s="39"/>
      <c r="I261" s="181"/>
      <c r="J261" s="39"/>
      <c r="K261" s="39"/>
      <c r="L261" s="40"/>
      <c r="M261" s="182"/>
      <c r="N261" s="183"/>
      <c r="O261" s="73"/>
      <c r="P261" s="73"/>
      <c r="Q261" s="73"/>
      <c r="R261" s="73"/>
      <c r="S261" s="73"/>
      <c r="T261" s="74"/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T261" s="20" t="s">
        <v>152</v>
      </c>
      <c r="AU261" s="20" t="s">
        <v>79</v>
      </c>
    </row>
    <row r="262" s="2" customFormat="1" ht="16.5" customHeight="1">
      <c r="A262" s="39"/>
      <c r="B262" s="165"/>
      <c r="C262" s="166" t="s">
        <v>71</v>
      </c>
      <c r="D262" s="166" t="s">
        <v>145</v>
      </c>
      <c r="E262" s="167" t="s">
        <v>947</v>
      </c>
      <c r="F262" s="168" t="s">
        <v>948</v>
      </c>
      <c r="G262" s="169" t="s">
        <v>3</v>
      </c>
      <c r="H262" s="170">
        <v>1</v>
      </c>
      <c r="I262" s="171"/>
      <c r="J262" s="172">
        <f>ROUND(I262*H262,2)</f>
        <v>0</v>
      </c>
      <c r="K262" s="168" t="s">
        <v>3</v>
      </c>
      <c r="L262" s="40"/>
      <c r="M262" s="173" t="s">
        <v>3</v>
      </c>
      <c r="N262" s="174" t="s">
        <v>42</v>
      </c>
      <c r="O262" s="73"/>
      <c r="P262" s="175">
        <f>O262*H262</f>
        <v>0</v>
      </c>
      <c r="Q262" s="175">
        <v>0</v>
      </c>
      <c r="R262" s="175">
        <f>Q262*H262</f>
        <v>0</v>
      </c>
      <c r="S262" s="175">
        <v>0</v>
      </c>
      <c r="T262" s="176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177" t="s">
        <v>150</v>
      </c>
      <c r="AT262" s="177" t="s">
        <v>145</v>
      </c>
      <c r="AU262" s="177" t="s">
        <v>79</v>
      </c>
      <c r="AY262" s="20" t="s">
        <v>142</v>
      </c>
      <c r="BE262" s="178">
        <f>IF(N262="základní",J262,0)</f>
        <v>0</v>
      </c>
      <c r="BF262" s="178">
        <f>IF(N262="snížená",J262,0)</f>
        <v>0</v>
      </c>
      <c r="BG262" s="178">
        <f>IF(N262="zákl. přenesená",J262,0)</f>
        <v>0</v>
      </c>
      <c r="BH262" s="178">
        <f>IF(N262="sníž. přenesená",J262,0)</f>
        <v>0</v>
      </c>
      <c r="BI262" s="178">
        <f>IF(N262="nulová",J262,0)</f>
        <v>0</v>
      </c>
      <c r="BJ262" s="20" t="s">
        <v>79</v>
      </c>
      <c r="BK262" s="178">
        <f>ROUND(I262*H262,2)</f>
        <v>0</v>
      </c>
      <c r="BL262" s="20" t="s">
        <v>150</v>
      </c>
      <c r="BM262" s="177" t="s">
        <v>949</v>
      </c>
    </row>
    <row r="263" s="2" customFormat="1">
      <c r="A263" s="39"/>
      <c r="B263" s="40"/>
      <c r="C263" s="39"/>
      <c r="D263" s="179" t="s">
        <v>152</v>
      </c>
      <c r="E263" s="39"/>
      <c r="F263" s="180" t="s">
        <v>948</v>
      </c>
      <c r="G263" s="39"/>
      <c r="H263" s="39"/>
      <c r="I263" s="181"/>
      <c r="J263" s="39"/>
      <c r="K263" s="39"/>
      <c r="L263" s="40"/>
      <c r="M263" s="224"/>
      <c r="N263" s="225"/>
      <c r="O263" s="226"/>
      <c r="P263" s="226"/>
      <c r="Q263" s="226"/>
      <c r="R263" s="226"/>
      <c r="S263" s="226"/>
      <c r="T263" s="227"/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T263" s="20" t="s">
        <v>152</v>
      </c>
      <c r="AU263" s="20" t="s">
        <v>79</v>
      </c>
    </row>
    <row r="264" s="2" customFormat="1" ht="6.96" customHeight="1">
      <c r="A264" s="39"/>
      <c r="B264" s="56"/>
      <c r="C264" s="57"/>
      <c r="D264" s="57"/>
      <c r="E264" s="57"/>
      <c r="F264" s="57"/>
      <c r="G264" s="57"/>
      <c r="H264" s="57"/>
      <c r="I264" s="57"/>
      <c r="J264" s="57"/>
      <c r="K264" s="57"/>
      <c r="L264" s="40"/>
      <c r="M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</row>
  </sheetData>
  <autoFilter ref="C94:K263"/>
  <mergeCells count="9">
    <mergeCell ref="E7:H7"/>
    <mergeCell ref="E9:H9"/>
    <mergeCell ref="E18:H18"/>
    <mergeCell ref="E27:H27"/>
    <mergeCell ref="E48:H48"/>
    <mergeCell ref="E50:H50"/>
    <mergeCell ref="E85:H85"/>
    <mergeCell ref="E87:H8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90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110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UHK - Objekt E - Stavební úpravy pracoviště centra terénní archeologie (CETA)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111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950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8. 12. 2025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/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>Univerzita Hradec Králové</v>
      </c>
      <c r="F15" s="39"/>
      <c r="G15" s="39"/>
      <c r="H15" s="39"/>
      <c r="I15" s="33" t="s">
        <v>28</v>
      </c>
      <c r="J15" s="28" t="str">
        <f>IF('Rekapitulace stavby'!AN11="","",'Rekapitulace stavby'!AN11)</f>
        <v/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/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>Fplan projekty a stavby s. r. o.</v>
      </c>
      <c r="F21" s="39"/>
      <c r="G21" s="39"/>
      <c r="H21" s="39"/>
      <c r="I21" s="33" t="s">
        <v>28</v>
      </c>
      <c r="J21" s="28" t="str">
        <f>IF('Rekapitulace stavby'!AN17="","",'Rekapitulace stavby'!AN17)</f>
        <v/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28</v>
      </c>
      <c r="J24" s="28" t="str">
        <f>IF('Rekapitulace stavby'!AN20="","",'Rekapitulace stavby'!AN20)</f>
        <v/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ROUND(J88,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ROUND((SUM(BE88:BE290)),  2)</f>
        <v>0</v>
      </c>
      <c r="G33" s="39"/>
      <c r="H33" s="39"/>
      <c r="I33" s="124">
        <v>0.20999999999999999</v>
      </c>
      <c r="J33" s="123">
        <f>ROUND(((SUM(BE88:BE290))*I33),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ROUND((SUM(BF88:BF290)),  2)</f>
        <v>0</v>
      </c>
      <c r="G34" s="39"/>
      <c r="H34" s="39"/>
      <c r="I34" s="124">
        <v>0.12</v>
      </c>
      <c r="J34" s="123">
        <f>ROUND(((SUM(BF88:BF290))*I34),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ROUND((SUM(BG88:BG290)),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ROUND((SUM(BH88:BH290)),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ROUND((SUM(BI88:BI290)),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114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UHK - Objekt E - Stavební úpravy pracoviště centra terénní archeologie (CETA)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111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01.4a - Elektro - silnoproud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8. 12. 2025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Univerzita Hradec Králové</v>
      </c>
      <c r="G54" s="39"/>
      <c r="H54" s="39"/>
      <c r="I54" s="33" t="s">
        <v>31</v>
      </c>
      <c r="J54" s="37" t="str">
        <f>E21</f>
        <v>Fplan projekty a stavby s. r. 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115</v>
      </c>
      <c r="D57" s="125"/>
      <c r="E57" s="125"/>
      <c r="F57" s="125"/>
      <c r="G57" s="125"/>
      <c r="H57" s="125"/>
      <c r="I57" s="125"/>
      <c r="J57" s="132" t="s">
        <v>116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J88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117</v>
      </c>
    </row>
    <row r="60" s="9" customFormat="1" ht="24.96" customHeight="1">
      <c r="A60" s="9"/>
      <c r="B60" s="134"/>
      <c r="C60" s="9"/>
      <c r="D60" s="135" t="s">
        <v>951</v>
      </c>
      <c r="E60" s="136"/>
      <c r="F60" s="136"/>
      <c r="G60" s="136"/>
      <c r="H60" s="136"/>
      <c r="I60" s="136"/>
      <c r="J60" s="137">
        <f>J89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34"/>
      <c r="C61" s="9"/>
      <c r="D61" s="135" t="s">
        <v>952</v>
      </c>
      <c r="E61" s="136"/>
      <c r="F61" s="136"/>
      <c r="G61" s="136"/>
      <c r="H61" s="136"/>
      <c r="I61" s="136"/>
      <c r="J61" s="137">
        <f>J126</f>
        <v>0</v>
      </c>
      <c r="K61" s="9"/>
      <c r="L61" s="134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34"/>
      <c r="C62" s="9"/>
      <c r="D62" s="135" t="s">
        <v>953</v>
      </c>
      <c r="E62" s="136"/>
      <c r="F62" s="136"/>
      <c r="G62" s="136"/>
      <c r="H62" s="136"/>
      <c r="I62" s="136"/>
      <c r="J62" s="137">
        <f>J139</f>
        <v>0</v>
      </c>
      <c r="K62" s="9"/>
      <c r="L62" s="13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34"/>
      <c r="C63" s="9"/>
      <c r="D63" s="135" t="s">
        <v>954</v>
      </c>
      <c r="E63" s="136"/>
      <c r="F63" s="136"/>
      <c r="G63" s="136"/>
      <c r="H63" s="136"/>
      <c r="I63" s="136"/>
      <c r="J63" s="137">
        <f>J168</f>
        <v>0</v>
      </c>
      <c r="K63" s="9"/>
      <c r="L63" s="134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34"/>
      <c r="C64" s="9"/>
      <c r="D64" s="135" t="s">
        <v>955</v>
      </c>
      <c r="E64" s="136"/>
      <c r="F64" s="136"/>
      <c r="G64" s="136"/>
      <c r="H64" s="136"/>
      <c r="I64" s="136"/>
      <c r="J64" s="137">
        <f>J208</f>
        <v>0</v>
      </c>
      <c r="K64" s="9"/>
      <c r="L64" s="13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34"/>
      <c r="C65" s="9"/>
      <c r="D65" s="135" t="s">
        <v>956</v>
      </c>
      <c r="E65" s="136"/>
      <c r="F65" s="136"/>
      <c r="G65" s="136"/>
      <c r="H65" s="136"/>
      <c r="I65" s="136"/>
      <c r="J65" s="137">
        <f>J221</f>
        <v>0</v>
      </c>
      <c r="K65" s="9"/>
      <c r="L65" s="134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9" customFormat="1" ht="24.96" customHeight="1">
      <c r="A66" s="9"/>
      <c r="B66" s="134"/>
      <c r="C66" s="9"/>
      <c r="D66" s="135" t="s">
        <v>957</v>
      </c>
      <c r="E66" s="136"/>
      <c r="F66" s="136"/>
      <c r="G66" s="136"/>
      <c r="H66" s="136"/>
      <c r="I66" s="136"/>
      <c r="J66" s="137">
        <f>J248</f>
        <v>0</v>
      </c>
      <c r="K66" s="9"/>
      <c r="L66" s="13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9" customFormat="1" ht="24.96" customHeight="1">
      <c r="A67" s="9"/>
      <c r="B67" s="134"/>
      <c r="C67" s="9"/>
      <c r="D67" s="135" t="s">
        <v>958</v>
      </c>
      <c r="E67" s="136"/>
      <c r="F67" s="136"/>
      <c r="G67" s="136"/>
      <c r="H67" s="136"/>
      <c r="I67" s="136"/>
      <c r="J67" s="137">
        <f>J267</f>
        <v>0</v>
      </c>
      <c r="K67" s="9"/>
      <c r="L67" s="134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9" customFormat="1" ht="24.96" customHeight="1">
      <c r="A68" s="9"/>
      <c r="B68" s="134"/>
      <c r="C68" s="9"/>
      <c r="D68" s="135" t="s">
        <v>959</v>
      </c>
      <c r="E68" s="136"/>
      <c r="F68" s="136"/>
      <c r="G68" s="136"/>
      <c r="H68" s="136"/>
      <c r="I68" s="136"/>
      <c r="J68" s="137">
        <f>J286</f>
        <v>0</v>
      </c>
      <c r="K68" s="9"/>
      <c r="L68" s="13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2" customFormat="1" ht="21.84" customHeight="1">
      <c r="A69" s="39"/>
      <c r="B69" s="40"/>
      <c r="C69" s="39"/>
      <c r="D69" s="39"/>
      <c r="E69" s="39"/>
      <c r="F69" s="39"/>
      <c r="G69" s="39"/>
      <c r="H69" s="39"/>
      <c r="I69" s="39"/>
      <c r="J69" s="39"/>
      <c r="K69" s="39"/>
      <c r="L69" s="117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56"/>
      <c r="C70" s="57"/>
      <c r="D70" s="57"/>
      <c r="E70" s="57"/>
      <c r="F70" s="57"/>
      <c r="G70" s="57"/>
      <c r="H70" s="57"/>
      <c r="I70" s="57"/>
      <c r="J70" s="57"/>
      <c r="K70" s="57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58"/>
      <c r="C74" s="59"/>
      <c r="D74" s="59"/>
      <c r="E74" s="59"/>
      <c r="F74" s="59"/>
      <c r="G74" s="59"/>
      <c r="H74" s="59"/>
      <c r="I74" s="59"/>
      <c r="J74" s="59"/>
      <c r="K74" s="5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127</v>
      </c>
      <c r="D75" s="39"/>
      <c r="E75" s="39"/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17</v>
      </c>
      <c r="D77" s="39"/>
      <c r="E77" s="39"/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39"/>
      <c r="D78" s="39"/>
      <c r="E78" s="116" t="str">
        <f>E7</f>
        <v>UHK - Objekt E - Stavební úpravy pracoviště centra terénní archeologie (CETA)</v>
      </c>
      <c r="F78" s="33"/>
      <c r="G78" s="33"/>
      <c r="H78" s="33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111</v>
      </c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39"/>
      <c r="D80" s="39"/>
      <c r="E80" s="63" t="str">
        <f>E9</f>
        <v>SO 01.4a - Elektro - silnoproud</v>
      </c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39"/>
      <c r="E82" s="39"/>
      <c r="F82" s="28" t="str">
        <f>F12</f>
        <v xml:space="preserve"> </v>
      </c>
      <c r="G82" s="39"/>
      <c r="H82" s="39"/>
      <c r="I82" s="33" t="s">
        <v>23</v>
      </c>
      <c r="J82" s="65" t="str">
        <f>IF(J12="","",J12)</f>
        <v>8. 12. 2025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25.65" customHeight="1">
      <c r="A84" s="39"/>
      <c r="B84" s="40"/>
      <c r="C84" s="33" t="s">
        <v>25</v>
      </c>
      <c r="D84" s="39"/>
      <c r="E84" s="39"/>
      <c r="F84" s="28" t="str">
        <f>E15</f>
        <v>Univerzita Hradec Králové</v>
      </c>
      <c r="G84" s="39"/>
      <c r="H84" s="39"/>
      <c r="I84" s="33" t="s">
        <v>31</v>
      </c>
      <c r="J84" s="37" t="str">
        <f>E21</f>
        <v>Fplan projekty a stavby s. r. o.</v>
      </c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29</v>
      </c>
      <c r="D85" s="39"/>
      <c r="E85" s="39"/>
      <c r="F85" s="28" t="str">
        <f>IF(E18="","",E18)</f>
        <v>Vyplň údaj</v>
      </c>
      <c r="G85" s="39"/>
      <c r="H85" s="39"/>
      <c r="I85" s="33" t="s">
        <v>34</v>
      </c>
      <c r="J85" s="37" t="str">
        <f>E24</f>
        <v xml:space="preserve"> </v>
      </c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39"/>
      <c r="D86" s="39"/>
      <c r="E86" s="39"/>
      <c r="F86" s="39"/>
      <c r="G86" s="39"/>
      <c r="H86" s="39"/>
      <c r="I86" s="39"/>
      <c r="J86" s="39"/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42"/>
      <c r="B87" s="143"/>
      <c r="C87" s="144" t="s">
        <v>128</v>
      </c>
      <c r="D87" s="145" t="s">
        <v>56</v>
      </c>
      <c r="E87" s="145" t="s">
        <v>52</v>
      </c>
      <c r="F87" s="145" t="s">
        <v>53</v>
      </c>
      <c r="G87" s="145" t="s">
        <v>129</v>
      </c>
      <c r="H87" s="145" t="s">
        <v>130</v>
      </c>
      <c r="I87" s="145" t="s">
        <v>131</v>
      </c>
      <c r="J87" s="145" t="s">
        <v>116</v>
      </c>
      <c r="K87" s="146" t="s">
        <v>132</v>
      </c>
      <c r="L87" s="147"/>
      <c r="M87" s="81" t="s">
        <v>3</v>
      </c>
      <c r="N87" s="82" t="s">
        <v>41</v>
      </c>
      <c r="O87" s="82" t="s">
        <v>133</v>
      </c>
      <c r="P87" s="82" t="s">
        <v>134</v>
      </c>
      <c r="Q87" s="82" t="s">
        <v>135</v>
      </c>
      <c r="R87" s="82" t="s">
        <v>136</v>
      </c>
      <c r="S87" s="82" t="s">
        <v>137</v>
      </c>
      <c r="T87" s="83" t="s">
        <v>138</v>
      </c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</row>
    <row r="88" s="2" customFormat="1" ht="22.8" customHeight="1">
      <c r="A88" s="39"/>
      <c r="B88" s="40"/>
      <c r="C88" s="88" t="s">
        <v>139</v>
      </c>
      <c r="D88" s="39"/>
      <c r="E88" s="39"/>
      <c r="F88" s="39"/>
      <c r="G88" s="39"/>
      <c r="H88" s="39"/>
      <c r="I88" s="39"/>
      <c r="J88" s="148">
        <f>BK88</f>
        <v>0</v>
      </c>
      <c r="K88" s="39"/>
      <c r="L88" s="40"/>
      <c r="M88" s="84"/>
      <c r="N88" s="69"/>
      <c r="O88" s="85"/>
      <c r="P88" s="149">
        <f>P89+P126+P139+P168+P208+P221+P248+P267+P286</f>
        <v>0</v>
      </c>
      <c r="Q88" s="85"/>
      <c r="R88" s="149">
        <f>R89+R126+R139+R168+R208+R221+R248+R267+R286</f>
        <v>0</v>
      </c>
      <c r="S88" s="85"/>
      <c r="T88" s="150">
        <f>T89+T126+T139+T168+T208+T221+T248+T267+T286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20" t="s">
        <v>70</v>
      </c>
      <c r="AU88" s="20" t="s">
        <v>117</v>
      </c>
      <c r="BK88" s="151">
        <f>BK89+BK126+BK139+BK168+BK208+BK221+BK248+BK267+BK286</f>
        <v>0</v>
      </c>
    </row>
    <row r="89" s="12" customFormat="1" ht="25.92" customHeight="1">
      <c r="A89" s="12"/>
      <c r="B89" s="152"/>
      <c r="C89" s="12"/>
      <c r="D89" s="153" t="s">
        <v>70</v>
      </c>
      <c r="E89" s="154" t="s">
        <v>787</v>
      </c>
      <c r="F89" s="154" t="s">
        <v>960</v>
      </c>
      <c r="G89" s="12"/>
      <c r="H89" s="12"/>
      <c r="I89" s="155"/>
      <c r="J89" s="156">
        <f>BK89</f>
        <v>0</v>
      </c>
      <c r="K89" s="12"/>
      <c r="L89" s="152"/>
      <c r="M89" s="157"/>
      <c r="N89" s="158"/>
      <c r="O89" s="158"/>
      <c r="P89" s="159">
        <f>SUM(P90:P125)</f>
        <v>0</v>
      </c>
      <c r="Q89" s="158"/>
      <c r="R89" s="159">
        <f>SUM(R90:R125)</f>
        <v>0</v>
      </c>
      <c r="S89" s="158"/>
      <c r="T89" s="160">
        <f>SUM(T90:T125)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53" t="s">
        <v>79</v>
      </c>
      <c r="AT89" s="161" t="s">
        <v>70</v>
      </c>
      <c r="AU89" s="161" t="s">
        <v>71</v>
      </c>
      <c r="AY89" s="153" t="s">
        <v>142</v>
      </c>
      <c r="BK89" s="162">
        <f>SUM(BK90:BK125)</f>
        <v>0</v>
      </c>
    </row>
    <row r="90" s="2" customFormat="1" ht="16.5" customHeight="1">
      <c r="A90" s="39"/>
      <c r="B90" s="165"/>
      <c r="C90" s="166" t="s">
        <v>71</v>
      </c>
      <c r="D90" s="166" t="s">
        <v>145</v>
      </c>
      <c r="E90" s="167" t="s">
        <v>961</v>
      </c>
      <c r="F90" s="168" t="s">
        <v>962</v>
      </c>
      <c r="G90" s="169" t="s">
        <v>963</v>
      </c>
      <c r="H90" s="170">
        <v>3</v>
      </c>
      <c r="I90" s="171"/>
      <c r="J90" s="172">
        <f>ROUND(I90*H90,2)</f>
        <v>0</v>
      </c>
      <c r="K90" s="168" t="s">
        <v>3</v>
      </c>
      <c r="L90" s="40"/>
      <c r="M90" s="173" t="s">
        <v>3</v>
      </c>
      <c r="N90" s="174" t="s">
        <v>42</v>
      </c>
      <c r="O90" s="73"/>
      <c r="P90" s="175">
        <f>O90*H90</f>
        <v>0</v>
      </c>
      <c r="Q90" s="175">
        <v>0</v>
      </c>
      <c r="R90" s="175">
        <f>Q90*H90</f>
        <v>0</v>
      </c>
      <c r="S90" s="175">
        <v>0</v>
      </c>
      <c r="T90" s="17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177" t="s">
        <v>150</v>
      </c>
      <c r="AT90" s="177" t="s">
        <v>145</v>
      </c>
      <c r="AU90" s="177" t="s">
        <v>79</v>
      </c>
      <c r="AY90" s="20" t="s">
        <v>142</v>
      </c>
      <c r="BE90" s="178">
        <f>IF(N90="základní",J90,0)</f>
        <v>0</v>
      </c>
      <c r="BF90" s="178">
        <f>IF(N90="snížená",J90,0)</f>
        <v>0</v>
      </c>
      <c r="BG90" s="178">
        <f>IF(N90="zákl. přenesená",J90,0)</f>
        <v>0</v>
      </c>
      <c r="BH90" s="178">
        <f>IF(N90="sníž. přenesená",J90,0)</f>
        <v>0</v>
      </c>
      <c r="BI90" s="178">
        <f>IF(N90="nulová",J90,0)</f>
        <v>0</v>
      </c>
      <c r="BJ90" s="20" t="s">
        <v>79</v>
      </c>
      <c r="BK90" s="178">
        <f>ROUND(I90*H90,2)</f>
        <v>0</v>
      </c>
      <c r="BL90" s="20" t="s">
        <v>150</v>
      </c>
      <c r="BM90" s="177" t="s">
        <v>81</v>
      </c>
    </row>
    <row r="91" s="2" customFormat="1">
      <c r="A91" s="39"/>
      <c r="B91" s="40"/>
      <c r="C91" s="39"/>
      <c r="D91" s="179" t="s">
        <v>152</v>
      </c>
      <c r="E91" s="39"/>
      <c r="F91" s="180" t="s">
        <v>962</v>
      </c>
      <c r="G91" s="39"/>
      <c r="H91" s="39"/>
      <c r="I91" s="181"/>
      <c r="J91" s="39"/>
      <c r="K91" s="39"/>
      <c r="L91" s="40"/>
      <c r="M91" s="182"/>
      <c r="N91" s="183"/>
      <c r="O91" s="73"/>
      <c r="P91" s="73"/>
      <c r="Q91" s="73"/>
      <c r="R91" s="73"/>
      <c r="S91" s="73"/>
      <c r="T91" s="74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0" t="s">
        <v>152</v>
      </c>
      <c r="AU91" s="20" t="s">
        <v>79</v>
      </c>
    </row>
    <row r="92" s="2" customFormat="1" ht="21.75" customHeight="1">
      <c r="A92" s="39"/>
      <c r="B92" s="165"/>
      <c r="C92" s="166" t="s">
        <v>71</v>
      </c>
      <c r="D92" s="166" t="s">
        <v>145</v>
      </c>
      <c r="E92" s="167" t="s">
        <v>964</v>
      </c>
      <c r="F92" s="168" t="s">
        <v>965</v>
      </c>
      <c r="G92" s="169" t="s">
        <v>963</v>
      </c>
      <c r="H92" s="170">
        <v>2</v>
      </c>
      <c r="I92" s="171"/>
      <c r="J92" s="172">
        <f>ROUND(I92*H92,2)</f>
        <v>0</v>
      </c>
      <c r="K92" s="168" t="s">
        <v>3</v>
      </c>
      <c r="L92" s="40"/>
      <c r="M92" s="173" t="s">
        <v>3</v>
      </c>
      <c r="N92" s="174" t="s">
        <v>42</v>
      </c>
      <c r="O92" s="73"/>
      <c r="P92" s="175">
        <f>O92*H92</f>
        <v>0</v>
      </c>
      <c r="Q92" s="175">
        <v>0</v>
      </c>
      <c r="R92" s="175">
        <f>Q92*H92</f>
        <v>0</v>
      </c>
      <c r="S92" s="175">
        <v>0</v>
      </c>
      <c r="T92" s="176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177" t="s">
        <v>150</v>
      </c>
      <c r="AT92" s="177" t="s">
        <v>145</v>
      </c>
      <c r="AU92" s="177" t="s">
        <v>79</v>
      </c>
      <c r="AY92" s="20" t="s">
        <v>142</v>
      </c>
      <c r="BE92" s="178">
        <f>IF(N92="základní",J92,0)</f>
        <v>0</v>
      </c>
      <c r="BF92" s="178">
        <f>IF(N92="snížená",J92,0)</f>
        <v>0</v>
      </c>
      <c r="BG92" s="178">
        <f>IF(N92="zákl. přenesená",J92,0)</f>
        <v>0</v>
      </c>
      <c r="BH92" s="178">
        <f>IF(N92="sníž. přenesená",J92,0)</f>
        <v>0</v>
      </c>
      <c r="BI92" s="178">
        <f>IF(N92="nulová",J92,0)</f>
        <v>0</v>
      </c>
      <c r="BJ92" s="20" t="s">
        <v>79</v>
      </c>
      <c r="BK92" s="178">
        <f>ROUND(I92*H92,2)</f>
        <v>0</v>
      </c>
      <c r="BL92" s="20" t="s">
        <v>150</v>
      </c>
      <c r="BM92" s="177" t="s">
        <v>150</v>
      </c>
    </row>
    <row r="93" s="2" customFormat="1">
      <c r="A93" s="39"/>
      <c r="B93" s="40"/>
      <c r="C93" s="39"/>
      <c r="D93" s="179" t="s">
        <v>152</v>
      </c>
      <c r="E93" s="39"/>
      <c r="F93" s="180" t="s">
        <v>965</v>
      </c>
      <c r="G93" s="39"/>
      <c r="H93" s="39"/>
      <c r="I93" s="181"/>
      <c r="J93" s="39"/>
      <c r="K93" s="39"/>
      <c r="L93" s="40"/>
      <c r="M93" s="182"/>
      <c r="N93" s="183"/>
      <c r="O93" s="73"/>
      <c r="P93" s="73"/>
      <c r="Q93" s="73"/>
      <c r="R93" s="73"/>
      <c r="S93" s="73"/>
      <c r="T93" s="74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0" t="s">
        <v>152</v>
      </c>
      <c r="AU93" s="20" t="s">
        <v>79</v>
      </c>
    </row>
    <row r="94" s="2" customFormat="1" ht="16.5" customHeight="1">
      <c r="A94" s="39"/>
      <c r="B94" s="165"/>
      <c r="C94" s="166" t="s">
        <v>71</v>
      </c>
      <c r="D94" s="166" t="s">
        <v>145</v>
      </c>
      <c r="E94" s="167" t="s">
        <v>966</v>
      </c>
      <c r="F94" s="168" t="s">
        <v>967</v>
      </c>
      <c r="G94" s="169" t="s">
        <v>963</v>
      </c>
      <c r="H94" s="170">
        <v>8</v>
      </c>
      <c r="I94" s="171"/>
      <c r="J94" s="172">
        <f>ROUND(I94*H94,2)</f>
        <v>0</v>
      </c>
      <c r="K94" s="168" t="s">
        <v>3</v>
      </c>
      <c r="L94" s="40"/>
      <c r="M94" s="173" t="s">
        <v>3</v>
      </c>
      <c r="N94" s="174" t="s">
        <v>42</v>
      </c>
      <c r="O94" s="73"/>
      <c r="P94" s="175">
        <f>O94*H94</f>
        <v>0</v>
      </c>
      <c r="Q94" s="175">
        <v>0</v>
      </c>
      <c r="R94" s="175">
        <f>Q94*H94</f>
        <v>0</v>
      </c>
      <c r="S94" s="175">
        <v>0</v>
      </c>
      <c r="T94" s="176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77" t="s">
        <v>150</v>
      </c>
      <c r="AT94" s="177" t="s">
        <v>145</v>
      </c>
      <c r="AU94" s="177" t="s">
        <v>79</v>
      </c>
      <c r="AY94" s="20" t="s">
        <v>142</v>
      </c>
      <c r="BE94" s="178">
        <f>IF(N94="základní",J94,0)</f>
        <v>0</v>
      </c>
      <c r="BF94" s="178">
        <f>IF(N94="snížená",J94,0)</f>
        <v>0</v>
      </c>
      <c r="BG94" s="178">
        <f>IF(N94="zákl. přenesená",J94,0)</f>
        <v>0</v>
      </c>
      <c r="BH94" s="178">
        <f>IF(N94="sníž. přenesená",J94,0)</f>
        <v>0</v>
      </c>
      <c r="BI94" s="178">
        <f>IF(N94="nulová",J94,0)</f>
        <v>0</v>
      </c>
      <c r="BJ94" s="20" t="s">
        <v>79</v>
      </c>
      <c r="BK94" s="178">
        <f>ROUND(I94*H94,2)</f>
        <v>0</v>
      </c>
      <c r="BL94" s="20" t="s">
        <v>150</v>
      </c>
      <c r="BM94" s="177" t="s">
        <v>190</v>
      </c>
    </row>
    <row r="95" s="2" customFormat="1">
      <c r="A95" s="39"/>
      <c r="B95" s="40"/>
      <c r="C95" s="39"/>
      <c r="D95" s="179" t="s">
        <v>152</v>
      </c>
      <c r="E95" s="39"/>
      <c r="F95" s="180" t="s">
        <v>967</v>
      </c>
      <c r="G95" s="39"/>
      <c r="H95" s="39"/>
      <c r="I95" s="181"/>
      <c r="J95" s="39"/>
      <c r="K95" s="39"/>
      <c r="L95" s="40"/>
      <c r="M95" s="182"/>
      <c r="N95" s="183"/>
      <c r="O95" s="73"/>
      <c r="P95" s="73"/>
      <c r="Q95" s="73"/>
      <c r="R95" s="73"/>
      <c r="S95" s="73"/>
      <c r="T95" s="74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0" t="s">
        <v>152</v>
      </c>
      <c r="AU95" s="20" t="s">
        <v>79</v>
      </c>
    </row>
    <row r="96" s="2" customFormat="1" ht="16.5" customHeight="1">
      <c r="A96" s="39"/>
      <c r="B96" s="165"/>
      <c r="C96" s="166" t="s">
        <v>71</v>
      </c>
      <c r="D96" s="166" t="s">
        <v>145</v>
      </c>
      <c r="E96" s="167" t="s">
        <v>968</v>
      </c>
      <c r="F96" s="168" t="s">
        <v>969</v>
      </c>
      <c r="G96" s="169" t="s">
        <v>970</v>
      </c>
      <c r="H96" s="170">
        <v>2</v>
      </c>
      <c r="I96" s="171"/>
      <c r="J96" s="172">
        <f>ROUND(I96*H96,2)</f>
        <v>0</v>
      </c>
      <c r="K96" s="168" t="s">
        <v>3</v>
      </c>
      <c r="L96" s="40"/>
      <c r="M96" s="173" t="s">
        <v>3</v>
      </c>
      <c r="N96" s="174" t="s">
        <v>42</v>
      </c>
      <c r="O96" s="73"/>
      <c r="P96" s="175">
        <f>O96*H96</f>
        <v>0</v>
      </c>
      <c r="Q96" s="175">
        <v>0</v>
      </c>
      <c r="R96" s="175">
        <f>Q96*H96</f>
        <v>0</v>
      </c>
      <c r="S96" s="175">
        <v>0</v>
      </c>
      <c r="T96" s="176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77" t="s">
        <v>150</v>
      </c>
      <c r="AT96" s="177" t="s">
        <v>145</v>
      </c>
      <c r="AU96" s="177" t="s">
        <v>79</v>
      </c>
      <c r="AY96" s="20" t="s">
        <v>142</v>
      </c>
      <c r="BE96" s="178">
        <f>IF(N96="základní",J96,0)</f>
        <v>0</v>
      </c>
      <c r="BF96" s="178">
        <f>IF(N96="snížená",J96,0)</f>
        <v>0</v>
      </c>
      <c r="BG96" s="178">
        <f>IF(N96="zákl. přenesená",J96,0)</f>
        <v>0</v>
      </c>
      <c r="BH96" s="178">
        <f>IF(N96="sníž. přenesená",J96,0)</f>
        <v>0</v>
      </c>
      <c r="BI96" s="178">
        <f>IF(N96="nulová",J96,0)</f>
        <v>0</v>
      </c>
      <c r="BJ96" s="20" t="s">
        <v>79</v>
      </c>
      <c r="BK96" s="178">
        <f>ROUND(I96*H96,2)</f>
        <v>0</v>
      </c>
      <c r="BL96" s="20" t="s">
        <v>150</v>
      </c>
      <c r="BM96" s="177" t="s">
        <v>207</v>
      </c>
    </row>
    <row r="97" s="2" customFormat="1">
      <c r="A97" s="39"/>
      <c r="B97" s="40"/>
      <c r="C97" s="39"/>
      <c r="D97" s="179" t="s">
        <v>152</v>
      </c>
      <c r="E97" s="39"/>
      <c r="F97" s="180" t="s">
        <v>969</v>
      </c>
      <c r="G97" s="39"/>
      <c r="H97" s="39"/>
      <c r="I97" s="181"/>
      <c r="J97" s="39"/>
      <c r="K97" s="39"/>
      <c r="L97" s="40"/>
      <c r="M97" s="182"/>
      <c r="N97" s="183"/>
      <c r="O97" s="73"/>
      <c r="P97" s="73"/>
      <c r="Q97" s="73"/>
      <c r="R97" s="73"/>
      <c r="S97" s="73"/>
      <c r="T97" s="74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0" t="s">
        <v>152</v>
      </c>
      <c r="AU97" s="20" t="s">
        <v>79</v>
      </c>
    </row>
    <row r="98" s="2" customFormat="1" ht="16.5" customHeight="1">
      <c r="A98" s="39"/>
      <c r="B98" s="165"/>
      <c r="C98" s="166" t="s">
        <v>71</v>
      </c>
      <c r="D98" s="166" t="s">
        <v>145</v>
      </c>
      <c r="E98" s="167" t="s">
        <v>971</v>
      </c>
      <c r="F98" s="168" t="s">
        <v>972</v>
      </c>
      <c r="G98" s="169" t="s">
        <v>970</v>
      </c>
      <c r="H98" s="170">
        <v>5</v>
      </c>
      <c r="I98" s="171"/>
      <c r="J98" s="172">
        <f>ROUND(I98*H98,2)</f>
        <v>0</v>
      </c>
      <c r="K98" s="168" t="s">
        <v>3</v>
      </c>
      <c r="L98" s="40"/>
      <c r="M98" s="173" t="s">
        <v>3</v>
      </c>
      <c r="N98" s="174" t="s">
        <v>42</v>
      </c>
      <c r="O98" s="73"/>
      <c r="P98" s="175">
        <f>O98*H98</f>
        <v>0</v>
      </c>
      <c r="Q98" s="175">
        <v>0</v>
      </c>
      <c r="R98" s="175">
        <f>Q98*H98</f>
        <v>0</v>
      </c>
      <c r="S98" s="175">
        <v>0</v>
      </c>
      <c r="T98" s="176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77" t="s">
        <v>150</v>
      </c>
      <c r="AT98" s="177" t="s">
        <v>145</v>
      </c>
      <c r="AU98" s="177" t="s">
        <v>79</v>
      </c>
      <c r="AY98" s="20" t="s">
        <v>142</v>
      </c>
      <c r="BE98" s="178">
        <f>IF(N98="základní",J98,0)</f>
        <v>0</v>
      </c>
      <c r="BF98" s="178">
        <f>IF(N98="snížená",J98,0)</f>
        <v>0</v>
      </c>
      <c r="BG98" s="178">
        <f>IF(N98="zákl. přenesená",J98,0)</f>
        <v>0</v>
      </c>
      <c r="BH98" s="178">
        <f>IF(N98="sníž. přenesená",J98,0)</f>
        <v>0</v>
      </c>
      <c r="BI98" s="178">
        <f>IF(N98="nulová",J98,0)</f>
        <v>0</v>
      </c>
      <c r="BJ98" s="20" t="s">
        <v>79</v>
      </c>
      <c r="BK98" s="178">
        <f>ROUND(I98*H98,2)</f>
        <v>0</v>
      </c>
      <c r="BL98" s="20" t="s">
        <v>150</v>
      </c>
      <c r="BM98" s="177" t="s">
        <v>219</v>
      </c>
    </row>
    <row r="99" s="2" customFormat="1">
      <c r="A99" s="39"/>
      <c r="B99" s="40"/>
      <c r="C99" s="39"/>
      <c r="D99" s="179" t="s">
        <v>152</v>
      </c>
      <c r="E99" s="39"/>
      <c r="F99" s="180" t="s">
        <v>972</v>
      </c>
      <c r="G99" s="39"/>
      <c r="H99" s="39"/>
      <c r="I99" s="181"/>
      <c r="J99" s="39"/>
      <c r="K99" s="39"/>
      <c r="L99" s="40"/>
      <c r="M99" s="182"/>
      <c r="N99" s="183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152</v>
      </c>
      <c r="AU99" s="20" t="s">
        <v>79</v>
      </c>
    </row>
    <row r="100" s="2" customFormat="1" ht="21.75" customHeight="1">
      <c r="A100" s="39"/>
      <c r="B100" s="165"/>
      <c r="C100" s="166" t="s">
        <v>71</v>
      </c>
      <c r="D100" s="166" t="s">
        <v>145</v>
      </c>
      <c r="E100" s="167" t="s">
        <v>973</v>
      </c>
      <c r="F100" s="168" t="s">
        <v>974</v>
      </c>
      <c r="G100" s="169" t="s">
        <v>970</v>
      </c>
      <c r="H100" s="170">
        <v>28</v>
      </c>
      <c r="I100" s="171"/>
      <c r="J100" s="172">
        <f>ROUND(I100*H100,2)</f>
        <v>0</v>
      </c>
      <c r="K100" s="168" t="s">
        <v>3</v>
      </c>
      <c r="L100" s="40"/>
      <c r="M100" s="173" t="s">
        <v>3</v>
      </c>
      <c r="N100" s="174" t="s">
        <v>42</v>
      </c>
      <c r="O100" s="73"/>
      <c r="P100" s="175">
        <f>O100*H100</f>
        <v>0</v>
      </c>
      <c r="Q100" s="175">
        <v>0</v>
      </c>
      <c r="R100" s="175">
        <f>Q100*H100</f>
        <v>0</v>
      </c>
      <c r="S100" s="175">
        <v>0</v>
      </c>
      <c r="T100" s="17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7" t="s">
        <v>150</v>
      </c>
      <c r="AT100" s="177" t="s">
        <v>145</v>
      </c>
      <c r="AU100" s="177" t="s">
        <v>79</v>
      </c>
      <c r="AY100" s="20" t="s">
        <v>142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20" t="s">
        <v>79</v>
      </c>
      <c r="BK100" s="178">
        <f>ROUND(I100*H100,2)</f>
        <v>0</v>
      </c>
      <c r="BL100" s="20" t="s">
        <v>150</v>
      </c>
      <c r="BM100" s="177" t="s">
        <v>9</v>
      </c>
    </row>
    <row r="101" s="2" customFormat="1">
      <c r="A101" s="39"/>
      <c r="B101" s="40"/>
      <c r="C101" s="39"/>
      <c r="D101" s="179" t="s">
        <v>152</v>
      </c>
      <c r="E101" s="39"/>
      <c r="F101" s="180" t="s">
        <v>974</v>
      </c>
      <c r="G101" s="39"/>
      <c r="H101" s="39"/>
      <c r="I101" s="181"/>
      <c r="J101" s="39"/>
      <c r="K101" s="39"/>
      <c r="L101" s="40"/>
      <c r="M101" s="182"/>
      <c r="N101" s="183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152</v>
      </c>
      <c r="AU101" s="20" t="s">
        <v>79</v>
      </c>
    </row>
    <row r="102" s="2" customFormat="1" ht="21.75" customHeight="1">
      <c r="A102" s="39"/>
      <c r="B102" s="165"/>
      <c r="C102" s="166" t="s">
        <v>71</v>
      </c>
      <c r="D102" s="166" t="s">
        <v>145</v>
      </c>
      <c r="E102" s="167" t="s">
        <v>975</v>
      </c>
      <c r="F102" s="168" t="s">
        <v>976</v>
      </c>
      <c r="G102" s="169" t="s">
        <v>970</v>
      </c>
      <c r="H102" s="170">
        <v>2</v>
      </c>
      <c r="I102" s="171"/>
      <c r="J102" s="172">
        <f>ROUND(I102*H102,2)</f>
        <v>0</v>
      </c>
      <c r="K102" s="168" t="s">
        <v>3</v>
      </c>
      <c r="L102" s="40"/>
      <c r="M102" s="173" t="s">
        <v>3</v>
      </c>
      <c r="N102" s="174" t="s">
        <v>42</v>
      </c>
      <c r="O102" s="73"/>
      <c r="P102" s="175">
        <f>O102*H102</f>
        <v>0</v>
      </c>
      <c r="Q102" s="175">
        <v>0</v>
      </c>
      <c r="R102" s="175">
        <f>Q102*H102</f>
        <v>0</v>
      </c>
      <c r="S102" s="175">
        <v>0</v>
      </c>
      <c r="T102" s="176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77" t="s">
        <v>150</v>
      </c>
      <c r="AT102" s="177" t="s">
        <v>145</v>
      </c>
      <c r="AU102" s="177" t="s">
        <v>79</v>
      </c>
      <c r="AY102" s="20" t="s">
        <v>142</v>
      </c>
      <c r="BE102" s="178">
        <f>IF(N102="základní",J102,0)</f>
        <v>0</v>
      </c>
      <c r="BF102" s="178">
        <f>IF(N102="snížená",J102,0)</f>
        <v>0</v>
      </c>
      <c r="BG102" s="178">
        <f>IF(N102="zákl. přenesená",J102,0)</f>
        <v>0</v>
      </c>
      <c r="BH102" s="178">
        <f>IF(N102="sníž. přenesená",J102,0)</f>
        <v>0</v>
      </c>
      <c r="BI102" s="178">
        <f>IF(N102="nulová",J102,0)</f>
        <v>0</v>
      </c>
      <c r="BJ102" s="20" t="s">
        <v>79</v>
      </c>
      <c r="BK102" s="178">
        <f>ROUND(I102*H102,2)</f>
        <v>0</v>
      </c>
      <c r="BL102" s="20" t="s">
        <v>150</v>
      </c>
      <c r="BM102" s="177" t="s">
        <v>254</v>
      </c>
    </row>
    <row r="103" s="2" customFormat="1">
      <c r="A103" s="39"/>
      <c r="B103" s="40"/>
      <c r="C103" s="39"/>
      <c r="D103" s="179" t="s">
        <v>152</v>
      </c>
      <c r="E103" s="39"/>
      <c r="F103" s="180" t="s">
        <v>976</v>
      </c>
      <c r="G103" s="39"/>
      <c r="H103" s="39"/>
      <c r="I103" s="181"/>
      <c r="J103" s="39"/>
      <c r="K103" s="39"/>
      <c r="L103" s="40"/>
      <c r="M103" s="182"/>
      <c r="N103" s="183"/>
      <c r="O103" s="73"/>
      <c r="P103" s="73"/>
      <c r="Q103" s="73"/>
      <c r="R103" s="73"/>
      <c r="S103" s="73"/>
      <c r="T103" s="74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0" t="s">
        <v>152</v>
      </c>
      <c r="AU103" s="20" t="s">
        <v>79</v>
      </c>
    </row>
    <row r="104" s="2" customFormat="1" ht="16.5" customHeight="1">
      <c r="A104" s="39"/>
      <c r="B104" s="165"/>
      <c r="C104" s="166" t="s">
        <v>71</v>
      </c>
      <c r="D104" s="166" t="s">
        <v>145</v>
      </c>
      <c r="E104" s="167" t="s">
        <v>977</v>
      </c>
      <c r="F104" s="168" t="s">
        <v>978</v>
      </c>
      <c r="G104" s="169" t="s">
        <v>970</v>
      </c>
      <c r="H104" s="170">
        <v>3</v>
      </c>
      <c r="I104" s="171"/>
      <c r="J104" s="172">
        <f>ROUND(I104*H104,2)</f>
        <v>0</v>
      </c>
      <c r="K104" s="168" t="s">
        <v>3</v>
      </c>
      <c r="L104" s="40"/>
      <c r="M104" s="173" t="s">
        <v>3</v>
      </c>
      <c r="N104" s="174" t="s">
        <v>42</v>
      </c>
      <c r="O104" s="73"/>
      <c r="P104" s="175">
        <f>O104*H104</f>
        <v>0</v>
      </c>
      <c r="Q104" s="175">
        <v>0</v>
      </c>
      <c r="R104" s="175">
        <f>Q104*H104</f>
        <v>0</v>
      </c>
      <c r="S104" s="175">
        <v>0</v>
      </c>
      <c r="T104" s="17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7" t="s">
        <v>150</v>
      </c>
      <c r="AT104" s="177" t="s">
        <v>145</v>
      </c>
      <c r="AU104" s="177" t="s">
        <v>79</v>
      </c>
      <c r="AY104" s="20" t="s">
        <v>142</v>
      </c>
      <c r="BE104" s="178">
        <f>IF(N104="základní",J104,0)</f>
        <v>0</v>
      </c>
      <c r="BF104" s="178">
        <f>IF(N104="snížená",J104,0)</f>
        <v>0</v>
      </c>
      <c r="BG104" s="178">
        <f>IF(N104="zákl. přenesená",J104,0)</f>
        <v>0</v>
      </c>
      <c r="BH104" s="178">
        <f>IF(N104="sníž. přenesená",J104,0)</f>
        <v>0</v>
      </c>
      <c r="BI104" s="178">
        <f>IF(N104="nulová",J104,0)</f>
        <v>0</v>
      </c>
      <c r="BJ104" s="20" t="s">
        <v>79</v>
      </c>
      <c r="BK104" s="178">
        <f>ROUND(I104*H104,2)</f>
        <v>0</v>
      </c>
      <c r="BL104" s="20" t="s">
        <v>150</v>
      </c>
      <c r="BM104" s="177" t="s">
        <v>245</v>
      </c>
    </row>
    <row r="105" s="2" customFormat="1">
      <c r="A105" s="39"/>
      <c r="B105" s="40"/>
      <c r="C105" s="39"/>
      <c r="D105" s="179" t="s">
        <v>152</v>
      </c>
      <c r="E105" s="39"/>
      <c r="F105" s="180" t="s">
        <v>978</v>
      </c>
      <c r="G105" s="39"/>
      <c r="H105" s="39"/>
      <c r="I105" s="181"/>
      <c r="J105" s="39"/>
      <c r="K105" s="39"/>
      <c r="L105" s="40"/>
      <c r="M105" s="182"/>
      <c r="N105" s="183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152</v>
      </c>
      <c r="AU105" s="20" t="s">
        <v>79</v>
      </c>
    </row>
    <row r="106" s="2" customFormat="1" ht="16.5" customHeight="1">
      <c r="A106" s="39"/>
      <c r="B106" s="165"/>
      <c r="C106" s="166" t="s">
        <v>71</v>
      </c>
      <c r="D106" s="166" t="s">
        <v>145</v>
      </c>
      <c r="E106" s="167" t="s">
        <v>979</v>
      </c>
      <c r="F106" s="168" t="s">
        <v>980</v>
      </c>
      <c r="G106" s="169" t="s">
        <v>193</v>
      </c>
      <c r="H106" s="170">
        <v>80</v>
      </c>
      <c r="I106" s="171"/>
      <c r="J106" s="172">
        <f>ROUND(I106*H106,2)</f>
        <v>0</v>
      </c>
      <c r="K106" s="168" t="s">
        <v>3</v>
      </c>
      <c r="L106" s="40"/>
      <c r="M106" s="173" t="s">
        <v>3</v>
      </c>
      <c r="N106" s="174" t="s">
        <v>42</v>
      </c>
      <c r="O106" s="73"/>
      <c r="P106" s="175">
        <f>O106*H106</f>
        <v>0</v>
      </c>
      <c r="Q106" s="175">
        <v>0</v>
      </c>
      <c r="R106" s="175">
        <f>Q106*H106</f>
        <v>0</v>
      </c>
      <c r="S106" s="175">
        <v>0</v>
      </c>
      <c r="T106" s="17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150</v>
      </c>
      <c r="AT106" s="177" t="s">
        <v>145</v>
      </c>
      <c r="AU106" s="177" t="s">
        <v>79</v>
      </c>
      <c r="AY106" s="20" t="s">
        <v>142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79</v>
      </c>
      <c r="BK106" s="178">
        <f>ROUND(I106*H106,2)</f>
        <v>0</v>
      </c>
      <c r="BL106" s="20" t="s">
        <v>150</v>
      </c>
      <c r="BM106" s="177" t="s">
        <v>285</v>
      </c>
    </row>
    <row r="107" s="2" customFormat="1">
      <c r="A107" s="39"/>
      <c r="B107" s="40"/>
      <c r="C107" s="39"/>
      <c r="D107" s="179" t="s">
        <v>152</v>
      </c>
      <c r="E107" s="39"/>
      <c r="F107" s="180" t="s">
        <v>980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152</v>
      </c>
      <c r="AU107" s="20" t="s">
        <v>79</v>
      </c>
    </row>
    <row r="108" s="2" customFormat="1" ht="16.5" customHeight="1">
      <c r="A108" s="39"/>
      <c r="B108" s="165"/>
      <c r="C108" s="166" t="s">
        <v>71</v>
      </c>
      <c r="D108" s="166" t="s">
        <v>145</v>
      </c>
      <c r="E108" s="167" t="s">
        <v>981</v>
      </c>
      <c r="F108" s="168" t="s">
        <v>982</v>
      </c>
      <c r="G108" s="169" t="s">
        <v>193</v>
      </c>
      <c r="H108" s="170">
        <v>30</v>
      </c>
      <c r="I108" s="171"/>
      <c r="J108" s="172">
        <f>ROUND(I108*H108,2)</f>
        <v>0</v>
      </c>
      <c r="K108" s="168" t="s">
        <v>3</v>
      </c>
      <c r="L108" s="40"/>
      <c r="M108" s="173" t="s">
        <v>3</v>
      </c>
      <c r="N108" s="174" t="s">
        <v>42</v>
      </c>
      <c r="O108" s="73"/>
      <c r="P108" s="175">
        <f>O108*H108</f>
        <v>0</v>
      </c>
      <c r="Q108" s="175">
        <v>0</v>
      </c>
      <c r="R108" s="175">
        <f>Q108*H108</f>
        <v>0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150</v>
      </c>
      <c r="AT108" s="177" t="s">
        <v>145</v>
      </c>
      <c r="AU108" s="177" t="s">
        <v>79</v>
      </c>
      <c r="AY108" s="20" t="s">
        <v>142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79</v>
      </c>
      <c r="BK108" s="178">
        <f>ROUND(I108*H108,2)</f>
        <v>0</v>
      </c>
      <c r="BL108" s="20" t="s">
        <v>150</v>
      </c>
      <c r="BM108" s="177" t="s">
        <v>411</v>
      </c>
    </row>
    <row r="109" s="2" customFormat="1">
      <c r="A109" s="39"/>
      <c r="B109" s="40"/>
      <c r="C109" s="39"/>
      <c r="D109" s="179" t="s">
        <v>152</v>
      </c>
      <c r="E109" s="39"/>
      <c r="F109" s="180" t="s">
        <v>982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152</v>
      </c>
      <c r="AU109" s="20" t="s">
        <v>79</v>
      </c>
    </row>
    <row r="110" s="2" customFormat="1" ht="16.5" customHeight="1">
      <c r="A110" s="39"/>
      <c r="B110" s="165"/>
      <c r="C110" s="166" t="s">
        <v>71</v>
      </c>
      <c r="D110" s="166" t="s">
        <v>145</v>
      </c>
      <c r="E110" s="167" t="s">
        <v>983</v>
      </c>
      <c r="F110" s="168" t="s">
        <v>984</v>
      </c>
      <c r="G110" s="169" t="s">
        <v>193</v>
      </c>
      <c r="H110" s="170">
        <v>150</v>
      </c>
      <c r="I110" s="171"/>
      <c r="J110" s="172">
        <f>ROUND(I110*H110,2)</f>
        <v>0</v>
      </c>
      <c r="K110" s="168" t="s">
        <v>3</v>
      </c>
      <c r="L110" s="40"/>
      <c r="M110" s="173" t="s">
        <v>3</v>
      </c>
      <c r="N110" s="174" t="s">
        <v>42</v>
      </c>
      <c r="O110" s="73"/>
      <c r="P110" s="175">
        <f>O110*H110</f>
        <v>0</v>
      </c>
      <c r="Q110" s="175">
        <v>0</v>
      </c>
      <c r="R110" s="175">
        <f>Q110*H110</f>
        <v>0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150</v>
      </c>
      <c r="AT110" s="177" t="s">
        <v>145</v>
      </c>
      <c r="AU110" s="177" t="s">
        <v>79</v>
      </c>
      <c r="AY110" s="20" t="s">
        <v>142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79</v>
      </c>
      <c r="BK110" s="178">
        <f>ROUND(I110*H110,2)</f>
        <v>0</v>
      </c>
      <c r="BL110" s="20" t="s">
        <v>150</v>
      </c>
      <c r="BM110" s="177" t="s">
        <v>420</v>
      </c>
    </row>
    <row r="111" s="2" customFormat="1">
      <c r="A111" s="39"/>
      <c r="B111" s="40"/>
      <c r="C111" s="39"/>
      <c r="D111" s="179" t="s">
        <v>152</v>
      </c>
      <c r="E111" s="39"/>
      <c r="F111" s="180" t="s">
        <v>984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152</v>
      </c>
      <c r="AU111" s="20" t="s">
        <v>79</v>
      </c>
    </row>
    <row r="112" s="2" customFormat="1" ht="16.5" customHeight="1">
      <c r="A112" s="39"/>
      <c r="B112" s="165"/>
      <c r="C112" s="166" t="s">
        <v>71</v>
      </c>
      <c r="D112" s="166" t="s">
        <v>145</v>
      </c>
      <c r="E112" s="167" t="s">
        <v>985</v>
      </c>
      <c r="F112" s="168" t="s">
        <v>986</v>
      </c>
      <c r="G112" s="169" t="s">
        <v>193</v>
      </c>
      <c r="H112" s="170">
        <v>160</v>
      </c>
      <c r="I112" s="171"/>
      <c r="J112" s="172">
        <f>ROUND(I112*H112,2)</f>
        <v>0</v>
      </c>
      <c r="K112" s="168" t="s">
        <v>3</v>
      </c>
      <c r="L112" s="40"/>
      <c r="M112" s="173" t="s">
        <v>3</v>
      </c>
      <c r="N112" s="174" t="s">
        <v>42</v>
      </c>
      <c r="O112" s="73"/>
      <c r="P112" s="175">
        <f>O112*H112</f>
        <v>0</v>
      </c>
      <c r="Q112" s="175">
        <v>0</v>
      </c>
      <c r="R112" s="175">
        <f>Q112*H112</f>
        <v>0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150</v>
      </c>
      <c r="AT112" s="177" t="s">
        <v>145</v>
      </c>
      <c r="AU112" s="177" t="s">
        <v>79</v>
      </c>
      <c r="AY112" s="20" t="s">
        <v>142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79</v>
      </c>
      <c r="BK112" s="178">
        <f>ROUND(I112*H112,2)</f>
        <v>0</v>
      </c>
      <c r="BL112" s="20" t="s">
        <v>150</v>
      </c>
      <c r="BM112" s="177" t="s">
        <v>432</v>
      </c>
    </row>
    <row r="113" s="2" customFormat="1">
      <c r="A113" s="39"/>
      <c r="B113" s="40"/>
      <c r="C113" s="39"/>
      <c r="D113" s="179" t="s">
        <v>152</v>
      </c>
      <c r="E113" s="39"/>
      <c r="F113" s="180" t="s">
        <v>986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152</v>
      </c>
      <c r="AU113" s="20" t="s">
        <v>79</v>
      </c>
    </row>
    <row r="114" s="2" customFormat="1" ht="16.5" customHeight="1">
      <c r="A114" s="39"/>
      <c r="B114" s="165"/>
      <c r="C114" s="166" t="s">
        <v>71</v>
      </c>
      <c r="D114" s="166" t="s">
        <v>145</v>
      </c>
      <c r="E114" s="167" t="s">
        <v>987</v>
      </c>
      <c r="F114" s="168" t="s">
        <v>988</v>
      </c>
      <c r="G114" s="169" t="s">
        <v>193</v>
      </c>
      <c r="H114" s="170">
        <v>30</v>
      </c>
      <c r="I114" s="171"/>
      <c r="J114" s="172">
        <f>ROUND(I114*H114,2)</f>
        <v>0</v>
      </c>
      <c r="K114" s="168" t="s">
        <v>3</v>
      </c>
      <c r="L114" s="40"/>
      <c r="M114" s="173" t="s">
        <v>3</v>
      </c>
      <c r="N114" s="174" t="s">
        <v>42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150</v>
      </c>
      <c r="AT114" s="177" t="s">
        <v>145</v>
      </c>
      <c r="AU114" s="177" t="s">
        <v>79</v>
      </c>
      <c r="AY114" s="20" t="s">
        <v>142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79</v>
      </c>
      <c r="BK114" s="178">
        <f>ROUND(I114*H114,2)</f>
        <v>0</v>
      </c>
      <c r="BL114" s="20" t="s">
        <v>150</v>
      </c>
      <c r="BM114" s="177" t="s">
        <v>443</v>
      </c>
    </row>
    <row r="115" s="2" customFormat="1">
      <c r="A115" s="39"/>
      <c r="B115" s="40"/>
      <c r="C115" s="39"/>
      <c r="D115" s="179" t="s">
        <v>152</v>
      </c>
      <c r="E115" s="39"/>
      <c r="F115" s="180" t="s">
        <v>988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152</v>
      </c>
      <c r="AU115" s="20" t="s">
        <v>79</v>
      </c>
    </row>
    <row r="116" s="2" customFormat="1" ht="16.5" customHeight="1">
      <c r="A116" s="39"/>
      <c r="B116" s="165"/>
      <c r="C116" s="166" t="s">
        <v>71</v>
      </c>
      <c r="D116" s="166" t="s">
        <v>145</v>
      </c>
      <c r="E116" s="167" t="s">
        <v>989</v>
      </c>
      <c r="F116" s="168" t="s">
        <v>990</v>
      </c>
      <c r="G116" s="169" t="s">
        <v>970</v>
      </c>
      <c r="H116" s="170">
        <v>7</v>
      </c>
      <c r="I116" s="171"/>
      <c r="J116" s="172">
        <f>ROUND(I116*H116,2)</f>
        <v>0</v>
      </c>
      <c r="K116" s="168" t="s">
        <v>3</v>
      </c>
      <c r="L116" s="40"/>
      <c r="M116" s="173" t="s">
        <v>3</v>
      </c>
      <c r="N116" s="174" t="s">
        <v>42</v>
      </c>
      <c r="O116" s="73"/>
      <c r="P116" s="175">
        <f>O116*H116</f>
        <v>0</v>
      </c>
      <c r="Q116" s="175">
        <v>0</v>
      </c>
      <c r="R116" s="175">
        <f>Q116*H116</f>
        <v>0</v>
      </c>
      <c r="S116" s="175">
        <v>0</v>
      </c>
      <c r="T116" s="17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7" t="s">
        <v>150</v>
      </c>
      <c r="AT116" s="177" t="s">
        <v>145</v>
      </c>
      <c r="AU116" s="177" t="s">
        <v>79</v>
      </c>
      <c r="AY116" s="20" t="s">
        <v>142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20" t="s">
        <v>79</v>
      </c>
      <c r="BK116" s="178">
        <f>ROUND(I116*H116,2)</f>
        <v>0</v>
      </c>
      <c r="BL116" s="20" t="s">
        <v>150</v>
      </c>
      <c r="BM116" s="177" t="s">
        <v>458</v>
      </c>
    </row>
    <row r="117" s="2" customFormat="1">
      <c r="A117" s="39"/>
      <c r="B117" s="40"/>
      <c r="C117" s="39"/>
      <c r="D117" s="179" t="s">
        <v>152</v>
      </c>
      <c r="E117" s="39"/>
      <c r="F117" s="180" t="s">
        <v>990</v>
      </c>
      <c r="G117" s="39"/>
      <c r="H117" s="39"/>
      <c r="I117" s="181"/>
      <c r="J117" s="39"/>
      <c r="K117" s="39"/>
      <c r="L117" s="40"/>
      <c r="M117" s="182"/>
      <c r="N117" s="183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152</v>
      </c>
      <c r="AU117" s="20" t="s">
        <v>79</v>
      </c>
    </row>
    <row r="118" s="2" customFormat="1" ht="16.5" customHeight="1">
      <c r="A118" s="39"/>
      <c r="B118" s="165"/>
      <c r="C118" s="166" t="s">
        <v>71</v>
      </c>
      <c r="D118" s="166" t="s">
        <v>145</v>
      </c>
      <c r="E118" s="167" t="s">
        <v>991</v>
      </c>
      <c r="F118" s="168" t="s">
        <v>992</v>
      </c>
      <c r="G118" s="169" t="s">
        <v>970</v>
      </c>
      <c r="H118" s="170">
        <v>10</v>
      </c>
      <c r="I118" s="171"/>
      <c r="J118" s="172">
        <f>ROUND(I118*H118,2)</f>
        <v>0</v>
      </c>
      <c r="K118" s="168" t="s">
        <v>3</v>
      </c>
      <c r="L118" s="40"/>
      <c r="M118" s="173" t="s">
        <v>3</v>
      </c>
      <c r="N118" s="174" t="s">
        <v>42</v>
      </c>
      <c r="O118" s="73"/>
      <c r="P118" s="175">
        <f>O118*H118</f>
        <v>0</v>
      </c>
      <c r="Q118" s="175">
        <v>0</v>
      </c>
      <c r="R118" s="175">
        <f>Q118*H118</f>
        <v>0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150</v>
      </c>
      <c r="AT118" s="177" t="s">
        <v>145</v>
      </c>
      <c r="AU118" s="177" t="s">
        <v>79</v>
      </c>
      <c r="AY118" s="20" t="s">
        <v>142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79</v>
      </c>
      <c r="BK118" s="178">
        <f>ROUND(I118*H118,2)</f>
        <v>0</v>
      </c>
      <c r="BL118" s="20" t="s">
        <v>150</v>
      </c>
      <c r="BM118" s="177" t="s">
        <v>471</v>
      </c>
    </row>
    <row r="119" s="2" customFormat="1">
      <c r="A119" s="39"/>
      <c r="B119" s="40"/>
      <c r="C119" s="39"/>
      <c r="D119" s="179" t="s">
        <v>152</v>
      </c>
      <c r="E119" s="39"/>
      <c r="F119" s="180" t="s">
        <v>992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152</v>
      </c>
      <c r="AU119" s="20" t="s">
        <v>79</v>
      </c>
    </row>
    <row r="120" s="2" customFormat="1" ht="16.5" customHeight="1">
      <c r="A120" s="39"/>
      <c r="B120" s="165"/>
      <c r="C120" s="166" t="s">
        <v>71</v>
      </c>
      <c r="D120" s="166" t="s">
        <v>145</v>
      </c>
      <c r="E120" s="167" t="s">
        <v>993</v>
      </c>
      <c r="F120" s="168" t="s">
        <v>994</v>
      </c>
      <c r="G120" s="169" t="s">
        <v>970</v>
      </c>
      <c r="H120" s="170">
        <v>120</v>
      </c>
      <c r="I120" s="171"/>
      <c r="J120" s="172">
        <f>ROUND(I120*H120,2)</f>
        <v>0</v>
      </c>
      <c r="K120" s="168" t="s">
        <v>3</v>
      </c>
      <c r="L120" s="40"/>
      <c r="M120" s="173" t="s">
        <v>3</v>
      </c>
      <c r="N120" s="174" t="s">
        <v>42</v>
      </c>
      <c r="O120" s="73"/>
      <c r="P120" s="175">
        <f>O120*H120</f>
        <v>0</v>
      </c>
      <c r="Q120" s="175">
        <v>0</v>
      </c>
      <c r="R120" s="175">
        <f>Q120*H120</f>
        <v>0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150</v>
      </c>
      <c r="AT120" s="177" t="s">
        <v>145</v>
      </c>
      <c r="AU120" s="177" t="s">
        <v>79</v>
      </c>
      <c r="AY120" s="20" t="s">
        <v>142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79</v>
      </c>
      <c r="BK120" s="178">
        <f>ROUND(I120*H120,2)</f>
        <v>0</v>
      </c>
      <c r="BL120" s="20" t="s">
        <v>150</v>
      </c>
      <c r="BM120" s="177" t="s">
        <v>474</v>
      </c>
    </row>
    <row r="121" s="2" customFormat="1">
      <c r="A121" s="39"/>
      <c r="B121" s="40"/>
      <c r="C121" s="39"/>
      <c r="D121" s="179" t="s">
        <v>152</v>
      </c>
      <c r="E121" s="39"/>
      <c r="F121" s="180" t="s">
        <v>994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152</v>
      </c>
      <c r="AU121" s="20" t="s">
        <v>79</v>
      </c>
    </row>
    <row r="122" s="2" customFormat="1" ht="16.5" customHeight="1">
      <c r="A122" s="39"/>
      <c r="B122" s="165"/>
      <c r="C122" s="166" t="s">
        <v>71</v>
      </c>
      <c r="D122" s="166" t="s">
        <v>145</v>
      </c>
      <c r="E122" s="167" t="s">
        <v>995</v>
      </c>
      <c r="F122" s="168" t="s">
        <v>996</v>
      </c>
      <c r="G122" s="169" t="s">
        <v>970</v>
      </c>
      <c r="H122" s="170">
        <v>50</v>
      </c>
      <c r="I122" s="171"/>
      <c r="J122" s="172">
        <f>ROUND(I122*H122,2)</f>
        <v>0</v>
      </c>
      <c r="K122" s="168" t="s">
        <v>3</v>
      </c>
      <c r="L122" s="40"/>
      <c r="M122" s="173" t="s">
        <v>3</v>
      </c>
      <c r="N122" s="174" t="s">
        <v>42</v>
      </c>
      <c r="O122" s="73"/>
      <c r="P122" s="175">
        <f>O122*H122</f>
        <v>0</v>
      </c>
      <c r="Q122" s="175">
        <v>0</v>
      </c>
      <c r="R122" s="175">
        <f>Q122*H122</f>
        <v>0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150</v>
      </c>
      <c r="AT122" s="177" t="s">
        <v>145</v>
      </c>
      <c r="AU122" s="177" t="s">
        <v>79</v>
      </c>
      <c r="AY122" s="20" t="s">
        <v>142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79</v>
      </c>
      <c r="BK122" s="178">
        <f>ROUND(I122*H122,2)</f>
        <v>0</v>
      </c>
      <c r="BL122" s="20" t="s">
        <v>150</v>
      </c>
      <c r="BM122" s="177" t="s">
        <v>499</v>
      </c>
    </row>
    <row r="123" s="2" customFormat="1">
      <c r="A123" s="39"/>
      <c r="B123" s="40"/>
      <c r="C123" s="39"/>
      <c r="D123" s="179" t="s">
        <v>152</v>
      </c>
      <c r="E123" s="39"/>
      <c r="F123" s="180" t="s">
        <v>996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152</v>
      </c>
      <c r="AU123" s="20" t="s">
        <v>79</v>
      </c>
    </row>
    <row r="124" s="2" customFormat="1" ht="16.5" customHeight="1">
      <c r="A124" s="39"/>
      <c r="B124" s="165"/>
      <c r="C124" s="166" t="s">
        <v>71</v>
      </c>
      <c r="D124" s="166" t="s">
        <v>145</v>
      </c>
      <c r="E124" s="167" t="s">
        <v>997</v>
      </c>
      <c r="F124" s="168" t="s">
        <v>998</v>
      </c>
      <c r="G124" s="169" t="s">
        <v>970</v>
      </c>
      <c r="H124" s="170">
        <v>6</v>
      </c>
      <c r="I124" s="171"/>
      <c r="J124" s="172">
        <f>ROUND(I124*H124,2)</f>
        <v>0</v>
      </c>
      <c r="K124" s="168" t="s">
        <v>3</v>
      </c>
      <c r="L124" s="40"/>
      <c r="M124" s="173" t="s">
        <v>3</v>
      </c>
      <c r="N124" s="174" t="s">
        <v>42</v>
      </c>
      <c r="O124" s="73"/>
      <c r="P124" s="175">
        <f>O124*H124</f>
        <v>0</v>
      </c>
      <c r="Q124" s="175">
        <v>0</v>
      </c>
      <c r="R124" s="175">
        <f>Q124*H124</f>
        <v>0</v>
      </c>
      <c r="S124" s="175">
        <v>0</v>
      </c>
      <c r="T124" s="176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177" t="s">
        <v>150</v>
      </c>
      <c r="AT124" s="177" t="s">
        <v>145</v>
      </c>
      <c r="AU124" s="177" t="s">
        <v>79</v>
      </c>
      <c r="AY124" s="20" t="s">
        <v>142</v>
      </c>
      <c r="BE124" s="178">
        <f>IF(N124="základní",J124,0)</f>
        <v>0</v>
      </c>
      <c r="BF124" s="178">
        <f>IF(N124="snížená",J124,0)</f>
        <v>0</v>
      </c>
      <c r="BG124" s="178">
        <f>IF(N124="zákl. přenesená",J124,0)</f>
        <v>0</v>
      </c>
      <c r="BH124" s="178">
        <f>IF(N124="sníž. přenesená",J124,0)</f>
        <v>0</v>
      </c>
      <c r="BI124" s="178">
        <f>IF(N124="nulová",J124,0)</f>
        <v>0</v>
      </c>
      <c r="BJ124" s="20" t="s">
        <v>79</v>
      </c>
      <c r="BK124" s="178">
        <f>ROUND(I124*H124,2)</f>
        <v>0</v>
      </c>
      <c r="BL124" s="20" t="s">
        <v>150</v>
      </c>
      <c r="BM124" s="177" t="s">
        <v>508</v>
      </c>
    </row>
    <row r="125" s="2" customFormat="1">
      <c r="A125" s="39"/>
      <c r="B125" s="40"/>
      <c r="C125" s="39"/>
      <c r="D125" s="179" t="s">
        <v>152</v>
      </c>
      <c r="E125" s="39"/>
      <c r="F125" s="180" t="s">
        <v>998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152</v>
      </c>
      <c r="AU125" s="20" t="s">
        <v>79</v>
      </c>
    </row>
    <row r="126" s="12" customFormat="1" ht="25.92" customHeight="1">
      <c r="A126" s="12"/>
      <c r="B126" s="152"/>
      <c r="C126" s="12"/>
      <c r="D126" s="153" t="s">
        <v>70</v>
      </c>
      <c r="E126" s="154" t="s">
        <v>791</v>
      </c>
      <c r="F126" s="154" t="s">
        <v>999</v>
      </c>
      <c r="G126" s="12"/>
      <c r="H126" s="12"/>
      <c r="I126" s="155"/>
      <c r="J126" s="156">
        <f>BK126</f>
        <v>0</v>
      </c>
      <c r="K126" s="12"/>
      <c r="L126" s="152"/>
      <c r="M126" s="157"/>
      <c r="N126" s="158"/>
      <c r="O126" s="158"/>
      <c r="P126" s="159">
        <f>SUM(P127:P138)</f>
        <v>0</v>
      </c>
      <c r="Q126" s="158"/>
      <c r="R126" s="159">
        <f>SUM(R127:R138)</f>
        <v>0</v>
      </c>
      <c r="S126" s="158"/>
      <c r="T126" s="160">
        <f>SUM(T127:T138)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3" t="s">
        <v>79</v>
      </c>
      <c r="AT126" s="161" t="s">
        <v>70</v>
      </c>
      <c r="AU126" s="161" t="s">
        <v>71</v>
      </c>
      <c r="AY126" s="153" t="s">
        <v>142</v>
      </c>
      <c r="BK126" s="162">
        <f>SUM(BK127:BK138)</f>
        <v>0</v>
      </c>
    </row>
    <row r="127" s="2" customFormat="1" ht="16.5" customHeight="1">
      <c r="A127" s="39"/>
      <c r="B127" s="165"/>
      <c r="C127" s="166" t="s">
        <v>71</v>
      </c>
      <c r="D127" s="166" t="s">
        <v>145</v>
      </c>
      <c r="E127" s="167" t="s">
        <v>1000</v>
      </c>
      <c r="F127" s="168" t="s">
        <v>1001</v>
      </c>
      <c r="G127" s="169" t="s">
        <v>970</v>
      </c>
      <c r="H127" s="170">
        <v>3</v>
      </c>
      <c r="I127" s="171"/>
      <c r="J127" s="172">
        <f>ROUND(I127*H127,2)</f>
        <v>0</v>
      </c>
      <c r="K127" s="168" t="s">
        <v>3</v>
      </c>
      <c r="L127" s="40"/>
      <c r="M127" s="173" t="s">
        <v>3</v>
      </c>
      <c r="N127" s="174" t="s">
        <v>42</v>
      </c>
      <c r="O127" s="73"/>
      <c r="P127" s="175">
        <f>O127*H127</f>
        <v>0</v>
      </c>
      <c r="Q127" s="175">
        <v>0</v>
      </c>
      <c r="R127" s="175">
        <f>Q127*H127</f>
        <v>0</v>
      </c>
      <c r="S127" s="175">
        <v>0</v>
      </c>
      <c r="T127" s="176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177" t="s">
        <v>150</v>
      </c>
      <c r="AT127" s="177" t="s">
        <v>145</v>
      </c>
      <c r="AU127" s="177" t="s">
        <v>79</v>
      </c>
      <c r="AY127" s="20" t="s">
        <v>142</v>
      </c>
      <c r="BE127" s="178">
        <f>IF(N127="základní",J127,0)</f>
        <v>0</v>
      </c>
      <c r="BF127" s="178">
        <f>IF(N127="snížená",J127,0)</f>
        <v>0</v>
      </c>
      <c r="BG127" s="178">
        <f>IF(N127="zákl. přenesená",J127,0)</f>
        <v>0</v>
      </c>
      <c r="BH127" s="178">
        <f>IF(N127="sníž. přenesená",J127,0)</f>
        <v>0</v>
      </c>
      <c r="BI127" s="178">
        <f>IF(N127="nulová",J127,0)</f>
        <v>0</v>
      </c>
      <c r="BJ127" s="20" t="s">
        <v>79</v>
      </c>
      <c r="BK127" s="178">
        <f>ROUND(I127*H127,2)</f>
        <v>0</v>
      </c>
      <c r="BL127" s="20" t="s">
        <v>150</v>
      </c>
      <c r="BM127" s="177" t="s">
        <v>521</v>
      </c>
    </row>
    <row r="128" s="2" customFormat="1">
      <c r="A128" s="39"/>
      <c r="B128" s="40"/>
      <c r="C128" s="39"/>
      <c r="D128" s="179" t="s">
        <v>152</v>
      </c>
      <c r="E128" s="39"/>
      <c r="F128" s="180" t="s">
        <v>1001</v>
      </c>
      <c r="G128" s="39"/>
      <c r="H128" s="39"/>
      <c r="I128" s="181"/>
      <c r="J128" s="39"/>
      <c r="K128" s="39"/>
      <c r="L128" s="40"/>
      <c r="M128" s="182"/>
      <c r="N128" s="183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152</v>
      </c>
      <c r="AU128" s="20" t="s">
        <v>79</v>
      </c>
    </row>
    <row r="129" s="2" customFormat="1" ht="16.5" customHeight="1">
      <c r="A129" s="39"/>
      <c r="B129" s="165"/>
      <c r="C129" s="166" t="s">
        <v>71</v>
      </c>
      <c r="D129" s="166" t="s">
        <v>145</v>
      </c>
      <c r="E129" s="167" t="s">
        <v>1002</v>
      </c>
      <c r="F129" s="168" t="s">
        <v>1003</v>
      </c>
      <c r="G129" s="169" t="s">
        <v>970</v>
      </c>
      <c r="H129" s="170">
        <v>7</v>
      </c>
      <c r="I129" s="171"/>
      <c r="J129" s="172">
        <f>ROUND(I129*H129,2)</f>
        <v>0</v>
      </c>
      <c r="K129" s="168" t="s">
        <v>3</v>
      </c>
      <c r="L129" s="40"/>
      <c r="M129" s="173" t="s">
        <v>3</v>
      </c>
      <c r="N129" s="174" t="s">
        <v>42</v>
      </c>
      <c r="O129" s="73"/>
      <c r="P129" s="175">
        <f>O129*H129</f>
        <v>0</v>
      </c>
      <c r="Q129" s="175">
        <v>0</v>
      </c>
      <c r="R129" s="175">
        <f>Q129*H129</f>
        <v>0</v>
      </c>
      <c r="S129" s="175">
        <v>0</v>
      </c>
      <c r="T129" s="176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177" t="s">
        <v>150</v>
      </c>
      <c r="AT129" s="177" t="s">
        <v>145</v>
      </c>
      <c r="AU129" s="177" t="s">
        <v>79</v>
      </c>
      <c r="AY129" s="20" t="s">
        <v>142</v>
      </c>
      <c r="BE129" s="178">
        <f>IF(N129="základní",J129,0)</f>
        <v>0</v>
      </c>
      <c r="BF129" s="178">
        <f>IF(N129="snížená",J129,0)</f>
        <v>0</v>
      </c>
      <c r="BG129" s="178">
        <f>IF(N129="zákl. přenesená",J129,0)</f>
        <v>0</v>
      </c>
      <c r="BH129" s="178">
        <f>IF(N129="sníž. přenesená",J129,0)</f>
        <v>0</v>
      </c>
      <c r="BI129" s="178">
        <f>IF(N129="nulová",J129,0)</f>
        <v>0</v>
      </c>
      <c r="BJ129" s="20" t="s">
        <v>79</v>
      </c>
      <c r="BK129" s="178">
        <f>ROUND(I129*H129,2)</f>
        <v>0</v>
      </c>
      <c r="BL129" s="20" t="s">
        <v>150</v>
      </c>
      <c r="BM129" s="177" t="s">
        <v>533</v>
      </c>
    </row>
    <row r="130" s="2" customFormat="1">
      <c r="A130" s="39"/>
      <c r="B130" s="40"/>
      <c r="C130" s="39"/>
      <c r="D130" s="179" t="s">
        <v>152</v>
      </c>
      <c r="E130" s="39"/>
      <c r="F130" s="180" t="s">
        <v>1003</v>
      </c>
      <c r="G130" s="39"/>
      <c r="H130" s="39"/>
      <c r="I130" s="181"/>
      <c r="J130" s="39"/>
      <c r="K130" s="39"/>
      <c r="L130" s="40"/>
      <c r="M130" s="182"/>
      <c r="N130" s="183"/>
      <c r="O130" s="73"/>
      <c r="P130" s="73"/>
      <c r="Q130" s="73"/>
      <c r="R130" s="73"/>
      <c r="S130" s="73"/>
      <c r="T130" s="74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20" t="s">
        <v>152</v>
      </c>
      <c r="AU130" s="20" t="s">
        <v>79</v>
      </c>
    </row>
    <row r="131" s="2" customFormat="1" ht="16.5" customHeight="1">
      <c r="A131" s="39"/>
      <c r="B131" s="165"/>
      <c r="C131" s="166" t="s">
        <v>71</v>
      </c>
      <c r="D131" s="166" t="s">
        <v>145</v>
      </c>
      <c r="E131" s="167" t="s">
        <v>1004</v>
      </c>
      <c r="F131" s="168" t="s">
        <v>1005</v>
      </c>
      <c r="G131" s="169" t="s">
        <v>193</v>
      </c>
      <c r="H131" s="170">
        <v>18</v>
      </c>
      <c r="I131" s="171"/>
      <c r="J131" s="172">
        <f>ROUND(I131*H131,2)</f>
        <v>0</v>
      </c>
      <c r="K131" s="168" t="s">
        <v>3</v>
      </c>
      <c r="L131" s="40"/>
      <c r="M131" s="173" t="s">
        <v>3</v>
      </c>
      <c r="N131" s="174" t="s">
        <v>42</v>
      </c>
      <c r="O131" s="73"/>
      <c r="P131" s="175">
        <f>O131*H131</f>
        <v>0</v>
      </c>
      <c r="Q131" s="175">
        <v>0</v>
      </c>
      <c r="R131" s="175">
        <f>Q131*H131</f>
        <v>0</v>
      </c>
      <c r="S131" s="175">
        <v>0</v>
      </c>
      <c r="T131" s="176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177" t="s">
        <v>150</v>
      </c>
      <c r="AT131" s="177" t="s">
        <v>145</v>
      </c>
      <c r="AU131" s="177" t="s">
        <v>79</v>
      </c>
      <c r="AY131" s="20" t="s">
        <v>142</v>
      </c>
      <c r="BE131" s="178">
        <f>IF(N131="základní",J131,0)</f>
        <v>0</v>
      </c>
      <c r="BF131" s="178">
        <f>IF(N131="snížená",J131,0)</f>
        <v>0</v>
      </c>
      <c r="BG131" s="178">
        <f>IF(N131="zákl. přenesená",J131,0)</f>
        <v>0</v>
      </c>
      <c r="BH131" s="178">
        <f>IF(N131="sníž. přenesená",J131,0)</f>
        <v>0</v>
      </c>
      <c r="BI131" s="178">
        <f>IF(N131="nulová",J131,0)</f>
        <v>0</v>
      </c>
      <c r="BJ131" s="20" t="s">
        <v>79</v>
      </c>
      <c r="BK131" s="178">
        <f>ROUND(I131*H131,2)</f>
        <v>0</v>
      </c>
      <c r="BL131" s="20" t="s">
        <v>150</v>
      </c>
      <c r="BM131" s="177" t="s">
        <v>546</v>
      </c>
    </row>
    <row r="132" s="2" customFormat="1">
      <c r="A132" s="39"/>
      <c r="B132" s="40"/>
      <c r="C132" s="39"/>
      <c r="D132" s="179" t="s">
        <v>152</v>
      </c>
      <c r="E132" s="39"/>
      <c r="F132" s="180" t="s">
        <v>1005</v>
      </c>
      <c r="G132" s="39"/>
      <c r="H132" s="39"/>
      <c r="I132" s="181"/>
      <c r="J132" s="39"/>
      <c r="K132" s="39"/>
      <c r="L132" s="40"/>
      <c r="M132" s="182"/>
      <c r="N132" s="183"/>
      <c r="O132" s="73"/>
      <c r="P132" s="73"/>
      <c r="Q132" s="73"/>
      <c r="R132" s="73"/>
      <c r="S132" s="73"/>
      <c r="T132" s="74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20" t="s">
        <v>152</v>
      </c>
      <c r="AU132" s="20" t="s">
        <v>79</v>
      </c>
    </row>
    <row r="133" s="2" customFormat="1" ht="16.5" customHeight="1">
      <c r="A133" s="39"/>
      <c r="B133" s="165"/>
      <c r="C133" s="166" t="s">
        <v>71</v>
      </c>
      <c r="D133" s="166" t="s">
        <v>145</v>
      </c>
      <c r="E133" s="167" t="s">
        <v>1006</v>
      </c>
      <c r="F133" s="168" t="s">
        <v>1007</v>
      </c>
      <c r="G133" s="169" t="s">
        <v>193</v>
      </c>
      <c r="H133" s="170">
        <v>18</v>
      </c>
      <c r="I133" s="171"/>
      <c r="J133" s="172">
        <f>ROUND(I133*H133,2)</f>
        <v>0</v>
      </c>
      <c r="K133" s="168" t="s">
        <v>3</v>
      </c>
      <c r="L133" s="40"/>
      <c r="M133" s="173" t="s">
        <v>3</v>
      </c>
      <c r="N133" s="174" t="s">
        <v>42</v>
      </c>
      <c r="O133" s="73"/>
      <c r="P133" s="175">
        <f>O133*H133</f>
        <v>0</v>
      </c>
      <c r="Q133" s="175">
        <v>0</v>
      </c>
      <c r="R133" s="175">
        <f>Q133*H133</f>
        <v>0</v>
      </c>
      <c r="S133" s="175">
        <v>0</v>
      </c>
      <c r="T133" s="176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177" t="s">
        <v>150</v>
      </c>
      <c r="AT133" s="177" t="s">
        <v>145</v>
      </c>
      <c r="AU133" s="177" t="s">
        <v>79</v>
      </c>
      <c r="AY133" s="20" t="s">
        <v>142</v>
      </c>
      <c r="BE133" s="178">
        <f>IF(N133="základní",J133,0)</f>
        <v>0</v>
      </c>
      <c r="BF133" s="178">
        <f>IF(N133="snížená",J133,0)</f>
        <v>0</v>
      </c>
      <c r="BG133" s="178">
        <f>IF(N133="zákl. přenesená",J133,0)</f>
        <v>0</v>
      </c>
      <c r="BH133" s="178">
        <f>IF(N133="sníž. přenesená",J133,0)</f>
        <v>0</v>
      </c>
      <c r="BI133" s="178">
        <f>IF(N133="nulová",J133,0)</f>
        <v>0</v>
      </c>
      <c r="BJ133" s="20" t="s">
        <v>79</v>
      </c>
      <c r="BK133" s="178">
        <f>ROUND(I133*H133,2)</f>
        <v>0</v>
      </c>
      <c r="BL133" s="20" t="s">
        <v>150</v>
      </c>
      <c r="BM133" s="177" t="s">
        <v>558</v>
      </c>
    </row>
    <row r="134" s="2" customFormat="1">
      <c r="A134" s="39"/>
      <c r="B134" s="40"/>
      <c r="C134" s="39"/>
      <c r="D134" s="179" t="s">
        <v>152</v>
      </c>
      <c r="E134" s="39"/>
      <c r="F134" s="180" t="s">
        <v>1007</v>
      </c>
      <c r="G134" s="39"/>
      <c r="H134" s="39"/>
      <c r="I134" s="181"/>
      <c r="J134" s="39"/>
      <c r="K134" s="39"/>
      <c r="L134" s="40"/>
      <c r="M134" s="182"/>
      <c r="N134" s="183"/>
      <c r="O134" s="73"/>
      <c r="P134" s="73"/>
      <c r="Q134" s="73"/>
      <c r="R134" s="73"/>
      <c r="S134" s="73"/>
      <c r="T134" s="74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20" t="s">
        <v>152</v>
      </c>
      <c r="AU134" s="20" t="s">
        <v>79</v>
      </c>
    </row>
    <row r="135" s="2" customFormat="1" ht="16.5" customHeight="1">
      <c r="A135" s="39"/>
      <c r="B135" s="165"/>
      <c r="C135" s="166" t="s">
        <v>71</v>
      </c>
      <c r="D135" s="166" t="s">
        <v>145</v>
      </c>
      <c r="E135" s="167" t="s">
        <v>1008</v>
      </c>
      <c r="F135" s="168" t="s">
        <v>1009</v>
      </c>
      <c r="G135" s="169" t="s">
        <v>193</v>
      </c>
      <c r="H135" s="170">
        <v>1</v>
      </c>
      <c r="I135" s="171"/>
      <c r="J135" s="172">
        <f>ROUND(I135*H135,2)</f>
        <v>0</v>
      </c>
      <c r="K135" s="168" t="s">
        <v>3</v>
      </c>
      <c r="L135" s="40"/>
      <c r="M135" s="173" t="s">
        <v>3</v>
      </c>
      <c r="N135" s="174" t="s">
        <v>42</v>
      </c>
      <c r="O135" s="73"/>
      <c r="P135" s="175">
        <f>O135*H135</f>
        <v>0</v>
      </c>
      <c r="Q135" s="175">
        <v>0</v>
      </c>
      <c r="R135" s="175">
        <f>Q135*H135</f>
        <v>0</v>
      </c>
      <c r="S135" s="175">
        <v>0</v>
      </c>
      <c r="T135" s="176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77" t="s">
        <v>150</v>
      </c>
      <c r="AT135" s="177" t="s">
        <v>145</v>
      </c>
      <c r="AU135" s="177" t="s">
        <v>79</v>
      </c>
      <c r="AY135" s="20" t="s">
        <v>142</v>
      </c>
      <c r="BE135" s="178">
        <f>IF(N135="základní",J135,0)</f>
        <v>0</v>
      </c>
      <c r="BF135" s="178">
        <f>IF(N135="snížená",J135,0)</f>
        <v>0</v>
      </c>
      <c r="BG135" s="178">
        <f>IF(N135="zákl. přenesená",J135,0)</f>
        <v>0</v>
      </c>
      <c r="BH135" s="178">
        <f>IF(N135="sníž. přenesená",J135,0)</f>
        <v>0</v>
      </c>
      <c r="BI135" s="178">
        <f>IF(N135="nulová",J135,0)</f>
        <v>0</v>
      </c>
      <c r="BJ135" s="20" t="s">
        <v>79</v>
      </c>
      <c r="BK135" s="178">
        <f>ROUND(I135*H135,2)</f>
        <v>0</v>
      </c>
      <c r="BL135" s="20" t="s">
        <v>150</v>
      </c>
      <c r="BM135" s="177" t="s">
        <v>572</v>
      </c>
    </row>
    <row r="136" s="2" customFormat="1">
      <c r="A136" s="39"/>
      <c r="B136" s="40"/>
      <c r="C136" s="39"/>
      <c r="D136" s="179" t="s">
        <v>152</v>
      </c>
      <c r="E136" s="39"/>
      <c r="F136" s="180" t="s">
        <v>1009</v>
      </c>
      <c r="G136" s="39"/>
      <c r="H136" s="39"/>
      <c r="I136" s="181"/>
      <c r="J136" s="39"/>
      <c r="K136" s="39"/>
      <c r="L136" s="40"/>
      <c r="M136" s="182"/>
      <c r="N136" s="183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152</v>
      </c>
      <c r="AU136" s="20" t="s">
        <v>79</v>
      </c>
    </row>
    <row r="137" s="2" customFormat="1" ht="16.5" customHeight="1">
      <c r="A137" s="39"/>
      <c r="B137" s="165"/>
      <c r="C137" s="166" t="s">
        <v>71</v>
      </c>
      <c r="D137" s="166" t="s">
        <v>145</v>
      </c>
      <c r="E137" s="167" t="s">
        <v>1010</v>
      </c>
      <c r="F137" s="168" t="s">
        <v>1011</v>
      </c>
      <c r="G137" s="169" t="s">
        <v>193</v>
      </c>
      <c r="H137" s="170">
        <v>1</v>
      </c>
      <c r="I137" s="171"/>
      <c r="J137" s="172">
        <f>ROUND(I137*H137,2)</f>
        <v>0</v>
      </c>
      <c r="K137" s="168" t="s">
        <v>3</v>
      </c>
      <c r="L137" s="40"/>
      <c r="M137" s="173" t="s">
        <v>3</v>
      </c>
      <c r="N137" s="174" t="s">
        <v>42</v>
      </c>
      <c r="O137" s="73"/>
      <c r="P137" s="175">
        <f>O137*H137</f>
        <v>0</v>
      </c>
      <c r="Q137" s="175">
        <v>0</v>
      </c>
      <c r="R137" s="175">
        <f>Q137*H137</f>
        <v>0</v>
      </c>
      <c r="S137" s="175">
        <v>0</v>
      </c>
      <c r="T137" s="176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177" t="s">
        <v>150</v>
      </c>
      <c r="AT137" s="177" t="s">
        <v>145</v>
      </c>
      <c r="AU137" s="177" t="s">
        <v>79</v>
      </c>
      <c r="AY137" s="20" t="s">
        <v>142</v>
      </c>
      <c r="BE137" s="178">
        <f>IF(N137="základní",J137,0)</f>
        <v>0</v>
      </c>
      <c r="BF137" s="178">
        <f>IF(N137="snížená",J137,0)</f>
        <v>0</v>
      </c>
      <c r="BG137" s="178">
        <f>IF(N137="zákl. přenesená",J137,0)</f>
        <v>0</v>
      </c>
      <c r="BH137" s="178">
        <f>IF(N137="sníž. přenesená",J137,0)</f>
        <v>0</v>
      </c>
      <c r="BI137" s="178">
        <f>IF(N137="nulová",J137,0)</f>
        <v>0</v>
      </c>
      <c r="BJ137" s="20" t="s">
        <v>79</v>
      </c>
      <c r="BK137" s="178">
        <f>ROUND(I137*H137,2)</f>
        <v>0</v>
      </c>
      <c r="BL137" s="20" t="s">
        <v>150</v>
      </c>
      <c r="BM137" s="177" t="s">
        <v>583</v>
      </c>
    </row>
    <row r="138" s="2" customFormat="1">
      <c r="A138" s="39"/>
      <c r="B138" s="40"/>
      <c r="C138" s="39"/>
      <c r="D138" s="179" t="s">
        <v>152</v>
      </c>
      <c r="E138" s="39"/>
      <c r="F138" s="180" t="s">
        <v>1011</v>
      </c>
      <c r="G138" s="39"/>
      <c r="H138" s="39"/>
      <c r="I138" s="181"/>
      <c r="J138" s="39"/>
      <c r="K138" s="39"/>
      <c r="L138" s="40"/>
      <c r="M138" s="182"/>
      <c r="N138" s="183"/>
      <c r="O138" s="73"/>
      <c r="P138" s="73"/>
      <c r="Q138" s="73"/>
      <c r="R138" s="73"/>
      <c r="S138" s="73"/>
      <c r="T138" s="74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20" t="s">
        <v>152</v>
      </c>
      <c r="AU138" s="20" t="s">
        <v>79</v>
      </c>
    </row>
    <row r="139" s="12" customFormat="1" ht="25.92" customHeight="1">
      <c r="A139" s="12"/>
      <c r="B139" s="152"/>
      <c r="C139" s="12"/>
      <c r="D139" s="153" t="s">
        <v>70</v>
      </c>
      <c r="E139" s="154" t="s">
        <v>807</v>
      </c>
      <c r="F139" s="154" t="s">
        <v>1012</v>
      </c>
      <c r="G139" s="12"/>
      <c r="H139" s="12"/>
      <c r="I139" s="155"/>
      <c r="J139" s="156">
        <f>BK139</f>
        <v>0</v>
      </c>
      <c r="K139" s="12"/>
      <c r="L139" s="152"/>
      <c r="M139" s="157"/>
      <c r="N139" s="158"/>
      <c r="O139" s="158"/>
      <c r="P139" s="159">
        <f>SUM(P140:P167)</f>
        <v>0</v>
      </c>
      <c r="Q139" s="158"/>
      <c r="R139" s="159">
        <f>SUM(R140:R167)</f>
        <v>0</v>
      </c>
      <c r="S139" s="158"/>
      <c r="T139" s="160">
        <f>SUM(T140:T167)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3" t="s">
        <v>79</v>
      </c>
      <c r="AT139" s="161" t="s">
        <v>70</v>
      </c>
      <c r="AU139" s="161" t="s">
        <v>71</v>
      </c>
      <c r="AY139" s="153" t="s">
        <v>142</v>
      </c>
      <c r="BK139" s="162">
        <f>SUM(BK140:BK167)</f>
        <v>0</v>
      </c>
    </row>
    <row r="140" s="2" customFormat="1" ht="16.5" customHeight="1">
      <c r="A140" s="39"/>
      <c r="B140" s="165"/>
      <c r="C140" s="166" t="s">
        <v>71</v>
      </c>
      <c r="D140" s="166" t="s">
        <v>145</v>
      </c>
      <c r="E140" s="167" t="s">
        <v>1013</v>
      </c>
      <c r="F140" s="168" t="s">
        <v>1014</v>
      </c>
      <c r="G140" s="169" t="s">
        <v>970</v>
      </c>
      <c r="H140" s="170">
        <v>2</v>
      </c>
      <c r="I140" s="171"/>
      <c r="J140" s="172">
        <f>ROUND(I140*H140,2)</f>
        <v>0</v>
      </c>
      <c r="K140" s="168" t="s">
        <v>3</v>
      </c>
      <c r="L140" s="40"/>
      <c r="M140" s="173" t="s">
        <v>3</v>
      </c>
      <c r="N140" s="174" t="s">
        <v>42</v>
      </c>
      <c r="O140" s="73"/>
      <c r="P140" s="175">
        <f>O140*H140</f>
        <v>0</v>
      </c>
      <c r="Q140" s="175">
        <v>0</v>
      </c>
      <c r="R140" s="175">
        <f>Q140*H140</f>
        <v>0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150</v>
      </c>
      <c r="AT140" s="177" t="s">
        <v>145</v>
      </c>
      <c r="AU140" s="177" t="s">
        <v>79</v>
      </c>
      <c r="AY140" s="20" t="s">
        <v>142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79</v>
      </c>
      <c r="BK140" s="178">
        <f>ROUND(I140*H140,2)</f>
        <v>0</v>
      </c>
      <c r="BL140" s="20" t="s">
        <v>150</v>
      </c>
      <c r="BM140" s="177" t="s">
        <v>595</v>
      </c>
    </row>
    <row r="141" s="2" customFormat="1">
      <c r="A141" s="39"/>
      <c r="B141" s="40"/>
      <c r="C141" s="39"/>
      <c r="D141" s="179" t="s">
        <v>152</v>
      </c>
      <c r="E141" s="39"/>
      <c r="F141" s="180" t="s">
        <v>1014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152</v>
      </c>
      <c r="AU141" s="20" t="s">
        <v>79</v>
      </c>
    </row>
    <row r="142" s="2" customFormat="1" ht="16.5" customHeight="1">
      <c r="A142" s="39"/>
      <c r="B142" s="165"/>
      <c r="C142" s="166" t="s">
        <v>71</v>
      </c>
      <c r="D142" s="166" t="s">
        <v>145</v>
      </c>
      <c r="E142" s="167" t="s">
        <v>1015</v>
      </c>
      <c r="F142" s="168" t="s">
        <v>1016</v>
      </c>
      <c r="G142" s="169" t="s">
        <v>970</v>
      </c>
      <c r="H142" s="170">
        <v>5</v>
      </c>
      <c r="I142" s="171"/>
      <c r="J142" s="172">
        <f>ROUND(I142*H142,2)</f>
        <v>0</v>
      </c>
      <c r="K142" s="168" t="s">
        <v>3</v>
      </c>
      <c r="L142" s="40"/>
      <c r="M142" s="173" t="s">
        <v>3</v>
      </c>
      <c r="N142" s="174" t="s">
        <v>42</v>
      </c>
      <c r="O142" s="73"/>
      <c r="P142" s="175">
        <f>O142*H142</f>
        <v>0</v>
      </c>
      <c r="Q142" s="175">
        <v>0</v>
      </c>
      <c r="R142" s="175">
        <f>Q142*H142</f>
        <v>0</v>
      </c>
      <c r="S142" s="175">
        <v>0</v>
      </c>
      <c r="T142" s="176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177" t="s">
        <v>150</v>
      </c>
      <c r="AT142" s="177" t="s">
        <v>145</v>
      </c>
      <c r="AU142" s="177" t="s">
        <v>79</v>
      </c>
      <c r="AY142" s="20" t="s">
        <v>142</v>
      </c>
      <c r="BE142" s="178">
        <f>IF(N142="základní",J142,0)</f>
        <v>0</v>
      </c>
      <c r="BF142" s="178">
        <f>IF(N142="snížená",J142,0)</f>
        <v>0</v>
      </c>
      <c r="BG142" s="178">
        <f>IF(N142="zákl. přenesená",J142,0)</f>
        <v>0</v>
      </c>
      <c r="BH142" s="178">
        <f>IF(N142="sníž. přenesená",J142,0)</f>
        <v>0</v>
      </c>
      <c r="BI142" s="178">
        <f>IF(N142="nulová",J142,0)</f>
        <v>0</v>
      </c>
      <c r="BJ142" s="20" t="s">
        <v>79</v>
      </c>
      <c r="BK142" s="178">
        <f>ROUND(I142*H142,2)</f>
        <v>0</v>
      </c>
      <c r="BL142" s="20" t="s">
        <v>150</v>
      </c>
      <c r="BM142" s="177" t="s">
        <v>609</v>
      </c>
    </row>
    <row r="143" s="2" customFormat="1">
      <c r="A143" s="39"/>
      <c r="B143" s="40"/>
      <c r="C143" s="39"/>
      <c r="D143" s="179" t="s">
        <v>152</v>
      </c>
      <c r="E143" s="39"/>
      <c r="F143" s="180" t="s">
        <v>1016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152</v>
      </c>
      <c r="AU143" s="20" t="s">
        <v>79</v>
      </c>
    </row>
    <row r="144" s="2" customFormat="1" ht="16.5" customHeight="1">
      <c r="A144" s="39"/>
      <c r="B144" s="165"/>
      <c r="C144" s="166" t="s">
        <v>71</v>
      </c>
      <c r="D144" s="166" t="s">
        <v>145</v>
      </c>
      <c r="E144" s="167" t="s">
        <v>1017</v>
      </c>
      <c r="F144" s="168" t="s">
        <v>1018</v>
      </c>
      <c r="G144" s="169" t="s">
        <v>970</v>
      </c>
      <c r="H144" s="170">
        <v>24</v>
      </c>
      <c r="I144" s="171"/>
      <c r="J144" s="172">
        <f>ROUND(I144*H144,2)</f>
        <v>0</v>
      </c>
      <c r="K144" s="168" t="s">
        <v>3</v>
      </c>
      <c r="L144" s="40"/>
      <c r="M144" s="173" t="s">
        <v>3</v>
      </c>
      <c r="N144" s="174" t="s">
        <v>42</v>
      </c>
      <c r="O144" s="73"/>
      <c r="P144" s="175">
        <f>O144*H144</f>
        <v>0</v>
      </c>
      <c r="Q144" s="175">
        <v>0</v>
      </c>
      <c r="R144" s="175">
        <f>Q144*H144</f>
        <v>0</v>
      </c>
      <c r="S144" s="175">
        <v>0</v>
      </c>
      <c r="T144" s="17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7" t="s">
        <v>150</v>
      </c>
      <c r="AT144" s="177" t="s">
        <v>145</v>
      </c>
      <c r="AU144" s="177" t="s">
        <v>79</v>
      </c>
      <c r="AY144" s="20" t="s">
        <v>142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20" t="s">
        <v>79</v>
      </c>
      <c r="BK144" s="178">
        <f>ROUND(I144*H144,2)</f>
        <v>0</v>
      </c>
      <c r="BL144" s="20" t="s">
        <v>150</v>
      </c>
      <c r="BM144" s="177" t="s">
        <v>620</v>
      </c>
    </row>
    <row r="145" s="2" customFormat="1">
      <c r="A145" s="39"/>
      <c r="B145" s="40"/>
      <c r="C145" s="39"/>
      <c r="D145" s="179" t="s">
        <v>152</v>
      </c>
      <c r="E145" s="39"/>
      <c r="F145" s="180" t="s">
        <v>1018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152</v>
      </c>
      <c r="AU145" s="20" t="s">
        <v>79</v>
      </c>
    </row>
    <row r="146" s="2" customFormat="1" ht="16.5" customHeight="1">
      <c r="A146" s="39"/>
      <c r="B146" s="165"/>
      <c r="C146" s="166" t="s">
        <v>71</v>
      </c>
      <c r="D146" s="166" t="s">
        <v>145</v>
      </c>
      <c r="E146" s="167" t="s">
        <v>1019</v>
      </c>
      <c r="F146" s="168" t="s">
        <v>1020</v>
      </c>
      <c r="G146" s="169" t="s">
        <v>970</v>
      </c>
      <c r="H146" s="170">
        <v>2</v>
      </c>
      <c r="I146" s="171"/>
      <c r="J146" s="172">
        <f>ROUND(I146*H146,2)</f>
        <v>0</v>
      </c>
      <c r="K146" s="168" t="s">
        <v>3</v>
      </c>
      <c r="L146" s="40"/>
      <c r="M146" s="173" t="s">
        <v>3</v>
      </c>
      <c r="N146" s="174" t="s">
        <v>42</v>
      </c>
      <c r="O146" s="73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7" t="s">
        <v>150</v>
      </c>
      <c r="AT146" s="177" t="s">
        <v>145</v>
      </c>
      <c r="AU146" s="177" t="s">
        <v>79</v>
      </c>
      <c r="AY146" s="20" t="s">
        <v>142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20" t="s">
        <v>79</v>
      </c>
      <c r="BK146" s="178">
        <f>ROUND(I146*H146,2)</f>
        <v>0</v>
      </c>
      <c r="BL146" s="20" t="s">
        <v>150</v>
      </c>
      <c r="BM146" s="177" t="s">
        <v>632</v>
      </c>
    </row>
    <row r="147" s="2" customFormat="1">
      <c r="A147" s="39"/>
      <c r="B147" s="40"/>
      <c r="C147" s="39"/>
      <c r="D147" s="179" t="s">
        <v>152</v>
      </c>
      <c r="E147" s="39"/>
      <c r="F147" s="180" t="s">
        <v>1020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152</v>
      </c>
      <c r="AU147" s="20" t="s">
        <v>79</v>
      </c>
    </row>
    <row r="148" s="2" customFormat="1" ht="16.5" customHeight="1">
      <c r="A148" s="39"/>
      <c r="B148" s="165"/>
      <c r="C148" s="166" t="s">
        <v>71</v>
      </c>
      <c r="D148" s="166" t="s">
        <v>145</v>
      </c>
      <c r="E148" s="167" t="s">
        <v>1021</v>
      </c>
      <c r="F148" s="168" t="s">
        <v>978</v>
      </c>
      <c r="G148" s="169" t="s">
        <v>970</v>
      </c>
      <c r="H148" s="170">
        <v>3</v>
      </c>
      <c r="I148" s="171"/>
      <c r="J148" s="172">
        <f>ROUND(I148*H148,2)</f>
        <v>0</v>
      </c>
      <c r="K148" s="168" t="s">
        <v>3</v>
      </c>
      <c r="L148" s="40"/>
      <c r="M148" s="173" t="s">
        <v>3</v>
      </c>
      <c r="N148" s="174" t="s">
        <v>42</v>
      </c>
      <c r="O148" s="73"/>
      <c r="P148" s="175">
        <f>O148*H148</f>
        <v>0</v>
      </c>
      <c r="Q148" s="175">
        <v>0</v>
      </c>
      <c r="R148" s="175">
        <f>Q148*H148</f>
        <v>0</v>
      </c>
      <c r="S148" s="175">
        <v>0</v>
      </c>
      <c r="T148" s="176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177" t="s">
        <v>150</v>
      </c>
      <c r="AT148" s="177" t="s">
        <v>145</v>
      </c>
      <c r="AU148" s="177" t="s">
        <v>79</v>
      </c>
      <c r="AY148" s="20" t="s">
        <v>142</v>
      </c>
      <c r="BE148" s="178">
        <f>IF(N148="základní",J148,0)</f>
        <v>0</v>
      </c>
      <c r="BF148" s="178">
        <f>IF(N148="snížená",J148,0)</f>
        <v>0</v>
      </c>
      <c r="BG148" s="178">
        <f>IF(N148="zákl. přenesená",J148,0)</f>
        <v>0</v>
      </c>
      <c r="BH148" s="178">
        <f>IF(N148="sníž. přenesená",J148,0)</f>
        <v>0</v>
      </c>
      <c r="BI148" s="178">
        <f>IF(N148="nulová",J148,0)</f>
        <v>0</v>
      </c>
      <c r="BJ148" s="20" t="s">
        <v>79</v>
      </c>
      <c r="BK148" s="178">
        <f>ROUND(I148*H148,2)</f>
        <v>0</v>
      </c>
      <c r="BL148" s="20" t="s">
        <v>150</v>
      </c>
      <c r="BM148" s="177" t="s">
        <v>644</v>
      </c>
    </row>
    <row r="149" s="2" customFormat="1">
      <c r="A149" s="39"/>
      <c r="B149" s="40"/>
      <c r="C149" s="39"/>
      <c r="D149" s="179" t="s">
        <v>152</v>
      </c>
      <c r="E149" s="39"/>
      <c r="F149" s="180" t="s">
        <v>978</v>
      </c>
      <c r="G149" s="39"/>
      <c r="H149" s="39"/>
      <c r="I149" s="181"/>
      <c r="J149" s="39"/>
      <c r="K149" s="39"/>
      <c r="L149" s="40"/>
      <c r="M149" s="182"/>
      <c r="N149" s="183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152</v>
      </c>
      <c r="AU149" s="20" t="s">
        <v>79</v>
      </c>
    </row>
    <row r="150" s="2" customFormat="1" ht="16.5" customHeight="1">
      <c r="A150" s="39"/>
      <c r="B150" s="165"/>
      <c r="C150" s="166" t="s">
        <v>71</v>
      </c>
      <c r="D150" s="166" t="s">
        <v>145</v>
      </c>
      <c r="E150" s="167" t="s">
        <v>1022</v>
      </c>
      <c r="F150" s="168" t="s">
        <v>1023</v>
      </c>
      <c r="G150" s="169" t="s">
        <v>193</v>
      </c>
      <c r="H150" s="170">
        <v>80</v>
      </c>
      <c r="I150" s="171"/>
      <c r="J150" s="172">
        <f>ROUND(I150*H150,2)</f>
        <v>0</v>
      </c>
      <c r="K150" s="168" t="s">
        <v>3</v>
      </c>
      <c r="L150" s="40"/>
      <c r="M150" s="173" t="s">
        <v>3</v>
      </c>
      <c r="N150" s="174" t="s">
        <v>42</v>
      </c>
      <c r="O150" s="73"/>
      <c r="P150" s="175">
        <f>O150*H150</f>
        <v>0</v>
      </c>
      <c r="Q150" s="175">
        <v>0</v>
      </c>
      <c r="R150" s="175">
        <f>Q150*H150</f>
        <v>0</v>
      </c>
      <c r="S150" s="175">
        <v>0</v>
      </c>
      <c r="T150" s="176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77" t="s">
        <v>150</v>
      </c>
      <c r="AT150" s="177" t="s">
        <v>145</v>
      </c>
      <c r="AU150" s="177" t="s">
        <v>79</v>
      </c>
      <c r="AY150" s="20" t="s">
        <v>142</v>
      </c>
      <c r="BE150" s="178">
        <f>IF(N150="základní",J150,0)</f>
        <v>0</v>
      </c>
      <c r="BF150" s="178">
        <f>IF(N150="snížená",J150,0)</f>
        <v>0</v>
      </c>
      <c r="BG150" s="178">
        <f>IF(N150="zákl. přenesená",J150,0)</f>
        <v>0</v>
      </c>
      <c r="BH150" s="178">
        <f>IF(N150="sníž. přenesená",J150,0)</f>
        <v>0</v>
      </c>
      <c r="BI150" s="178">
        <f>IF(N150="nulová",J150,0)</f>
        <v>0</v>
      </c>
      <c r="BJ150" s="20" t="s">
        <v>79</v>
      </c>
      <c r="BK150" s="178">
        <f>ROUND(I150*H150,2)</f>
        <v>0</v>
      </c>
      <c r="BL150" s="20" t="s">
        <v>150</v>
      </c>
      <c r="BM150" s="177" t="s">
        <v>664</v>
      </c>
    </row>
    <row r="151" s="2" customFormat="1">
      <c r="A151" s="39"/>
      <c r="B151" s="40"/>
      <c r="C151" s="39"/>
      <c r="D151" s="179" t="s">
        <v>152</v>
      </c>
      <c r="E151" s="39"/>
      <c r="F151" s="180" t="s">
        <v>1023</v>
      </c>
      <c r="G151" s="39"/>
      <c r="H151" s="39"/>
      <c r="I151" s="181"/>
      <c r="J151" s="39"/>
      <c r="K151" s="39"/>
      <c r="L151" s="40"/>
      <c r="M151" s="182"/>
      <c r="N151" s="183"/>
      <c r="O151" s="73"/>
      <c r="P151" s="73"/>
      <c r="Q151" s="73"/>
      <c r="R151" s="73"/>
      <c r="S151" s="73"/>
      <c r="T151" s="74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0" t="s">
        <v>152</v>
      </c>
      <c r="AU151" s="20" t="s">
        <v>79</v>
      </c>
    </row>
    <row r="152" s="2" customFormat="1" ht="16.5" customHeight="1">
      <c r="A152" s="39"/>
      <c r="B152" s="165"/>
      <c r="C152" s="166" t="s">
        <v>71</v>
      </c>
      <c r="D152" s="166" t="s">
        <v>145</v>
      </c>
      <c r="E152" s="167" t="s">
        <v>1024</v>
      </c>
      <c r="F152" s="168" t="s">
        <v>1025</v>
      </c>
      <c r="G152" s="169" t="s">
        <v>193</v>
      </c>
      <c r="H152" s="170">
        <v>30</v>
      </c>
      <c r="I152" s="171"/>
      <c r="J152" s="172">
        <f>ROUND(I152*H152,2)</f>
        <v>0</v>
      </c>
      <c r="K152" s="168" t="s">
        <v>3</v>
      </c>
      <c r="L152" s="40"/>
      <c r="M152" s="173" t="s">
        <v>3</v>
      </c>
      <c r="N152" s="174" t="s">
        <v>42</v>
      </c>
      <c r="O152" s="73"/>
      <c r="P152" s="175">
        <f>O152*H152</f>
        <v>0</v>
      </c>
      <c r="Q152" s="175">
        <v>0</v>
      </c>
      <c r="R152" s="175">
        <f>Q152*H152</f>
        <v>0</v>
      </c>
      <c r="S152" s="175">
        <v>0</v>
      </c>
      <c r="T152" s="176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177" t="s">
        <v>150</v>
      </c>
      <c r="AT152" s="177" t="s">
        <v>145</v>
      </c>
      <c r="AU152" s="177" t="s">
        <v>79</v>
      </c>
      <c r="AY152" s="20" t="s">
        <v>142</v>
      </c>
      <c r="BE152" s="178">
        <f>IF(N152="základní",J152,0)</f>
        <v>0</v>
      </c>
      <c r="BF152" s="178">
        <f>IF(N152="snížená",J152,0)</f>
        <v>0</v>
      </c>
      <c r="BG152" s="178">
        <f>IF(N152="zákl. přenesená",J152,0)</f>
        <v>0</v>
      </c>
      <c r="BH152" s="178">
        <f>IF(N152="sníž. přenesená",J152,0)</f>
        <v>0</v>
      </c>
      <c r="BI152" s="178">
        <f>IF(N152="nulová",J152,0)</f>
        <v>0</v>
      </c>
      <c r="BJ152" s="20" t="s">
        <v>79</v>
      </c>
      <c r="BK152" s="178">
        <f>ROUND(I152*H152,2)</f>
        <v>0</v>
      </c>
      <c r="BL152" s="20" t="s">
        <v>150</v>
      </c>
      <c r="BM152" s="177" t="s">
        <v>682</v>
      </c>
    </row>
    <row r="153" s="2" customFormat="1">
      <c r="A153" s="39"/>
      <c r="B153" s="40"/>
      <c r="C153" s="39"/>
      <c r="D153" s="179" t="s">
        <v>152</v>
      </c>
      <c r="E153" s="39"/>
      <c r="F153" s="180" t="s">
        <v>1025</v>
      </c>
      <c r="G153" s="39"/>
      <c r="H153" s="39"/>
      <c r="I153" s="181"/>
      <c r="J153" s="39"/>
      <c r="K153" s="39"/>
      <c r="L153" s="40"/>
      <c r="M153" s="182"/>
      <c r="N153" s="183"/>
      <c r="O153" s="73"/>
      <c r="P153" s="73"/>
      <c r="Q153" s="73"/>
      <c r="R153" s="73"/>
      <c r="S153" s="73"/>
      <c r="T153" s="74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T153" s="20" t="s">
        <v>152</v>
      </c>
      <c r="AU153" s="20" t="s">
        <v>79</v>
      </c>
    </row>
    <row r="154" s="2" customFormat="1" ht="16.5" customHeight="1">
      <c r="A154" s="39"/>
      <c r="B154" s="165"/>
      <c r="C154" s="166" t="s">
        <v>71</v>
      </c>
      <c r="D154" s="166" t="s">
        <v>145</v>
      </c>
      <c r="E154" s="167" t="s">
        <v>1026</v>
      </c>
      <c r="F154" s="168" t="s">
        <v>1027</v>
      </c>
      <c r="G154" s="169" t="s">
        <v>193</v>
      </c>
      <c r="H154" s="170">
        <v>150</v>
      </c>
      <c r="I154" s="171"/>
      <c r="J154" s="172">
        <f>ROUND(I154*H154,2)</f>
        <v>0</v>
      </c>
      <c r="K154" s="168" t="s">
        <v>3</v>
      </c>
      <c r="L154" s="40"/>
      <c r="M154" s="173" t="s">
        <v>3</v>
      </c>
      <c r="N154" s="174" t="s">
        <v>42</v>
      </c>
      <c r="O154" s="73"/>
      <c r="P154" s="175">
        <f>O154*H154</f>
        <v>0</v>
      </c>
      <c r="Q154" s="175">
        <v>0</v>
      </c>
      <c r="R154" s="175">
        <f>Q154*H154</f>
        <v>0</v>
      </c>
      <c r="S154" s="175">
        <v>0</v>
      </c>
      <c r="T154" s="176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177" t="s">
        <v>150</v>
      </c>
      <c r="AT154" s="177" t="s">
        <v>145</v>
      </c>
      <c r="AU154" s="177" t="s">
        <v>79</v>
      </c>
      <c r="AY154" s="20" t="s">
        <v>142</v>
      </c>
      <c r="BE154" s="178">
        <f>IF(N154="základní",J154,0)</f>
        <v>0</v>
      </c>
      <c r="BF154" s="178">
        <f>IF(N154="snížená",J154,0)</f>
        <v>0</v>
      </c>
      <c r="BG154" s="178">
        <f>IF(N154="zákl. přenesená",J154,0)</f>
        <v>0</v>
      </c>
      <c r="BH154" s="178">
        <f>IF(N154="sníž. přenesená",J154,0)</f>
        <v>0</v>
      </c>
      <c r="BI154" s="178">
        <f>IF(N154="nulová",J154,0)</f>
        <v>0</v>
      </c>
      <c r="BJ154" s="20" t="s">
        <v>79</v>
      </c>
      <c r="BK154" s="178">
        <f>ROUND(I154*H154,2)</f>
        <v>0</v>
      </c>
      <c r="BL154" s="20" t="s">
        <v>150</v>
      </c>
      <c r="BM154" s="177" t="s">
        <v>693</v>
      </c>
    </row>
    <row r="155" s="2" customFormat="1">
      <c r="A155" s="39"/>
      <c r="B155" s="40"/>
      <c r="C155" s="39"/>
      <c r="D155" s="179" t="s">
        <v>152</v>
      </c>
      <c r="E155" s="39"/>
      <c r="F155" s="180" t="s">
        <v>1027</v>
      </c>
      <c r="G155" s="39"/>
      <c r="H155" s="39"/>
      <c r="I155" s="181"/>
      <c r="J155" s="39"/>
      <c r="K155" s="39"/>
      <c r="L155" s="40"/>
      <c r="M155" s="182"/>
      <c r="N155" s="183"/>
      <c r="O155" s="73"/>
      <c r="P155" s="73"/>
      <c r="Q155" s="73"/>
      <c r="R155" s="73"/>
      <c r="S155" s="73"/>
      <c r="T155" s="74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20" t="s">
        <v>152</v>
      </c>
      <c r="AU155" s="20" t="s">
        <v>79</v>
      </c>
    </row>
    <row r="156" s="2" customFormat="1" ht="16.5" customHeight="1">
      <c r="A156" s="39"/>
      <c r="B156" s="165"/>
      <c r="C156" s="166" t="s">
        <v>71</v>
      </c>
      <c r="D156" s="166" t="s">
        <v>145</v>
      </c>
      <c r="E156" s="167" t="s">
        <v>1028</v>
      </c>
      <c r="F156" s="168" t="s">
        <v>1029</v>
      </c>
      <c r="G156" s="169" t="s">
        <v>193</v>
      </c>
      <c r="H156" s="170">
        <v>160</v>
      </c>
      <c r="I156" s="171"/>
      <c r="J156" s="172">
        <f>ROUND(I156*H156,2)</f>
        <v>0</v>
      </c>
      <c r="K156" s="168" t="s">
        <v>3</v>
      </c>
      <c r="L156" s="40"/>
      <c r="M156" s="173" t="s">
        <v>3</v>
      </c>
      <c r="N156" s="174" t="s">
        <v>42</v>
      </c>
      <c r="O156" s="73"/>
      <c r="P156" s="175">
        <f>O156*H156</f>
        <v>0</v>
      </c>
      <c r="Q156" s="175">
        <v>0</v>
      </c>
      <c r="R156" s="175">
        <f>Q156*H156</f>
        <v>0</v>
      </c>
      <c r="S156" s="175">
        <v>0</v>
      </c>
      <c r="T156" s="176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177" t="s">
        <v>150</v>
      </c>
      <c r="AT156" s="177" t="s">
        <v>145</v>
      </c>
      <c r="AU156" s="177" t="s">
        <v>79</v>
      </c>
      <c r="AY156" s="20" t="s">
        <v>142</v>
      </c>
      <c r="BE156" s="178">
        <f>IF(N156="základní",J156,0)</f>
        <v>0</v>
      </c>
      <c r="BF156" s="178">
        <f>IF(N156="snížená",J156,0)</f>
        <v>0</v>
      </c>
      <c r="BG156" s="178">
        <f>IF(N156="zákl. přenesená",J156,0)</f>
        <v>0</v>
      </c>
      <c r="BH156" s="178">
        <f>IF(N156="sníž. přenesená",J156,0)</f>
        <v>0</v>
      </c>
      <c r="BI156" s="178">
        <f>IF(N156="nulová",J156,0)</f>
        <v>0</v>
      </c>
      <c r="BJ156" s="20" t="s">
        <v>79</v>
      </c>
      <c r="BK156" s="178">
        <f>ROUND(I156*H156,2)</f>
        <v>0</v>
      </c>
      <c r="BL156" s="20" t="s">
        <v>150</v>
      </c>
      <c r="BM156" s="177" t="s">
        <v>708</v>
      </c>
    </row>
    <row r="157" s="2" customFormat="1">
      <c r="A157" s="39"/>
      <c r="B157" s="40"/>
      <c r="C157" s="39"/>
      <c r="D157" s="179" t="s">
        <v>152</v>
      </c>
      <c r="E157" s="39"/>
      <c r="F157" s="180" t="s">
        <v>1029</v>
      </c>
      <c r="G157" s="39"/>
      <c r="H157" s="39"/>
      <c r="I157" s="181"/>
      <c r="J157" s="39"/>
      <c r="K157" s="39"/>
      <c r="L157" s="40"/>
      <c r="M157" s="182"/>
      <c r="N157" s="183"/>
      <c r="O157" s="73"/>
      <c r="P157" s="73"/>
      <c r="Q157" s="73"/>
      <c r="R157" s="73"/>
      <c r="S157" s="73"/>
      <c r="T157" s="74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T157" s="20" t="s">
        <v>152</v>
      </c>
      <c r="AU157" s="20" t="s">
        <v>79</v>
      </c>
    </row>
    <row r="158" s="2" customFormat="1" ht="16.5" customHeight="1">
      <c r="A158" s="39"/>
      <c r="B158" s="165"/>
      <c r="C158" s="166" t="s">
        <v>71</v>
      </c>
      <c r="D158" s="166" t="s">
        <v>145</v>
      </c>
      <c r="E158" s="167" t="s">
        <v>1030</v>
      </c>
      <c r="F158" s="168" t="s">
        <v>1031</v>
      </c>
      <c r="G158" s="169" t="s">
        <v>193</v>
      </c>
      <c r="H158" s="170">
        <v>30</v>
      </c>
      <c r="I158" s="171"/>
      <c r="J158" s="172">
        <f>ROUND(I158*H158,2)</f>
        <v>0</v>
      </c>
      <c r="K158" s="168" t="s">
        <v>3</v>
      </c>
      <c r="L158" s="40"/>
      <c r="M158" s="173" t="s">
        <v>3</v>
      </c>
      <c r="N158" s="174" t="s">
        <v>42</v>
      </c>
      <c r="O158" s="73"/>
      <c r="P158" s="175">
        <f>O158*H158</f>
        <v>0</v>
      </c>
      <c r="Q158" s="175">
        <v>0</v>
      </c>
      <c r="R158" s="175">
        <f>Q158*H158</f>
        <v>0</v>
      </c>
      <c r="S158" s="175">
        <v>0</v>
      </c>
      <c r="T158" s="176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177" t="s">
        <v>150</v>
      </c>
      <c r="AT158" s="177" t="s">
        <v>145</v>
      </c>
      <c r="AU158" s="177" t="s">
        <v>79</v>
      </c>
      <c r="AY158" s="20" t="s">
        <v>142</v>
      </c>
      <c r="BE158" s="178">
        <f>IF(N158="základní",J158,0)</f>
        <v>0</v>
      </c>
      <c r="BF158" s="178">
        <f>IF(N158="snížená",J158,0)</f>
        <v>0</v>
      </c>
      <c r="BG158" s="178">
        <f>IF(N158="zákl. přenesená",J158,0)</f>
        <v>0</v>
      </c>
      <c r="BH158" s="178">
        <f>IF(N158="sníž. přenesená",J158,0)</f>
        <v>0</v>
      </c>
      <c r="BI158" s="178">
        <f>IF(N158="nulová",J158,0)</f>
        <v>0</v>
      </c>
      <c r="BJ158" s="20" t="s">
        <v>79</v>
      </c>
      <c r="BK158" s="178">
        <f>ROUND(I158*H158,2)</f>
        <v>0</v>
      </c>
      <c r="BL158" s="20" t="s">
        <v>150</v>
      </c>
      <c r="BM158" s="177" t="s">
        <v>719</v>
      </c>
    </row>
    <row r="159" s="2" customFormat="1">
      <c r="A159" s="39"/>
      <c r="B159" s="40"/>
      <c r="C159" s="39"/>
      <c r="D159" s="179" t="s">
        <v>152</v>
      </c>
      <c r="E159" s="39"/>
      <c r="F159" s="180" t="s">
        <v>1031</v>
      </c>
      <c r="G159" s="39"/>
      <c r="H159" s="39"/>
      <c r="I159" s="181"/>
      <c r="J159" s="39"/>
      <c r="K159" s="39"/>
      <c r="L159" s="40"/>
      <c r="M159" s="182"/>
      <c r="N159" s="183"/>
      <c r="O159" s="73"/>
      <c r="P159" s="73"/>
      <c r="Q159" s="73"/>
      <c r="R159" s="73"/>
      <c r="S159" s="73"/>
      <c r="T159" s="74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20" t="s">
        <v>152</v>
      </c>
      <c r="AU159" s="20" t="s">
        <v>79</v>
      </c>
    </row>
    <row r="160" s="2" customFormat="1" ht="16.5" customHeight="1">
      <c r="A160" s="39"/>
      <c r="B160" s="165"/>
      <c r="C160" s="166" t="s">
        <v>71</v>
      </c>
      <c r="D160" s="166" t="s">
        <v>145</v>
      </c>
      <c r="E160" s="167" t="s">
        <v>1032</v>
      </c>
      <c r="F160" s="168" t="s">
        <v>990</v>
      </c>
      <c r="G160" s="169" t="s">
        <v>970</v>
      </c>
      <c r="H160" s="170">
        <v>7</v>
      </c>
      <c r="I160" s="171"/>
      <c r="J160" s="172">
        <f>ROUND(I160*H160,2)</f>
        <v>0</v>
      </c>
      <c r="K160" s="168" t="s">
        <v>3</v>
      </c>
      <c r="L160" s="40"/>
      <c r="M160" s="173" t="s">
        <v>3</v>
      </c>
      <c r="N160" s="174" t="s">
        <v>42</v>
      </c>
      <c r="O160" s="73"/>
      <c r="P160" s="175">
        <f>O160*H160</f>
        <v>0</v>
      </c>
      <c r="Q160" s="175">
        <v>0</v>
      </c>
      <c r="R160" s="175">
        <f>Q160*H160</f>
        <v>0</v>
      </c>
      <c r="S160" s="175">
        <v>0</v>
      </c>
      <c r="T160" s="176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177" t="s">
        <v>150</v>
      </c>
      <c r="AT160" s="177" t="s">
        <v>145</v>
      </c>
      <c r="AU160" s="177" t="s">
        <v>79</v>
      </c>
      <c r="AY160" s="20" t="s">
        <v>142</v>
      </c>
      <c r="BE160" s="178">
        <f>IF(N160="základní",J160,0)</f>
        <v>0</v>
      </c>
      <c r="BF160" s="178">
        <f>IF(N160="snížená",J160,0)</f>
        <v>0</v>
      </c>
      <c r="BG160" s="178">
        <f>IF(N160="zákl. přenesená",J160,0)</f>
        <v>0</v>
      </c>
      <c r="BH160" s="178">
        <f>IF(N160="sníž. přenesená",J160,0)</f>
        <v>0</v>
      </c>
      <c r="BI160" s="178">
        <f>IF(N160="nulová",J160,0)</f>
        <v>0</v>
      </c>
      <c r="BJ160" s="20" t="s">
        <v>79</v>
      </c>
      <c r="BK160" s="178">
        <f>ROUND(I160*H160,2)</f>
        <v>0</v>
      </c>
      <c r="BL160" s="20" t="s">
        <v>150</v>
      </c>
      <c r="BM160" s="177" t="s">
        <v>729</v>
      </c>
    </row>
    <row r="161" s="2" customFormat="1">
      <c r="A161" s="39"/>
      <c r="B161" s="40"/>
      <c r="C161" s="39"/>
      <c r="D161" s="179" t="s">
        <v>152</v>
      </c>
      <c r="E161" s="39"/>
      <c r="F161" s="180" t="s">
        <v>990</v>
      </c>
      <c r="G161" s="39"/>
      <c r="H161" s="39"/>
      <c r="I161" s="181"/>
      <c r="J161" s="39"/>
      <c r="K161" s="39"/>
      <c r="L161" s="40"/>
      <c r="M161" s="182"/>
      <c r="N161" s="183"/>
      <c r="O161" s="73"/>
      <c r="P161" s="73"/>
      <c r="Q161" s="73"/>
      <c r="R161" s="73"/>
      <c r="S161" s="73"/>
      <c r="T161" s="74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20" t="s">
        <v>152</v>
      </c>
      <c r="AU161" s="20" t="s">
        <v>79</v>
      </c>
    </row>
    <row r="162" s="2" customFormat="1" ht="16.5" customHeight="1">
      <c r="A162" s="39"/>
      <c r="B162" s="165"/>
      <c r="C162" s="166" t="s">
        <v>71</v>
      </c>
      <c r="D162" s="166" t="s">
        <v>145</v>
      </c>
      <c r="E162" s="167" t="s">
        <v>1033</v>
      </c>
      <c r="F162" s="168" t="s">
        <v>992</v>
      </c>
      <c r="G162" s="169" t="s">
        <v>970</v>
      </c>
      <c r="H162" s="170">
        <v>10</v>
      </c>
      <c r="I162" s="171"/>
      <c r="J162" s="172">
        <f>ROUND(I162*H162,2)</f>
        <v>0</v>
      </c>
      <c r="K162" s="168" t="s">
        <v>3</v>
      </c>
      <c r="L162" s="40"/>
      <c r="M162" s="173" t="s">
        <v>3</v>
      </c>
      <c r="N162" s="174" t="s">
        <v>42</v>
      </c>
      <c r="O162" s="73"/>
      <c r="P162" s="175">
        <f>O162*H162</f>
        <v>0</v>
      </c>
      <c r="Q162" s="175">
        <v>0</v>
      </c>
      <c r="R162" s="175">
        <f>Q162*H162</f>
        <v>0</v>
      </c>
      <c r="S162" s="175">
        <v>0</v>
      </c>
      <c r="T162" s="176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177" t="s">
        <v>150</v>
      </c>
      <c r="AT162" s="177" t="s">
        <v>145</v>
      </c>
      <c r="AU162" s="177" t="s">
        <v>79</v>
      </c>
      <c r="AY162" s="20" t="s">
        <v>142</v>
      </c>
      <c r="BE162" s="178">
        <f>IF(N162="základní",J162,0)</f>
        <v>0</v>
      </c>
      <c r="BF162" s="178">
        <f>IF(N162="snížená",J162,0)</f>
        <v>0</v>
      </c>
      <c r="BG162" s="178">
        <f>IF(N162="zákl. přenesená",J162,0)</f>
        <v>0</v>
      </c>
      <c r="BH162" s="178">
        <f>IF(N162="sníž. přenesená",J162,0)</f>
        <v>0</v>
      </c>
      <c r="BI162" s="178">
        <f>IF(N162="nulová",J162,0)</f>
        <v>0</v>
      </c>
      <c r="BJ162" s="20" t="s">
        <v>79</v>
      </c>
      <c r="BK162" s="178">
        <f>ROUND(I162*H162,2)</f>
        <v>0</v>
      </c>
      <c r="BL162" s="20" t="s">
        <v>150</v>
      </c>
      <c r="BM162" s="177" t="s">
        <v>739</v>
      </c>
    </row>
    <row r="163" s="2" customFormat="1">
      <c r="A163" s="39"/>
      <c r="B163" s="40"/>
      <c r="C163" s="39"/>
      <c r="D163" s="179" t="s">
        <v>152</v>
      </c>
      <c r="E163" s="39"/>
      <c r="F163" s="180" t="s">
        <v>992</v>
      </c>
      <c r="G163" s="39"/>
      <c r="H163" s="39"/>
      <c r="I163" s="181"/>
      <c r="J163" s="39"/>
      <c r="K163" s="39"/>
      <c r="L163" s="40"/>
      <c r="M163" s="182"/>
      <c r="N163" s="183"/>
      <c r="O163" s="73"/>
      <c r="P163" s="73"/>
      <c r="Q163" s="73"/>
      <c r="R163" s="73"/>
      <c r="S163" s="73"/>
      <c r="T163" s="74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20" t="s">
        <v>152</v>
      </c>
      <c r="AU163" s="20" t="s">
        <v>79</v>
      </c>
    </row>
    <row r="164" s="2" customFormat="1" ht="16.5" customHeight="1">
      <c r="A164" s="39"/>
      <c r="B164" s="165"/>
      <c r="C164" s="166" t="s">
        <v>71</v>
      </c>
      <c r="D164" s="166" t="s">
        <v>145</v>
      </c>
      <c r="E164" s="167" t="s">
        <v>1034</v>
      </c>
      <c r="F164" s="168" t="s">
        <v>994</v>
      </c>
      <c r="G164" s="169" t="s">
        <v>970</v>
      </c>
      <c r="H164" s="170">
        <v>120</v>
      </c>
      <c r="I164" s="171"/>
      <c r="J164" s="172">
        <f>ROUND(I164*H164,2)</f>
        <v>0</v>
      </c>
      <c r="K164" s="168" t="s">
        <v>3</v>
      </c>
      <c r="L164" s="40"/>
      <c r="M164" s="173" t="s">
        <v>3</v>
      </c>
      <c r="N164" s="174" t="s">
        <v>42</v>
      </c>
      <c r="O164" s="73"/>
      <c r="P164" s="175">
        <f>O164*H164</f>
        <v>0</v>
      </c>
      <c r="Q164" s="175">
        <v>0</v>
      </c>
      <c r="R164" s="175">
        <f>Q164*H164</f>
        <v>0</v>
      </c>
      <c r="S164" s="175">
        <v>0</v>
      </c>
      <c r="T164" s="176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177" t="s">
        <v>150</v>
      </c>
      <c r="AT164" s="177" t="s">
        <v>145</v>
      </c>
      <c r="AU164" s="177" t="s">
        <v>79</v>
      </c>
      <c r="AY164" s="20" t="s">
        <v>142</v>
      </c>
      <c r="BE164" s="178">
        <f>IF(N164="základní",J164,0)</f>
        <v>0</v>
      </c>
      <c r="BF164" s="178">
        <f>IF(N164="snížená",J164,0)</f>
        <v>0</v>
      </c>
      <c r="BG164" s="178">
        <f>IF(N164="zákl. přenesená",J164,0)</f>
        <v>0</v>
      </c>
      <c r="BH164" s="178">
        <f>IF(N164="sníž. přenesená",J164,0)</f>
        <v>0</v>
      </c>
      <c r="BI164" s="178">
        <f>IF(N164="nulová",J164,0)</f>
        <v>0</v>
      </c>
      <c r="BJ164" s="20" t="s">
        <v>79</v>
      </c>
      <c r="BK164" s="178">
        <f>ROUND(I164*H164,2)</f>
        <v>0</v>
      </c>
      <c r="BL164" s="20" t="s">
        <v>150</v>
      </c>
      <c r="BM164" s="177" t="s">
        <v>745</v>
      </c>
    </row>
    <row r="165" s="2" customFormat="1">
      <c r="A165" s="39"/>
      <c r="B165" s="40"/>
      <c r="C165" s="39"/>
      <c r="D165" s="179" t="s">
        <v>152</v>
      </c>
      <c r="E165" s="39"/>
      <c r="F165" s="180" t="s">
        <v>994</v>
      </c>
      <c r="G165" s="39"/>
      <c r="H165" s="39"/>
      <c r="I165" s="181"/>
      <c r="J165" s="39"/>
      <c r="K165" s="39"/>
      <c r="L165" s="40"/>
      <c r="M165" s="182"/>
      <c r="N165" s="183"/>
      <c r="O165" s="73"/>
      <c r="P165" s="73"/>
      <c r="Q165" s="73"/>
      <c r="R165" s="73"/>
      <c r="S165" s="73"/>
      <c r="T165" s="74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20" t="s">
        <v>152</v>
      </c>
      <c r="AU165" s="20" t="s">
        <v>79</v>
      </c>
    </row>
    <row r="166" s="2" customFormat="1" ht="16.5" customHeight="1">
      <c r="A166" s="39"/>
      <c r="B166" s="165"/>
      <c r="C166" s="166" t="s">
        <v>71</v>
      </c>
      <c r="D166" s="166" t="s">
        <v>145</v>
      </c>
      <c r="E166" s="167" t="s">
        <v>1035</v>
      </c>
      <c r="F166" s="168" t="s">
        <v>996</v>
      </c>
      <c r="G166" s="169" t="s">
        <v>970</v>
      </c>
      <c r="H166" s="170">
        <v>50</v>
      </c>
      <c r="I166" s="171"/>
      <c r="J166" s="172">
        <f>ROUND(I166*H166,2)</f>
        <v>0</v>
      </c>
      <c r="K166" s="168" t="s">
        <v>3</v>
      </c>
      <c r="L166" s="40"/>
      <c r="M166" s="173" t="s">
        <v>3</v>
      </c>
      <c r="N166" s="174" t="s">
        <v>42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</v>
      </c>
      <c r="T166" s="176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150</v>
      </c>
      <c r="AT166" s="177" t="s">
        <v>145</v>
      </c>
      <c r="AU166" s="177" t="s">
        <v>79</v>
      </c>
      <c r="AY166" s="20" t="s">
        <v>142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79</v>
      </c>
      <c r="BK166" s="178">
        <f>ROUND(I166*H166,2)</f>
        <v>0</v>
      </c>
      <c r="BL166" s="20" t="s">
        <v>150</v>
      </c>
      <c r="BM166" s="177" t="s">
        <v>755</v>
      </c>
    </row>
    <row r="167" s="2" customFormat="1">
      <c r="A167" s="39"/>
      <c r="B167" s="40"/>
      <c r="C167" s="39"/>
      <c r="D167" s="179" t="s">
        <v>152</v>
      </c>
      <c r="E167" s="39"/>
      <c r="F167" s="180" t="s">
        <v>996</v>
      </c>
      <c r="G167" s="39"/>
      <c r="H167" s="39"/>
      <c r="I167" s="181"/>
      <c r="J167" s="39"/>
      <c r="K167" s="39"/>
      <c r="L167" s="40"/>
      <c r="M167" s="182"/>
      <c r="N167" s="183"/>
      <c r="O167" s="73"/>
      <c r="P167" s="73"/>
      <c r="Q167" s="73"/>
      <c r="R167" s="73"/>
      <c r="S167" s="73"/>
      <c r="T167" s="74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152</v>
      </c>
      <c r="AU167" s="20" t="s">
        <v>79</v>
      </c>
    </row>
    <row r="168" s="12" customFormat="1" ht="25.92" customHeight="1">
      <c r="A168" s="12"/>
      <c r="B168" s="152"/>
      <c r="C168" s="12"/>
      <c r="D168" s="153" t="s">
        <v>70</v>
      </c>
      <c r="E168" s="154" t="s">
        <v>819</v>
      </c>
      <c r="F168" s="154" t="s">
        <v>1036</v>
      </c>
      <c r="G168" s="12"/>
      <c r="H168" s="12"/>
      <c r="I168" s="155"/>
      <c r="J168" s="156">
        <f>BK168</f>
        <v>0</v>
      </c>
      <c r="K168" s="12"/>
      <c r="L168" s="152"/>
      <c r="M168" s="157"/>
      <c r="N168" s="158"/>
      <c r="O168" s="158"/>
      <c r="P168" s="159">
        <f>SUM(P169:P207)</f>
        <v>0</v>
      </c>
      <c r="Q168" s="158"/>
      <c r="R168" s="159">
        <f>SUM(R169:R207)</f>
        <v>0</v>
      </c>
      <c r="S168" s="158"/>
      <c r="T168" s="160">
        <f>SUM(T169:T207)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53" t="s">
        <v>79</v>
      </c>
      <c r="AT168" s="161" t="s">
        <v>70</v>
      </c>
      <c r="AU168" s="161" t="s">
        <v>71</v>
      </c>
      <c r="AY168" s="153" t="s">
        <v>142</v>
      </c>
      <c r="BK168" s="162">
        <f>SUM(BK169:BK207)</f>
        <v>0</v>
      </c>
    </row>
    <row r="169" s="2" customFormat="1" ht="16.5" customHeight="1">
      <c r="A169" s="39"/>
      <c r="B169" s="165"/>
      <c r="C169" s="166" t="s">
        <v>71</v>
      </c>
      <c r="D169" s="166" t="s">
        <v>145</v>
      </c>
      <c r="E169" s="167" t="s">
        <v>1037</v>
      </c>
      <c r="F169" s="168" t="s">
        <v>1038</v>
      </c>
      <c r="G169" s="169" t="s">
        <v>963</v>
      </c>
      <c r="H169" s="170">
        <v>8</v>
      </c>
      <c r="I169" s="171"/>
      <c r="J169" s="172">
        <f>ROUND(I169*H169,2)</f>
        <v>0</v>
      </c>
      <c r="K169" s="168" t="s">
        <v>3</v>
      </c>
      <c r="L169" s="40"/>
      <c r="M169" s="173" t="s">
        <v>3</v>
      </c>
      <c r="N169" s="174" t="s">
        <v>42</v>
      </c>
      <c r="O169" s="73"/>
      <c r="P169" s="175">
        <f>O169*H169</f>
        <v>0</v>
      </c>
      <c r="Q169" s="175">
        <v>0</v>
      </c>
      <c r="R169" s="175">
        <f>Q169*H169</f>
        <v>0</v>
      </c>
      <c r="S169" s="175">
        <v>0</v>
      </c>
      <c r="T169" s="176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177" t="s">
        <v>150</v>
      </c>
      <c r="AT169" s="177" t="s">
        <v>145</v>
      </c>
      <c r="AU169" s="177" t="s">
        <v>79</v>
      </c>
      <c r="AY169" s="20" t="s">
        <v>142</v>
      </c>
      <c r="BE169" s="178">
        <f>IF(N169="základní",J169,0)</f>
        <v>0</v>
      </c>
      <c r="BF169" s="178">
        <f>IF(N169="snížená",J169,0)</f>
        <v>0</v>
      </c>
      <c r="BG169" s="178">
        <f>IF(N169="zákl. přenesená",J169,0)</f>
        <v>0</v>
      </c>
      <c r="BH169" s="178">
        <f>IF(N169="sníž. přenesená",J169,0)</f>
        <v>0</v>
      </c>
      <c r="BI169" s="178">
        <f>IF(N169="nulová",J169,0)</f>
        <v>0</v>
      </c>
      <c r="BJ169" s="20" t="s">
        <v>79</v>
      </c>
      <c r="BK169" s="178">
        <f>ROUND(I169*H169,2)</f>
        <v>0</v>
      </c>
      <c r="BL169" s="20" t="s">
        <v>150</v>
      </c>
      <c r="BM169" s="177" t="s">
        <v>765</v>
      </c>
    </row>
    <row r="170" s="2" customFormat="1">
      <c r="A170" s="39"/>
      <c r="B170" s="40"/>
      <c r="C170" s="39"/>
      <c r="D170" s="179" t="s">
        <v>152</v>
      </c>
      <c r="E170" s="39"/>
      <c r="F170" s="180" t="s">
        <v>1038</v>
      </c>
      <c r="G170" s="39"/>
      <c r="H170" s="39"/>
      <c r="I170" s="181"/>
      <c r="J170" s="39"/>
      <c r="K170" s="39"/>
      <c r="L170" s="40"/>
      <c r="M170" s="182"/>
      <c r="N170" s="183"/>
      <c r="O170" s="73"/>
      <c r="P170" s="73"/>
      <c r="Q170" s="73"/>
      <c r="R170" s="73"/>
      <c r="S170" s="73"/>
      <c r="T170" s="74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20" t="s">
        <v>152</v>
      </c>
      <c r="AU170" s="20" t="s">
        <v>79</v>
      </c>
    </row>
    <row r="171" s="2" customFormat="1">
      <c r="A171" s="39"/>
      <c r="B171" s="40"/>
      <c r="C171" s="39"/>
      <c r="D171" s="179" t="s">
        <v>403</v>
      </c>
      <c r="E171" s="39"/>
      <c r="F171" s="222" t="s">
        <v>1039</v>
      </c>
      <c r="G171" s="39"/>
      <c r="H171" s="39"/>
      <c r="I171" s="181"/>
      <c r="J171" s="39"/>
      <c r="K171" s="39"/>
      <c r="L171" s="40"/>
      <c r="M171" s="182"/>
      <c r="N171" s="183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403</v>
      </c>
      <c r="AU171" s="20" t="s">
        <v>79</v>
      </c>
    </row>
    <row r="172" s="2" customFormat="1" ht="16.5" customHeight="1">
      <c r="A172" s="39"/>
      <c r="B172" s="165"/>
      <c r="C172" s="166" t="s">
        <v>71</v>
      </c>
      <c r="D172" s="166" t="s">
        <v>145</v>
      </c>
      <c r="E172" s="167" t="s">
        <v>1040</v>
      </c>
      <c r="F172" s="168" t="s">
        <v>1041</v>
      </c>
      <c r="G172" s="169" t="s">
        <v>963</v>
      </c>
      <c r="H172" s="170">
        <v>3</v>
      </c>
      <c r="I172" s="171"/>
      <c r="J172" s="172">
        <f>ROUND(I172*H172,2)</f>
        <v>0</v>
      </c>
      <c r="K172" s="168" t="s">
        <v>3</v>
      </c>
      <c r="L172" s="40"/>
      <c r="M172" s="173" t="s">
        <v>3</v>
      </c>
      <c r="N172" s="174" t="s">
        <v>42</v>
      </c>
      <c r="O172" s="73"/>
      <c r="P172" s="175">
        <f>O172*H172</f>
        <v>0</v>
      </c>
      <c r="Q172" s="175">
        <v>0</v>
      </c>
      <c r="R172" s="175">
        <f>Q172*H172</f>
        <v>0</v>
      </c>
      <c r="S172" s="175">
        <v>0</v>
      </c>
      <c r="T172" s="176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77" t="s">
        <v>150</v>
      </c>
      <c r="AT172" s="177" t="s">
        <v>145</v>
      </c>
      <c r="AU172" s="177" t="s">
        <v>79</v>
      </c>
      <c r="AY172" s="20" t="s">
        <v>142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20" t="s">
        <v>79</v>
      </c>
      <c r="BK172" s="178">
        <f>ROUND(I172*H172,2)</f>
        <v>0</v>
      </c>
      <c r="BL172" s="20" t="s">
        <v>150</v>
      </c>
      <c r="BM172" s="177" t="s">
        <v>860</v>
      </c>
    </row>
    <row r="173" s="2" customFormat="1">
      <c r="A173" s="39"/>
      <c r="B173" s="40"/>
      <c r="C173" s="39"/>
      <c r="D173" s="179" t="s">
        <v>152</v>
      </c>
      <c r="E173" s="39"/>
      <c r="F173" s="180" t="s">
        <v>1041</v>
      </c>
      <c r="G173" s="39"/>
      <c r="H173" s="39"/>
      <c r="I173" s="181"/>
      <c r="J173" s="39"/>
      <c r="K173" s="39"/>
      <c r="L173" s="40"/>
      <c r="M173" s="182"/>
      <c r="N173" s="183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152</v>
      </c>
      <c r="AU173" s="20" t="s">
        <v>79</v>
      </c>
    </row>
    <row r="174" s="2" customFormat="1" ht="16.5" customHeight="1">
      <c r="A174" s="39"/>
      <c r="B174" s="165"/>
      <c r="C174" s="166" t="s">
        <v>71</v>
      </c>
      <c r="D174" s="166" t="s">
        <v>145</v>
      </c>
      <c r="E174" s="167" t="s">
        <v>1042</v>
      </c>
      <c r="F174" s="168" t="s">
        <v>1043</v>
      </c>
      <c r="G174" s="169" t="s">
        <v>963</v>
      </c>
      <c r="H174" s="170">
        <v>2</v>
      </c>
      <c r="I174" s="171"/>
      <c r="J174" s="172">
        <f>ROUND(I174*H174,2)</f>
        <v>0</v>
      </c>
      <c r="K174" s="168" t="s">
        <v>3</v>
      </c>
      <c r="L174" s="40"/>
      <c r="M174" s="173" t="s">
        <v>3</v>
      </c>
      <c r="N174" s="174" t="s">
        <v>42</v>
      </c>
      <c r="O174" s="73"/>
      <c r="P174" s="175">
        <f>O174*H174</f>
        <v>0</v>
      </c>
      <c r="Q174" s="175">
        <v>0</v>
      </c>
      <c r="R174" s="175">
        <f>Q174*H174</f>
        <v>0</v>
      </c>
      <c r="S174" s="175">
        <v>0</v>
      </c>
      <c r="T174" s="176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177" t="s">
        <v>150</v>
      </c>
      <c r="AT174" s="177" t="s">
        <v>145</v>
      </c>
      <c r="AU174" s="177" t="s">
        <v>79</v>
      </c>
      <c r="AY174" s="20" t="s">
        <v>142</v>
      </c>
      <c r="BE174" s="178">
        <f>IF(N174="základní",J174,0)</f>
        <v>0</v>
      </c>
      <c r="BF174" s="178">
        <f>IF(N174="snížená",J174,0)</f>
        <v>0</v>
      </c>
      <c r="BG174" s="178">
        <f>IF(N174="zákl. přenesená",J174,0)</f>
        <v>0</v>
      </c>
      <c r="BH174" s="178">
        <f>IF(N174="sníž. přenesená",J174,0)</f>
        <v>0</v>
      </c>
      <c r="BI174" s="178">
        <f>IF(N174="nulová",J174,0)</f>
        <v>0</v>
      </c>
      <c r="BJ174" s="20" t="s">
        <v>79</v>
      </c>
      <c r="BK174" s="178">
        <f>ROUND(I174*H174,2)</f>
        <v>0</v>
      </c>
      <c r="BL174" s="20" t="s">
        <v>150</v>
      </c>
      <c r="BM174" s="177" t="s">
        <v>863</v>
      </c>
    </row>
    <row r="175" s="2" customFormat="1">
      <c r="A175" s="39"/>
      <c r="B175" s="40"/>
      <c r="C175" s="39"/>
      <c r="D175" s="179" t="s">
        <v>152</v>
      </c>
      <c r="E175" s="39"/>
      <c r="F175" s="180" t="s">
        <v>1043</v>
      </c>
      <c r="G175" s="39"/>
      <c r="H175" s="39"/>
      <c r="I175" s="181"/>
      <c r="J175" s="39"/>
      <c r="K175" s="39"/>
      <c r="L175" s="40"/>
      <c r="M175" s="182"/>
      <c r="N175" s="183"/>
      <c r="O175" s="73"/>
      <c r="P175" s="73"/>
      <c r="Q175" s="73"/>
      <c r="R175" s="73"/>
      <c r="S175" s="73"/>
      <c r="T175" s="74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20" t="s">
        <v>152</v>
      </c>
      <c r="AU175" s="20" t="s">
        <v>79</v>
      </c>
    </row>
    <row r="176" s="2" customFormat="1" ht="16.5" customHeight="1">
      <c r="A176" s="39"/>
      <c r="B176" s="165"/>
      <c r="C176" s="166" t="s">
        <v>71</v>
      </c>
      <c r="D176" s="166" t="s">
        <v>145</v>
      </c>
      <c r="E176" s="167" t="s">
        <v>1044</v>
      </c>
      <c r="F176" s="168" t="s">
        <v>1045</v>
      </c>
      <c r="G176" s="169" t="s">
        <v>963</v>
      </c>
      <c r="H176" s="170">
        <v>8</v>
      </c>
      <c r="I176" s="171"/>
      <c r="J176" s="172">
        <f>ROUND(I176*H176,2)</f>
        <v>0</v>
      </c>
      <c r="K176" s="168" t="s">
        <v>3</v>
      </c>
      <c r="L176" s="40"/>
      <c r="M176" s="173" t="s">
        <v>3</v>
      </c>
      <c r="N176" s="174" t="s">
        <v>42</v>
      </c>
      <c r="O176" s="73"/>
      <c r="P176" s="175">
        <f>O176*H176</f>
        <v>0</v>
      </c>
      <c r="Q176" s="175">
        <v>0</v>
      </c>
      <c r="R176" s="175">
        <f>Q176*H176</f>
        <v>0</v>
      </c>
      <c r="S176" s="175">
        <v>0</v>
      </c>
      <c r="T176" s="176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177" t="s">
        <v>150</v>
      </c>
      <c r="AT176" s="177" t="s">
        <v>145</v>
      </c>
      <c r="AU176" s="177" t="s">
        <v>79</v>
      </c>
      <c r="AY176" s="20" t="s">
        <v>142</v>
      </c>
      <c r="BE176" s="178">
        <f>IF(N176="základní",J176,0)</f>
        <v>0</v>
      </c>
      <c r="BF176" s="178">
        <f>IF(N176="snížená",J176,0)</f>
        <v>0</v>
      </c>
      <c r="BG176" s="178">
        <f>IF(N176="zákl. přenesená",J176,0)</f>
        <v>0</v>
      </c>
      <c r="BH176" s="178">
        <f>IF(N176="sníž. přenesená",J176,0)</f>
        <v>0</v>
      </c>
      <c r="BI176" s="178">
        <f>IF(N176="nulová",J176,0)</f>
        <v>0</v>
      </c>
      <c r="BJ176" s="20" t="s">
        <v>79</v>
      </c>
      <c r="BK176" s="178">
        <f>ROUND(I176*H176,2)</f>
        <v>0</v>
      </c>
      <c r="BL176" s="20" t="s">
        <v>150</v>
      </c>
      <c r="BM176" s="177" t="s">
        <v>866</v>
      </c>
    </row>
    <row r="177" s="2" customFormat="1">
      <c r="A177" s="39"/>
      <c r="B177" s="40"/>
      <c r="C177" s="39"/>
      <c r="D177" s="179" t="s">
        <v>152</v>
      </c>
      <c r="E177" s="39"/>
      <c r="F177" s="180" t="s">
        <v>1045</v>
      </c>
      <c r="G177" s="39"/>
      <c r="H177" s="39"/>
      <c r="I177" s="181"/>
      <c r="J177" s="39"/>
      <c r="K177" s="39"/>
      <c r="L177" s="40"/>
      <c r="M177" s="182"/>
      <c r="N177" s="183"/>
      <c r="O177" s="73"/>
      <c r="P177" s="73"/>
      <c r="Q177" s="73"/>
      <c r="R177" s="73"/>
      <c r="S177" s="73"/>
      <c r="T177" s="74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20" t="s">
        <v>152</v>
      </c>
      <c r="AU177" s="20" t="s">
        <v>79</v>
      </c>
    </row>
    <row r="178" s="2" customFormat="1" ht="16.5" customHeight="1">
      <c r="A178" s="39"/>
      <c r="B178" s="165"/>
      <c r="C178" s="166" t="s">
        <v>71</v>
      </c>
      <c r="D178" s="166" t="s">
        <v>145</v>
      </c>
      <c r="E178" s="167" t="s">
        <v>1046</v>
      </c>
      <c r="F178" s="168" t="s">
        <v>1047</v>
      </c>
      <c r="G178" s="169" t="s">
        <v>963</v>
      </c>
      <c r="H178" s="170">
        <v>2</v>
      </c>
      <c r="I178" s="171"/>
      <c r="J178" s="172">
        <f>ROUND(I178*H178,2)</f>
        <v>0</v>
      </c>
      <c r="K178" s="168" t="s">
        <v>3</v>
      </c>
      <c r="L178" s="40"/>
      <c r="M178" s="173" t="s">
        <v>3</v>
      </c>
      <c r="N178" s="174" t="s">
        <v>42</v>
      </c>
      <c r="O178" s="73"/>
      <c r="P178" s="175">
        <f>O178*H178</f>
        <v>0</v>
      </c>
      <c r="Q178" s="175">
        <v>0</v>
      </c>
      <c r="R178" s="175">
        <f>Q178*H178</f>
        <v>0</v>
      </c>
      <c r="S178" s="175">
        <v>0</v>
      </c>
      <c r="T178" s="176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177" t="s">
        <v>150</v>
      </c>
      <c r="AT178" s="177" t="s">
        <v>145</v>
      </c>
      <c r="AU178" s="177" t="s">
        <v>79</v>
      </c>
      <c r="AY178" s="20" t="s">
        <v>142</v>
      </c>
      <c r="BE178" s="178">
        <f>IF(N178="základní",J178,0)</f>
        <v>0</v>
      </c>
      <c r="BF178" s="178">
        <f>IF(N178="snížená",J178,0)</f>
        <v>0</v>
      </c>
      <c r="BG178" s="178">
        <f>IF(N178="zákl. přenesená",J178,0)</f>
        <v>0</v>
      </c>
      <c r="BH178" s="178">
        <f>IF(N178="sníž. přenesená",J178,0)</f>
        <v>0</v>
      </c>
      <c r="BI178" s="178">
        <f>IF(N178="nulová",J178,0)</f>
        <v>0</v>
      </c>
      <c r="BJ178" s="20" t="s">
        <v>79</v>
      </c>
      <c r="BK178" s="178">
        <f>ROUND(I178*H178,2)</f>
        <v>0</v>
      </c>
      <c r="BL178" s="20" t="s">
        <v>150</v>
      </c>
      <c r="BM178" s="177" t="s">
        <v>867</v>
      </c>
    </row>
    <row r="179" s="2" customFormat="1">
      <c r="A179" s="39"/>
      <c r="B179" s="40"/>
      <c r="C179" s="39"/>
      <c r="D179" s="179" t="s">
        <v>152</v>
      </c>
      <c r="E179" s="39"/>
      <c r="F179" s="180" t="s">
        <v>1047</v>
      </c>
      <c r="G179" s="39"/>
      <c r="H179" s="39"/>
      <c r="I179" s="181"/>
      <c r="J179" s="39"/>
      <c r="K179" s="39"/>
      <c r="L179" s="40"/>
      <c r="M179" s="182"/>
      <c r="N179" s="183"/>
      <c r="O179" s="73"/>
      <c r="P179" s="73"/>
      <c r="Q179" s="73"/>
      <c r="R179" s="73"/>
      <c r="S179" s="73"/>
      <c r="T179" s="74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20" t="s">
        <v>152</v>
      </c>
      <c r="AU179" s="20" t="s">
        <v>79</v>
      </c>
    </row>
    <row r="180" s="2" customFormat="1" ht="16.5" customHeight="1">
      <c r="A180" s="39"/>
      <c r="B180" s="165"/>
      <c r="C180" s="166" t="s">
        <v>71</v>
      </c>
      <c r="D180" s="166" t="s">
        <v>145</v>
      </c>
      <c r="E180" s="167" t="s">
        <v>1048</v>
      </c>
      <c r="F180" s="168" t="s">
        <v>1049</v>
      </c>
      <c r="G180" s="169" t="s">
        <v>193</v>
      </c>
      <c r="H180" s="170">
        <v>40</v>
      </c>
      <c r="I180" s="171"/>
      <c r="J180" s="172">
        <f>ROUND(I180*H180,2)</f>
        <v>0</v>
      </c>
      <c r="K180" s="168" t="s">
        <v>3</v>
      </c>
      <c r="L180" s="40"/>
      <c r="M180" s="173" t="s">
        <v>3</v>
      </c>
      <c r="N180" s="174" t="s">
        <v>42</v>
      </c>
      <c r="O180" s="73"/>
      <c r="P180" s="175">
        <f>O180*H180</f>
        <v>0</v>
      </c>
      <c r="Q180" s="175">
        <v>0</v>
      </c>
      <c r="R180" s="175">
        <f>Q180*H180</f>
        <v>0</v>
      </c>
      <c r="S180" s="175">
        <v>0</v>
      </c>
      <c r="T180" s="176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177" t="s">
        <v>150</v>
      </c>
      <c r="AT180" s="177" t="s">
        <v>145</v>
      </c>
      <c r="AU180" s="177" t="s">
        <v>79</v>
      </c>
      <c r="AY180" s="20" t="s">
        <v>142</v>
      </c>
      <c r="BE180" s="178">
        <f>IF(N180="základní",J180,0)</f>
        <v>0</v>
      </c>
      <c r="BF180" s="178">
        <f>IF(N180="snížená",J180,0)</f>
        <v>0</v>
      </c>
      <c r="BG180" s="178">
        <f>IF(N180="zákl. přenesená",J180,0)</f>
        <v>0</v>
      </c>
      <c r="BH180" s="178">
        <f>IF(N180="sníž. přenesená",J180,0)</f>
        <v>0</v>
      </c>
      <c r="BI180" s="178">
        <f>IF(N180="nulová",J180,0)</f>
        <v>0</v>
      </c>
      <c r="BJ180" s="20" t="s">
        <v>79</v>
      </c>
      <c r="BK180" s="178">
        <f>ROUND(I180*H180,2)</f>
        <v>0</v>
      </c>
      <c r="BL180" s="20" t="s">
        <v>150</v>
      </c>
      <c r="BM180" s="177" t="s">
        <v>868</v>
      </c>
    </row>
    <row r="181" s="2" customFormat="1">
      <c r="A181" s="39"/>
      <c r="B181" s="40"/>
      <c r="C181" s="39"/>
      <c r="D181" s="179" t="s">
        <v>152</v>
      </c>
      <c r="E181" s="39"/>
      <c r="F181" s="180" t="s">
        <v>1049</v>
      </c>
      <c r="G181" s="39"/>
      <c r="H181" s="39"/>
      <c r="I181" s="181"/>
      <c r="J181" s="39"/>
      <c r="K181" s="39"/>
      <c r="L181" s="40"/>
      <c r="M181" s="182"/>
      <c r="N181" s="183"/>
      <c r="O181" s="73"/>
      <c r="P181" s="73"/>
      <c r="Q181" s="73"/>
      <c r="R181" s="73"/>
      <c r="S181" s="73"/>
      <c r="T181" s="74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20" t="s">
        <v>152</v>
      </c>
      <c r="AU181" s="20" t="s">
        <v>79</v>
      </c>
    </row>
    <row r="182" s="2" customFormat="1" ht="16.5" customHeight="1">
      <c r="A182" s="39"/>
      <c r="B182" s="165"/>
      <c r="C182" s="166" t="s">
        <v>71</v>
      </c>
      <c r="D182" s="166" t="s">
        <v>145</v>
      </c>
      <c r="E182" s="167" t="s">
        <v>1050</v>
      </c>
      <c r="F182" s="168" t="s">
        <v>1051</v>
      </c>
      <c r="G182" s="169" t="s">
        <v>193</v>
      </c>
      <c r="H182" s="170">
        <v>90</v>
      </c>
      <c r="I182" s="171"/>
      <c r="J182" s="172">
        <f>ROUND(I182*H182,2)</f>
        <v>0</v>
      </c>
      <c r="K182" s="168" t="s">
        <v>3</v>
      </c>
      <c r="L182" s="40"/>
      <c r="M182" s="173" t="s">
        <v>3</v>
      </c>
      <c r="N182" s="174" t="s">
        <v>42</v>
      </c>
      <c r="O182" s="73"/>
      <c r="P182" s="175">
        <f>O182*H182</f>
        <v>0</v>
      </c>
      <c r="Q182" s="175">
        <v>0</v>
      </c>
      <c r="R182" s="175">
        <f>Q182*H182</f>
        <v>0</v>
      </c>
      <c r="S182" s="175">
        <v>0</v>
      </c>
      <c r="T182" s="176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177" t="s">
        <v>150</v>
      </c>
      <c r="AT182" s="177" t="s">
        <v>145</v>
      </c>
      <c r="AU182" s="177" t="s">
        <v>79</v>
      </c>
      <c r="AY182" s="20" t="s">
        <v>142</v>
      </c>
      <c r="BE182" s="178">
        <f>IF(N182="základní",J182,0)</f>
        <v>0</v>
      </c>
      <c r="BF182" s="178">
        <f>IF(N182="snížená",J182,0)</f>
        <v>0</v>
      </c>
      <c r="BG182" s="178">
        <f>IF(N182="zákl. přenesená",J182,0)</f>
        <v>0</v>
      </c>
      <c r="BH182" s="178">
        <f>IF(N182="sníž. přenesená",J182,0)</f>
        <v>0</v>
      </c>
      <c r="BI182" s="178">
        <f>IF(N182="nulová",J182,0)</f>
        <v>0</v>
      </c>
      <c r="BJ182" s="20" t="s">
        <v>79</v>
      </c>
      <c r="BK182" s="178">
        <f>ROUND(I182*H182,2)</f>
        <v>0</v>
      </c>
      <c r="BL182" s="20" t="s">
        <v>150</v>
      </c>
      <c r="BM182" s="177" t="s">
        <v>871</v>
      </c>
    </row>
    <row r="183" s="2" customFormat="1">
      <c r="A183" s="39"/>
      <c r="B183" s="40"/>
      <c r="C183" s="39"/>
      <c r="D183" s="179" t="s">
        <v>152</v>
      </c>
      <c r="E183" s="39"/>
      <c r="F183" s="180" t="s">
        <v>1051</v>
      </c>
      <c r="G183" s="39"/>
      <c r="H183" s="39"/>
      <c r="I183" s="181"/>
      <c r="J183" s="39"/>
      <c r="K183" s="39"/>
      <c r="L183" s="40"/>
      <c r="M183" s="182"/>
      <c r="N183" s="183"/>
      <c r="O183" s="73"/>
      <c r="P183" s="73"/>
      <c r="Q183" s="73"/>
      <c r="R183" s="73"/>
      <c r="S183" s="73"/>
      <c r="T183" s="74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20" t="s">
        <v>152</v>
      </c>
      <c r="AU183" s="20" t="s">
        <v>79</v>
      </c>
    </row>
    <row r="184" s="2" customFormat="1" ht="16.5" customHeight="1">
      <c r="A184" s="39"/>
      <c r="B184" s="165"/>
      <c r="C184" s="166" t="s">
        <v>71</v>
      </c>
      <c r="D184" s="166" t="s">
        <v>145</v>
      </c>
      <c r="E184" s="167" t="s">
        <v>1052</v>
      </c>
      <c r="F184" s="168" t="s">
        <v>1053</v>
      </c>
      <c r="G184" s="169" t="s">
        <v>970</v>
      </c>
      <c r="H184" s="170">
        <v>34</v>
      </c>
      <c r="I184" s="171"/>
      <c r="J184" s="172">
        <f>ROUND(I184*H184,2)</f>
        <v>0</v>
      </c>
      <c r="K184" s="168" t="s">
        <v>3</v>
      </c>
      <c r="L184" s="40"/>
      <c r="M184" s="173" t="s">
        <v>3</v>
      </c>
      <c r="N184" s="174" t="s">
        <v>42</v>
      </c>
      <c r="O184" s="73"/>
      <c r="P184" s="175">
        <f>O184*H184</f>
        <v>0</v>
      </c>
      <c r="Q184" s="175">
        <v>0</v>
      </c>
      <c r="R184" s="175">
        <f>Q184*H184</f>
        <v>0</v>
      </c>
      <c r="S184" s="175">
        <v>0</v>
      </c>
      <c r="T184" s="176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177" t="s">
        <v>150</v>
      </c>
      <c r="AT184" s="177" t="s">
        <v>145</v>
      </c>
      <c r="AU184" s="177" t="s">
        <v>79</v>
      </c>
      <c r="AY184" s="20" t="s">
        <v>142</v>
      </c>
      <c r="BE184" s="178">
        <f>IF(N184="základní",J184,0)</f>
        <v>0</v>
      </c>
      <c r="BF184" s="178">
        <f>IF(N184="snížená",J184,0)</f>
        <v>0</v>
      </c>
      <c r="BG184" s="178">
        <f>IF(N184="zákl. přenesená",J184,0)</f>
        <v>0</v>
      </c>
      <c r="BH184" s="178">
        <f>IF(N184="sníž. přenesená",J184,0)</f>
        <v>0</v>
      </c>
      <c r="BI184" s="178">
        <f>IF(N184="nulová",J184,0)</f>
        <v>0</v>
      </c>
      <c r="BJ184" s="20" t="s">
        <v>79</v>
      </c>
      <c r="BK184" s="178">
        <f>ROUND(I184*H184,2)</f>
        <v>0</v>
      </c>
      <c r="BL184" s="20" t="s">
        <v>150</v>
      </c>
      <c r="BM184" s="177" t="s">
        <v>874</v>
      </c>
    </row>
    <row r="185" s="2" customFormat="1">
      <c r="A185" s="39"/>
      <c r="B185" s="40"/>
      <c r="C185" s="39"/>
      <c r="D185" s="179" t="s">
        <v>152</v>
      </c>
      <c r="E185" s="39"/>
      <c r="F185" s="180" t="s">
        <v>1053</v>
      </c>
      <c r="G185" s="39"/>
      <c r="H185" s="39"/>
      <c r="I185" s="181"/>
      <c r="J185" s="39"/>
      <c r="K185" s="39"/>
      <c r="L185" s="40"/>
      <c r="M185" s="182"/>
      <c r="N185" s="183"/>
      <c r="O185" s="73"/>
      <c r="P185" s="73"/>
      <c r="Q185" s="73"/>
      <c r="R185" s="73"/>
      <c r="S185" s="73"/>
      <c r="T185" s="74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20" t="s">
        <v>152</v>
      </c>
      <c r="AU185" s="20" t="s">
        <v>79</v>
      </c>
    </row>
    <row r="186" s="2" customFormat="1" ht="16.5" customHeight="1">
      <c r="A186" s="39"/>
      <c r="B186" s="165"/>
      <c r="C186" s="166" t="s">
        <v>71</v>
      </c>
      <c r="D186" s="166" t="s">
        <v>145</v>
      </c>
      <c r="E186" s="167" t="s">
        <v>1054</v>
      </c>
      <c r="F186" s="168" t="s">
        <v>1055</v>
      </c>
      <c r="G186" s="169" t="s">
        <v>970</v>
      </c>
      <c r="H186" s="170">
        <v>14</v>
      </c>
      <c r="I186" s="171"/>
      <c r="J186" s="172">
        <f>ROUND(I186*H186,2)</f>
        <v>0</v>
      </c>
      <c r="K186" s="168" t="s">
        <v>3</v>
      </c>
      <c r="L186" s="40"/>
      <c r="M186" s="173" t="s">
        <v>3</v>
      </c>
      <c r="N186" s="174" t="s">
        <v>42</v>
      </c>
      <c r="O186" s="73"/>
      <c r="P186" s="175">
        <f>O186*H186</f>
        <v>0</v>
      </c>
      <c r="Q186" s="175">
        <v>0</v>
      </c>
      <c r="R186" s="175">
        <f>Q186*H186</f>
        <v>0</v>
      </c>
      <c r="S186" s="175">
        <v>0</v>
      </c>
      <c r="T186" s="176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177" t="s">
        <v>150</v>
      </c>
      <c r="AT186" s="177" t="s">
        <v>145</v>
      </c>
      <c r="AU186" s="177" t="s">
        <v>79</v>
      </c>
      <c r="AY186" s="20" t="s">
        <v>142</v>
      </c>
      <c r="BE186" s="178">
        <f>IF(N186="základní",J186,0)</f>
        <v>0</v>
      </c>
      <c r="BF186" s="178">
        <f>IF(N186="snížená",J186,0)</f>
        <v>0</v>
      </c>
      <c r="BG186" s="178">
        <f>IF(N186="zákl. přenesená",J186,0)</f>
        <v>0</v>
      </c>
      <c r="BH186" s="178">
        <f>IF(N186="sníž. přenesená",J186,0)</f>
        <v>0</v>
      </c>
      <c r="BI186" s="178">
        <f>IF(N186="nulová",J186,0)</f>
        <v>0</v>
      </c>
      <c r="BJ186" s="20" t="s">
        <v>79</v>
      </c>
      <c r="BK186" s="178">
        <f>ROUND(I186*H186,2)</f>
        <v>0</v>
      </c>
      <c r="BL186" s="20" t="s">
        <v>150</v>
      </c>
      <c r="BM186" s="177" t="s">
        <v>875</v>
      </c>
    </row>
    <row r="187" s="2" customFormat="1">
      <c r="A187" s="39"/>
      <c r="B187" s="40"/>
      <c r="C187" s="39"/>
      <c r="D187" s="179" t="s">
        <v>152</v>
      </c>
      <c r="E187" s="39"/>
      <c r="F187" s="180" t="s">
        <v>1055</v>
      </c>
      <c r="G187" s="39"/>
      <c r="H187" s="39"/>
      <c r="I187" s="181"/>
      <c r="J187" s="39"/>
      <c r="K187" s="39"/>
      <c r="L187" s="40"/>
      <c r="M187" s="182"/>
      <c r="N187" s="183"/>
      <c r="O187" s="73"/>
      <c r="P187" s="73"/>
      <c r="Q187" s="73"/>
      <c r="R187" s="73"/>
      <c r="S187" s="73"/>
      <c r="T187" s="74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20" t="s">
        <v>152</v>
      </c>
      <c r="AU187" s="20" t="s">
        <v>79</v>
      </c>
    </row>
    <row r="188" s="2" customFormat="1" ht="16.5" customHeight="1">
      <c r="A188" s="39"/>
      <c r="B188" s="165"/>
      <c r="C188" s="166" t="s">
        <v>71</v>
      </c>
      <c r="D188" s="166" t="s">
        <v>145</v>
      </c>
      <c r="E188" s="167" t="s">
        <v>1056</v>
      </c>
      <c r="F188" s="168" t="s">
        <v>1057</v>
      </c>
      <c r="G188" s="169" t="s">
        <v>1058</v>
      </c>
      <c r="H188" s="170">
        <v>1</v>
      </c>
      <c r="I188" s="171"/>
      <c r="J188" s="172">
        <f>ROUND(I188*H188,2)</f>
        <v>0</v>
      </c>
      <c r="K188" s="168" t="s">
        <v>3</v>
      </c>
      <c r="L188" s="40"/>
      <c r="M188" s="173" t="s">
        <v>3</v>
      </c>
      <c r="N188" s="174" t="s">
        <v>42</v>
      </c>
      <c r="O188" s="73"/>
      <c r="P188" s="175">
        <f>O188*H188</f>
        <v>0</v>
      </c>
      <c r="Q188" s="175">
        <v>0</v>
      </c>
      <c r="R188" s="175">
        <f>Q188*H188</f>
        <v>0</v>
      </c>
      <c r="S188" s="175">
        <v>0</v>
      </c>
      <c r="T188" s="176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177" t="s">
        <v>150</v>
      </c>
      <c r="AT188" s="177" t="s">
        <v>145</v>
      </c>
      <c r="AU188" s="177" t="s">
        <v>79</v>
      </c>
      <c r="AY188" s="20" t="s">
        <v>142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20" t="s">
        <v>79</v>
      </c>
      <c r="BK188" s="178">
        <f>ROUND(I188*H188,2)</f>
        <v>0</v>
      </c>
      <c r="BL188" s="20" t="s">
        <v>150</v>
      </c>
      <c r="BM188" s="177" t="s">
        <v>878</v>
      </c>
    </row>
    <row r="189" s="2" customFormat="1">
      <c r="A189" s="39"/>
      <c r="B189" s="40"/>
      <c r="C189" s="39"/>
      <c r="D189" s="179" t="s">
        <v>152</v>
      </c>
      <c r="E189" s="39"/>
      <c r="F189" s="180" t="s">
        <v>1057</v>
      </c>
      <c r="G189" s="39"/>
      <c r="H189" s="39"/>
      <c r="I189" s="181"/>
      <c r="J189" s="39"/>
      <c r="K189" s="39"/>
      <c r="L189" s="40"/>
      <c r="M189" s="182"/>
      <c r="N189" s="183"/>
      <c r="O189" s="73"/>
      <c r="P189" s="73"/>
      <c r="Q189" s="73"/>
      <c r="R189" s="73"/>
      <c r="S189" s="73"/>
      <c r="T189" s="74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T189" s="20" t="s">
        <v>152</v>
      </c>
      <c r="AU189" s="20" t="s">
        <v>79</v>
      </c>
    </row>
    <row r="190" s="2" customFormat="1" ht="16.5" customHeight="1">
      <c r="A190" s="39"/>
      <c r="B190" s="165"/>
      <c r="C190" s="166" t="s">
        <v>71</v>
      </c>
      <c r="D190" s="166" t="s">
        <v>145</v>
      </c>
      <c r="E190" s="167" t="s">
        <v>1059</v>
      </c>
      <c r="F190" s="168" t="s">
        <v>1060</v>
      </c>
      <c r="G190" s="169" t="s">
        <v>193</v>
      </c>
      <c r="H190" s="170">
        <v>810</v>
      </c>
      <c r="I190" s="171"/>
      <c r="J190" s="172">
        <f>ROUND(I190*H190,2)</f>
        <v>0</v>
      </c>
      <c r="K190" s="168" t="s">
        <v>3</v>
      </c>
      <c r="L190" s="40"/>
      <c r="M190" s="173" t="s">
        <v>3</v>
      </c>
      <c r="N190" s="174" t="s">
        <v>42</v>
      </c>
      <c r="O190" s="73"/>
      <c r="P190" s="175">
        <f>O190*H190</f>
        <v>0</v>
      </c>
      <c r="Q190" s="175">
        <v>0</v>
      </c>
      <c r="R190" s="175">
        <f>Q190*H190</f>
        <v>0</v>
      </c>
      <c r="S190" s="175">
        <v>0</v>
      </c>
      <c r="T190" s="176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177" t="s">
        <v>150</v>
      </c>
      <c r="AT190" s="177" t="s">
        <v>145</v>
      </c>
      <c r="AU190" s="177" t="s">
        <v>79</v>
      </c>
      <c r="AY190" s="20" t="s">
        <v>142</v>
      </c>
      <c r="BE190" s="178">
        <f>IF(N190="základní",J190,0)</f>
        <v>0</v>
      </c>
      <c r="BF190" s="178">
        <f>IF(N190="snížená",J190,0)</f>
        <v>0</v>
      </c>
      <c r="BG190" s="178">
        <f>IF(N190="zákl. přenesená",J190,0)</f>
        <v>0</v>
      </c>
      <c r="BH190" s="178">
        <f>IF(N190="sníž. přenesená",J190,0)</f>
        <v>0</v>
      </c>
      <c r="BI190" s="178">
        <f>IF(N190="nulová",J190,0)</f>
        <v>0</v>
      </c>
      <c r="BJ190" s="20" t="s">
        <v>79</v>
      </c>
      <c r="BK190" s="178">
        <f>ROUND(I190*H190,2)</f>
        <v>0</v>
      </c>
      <c r="BL190" s="20" t="s">
        <v>150</v>
      </c>
      <c r="BM190" s="177" t="s">
        <v>881</v>
      </c>
    </row>
    <row r="191" s="2" customFormat="1">
      <c r="A191" s="39"/>
      <c r="B191" s="40"/>
      <c r="C191" s="39"/>
      <c r="D191" s="179" t="s">
        <v>152</v>
      </c>
      <c r="E191" s="39"/>
      <c r="F191" s="180" t="s">
        <v>1060</v>
      </c>
      <c r="G191" s="39"/>
      <c r="H191" s="39"/>
      <c r="I191" s="181"/>
      <c r="J191" s="39"/>
      <c r="K191" s="39"/>
      <c r="L191" s="40"/>
      <c r="M191" s="182"/>
      <c r="N191" s="183"/>
      <c r="O191" s="73"/>
      <c r="P191" s="73"/>
      <c r="Q191" s="73"/>
      <c r="R191" s="73"/>
      <c r="S191" s="73"/>
      <c r="T191" s="74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20" t="s">
        <v>152</v>
      </c>
      <c r="AU191" s="20" t="s">
        <v>79</v>
      </c>
    </row>
    <row r="192" s="2" customFormat="1" ht="16.5" customHeight="1">
      <c r="A192" s="39"/>
      <c r="B192" s="165"/>
      <c r="C192" s="166" t="s">
        <v>71</v>
      </c>
      <c r="D192" s="166" t="s">
        <v>145</v>
      </c>
      <c r="E192" s="167" t="s">
        <v>985</v>
      </c>
      <c r="F192" s="168" t="s">
        <v>986</v>
      </c>
      <c r="G192" s="169" t="s">
        <v>193</v>
      </c>
      <c r="H192" s="170">
        <v>30</v>
      </c>
      <c r="I192" s="171"/>
      <c r="J192" s="172">
        <f>ROUND(I192*H192,2)</f>
        <v>0</v>
      </c>
      <c r="K192" s="168" t="s">
        <v>3</v>
      </c>
      <c r="L192" s="40"/>
      <c r="M192" s="173" t="s">
        <v>3</v>
      </c>
      <c r="N192" s="174" t="s">
        <v>42</v>
      </c>
      <c r="O192" s="73"/>
      <c r="P192" s="175">
        <f>O192*H192</f>
        <v>0</v>
      </c>
      <c r="Q192" s="175">
        <v>0</v>
      </c>
      <c r="R192" s="175">
        <f>Q192*H192</f>
        <v>0</v>
      </c>
      <c r="S192" s="175">
        <v>0</v>
      </c>
      <c r="T192" s="176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77" t="s">
        <v>150</v>
      </c>
      <c r="AT192" s="177" t="s">
        <v>145</v>
      </c>
      <c r="AU192" s="177" t="s">
        <v>79</v>
      </c>
      <c r="AY192" s="20" t="s">
        <v>142</v>
      </c>
      <c r="BE192" s="178">
        <f>IF(N192="základní",J192,0)</f>
        <v>0</v>
      </c>
      <c r="BF192" s="178">
        <f>IF(N192="snížená",J192,0)</f>
        <v>0</v>
      </c>
      <c r="BG192" s="178">
        <f>IF(N192="zákl. přenesená",J192,0)</f>
        <v>0</v>
      </c>
      <c r="BH192" s="178">
        <f>IF(N192="sníž. přenesená",J192,0)</f>
        <v>0</v>
      </c>
      <c r="BI192" s="178">
        <f>IF(N192="nulová",J192,0)</f>
        <v>0</v>
      </c>
      <c r="BJ192" s="20" t="s">
        <v>79</v>
      </c>
      <c r="BK192" s="178">
        <f>ROUND(I192*H192,2)</f>
        <v>0</v>
      </c>
      <c r="BL192" s="20" t="s">
        <v>150</v>
      </c>
      <c r="BM192" s="177" t="s">
        <v>884</v>
      </c>
    </row>
    <row r="193" s="2" customFormat="1">
      <c r="A193" s="39"/>
      <c r="B193" s="40"/>
      <c r="C193" s="39"/>
      <c r="D193" s="179" t="s">
        <v>152</v>
      </c>
      <c r="E193" s="39"/>
      <c r="F193" s="180" t="s">
        <v>986</v>
      </c>
      <c r="G193" s="39"/>
      <c r="H193" s="39"/>
      <c r="I193" s="181"/>
      <c r="J193" s="39"/>
      <c r="K193" s="39"/>
      <c r="L193" s="40"/>
      <c r="M193" s="182"/>
      <c r="N193" s="183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152</v>
      </c>
      <c r="AU193" s="20" t="s">
        <v>79</v>
      </c>
    </row>
    <row r="194" s="2" customFormat="1" ht="16.5" customHeight="1">
      <c r="A194" s="39"/>
      <c r="B194" s="165"/>
      <c r="C194" s="166" t="s">
        <v>71</v>
      </c>
      <c r="D194" s="166" t="s">
        <v>145</v>
      </c>
      <c r="E194" s="167" t="s">
        <v>987</v>
      </c>
      <c r="F194" s="168" t="s">
        <v>988</v>
      </c>
      <c r="G194" s="169" t="s">
        <v>193</v>
      </c>
      <c r="H194" s="170">
        <v>30</v>
      </c>
      <c r="I194" s="171"/>
      <c r="J194" s="172">
        <f>ROUND(I194*H194,2)</f>
        <v>0</v>
      </c>
      <c r="K194" s="168" t="s">
        <v>3</v>
      </c>
      <c r="L194" s="40"/>
      <c r="M194" s="173" t="s">
        <v>3</v>
      </c>
      <c r="N194" s="174" t="s">
        <v>42</v>
      </c>
      <c r="O194" s="73"/>
      <c r="P194" s="175">
        <f>O194*H194</f>
        <v>0</v>
      </c>
      <c r="Q194" s="175">
        <v>0</v>
      </c>
      <c r="R194" s="175">
        <f>Q194*H194</f>
        <v>0</v>
      </c>
      <c r="S194" s="175">
        <v>0</v>
      </c>
      <c r="T194" s="176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177" t="s">
        <v>150</v>
      </c>
      <c r="AT194" s="177" t="s">
        <v>145</v>
      </c>
      <c r="AU194" s="177" t="s">
        <v>79</v>
      </c>
      <c r="AY194" s="20" t="s">
        <v>142</v>
      </c>
      <c r="BE194" s="178">
        <f>IF(N194="základní",J194,0)</f>
        <v>0</v>
      </c>
      <c r="BF194" s="178">
        <f>IF(N194="snížená",J194,0)</f>
        <v>0</v>
      </c>
      <c r="BG194" s="178">
        <f>IF(N194="zákl. přenesená",J194,0)</f>
        <v>0</v>
      </c>
      <c r="BH194" s="178">
        <f>IF(N194="sníž. přenesená",J194,0)</f>
        <v>0</v>
      </c>
      <c r="BI194" s="178">
        <f>IF(N194="nulová",J194,0)</f>
        <v>0</v>
      </c>
      <c r="BJ194" s="20" t="s">
        <v>79</v>
      </c>
      <c r="BK194" s="178">
        <f>ROUND(I194*H194,2)</f>
        <v>0</v>
      </c>
      <c r="BL194" s="20" t="s">
        <v>150</v>
      </c>
      <c r="BM194" s="177" t="s">
        <v>885</v>
      </c>
    </row>
    <row r="195" s="2" customFormat="1">
      <c r="A195" s="39"/>
      <c r="B195" s="40"/>
      <c r="C195" s="39"/>
      <c r="D195" s="179" t="s">
        <v>152</v>
      </c>
      <c r="E195" s="39"/>
      <c r="F195" s="180" t="s">
        <v>988</v>
      </c>
      <c r="G195" s="39"/>
      <c r="H195" s="39"/>
      <c r="I195" s="181"/>
      <c r="J195" s="39"/>
      <c r="K195" s="39"/>
      <c r="L195" s="40"/>
      <c r="M195" s="182"/>
      <c r="N195" s="183"/>
      <c r="O195" s="73"/>
      <c r="P195" s="73"/>
      <c r="Q195" s="73"/>
      <c r="R195" s="73"/>
      <c r="S195" s="73"/>
      <c r="T195" s="74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20" t="s">
        <v>152</v>
      </c>
      <c r="AU195" s="20" t="s">
        <v>79</v>
      </c>
    </row>
    <row r="196" s="2" customFormat="1" ht="16.5" customHeight="1">
      <c r="A196" s="39"/>
      <c r="B196" s="165"/>
      <c r="C196" s="166" t="s">
        <v>71</v>
      </c>
      <c r="D196" s="166" t="s">
        <v>145</v>
      </c>
      <c r="E196" s="167" t="s">
        <v>1061</v>
      </c>
      <c r="F196" s="168" t="s">
        <v>1062</v>
      </c>
      <c r="G196" s="169" t="s">
        <v>193</v>
      </c>
      <c r="H196" s="170">
        <v>50</v>
      </c>
      <c r="I196" s="171"/>
      <c r="J196" s="172">
        <f>ROUND(I196*H196,2)</f>
        <v>0</v>
      </c>
      <c r="K196" s="168" t="s">
        <v>3</v>
      </c>
      <c r="L196" s="40"/>
      <c r="M196" s="173" t="s">
        <v>3</v>
      </c>
      <c r="N196" s="174" t="s">
        <v>42</v>
      </c>
      <c r="O196" s="73"/>
      <c r="P196" s="175">
        <f>O196*H196</f>
        <v>0</v>
      </c>
      <c r="Q196" s="175">
        <v>0</v>
      </c>
      <c r="R196" s="175">
        <f>Q196*H196</f>
        <v>0</v>
      </c>
      <c r="S196" s="175">
        <v>0</v>
      </c>
      <c r="T196" s="176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177" t="s">
        <v>150</v>
      </c>
      <c r="AT196" s="177" t="s">
        <v>145</v>
      </c>
      <c r="AU196" s="177" t="s">
        <v>79</v>
      </c>
      <c r="AY196" s="20" t="s">
        <v>142</v>
      </c>
      <c r="BE196" s="178">
        <f>IF(N196="základní",J196,0)</f>
        <v>0</v>
      </c>
      <c r="BF196" s="178">
        <f>IF(N196="snížená",J196,0)</f>
        <v>0</v>
      </c>
      <c r="BG196" s="178">
        <f>IF(N196="zákl. přenesená",J196,0)</f>
        <v>0</v>
      </c>
      <c r="BH196" s="178">
        <f>IF(N196="sníž. přenesená",J196,0)</f>
        <v>0</v>
      </c>
      <c r="BI196" s="178">
        <f>IF(N196="nulová",J196,0)</f>
        <v>0</v>
      </c>
      <c r="BJ196" s="20" t="s">
        <v>79</v>
      </c>
      <c r="BK196" s="178">
        <f>ROUND(I196*H196,2)</f>
        <v>0</v>
      </c>
      <c r="BL196" s="20" t="s">
        <v>150</v>
      </c>
      <c r="BM196" s="177" t="s">
        <v>886</v>
      </c>
    </row>
    <row r="197" s="2" customFormat="1">
      <c r="A197" s="39"/>
      <c r="B197" s="40"/>
      <c r="C197" s="39"/>
      <c r="D197" s="179" t="s">
        <v>152</v>
      </c>
      <c r="E197" s="39"/>
      <c r="F197" s="180" t="s">
        <v>1062</v>
      </c>
      <c r="G197" s="39"/>
      <c r="H197" s="39"/>
      <c r="I197" s="181"/>
      <c r="J197" s="39"/>
      <c r="K197" s="39"/>
      <c r="L197" s="40"/>
      <c r="M197" s="182"/>
      <c r="N197" s="183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152</v>
      </c>
      <c r="AU197" s="20" t="s">
        <v>79</v>
      </c>
    </row>
    <row r="198" s="2" customFormat="1" ht="16.5" customHeight="1">
      <c r="A198" s="39"/>
      <c r="B198" s="165"/>
      <c r="C198" s="166" t="s">
        <v>71</v>
      </c>
      <c r="D198" s="166" t="s">
        <v>145</v>
      </c>
      <c r="E198" s="167" t="s">
        <v>989</v>
      </c>
      <c r="F198" s="168" t="s">
        <v>990</v>
      </c>
      <c r="G198" s="169" t="s">
        <v>970</v>
      </c>
      <c r="H198" s="170">
        <v>48</v>
      </c>
      <c r="I198" s="171"/>
      <c r="J198" s="172">
        <f>ROUND(I198*H198,2)</f>
        <v>0</v>
      </c>
      <c r="K198" s="168" t="s">
        <v>3</v>
      </c>
      <c r="L198" s="40"/>
      <c r="M198" s="173" t="s">
        <v>3</v>
      </c>
      <c r="N198" s="174" t="s">
        <v>42</v>
      </c>
      <c r="O198" s="73"/>
      <c r="P198" s="175">
        <f>O198*H198</f>
        <v>0</v>
      </c>
      <c r="Q198" s="175">
        <v>0</v>
      </c>
      <c r="R198" s="175">
        <f>Q198*H198</f>
        <v>0</v>
      </c>
      <c r="S198" s="175">
        <v>0</v>
      </c>
      <c r="T198" s="176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177" t="s">
        <v>150</v>
      </c>
      <c r="AT198" s="177" t="s">
        <v>145</v>
      </c>
      <c r="AU198" s="177" t="s">
        <v>79</v>
      </c>
      <c r="AY198" s="20" t="s">
        <v>142</v>
      </c>
      <c r="BE198" s="178">
        <f>IF(N198="základní",J198,0)</f>
        <v>0</v>
      </c>
      <c r="BF198" s="178">
        <f>IF(N198="snížená",J198,0)</f>
        <v>0</v>
      </c>
      <c r="BG198" s="178">
        <f>IF(N198="zákl. přenesená",J198,0)</f>
        <v>0</v>
      </c>
      <c r="BH198" s="178">
        <f>IF(N198="sníž. přenesená",J198,0)</f>
        <v>0</v>
      </c>
      <c r="BI198" s="178">
        <f>IF(N198="nulová",J198,0)</f>
        <v>0</v>
      </c>
      <c r="BJ198" s="20" t="s">
        <v>79</v>
      </c>
      <c r="BK198" s="178">
        <f>ROUND(I198*H198,2)</f>
        <v>0</v>
      </c>
      <c r="BL198" s="20" t="s">
        <v>150</v>
      </c>
      <c r="BM198" s="177" t="s">
        <v>887</v>
      </c>
    </row>
    <row r="199" s="2" customFormat="1">
      <c r="A199" s="39"/>
      <c r="B199" s="40"/>
      <c r="C199" s="39"/>
      <c r="D199" s="179" t="s">
        <v>152</v>
      </c>
      <c r="E199" s="39"/>
      <c r="F199" s="180" t="s">
        <v>990</v>
      </c>
      <c r="G199" s="39"/>
      <c r="H199" s="39"/>
      <c r="I199" s="181"/>
      <c r="J199" s="39"/>
      <c r="K199" s="39"/>
      <c r="L199" s="40"/>
      <c r="M199" s="182"/>
      <c r="N199" s="183"/>
      <c r="O199" s="73"/>
      <c r="P199" s="73"/>
      <c r="Q199" s="73"/>
      <c r="R199" s="73"/>
      <c r="S199" s="73"/>
      <c r="T199" s="74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20" t="s">
        <v>152</v>
      </c>
      <c r="AU199" s="20" t="s">
        <v>79</v>
      </c>
    </row>
    <row r="200" s="2" customFormat="1" ht="16.5" customHeight="1">
      <c r="A200" s="39"/>
      <c r="B200" s="165"/>
      <c r="C200" s="166" t="s">
        <v>71</v>
      </c>
      <c r="D200" s="166" t="s">
        <v>145</v>
      </c>
      <c r="E200" s="167" t="s">
        <v>991</v>
      </c>
      <c r="F200" s="168" t="s">
        <v>992</v>
      </c>
      <c r="G200" s="169" t="s">
        <v>970</v>
      </c>
      <c r="H200" s="170">
        <v>38</v>
      </c>
      <c r="I200" s="171"/>
      <c r="J200" s="172">
        <f>ROUND(I200*H200,2)</f>
        <v>0</v>
      </c>
      <c r="K200" s="168" t="s">
        <v>3</v>
      </c>
      <c r="L200" s="40"/>
      <c r="M200" s="173" t="s">
        <v>3</v>
      </c>
      <c r="N200" s="174" t="s">
        <v>42</v>
      </c>
      <c r="O200" s="73"/>
      <c r="P200" s="175">
        <f>O200*H200</f>
        <v>0</v>
      </c>
      <c r="Q200" s="175">
        <v>0</v>
      </c>
      <c r="R200" s="175">
        <f>Q200*H200</f>
        <v>0</v>
      </c>
      <c r="S200" s="175">
        <v>0</v>
      </c>
      <c r="T200" s="176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177" t="s">
        <v>150</v>
      </c>
      <c r="AT200" s="177" t="s">
        <v>145</v>
      </c>
      <c r="AU200" s="177" t="s">
        <v>79</v>
      </c>
      <c r="AY200" s="20" t="s">
        <v>142</v>
      </c>
      <c r="BE200" s="178">
        <f>IF(N200="základní",J200,0)</f>
        <v>0</v>
      </c>
      <c r="BF200" s="178">
        <f>IF(N200="snížená",J200,0)</f>
        <v>0</v>
      </c>
      <c r="BG200" s="178">
        <f>IF(N200="zákl. přenesená",J200,0)</f>
        <v>0</v>
      </c>
      <c r="BH200" s="178">
        <f>IF(N200="sníž. přenesená",J200,0)</f>
        <v>0</v>
      </c>
      <c r="BI200" s="178">
        <f>IF(N200="nulová",J200,0)</f>
        <v>0</v>
      </c>
      <c r="BJ200" s="20" t="s">
        <v>79</v>
      </c>
      <c r="BK200" s="178">
        <f>ROUND(I200*H200,2)</f>
        <v>0</v>
      </c>
      <c r="BL200" s="20" t="s">
        <v>150</v>
      </c>
      <c r="BM200" s="177" t="s">
        <v>890</v>
      </c>
    </row>
    <row r="201" s="2" customFormat="1">
      <c r="A201" s="39"/>
      <c r="B201" s="40"/>
      <c r="C201" s="39"/>
      <c r="D201" s="179" t="s">
        <v>152</v>
      </c>
      <c r="E201" s="39"/>
      <c r="F201" s="180" t="s">
        <v>992</v>
      </c>
      <c r="G201" s="39"/>
      <c r="H201" s="39"/>
      <c r="I201" s="181"/>
      <c r="J201" s="39"/>
      <c r="K201" s="39"/>
      <c r="L201" s="40"/>
      <c r="M201" s="182"/>
      <c r="N201" s="183"/>
      <c r="O201" s="73"/>
      <c r="P201" s="73"/>
      <c r="Q201" s="73"/>
      <c r="R201" s="73"/>
      <c r="S201" s="73"/>
      <c r="T201" s="74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20" t="s">
        <v>152</v>
      </c>
      <c r="AU201" s="20" t="s">
        <v>79</v>
      </c>
    </row>
    <row r="202" s="2" customFormat="1" ht="16.5" customHeight="1">
      <c r="A202" s="39"/>
      <c r="B202" s="165"/>
      <c r="C202" s="166" t="s">
        <v>71</v>
      </c>
      <c r="D202" s="166" t="s">
        <v>145</v>
      </c>
      <c r="E202" s="167" t="s">
        <v>1063</v>
      </c>
      <c r="F202" s="168" t="s">
        <v>1064</v>
      </c>
      <c r="G202" s="169" t="s">
        <v>970</v>
      </c>
      <c r="H202" s="170">
        <v>2</v>
      </c>
      <c r="I202" s="171"/>
      <c r="J202" s="172">
        <f>ROUND(I202*H202,2)</f>
        <v>0</v>
      </c>
      <c r="K202" s="168" t="s">
        <v>3</v>
      </c>
      <c r="L202" s="40"/>
      <c r="M202" s="173" t="s">
        <v>3</v>
      </c>
      <c r="N202" s="174" t="s">
        <v>42</v>
      </c>
      <c r="O202" s="73"/>
      <c r="P202" s="175">
        <f>O202*H202</f>
        <v>0</v>
      </c>
      <c r="Q202" s="175">
        <v>0</v>
      </c>
      <c r="R202" s="175">
        <f>Q202*H202</f>
        <v>0</v>
      </c>
      <c r="S202" s="175">
        <v>0</v>
      </c>
      <c r="T202" s="176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7" t="s">
        <v>150</v>
      </c>
      <c r="AT202" s="177" t="s">
        <v>145</v>
      </c>
      <c r="AU202" s="177" t="s">
        <v>79</v>
      </c>
      <c r="AY202" s="20" t="s">
        <v>142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20" t="s">
        <v>79</v>
      </c>
      <c r="BK202" s="178">
        <f>ROUND(I202*H202,2)</f>
        <v>0</v>
      </c>
      <c r="BL202" s="20" t="s">
        <v>150</v>
      </c>
      <c r="BM202" s="177" t="s">
        <v>893</v>
      </c>
    </row>
    <row r="203" s="2" customFormat="1">
      <c r="A203" s="39"/>
      <c r="B203" s="40"/>
      <c r="C203" s="39"/>
      <c r="D203" s="179" t="s">
        <v>152</v>
      </c>
      <c r="E203" s="39"/>
      <c r="F203" s="180" t="s">
        <v>1064</v>
      </c>
      <c r="G203" s="39"/>
      <c r="H203" s="39"/>
      <c r="I203" s="181"/>
      <c r="J203" s="39"/>
      <c r="K203" s="39"/>
      <c r="L203" s="40"/>
      <c r="M203" s="182"/>
      <c r="N203" s="183"/>
      <c r="O203" s="73"/>
      <c r="P203" s="73"/>
      <c r="Q203" s="73"/>
      <c r="R203" s="73"/>
      <c r="S203" s="73"/>
      <c r="T203" s="74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20" t="s">
        <v>152</v>
      </c>
      <c r="AU203" s="20" t="s">
        <v>79</v>
      </c>
    </row>
    <row r="204" s="2" customFormat="1" ht="16.5" customHeight="1">
      <c r="A204" s="39"/>
      <c r="B204" s="165"/>
      <c r="C204" s="166" t="s">
        <v>71</v>
      </c>
      <c r="D204" s="166" t="s">
        <v>145</v>
      </c>
      <c r="E204" s="167" t="s">
        <v>995</v>
      </c>
      <c r="F204" s="168" t="s">
        <v>996</v>
      </c>
      <c r="G204" s="169" t="s">
        <v>970</v>
      </c>
      <c r="H204" s="170">
        <v>190</v>
      </c>
      <c r="I204" s="171"/>
      <c r="J204" s="172">
        <f>ROUND(I204*H204,2)</f>
        <v>0</v>
      </c>
      <c r="K204" s="168" t="s">
        <v>3</v>
      </c>
      <c r="L204" s="40"/>
      <c r="M204" s="173" t="s">
        <v>3</v>
      </c>
      <c r="N204" s="174" t="s">
        <v>42</v>
      </c>
      <c r="O204" s="73"/>
      <c r="P204" s="175">
        <f>O204*H204</f>
        <v>0</v>
      </c>
      <c r="Q204" s="175">
        <v>0</v>
      </c>
      <c r="R204" s="175">
        <f>Q204*H204</f>
        <v>0</v>
      </c>
      <c r="S204" s="175">
        <v>0</v>
      </c>
      <c r="T204" s="176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177" t="s">
        <v>150</v>
      </c>
      <c r="AT204" s="177" t="s">
        <v>145</v>
      </c>
      <c r="AU204" s="177" t="s">
        <v>79</v>
      </c>
      <c r="AY204" s="20" t="s">
        <v>142</v>
      </c>
      <c r="BE204" s="178">
        <f>IF(N204="základní",J204,0)</f>
        <v>0</v>
      </c>
      <c r="BF204" s="178">
        <f>IF(N204="snížená",J204,0)</f>
        <v>0</v>
      </c>
      <c r="BG204" s="178">
        <f>IF(N204="zákl. přenesená",J204,0)</f>
        <v>0</v>
      </c>
      <c r="BH204" s="178">
        <f>IF(N204="sníž. přenesená",J204,0)</f>
        <v>0</v>
      </c>
      <c r="BI204" s="178">
        <f>IF(N204="nulová",J204,0)</f>
        <v>0</v>
      </c>
      <c r="BJ204" s="20" t="s">
        <v>79</v>
      </c>
      <c r="BK204" s="178">
        <f>ROUND(I204*H204,2)</f>
        <v>0</v>
      </c>
      <c r="BL204" s="20" t="s">
        <v>150</v>
      </c>
      <c r="BM204" s="177" t="s">
        <v>896</v>
      </c>
    </row>
    <row r="205" s="2" customFormat="1">
      <c r="A205" s="39"/>
      <c r="B205" s="40"/>
      <c r="C205" s="39"/>
      <c r="D205" s="179" t="s">
        <v>152</v>
      </c>
      <c r="E205" s="39"/>
      <c r="F205" s="180" t="s">
        <v>996</v>
      </c>
      <c r="G205" s="39"/>
      <c r="H205" s="39"/>
      <c r="I205" s="181"/>
      <c r="J205" s="39"/>
      <c r="K205" s="39"/>
      <c r="L205" s="40"/>
      <c r="M205" s="182"/>
      <c r="N205" s="183"/>
      <c r="O205" s="73"/>
      <c r="P205" s="73"/>
      <c r="Q205" s="73"/>
      <c r="R205" s="73"/>
      <c r="S205" s="73"/>
      <c r="T205" s="74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T205" s="20" t="s">
        <v>152</v>
      </c>
      <c r="AU205" s="20" t="s">
        <v>79</v>
      </c>
    </row>
    <row r="206" s="2" customFormat="1" ht="16.5" customHeight="1">
      <c r="A206" s="39"/>
      <c r="B206" s="165"/>
      <c r="C206" s="166" t="s">
        <v>71</v>
      </c>
      <c r="D206" s="166" t="s">
        <v>145</v>
      </c>
      <c r="E206" s="167" t="s">
        <v>997</v>
      </c>
      <c r="F206" s="168" t="s">
        <v>998</v>
      </c>
      <c r="G206" s="169" t="s">
        <v>970</v>
      </c>
      <c r="H206" s="170">
        <v>35</v>
      </c>
      <c r="I206" s="171"/>
      <c r="J206" s="172">
        <f>ROUND(I206*H206,2)</f>
        <v>0</v>
      </c>
      <c r="K206" s="168" t="s">
        <v>3</v>
      </c>
      <c r="L206" s="40"/>
      <c r="M206" s="173" t="s">
        <v>3</v>
      </c>
      <c r="N206" s="174" t="s">
        <v>42</v>
      </c>
      <c r="O206" s="73"/>
      <c r="P206" s="175">
        <f>O206*H206</f>
        <v>0</v>
      </c>
      <c r="Q206" s="175">
        <v>0</v>
      </c>
      <c r="R206" s="175">
        <f>Q206*H206</f>
        <v>0</v>
      </c>
      <c r="S206" s="175">
        <v>0</v>
      </c>
      <c r="T206" s="176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177" t="s">
        <v>150</v>
      </c>
      <c r="AT206" s="177" t="s">
        <v>145</v>
      </c>
      <c r="AU206" s="177" t="s">
        <v>79</v>
      </c>
      <c r="AY206" s="20" t="s">
        <v>142</v>
      </c>
      <c r="BE206" s="178">
        <f>IF(N206="základní",J206,0)</f>
        <v>0</v>
      </c>
      <c r="BF206" s="178">
        <f>IF(N206="snížená",J206,0)</f>
        <v>0</v>
      </c>
      <c r="BG206" s="178">
        <f>IF(N206="zákl. přenesená",J206,0)</f>
        <v>0</v>
      </c>
      <c r="BH206" s="178">
        <f>IF(N206="sníž. přenesená",J206,0)</f>
        <v>0</v>
      </c>
      <c r="BI206" s="178">
        <f>IF(N206="nulová",J206,0)</f>
        <v>0</v>
      </c>
      <c r="BJ206" s="20" t="s">
        <v>79</v>
      </c>
      <c r="BK206" s="178">
        <f>ROUND(I206*H206,2)</f>
        <v>0</v>
      </c>
      <c r="BL206" s="20" t="s">
        <v>150</v>
      </c>
      <c r="BM206" s="177" t="s">
        <v>899</v>
      </c>
    </row>
    <row r="207" s="2" customFormat="1">
      <c r="A207" s="39"/>
      <c r="B207" s="40"/>
      <c r="C207" s="39"/>
      <c r="D207" s="179" t="s">
        <v>152</v>
      </c>
      <c r="E207" s="39"/>
      <c r="F207" s="180" t="s">
        <v>998</v>
      </c>
      <c r="G207" s="39"/>
      <c r="H207" s="39"/>
      <c r="I207" s="181"/>
      <c r="J207" s="39"/>
      <c r="K207" s="39"/>
      <c r="L207" s="40"/>
      <c r="M207" s="182"/>
      <c r="N207" s="183"/>
      <c r="O207" s="73"/>
      <c r="P207" s="73"/>
      <c r="Q207" s="73"/>
      <c r="R207" s="73"/>
      <c r="S207" s="73"/>
      <c r="T207" s="74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20" t="s">
        <v>152</v>
      </c>
      <c r="AU207" s="20" t="s">
        <v>79</v>
      </c>
    </row>
    <row r="208" s="12" customFormat="1" ht="25.92" customHeight="1">
      <c r="A208" s="12"/>
      <c r="B208" s="152"/>
      <c r="C208" s="12"/>
      <c r="D208" s="153" t="s">
        <v>70</v>
      </c>
      <c r="E208" s="154" t="s">
        <v>821</v>
      </c>
      <c r="F208" s="154" t="s">
        <v>1065</v>
      </c>
      <c r="G208" s="12"/>
      <c r="H208" s="12"/>
      <c r="I208" s="155"/>
      <c r="J208" s="156">
        <f>BK208</f>
        <v>0</v>
      </c>
      <c r="K208" s="12"/>
      <c r="L208" s="152"/>
      <c r="M208" s="157"/>
      <c r="N208" s="158"/>
      <c r="O208" s="158"/>
      <c r="P208" s="159">
        <f>SUM(P209:P220)</f>
        <v>0</v>
      </c>
      <c r="Q208" s="158"/>
      <c r="R208" s="159">
        <f>SUM(R209:R220)</f>
        <v>0</v>
      </c>
      <c r="S208" s="158"/>
      <c r="T208" s="160">
        <f>SUM(T209:T220)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153" t="s">
        <v>79</v>
      </c>
      <c r="AT208" s="161" t="s">
        <v>70</v>
      </c>
      <c r="AU208" s="161" t="s">
        <v>71</v>
      </c>
      <c r="AY208" s="153" t="s">
        <v>142</v>
      </c>
      <c r="BK208" s="162">
        <f>SUM(BK209:BK220)</f>
        <v>0</v>
      </c>
    </row>
    <row r="209" s="2" customFormat="1" ht="16.5" customHeight="1">
      <c r="A209" s="39"/>
      <c r="B209" s="165"/>
      <c r="C209" s="166" t="s">
        <v>71</v>
      </c>
      <c r="D209" s="166" t="s">
        <v>145</v>
      </c>
      <c r="E209" s="167" t="s">
        <v>1000</v>
      </c>
      <c r="F209" s="168" t="s">
        <v>1001</v>
      </c>
      <c r="G209" s="169" t="s">
        <v>970</v>
      </c>
      <c r="H209" s="170">
        <v>5</v>
      </c>
      <c r="I209" s="171"/>
      <c r="J209" s="172">
        <f>ROUND(I209*H209,2)</f>
        <v>0</v>
      </c>
      <c r="K209" s="168" t="s">
        <v>3</v>
      </c>
      <c r="L209" s="40"/>
      <c r="M209" s="173" t="s">
        <v>3</v>
      </c>
      <c r="N209" s="174" t="s">
        <v>42</v>
      </c>
      <c r="O209" s="73"/>
      <c r="P209" s="175">
        <f>O209*H209</f>
        <v>0</v>
      </c>
      <c r="Q209" s="175">
        <v>0</v>
      </c>
      <c r="R209" s="175">
        <f>Q209*H209</f>
        <v>0</v>
      </c>
      <c r="S209" s="175">
        <v>0</v>
      </c>
      <c r="T209" s="176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177" t="s">
        <v>150</v>
      </c>
      <c r="AT209" s="177" t="s">
        <v>145</v>
      </c>
      <c r="AU209" s="177" t="s">
        <v>79</v>
      </c>
      <c r="AY209" s="20" t="s">
        <v>142</v>
      </c>
      <c r="BE209" s="178">
        <f>IF(N209="základní",J209,0)</f>
        <v>0</v>
      </c>
      <c r="BF209" s="178">
        <f>IF(N209="snížená",J209,0)</f>
        <v>0</v>
      </c>
      <c r="BG209" s="178">
        <f>IF(N209="zákl. přenesená",J209,0)</f>
        <v>0</v>
      </c>
      <c r="BH209" s="178">
        <f>IF(N209="sníž. přenesená",J209,0)</f>
        <v>0</v>
      </c>
      <c r="BI209" s="178">
        <f>IF(N209="nulová",J209,0)</f>
        <v>0</v>
      </c>
      <c r="BJ209" s="20" t="s">
        <v>79</v>
      </c>
      <c r="BK209" s="178">
        <f>ROUND(I209*H209,2)</f>
        <v>0</v>
      </c>
      <c r="BL209" s="20" t="s">
        <v>150</v>
      </c>
      <c r="BM209" s="177" t="s">
        <v>902</v>
      </c>
    </row>
    <row r="210" s="2" customFormat="1">
      <c r="A210" s="39"/>
      <c r="B210" s="40"/>
      <c r="C210" s="39"/>
      <c r="D210" s="179" t="s">
        <v>152</v>
      </c>
      <c r="E210" s="39"/>
      <c r="F210" s="180" t="s">
        <v>1001</v>
      </c>
      <c r="G210" s="39"/>
      <c r="H210" s="39"/>
      <c r="I210" s="181"/>
      <c r="J210" s="39"/>
      <c r="K210" s="39"/>
      <c r="L210" s="40"/>
      <c r="M210" s="182"/>
      <c r="N210" s="183"/>
      <c r="O210" s="73"/>
      <c r="P210" s="73"/>
      <c r="Q210" s="73"/>
      <c r="R210" s="73"/>
      <c r="S210" s="73"/>
      <c r="T210" s="74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20" t="s">
        <v>152</v>
      </c>
      <c r="AU210" s="20" t="s">
        <v>79</v>
      </c>
    </row>
    <row r="211" s="2" customFormat="1" ht="16.5" customHeight="1">
      <c r="A211" s="39"/>
      <c r="B211" s="165"/>
      <c r="C211" s="166" t="s">
        <v>71</v>
      </c>
      <c r="D211" s="166" t="s">
        <v>145</v>
      </c>
      <c r="E211" s="167" t="s">
        <v>1002</v>
      </c>
      <c r="F211" s="168" t="s">
        <v>1003</v>
      </c>
      <c r="G211" s="169" t="s">
        <v>970</v>
      </c>
      <c r="H211" s="170">
        <v>86</v>
      </c>
      <c r="I211" s="171"/>
      <c r="J211" s="172">
        <f>ROUND(I211*H211,2)</f>
        <v>0</v>
      </c>
      <c r="K211" s="168" t="s">
        <v>3</v>
      </c>
      <c r="L211" s="40"/>
      <c r="M211" s="173" t="s">
        <v>3</v>
      </c>
      <c r="N211" s="174" t="s">
        <v>42</v>
      </c>
      <c r="O211" s="73"/>
      <c r="P211" s="175">
        <f>O211*H211</f>
        <v>0</v>
      </c>
      <c r="Q211" s="175">
        <v>0</v>
      </c>
      <c r="R211" s="175">
        <f>Q211*H211</f>
        <v>0</v>
      </c>
      <c r="S211" s="175">
        <v>0</v>
      </c>
      <c r="T211" s="176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77" t="s">
        <v>150</v>
      </c>
      <c r="AT211" s="177" t="s">
        <v>145</v>
      </c>
      <c r="AU211" s="177" t="s">
        <v>79</v>
      </c>
      <c r="AY211" s="20" t="s">
        <v>142</v>
      </c>
      <c r="BE211" s="178">
        <f>IF(N211="základní",J211,0)</f>
        <v>0</v>
      </c>
      <c r="BF211" s="178">
        <f>IF(N211="snížená",J211,0)</f>
        <v>0</v>
      </c>
      <c r="BG211" s="178">
        <f>IF(N211="zákl. přenesená",J211,0)</f>
        <v>0</v>
      </c>
      <c r="BH211" s="178">
        <f>IF(N211="sníž. přenesená",J211,0)</f>
        <v>0</v>
      </c>
      <c r="BI211" s="178">
        <f>IF(N211="nulová",J211,0)</f>
        <v>0</v>
      </c>
      <c r="BJ211" s="20" t="s">
        <v>79</v>
      </c>
      <c r="BK211" s="178">
        <f>ROUND(I211*H211,2)</f>
        <v>0</v>
      </c>
      <c r="BL211" s="20" t="s">
        <v>150</v>
      </c>
      <c r="BM211" s="177" t="s">
        <v>905</v>
      </c>
    </row>
    <row r="212" s="2" customFormat="1">
      <c r="A212" s="39"/>
      <c r="B212" s="40"/>
      <c r="C212" s="39"/>
      <c r="D212" s="179" t="s">
        <v>152</v>
      </c>
      <c r="E212" s="39"/>
      <c r="F212" s="180" t="s">
        <v>1003</v>
      </c>
      <c r="G212" s="39"/>
      <c r="H212" s="39"/>
      <c r="I212" s="181"/>
      <c r="J212" s="39"/>
      <c r="K212" s="39"/>
      <c r="L212" s="40"/>
      <c r="M212" s="182"/>
      <c r="N212" s="183"/>
      <c r="O212" s="73"/>
      <c r="P212" s="73"/>
      <c r="Q212" s="73"/>
      <c r="R212" s="73"/>
      <c r="S212" s="73"/>
      <c r="T212" s="74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20" t="s">
        <v>152</v>
      </c>
      <c r="AU212" s="20" t="s">
        <v>79</v>
      </c>
    </row>
    <row r="213" s="2" customFormat="1" ht="16.5" customHeight="1">
      <c r="A213" s="39"/>
      <c r="B213" s="165"/>
      <c r="C213" s="166" t="s">
        <v>71</v>
      </c>
      <c r="D213" s="166" t="s">
        <v>145</v>
      </c>
      <c r="E213" s="167" t="s">
        <v>1004</v>
      </c>
      <c r="F213" s="168" t="s">
        <v>1005</v>
      </c>
      <c r="G213" s="169" t="s">
        <v>193</v>
      </c>
      <c r="H213" s="170">
        <v>66</v>
      </c>
      <c r="I213" s="171"/>
      <c r="J213" s="172">
        <f>ROUND(I213*H213,2)</f>
        <v>0</v>
      </c>
      <c r="K213" s="168" t="s">
        <v>3</v>
      </c>
      <c r="L213" s="40"/>
      <c r="M213" s="173" t="s">
        <v>3</v>
      </c>
      <c r="N213" s="174" t="s">
        <v>42</v>
      </c>
      <c r="O213" s="73"/>
      <c r="P213" s="175">
        <f>O213*H213</f>
        <v>0</v>
      </c>
      <c r="Q213" s="175">
        <v>0</v>
      </c>
      <c r="R213" s="175">
        <f>Q213*H213</f>
        <v>0</v>
      </c>
      <c r="S213" s="175">
        <v>0</v>
      </c>
      <c r="T213" s="176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177" t="s">
        <v>150</v>
      </c>
      <c r="AT213" s="177" t="s">
        <v>145</v>
      </c>
      <c r="AU213" s="177" t="s">
        <v>79</v>
      </c>
      <c r="AY213" s="20" t="s">
        <v>142</v>
      </c>
      <c r="BE213" s="178">
        <f>IF(N213="základní",J213,0)</f>
        <v>0</v>
      </c>
      <c r="BF213" s="178">
        <f>IF(N213="snížená",J213,0)</f>
        <v>0</v>
      </c>
      <c r="BG213" s="178">
        <f>IF(N213="zákl. přenesená",J213,0)</f>
        <v>0</v>
      </c>
      <c r="BH213" s="178">
        <f>IF(N213="sníž. přenesená",J213,0)</f>
        <v>0</v>
      </c>
      <c r="BI213" s="178">
        <f>IF(N213="nulová",J213,0)</f>
        <v>0</v>
      </c>
      <c r="BJ213" s="20" t="s">
        <v>79</v>
      </c>
      <c r="BK213" s="178">
        <f>ROUND(I213*H213,2)</f>
        <v>0</v>
      </c>
      <c r="BL213" s="20" t="s">
        <v>150</v>
      </c>
      <c r="BM213" s="177" t="s">
        <v>908</v>
      </c>
    </row>
    <row r="214" s="2" customFormat="1">
      <c r="A214" s="39"/>
      <c r="B214" s="40"/>
      <c r="C214" s="39"/>
      <c r="D214" s="179" t="s">
        <v>152</v>
      </c>
      <c r="E214" s="39"/>
      <c r="F214" s="180" t="s">
        <v>1005</v>
      </c>
      <c r="G214" s="39"/>
      <c r="H214" s="39"/>
      <c r="I214" s="181"/>
      <c r="J214" s="39"/>
      <c r="K214" s="39"/>
      <c r="L214" s="40"/>
      <c r="M214" s="182"/>
      <c r="N214" s="183"/>
      <c r="O214" s="73"/>
      <c r="P214" s="73"/>
      <c r="Q214" s="73"/>
      <c r="R214" s="73"/>
      <c r="S214" s="73"/>
      <c r="T214" s="74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20" t="s">
        <v>152</v>
      </c>
      <c r="AU214" s="20" t="s">
        <v>79</v>
      </c>
    </row>
    <row r="215" s="2" customFormat="1" ht="16.5" customHeight="1">
      <c r="A215" s="39"/>
      <c r="B215" s="165"/>
      <c r="C215" s="166" t="s">
        <v>71</v>
      </c>
      <c r="D215" s="166" t="s">
        <v>145</v>
      </c>
      <c r="E215" s="167" t="s">
        <v>1006</v>
      </c>
      <c r="F215" s="168" t="s">
        <v>1007</v>
      </c>
      <c r="G215" s="169" t="s">
        <v>193</v>
      </c>
      <c r="H215" s="170">
        <v>66</v>
      </c>
      <c r="I215" s="171"/>
      <c r="J215" s="172">
        <f>ROUND(I215*H215,2)</f>
        <v>0</v>
      </c>
      <c r="K215" s="168" t="s">
        <v>3</v>
      </c>
      <c r="L215" s="40"/>
      <c r="M215" s="173" t="s">
        <v>3</v>
      </c>
      <c r="N215" s="174" t="s">
        <v>42</v>
      </c>
      <c r="O215" s="73"/>
      <c r="P215" s="175">
        <f>O215*H215</f>
        <v>0</v>
      </c>
      <c r="Q215" s="175">
        <v>0</v>
      </c>
      <c r="R215" s="175">
        <f>Q215*H215</f>
        <v>0</v>
      </c>
      <c r="S215" s="175">
        <v>0</v>
      </c>
      <c r="T215" s="176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177" t="s">
        <v>150</v>
      </c>
      <c r="AT215" s="177" t="s">
        <v>145</v>
      </c>
      <c r="AU215" s="177" t="s">
        <v>79</v>
      </c>
      <c r="AY215" s="20" t="s">
        <v>142</v>
      </c>
      <c r="BE215" s="178">
        <f>IF(N215="základní",J215,0)</f>
        <v>0</v>
      </c>
      <c r="BF215" s="178">
        <f>IF(N215="snížená",J215,0)</f>
        <v>0</v>
      </c>
      <c r="BG215" s="178">
        <f>IF(N215="zákl. přenesená",J215,0)</f>
        <v>0</v>
      </c>
      <c r="BH215" s="178">
        <f>IF(N215="sníž. přenesená",J215,0)</f>
        <v>0</v>
      </c>
      <c r="BI215" s="178">
        <f>IF(N215="nulová",J215,0)</f>
        <v>0</v>
      </c>
      <c r="BJ215" s="20" t="s">
        <v>79</v>
      </c>
      <c r="BK215" s="178">
        <f>ROUND(I215*H215,2)</f>
        <v>0</v>
      </c>
      <c r="BL215" s="20" t="s">
        <v>150</v>
      </c>
      <c r="BM215" s="177" t="s">
        <v>909</v>
      </c>
    </row>
    <row r="216" s="2" customFormat="1">
      <c r="A216" s="39"/>
      <c r="B216" s="40"/>
      <c r="C216" s="39"/>
      <c r="D216" s="179" t="s">
        <v>152</v>
      </c>
      <c r="E216" s="39"/>
      <c r="F216" s="180" t="s">
        <v>1007</v>
      </c>
      <c r="G216" s="39"/>
      <c r="H216" s="39"/>
      <c r="I216" s="181"/>
      <c r="J216" s="39"/>
      <c r="K216" s="39"/>
      <c r="L216" s="40"/>
      <c r="M216" s="182"/>
      <c r="N216" s="183"/>
      <c r="O216" s="73"/>
      <c r="P216" s="73"/>
      <c r="Q216" s="73"/>
      <c r="R216" s="73"/>
      <c r="S216" s="73"/>
      <c r="T216" s="74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20" t="s">
        <v>152</v>
      </c>
      <c r="AU216" s="20" t="s">
        <v>79</v>
      </c>
    </row>
    <row r="217" s="2" customFormat="1" ht="16.5" customHeight="1">
      <c r="A217" s="39"/>
      <c r="B217" s="165"/>
      <c r="C217" s="166" t="s">
        <v>71</v>
      </c>
      <c r="D217" s="166" t="s">
        <v>145</v>
      </c>
      <c r="E217" s="167" t="s">
        <v>1008</v>
      </c>
      <c r="F217" s="168" t="s">
        <v>1009</v>
      </c>
      <c r="G217" s="169" t="s">
        <v>193</v>
      </c>
      <c r="H217" s="170">
        <v>5</v>
      </c>
      <c r="I217" s="171"/>
      <c r="J217" s="172">
        <f>ROUND(I217*H217,2)</f>
        <v>0</v>
      </c>
      <c r="K217" s="168" t="s">
        <v>3</v>
      </c>
      <c r="L217" s="40"/>
      <c r="M217" s="173" t="s">
        <v>3</v>
      </c>
      <c r="N217" s="174" t="s">
        <v>42</v>
      </c>
      <c r="O217" s="73"/>
      <c r="P217" s="175">
        <f>O217*H217</f>
        <v>0</v>
      </c>
      <c r="Q217" s="175">
        <v>0</v>
      </c>
      <c r="R217" s="175">
        <f>Q217*H217</f>
        <v>0</v>
      </c>
      <c r="S217" s="175">
        <v>0</v>
      </c>
      <c r="T217" s="176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177" t="s">
        <v>150</v>
      </c>
      <c r="AT217" s="177" t="s">
        <v>145</v>
      </c>
      <c r="AU217" s="177" t="s">
        <v>79</v>
      </c>
      <c r="AY217" s="20" t="s">
        <v>142</v>
      </c>
      <c r="BE217" s="178">
        <f>IF(N217="základní",J217,0)</f>
        <v>0</v>
      </c>
      <c r="BF217" s="178">
        <f>IF(N217="snížená",J217,0)</f>
        <v>0</v>
      </c>
      <c r="BG217" s="178">
        <f>IF(N217="zákl. přenesená",J217,0)</f>
        <v>0</v>
      </c>
      <c r="BH217" s="178">
        <f>IF(N217="sníž. přenesená",J217,0)</f>
        <v>0</v>
      </c>
      <c r="BI217" s="178">
        <f>IF(N217="nulová",J217,0)</f>
        <v>0</v>
      </c>
      <c r="BJ217" s="20" t="s">
        <v>79</v>
      </c>
      <c r="BK217" s="178">
        <f>ROUND(I217*H217,2)</f>
        <v>0</v>
      </c>
      <c r="BL217" s="20" t="s">
        <v>150</v>
      </c>
      <c r="BM217" s="177" t="s">
        <v>910</v>
      </c>
    </row>
    <row r="218" s="2" customFormat="1">
      <c r="A218" s="39"/>
      <c r="B218" s="40"/>
      <c r="C218" s="39"/>
      <c r="D218" s="179" t="s">
        <v>152</v>
      </c>
      <c r="E218" s="39"/>
      <c r="F218" s="180" t="s">
        <v>1009</v>
      </c>
      <c r="G218" s="39"/>
      <c r="H218" s="39"/>
      <c r="I218" s="181"/>
      <c r="J218" s="39"/>
      <c r="K218" s="39"/>
      <c r="L218" s="40"/>
      <c r="M218" s="182"/>
      <c r="N218" s="183"/>
      <c r="O218" s="73"/>
      <c r="P218" s="73"/>
      <c r="Q218" s="73"/>
      <c r="R218" s="73"/>
      <c r="S218" s="73"/>
      <c r="T218" s="74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20" t="s">
        <v>152</v>
      </c>
      <c r="AU218" s="20" t="s">
        <v>79</v>
      </c>
    </row>
    <row r="219" s="2" customFormat="1" ht="16.5" customHeight="1">
      <c r="A219" s="39"/>
      <c r="B219" s="165"/>
      <c r="C219" s="166" t="s">
        <v>71</v>
      </c>
      <c r="D219" s="166" t="s">
        <v>145</v>
      </c>
      <c r="E219" s="167" t="s">
        <v>1010</v>
      </c>
      <c r="F219" s="168" t="s">
        <v>1011</v>
      </c>
      <c r="G219" s="169" t="s">
        <v>193</v>
      </c>
      <c r="H219" s="170">
        <v>5</v>
      </c>
      <c r="I219" s="171"/>
      <c r="J219" s="172">
        <f>ROUND(I219*H219,2)</f>
        <v>0</v>
      </c>
      <c r="K219" s="168" t="s">
        <v>3</v>
      </c>
      <c r="L219" s="40"/>
      <c r="M219" s="173" t="s">
        <v>3</v>
      </c>
      <c r="N219" s="174" t="s">
        <v>42</v>
      </c>
      <c r="O219" s="73"/>
      <c r="P219" s="175">
        <f>O219*H219</f>
        <v>0</v>
      </c>
      <c r="Q219" s="175">
        <v>0</v>
      </c>
      <c r="R219" s="175">
        <f>Q219*H219</f>
        <v>0</v>
      </c>
      <c r="S219" s="175">
        <v>0</v>
      </c>
      <c r="T219" s="176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177" t="s">
        <v>150</v>
      </c>
      <c r="AT219" s="177" t="s">
        <v>145</v>
      </c>
      <c r="AU219" s="177" t="s">
        <v>79</v>
      </c>
      <c r="AY219" s="20" t="s">
        <v>142</v>
      </c>
      <c r="BE219" s="178">
        <f>IF(N219="základní",J219,0)</f>
        <v>0</v>
      </c>
      <c r="BF219" s="178">
        <f>IF(N219="snížená",J219,0)</f>
        <v>0</v>
      </c>
      <c r="BG219" s="178">
        <f>IF(N219="zákl. přenesená",J219,0)</f>
        <v>0</v>
      </c>
      <c r="BH219" s="178">
        <f>IF(N219="sníž. přenesená",J219,0)</f>
        <v>0</v>
      </c>
      <c r="BI219" s="178">
        <f>IF(N219="nulová",J219,0)</f>
        <v>0</v>
      </c>
      <c r="BJ219" s="20" t="s">
        <v>79</v>
      </c>
      <c r="BK219" s="178">
        <f>ROUND(I219*H219,2)</f>
        <v>0</v>
      </c>
      <c r="BL219" s="20" t="s">
        <v>150</v>
      </c>
      <c r="BM219" s="177" t="s">
        <v>915</v>
      </c>
    </row>
    <row r="220" s="2" customFormat="1">
      <c r="A220" s="39"/>
      <c r="B220" s="40"/>
      <c r="C220" s="39"/>
      <c r="D220" s="179" t="s">
        <v>152</v>
      </c>
      <c r="E220" s="39"/>
      <c r="F220" s="180" t="s">
        <v>1011</v>
      </c>
      <c r="G220" s="39"/>
      <c r="H220" s="39"/>
      <c r="I220" s="181"/>
      <c r="J220" s="39"/>
      <c r="K220" s="39"/>
      <c r="L220" s="40"/>
      <c r="M220" s="182"/>
      <c r="N220" s="183"/>
      <c r="O220" s="73"/>
      <c r="P220" s="73"/>
      <c r="Q220" s="73"/>
      <c r="R220" s="73"/>
      <c r="S220" s="73"/>
      <c r="T220" s="74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T220" s="20" t="s">
        <v>152</v>
      </c>
      <c r="AU220" s="20" t="s">
        <v>79</v>
      </c>
    </row>
    <row r="221" s="12" customFormat="1" ht="25.92" customHeight="1">
      <c r="A221" s="12"/>
      <c r="B221" s="152"/>
      <c r="C221" s="12"/>
      <c r="D221" s="153" t="s">
        <v>70</v>
      </c>
      <c r="E221" s="154" t="s">
        <v>507</v>
      </c>
      <c r="F221" s="154" t="s">
        <v>1066</v>
      </c>
      <c r="G221" s="12"/>
      <c r="H221" s="12"/>
      <c r="I221" s="155"/>
      <c r="J221" s="156">
        <f>BK221</f>
        <v>0</v>
      </c>
      <c r="K221" s="12"/>
      <c r="L221" s="152"/>
      <c r="M221" s="157"/>
      <c r="N221" s="158"/>
      <c r="O221" s="158"/>
      <c r="P221" s="159">
        <f>SUM(P222:P247)</f>
        <v>0</v>
      </c>
      <c r="Q221" s="158"/>
      <c r="R221" s="159">
        <f>SUM(R222:R247)</f>
        <v>0</v>
      </c>
      <c r="S221" s="158"/>
      <c r="T221" s="160">
        <f>SUM(T222:T247)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53" t="s">
        <v>79</v>
      </c>
      <c r="AT221" s="161" t="s">
        <v>70</v>
      </c>
      <c r="AU221" s="161" t="s">
        <v>71</v>
      </c>
      <c r="AY221" s="153" t="s">
        <v>142</v>
      </c>
      <c r="BK221" s="162">
        <f>SUM(BK222:BK247)</f>
        <v>0</v>
      </c>
    </row>
    <row r="222" s="2" customFormat="1" ht="16.5" customHeight="1">
      <c r="A222" s="39"/>
      <c r="B222" s="165"/>
      <c r="C222" s="166" t="s">
        <v>71</v>
      </c>
      <c r="D222" s="166" t="s">
        <v>145</v>
      </c>
      <c r="E222" s="167" t="s">
        <v>1067</v>
      </c>
      <c r="F222" s="168" t="s">
        <v>1068</v>
      </c>
      <c r="G222" s="169" t="s">
        <v>193</v>
      </c>
      <c r="H222" s="170">
        <v>40</v>
      </c>
      <c r="I222" s="171"/>
      <c r="J222" s="172">
        <f>ROUND(I222*H222,2)</f>
        <v>0</v>
      </c>
      <c r="K222" s="168" t="s">
        <v>3</v>
      </c>
      <c r="L222" s="40"/>
      <c r="M222" s="173" t="s">
        <v>3</v>
      </c>
      <c r="N222" s="174" t="s">
        <v>42</v>
      </c>
      <c r="O222" s="73"/>
      <c r="P222" s="175">
        <f>O222*H222</f>
        <v>0</v>
      </c>
      <c r="Q222" s="175">
        <v>0</v>
      </c>
      <c r="R222" s="175">
        <f>Q222*H222</f>
        <v>0</v>
      </c>
      <c r="S222" s="175">
        <v>0</v>
      </c>
      <c r="T222" s="176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177" t="s">
        <v>150</v>
      </c>
      <c r="AT222" s="177" t="s">
        <v>145</v>
      </c>
      <c r="AU222" s="177" t="s">
        <v>79</v>
      </c>
      <c r="AY222" s="20" t="s">
        <v>142</v>
      </c>
      <c r="BE222" s="178">
        <f>IF(N222="základní",J222,0)</f>
        <v>0</v>
      </c>
      <c r="BF222" s="178">
        <f>IF(N222="snížená",J222,0)</f>
        <v>0</v>
      </c>
      <c r="BG222" s="178">
        <f>IF(N222="zákl. přenesená",J222,0)</f>
        <v>0</v>
      </c>
      <c r="BH222" s="178">
        <f>IF(N222="sníž. přenesená",J222,0)</f>
        <v>0</v>
      </c>
      <c r="BI222" s="178">
        <f>IF(N222="nulová",J222,0)</f>
        <v>0</v>
      </c>
      <c r="BJ222" s="20" t="s">
        <v>79</v>
      </c>
      <c r="BK222" s="178">
        <f>ROUND(I222*H222,2)</f>
        <v>0</v>
      </c>
      <c r="BL222" s="20" t="s">
        <v>150</v>
      </c>
      <c r="BM222" s="177" t="s">
        <v>916</v>
      </c>
    </row>
    <row r="223" s="2" customFormat="1">
      <c r="A223" s="39"/>
      <c r="B223" s="40"/>
      <c r="C223" s="39"/>
      <c r="D223" s="179" t="s">
        <v>152</v>
      </c>
      <c r="E223" s="39"/>
      <c r="F223" s="180" t="s">
        <v>1068</v>
      </c>
      <c r="G223" s="39"/>
      <c r="H223" s="39"/>
      <c r="I223" s="181"/>
      <c r="J223" s="39"/>
      <c r="K223" s="39"/>
      <c r="L223" s="40"/>
      <c r="M223" s="182"/>
      <c r="N223" s="183"/>
      <c r="O223" s="73"/>
      <c r="P223" s="73"/>
      <c r="Q223" s="73"/>
      <c r="R223" s="73"/>
      <c r="S223" s="73"/>
      <c r="T223" s="74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20" t="s">
        <v>152</v>
      </c>
      <c r="AU223" s="20" t="s">
        <v>79</v>
      </c>
    </row>
    <row r="224" s="2" customFormat="1" ht="16.5" customHeight="1">
      <c r="A224" s="39"/>
      <c r="B224" s="165"/>
      <c r="C224" s="166" t="s">
        <v>71</v>
      </c>
      <c r="D224" s="166" t="s">
        <v>145</v>
      </c>
      <c r="E224" s="167" t="s">
        <v>1069</v>
      </c>
      <c r="F224" s="168" t="s">
        <v>1070</v>
      </c>
      <c r="G224" s="169" t="s">
        <v>193</v>
      </c>
      <c r="H224" s="170">
        <v>90</v>
      </c>
      <c r="I224" s="171"/>
      <c r="J224" s="172">
        <f>ROUND(I224*H224,2)</f>
        <v>0</v>
      </c>
      <c r="K224" s="168" t="s">
        <v>3</v>
      </c>
      <c r="L224" s="40"/>
      <c r="M224" s="173" t="s">
        <v>3</v>
      </c>
      <c r="N224" s="174" t="s">
        <v>42</v>
      </c>
      <c r="O224" s="73"/>
      <c r="P224" s="175">
        <f>O224*H224</f>
        <v>0</v>
      </c>
      <c r="Q224" s="175">
        <v>0</v>
      </c>
      <c r="R224" s="175">
        <f>Q224*H224</f>
        <v>0</v>
      </c>
      <c r="S224" s="175">
        <v>0</v>
      </c>
      <c r="T224" s="176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177" t="s">
        <v>150</v>
      </c>
      <c r="AT224" s="177" t="s">
        <v>145</v>
      </c>
      <c r="AU224" s="177" t="s">
        <v>79</v>
      </c>
      <c r="AY224" s="20" t="s">
        <v>142</v>
      </c>
      <c r="BE224" s="178">
        <f>IF(N224="základní",J224,0)</f>
        <v>0</v>
      </c>
      <c r="BF224" s="178">
        <f>IF(N224="snížená",J224,0)</f>
        <v>0</v>
      </c>
      <c r="BG224" s="178">
        <f>IF(N224="zákl. přenesená",J224,0)</f>
        <v>0</v>
      </c>
      <c r="BH224" s="178">
        <f>IF(N224="sníž. přenesená",J224,0)</f>
        <v>0</v>
      </c>
      <c r="BI224" s="178">
        <f>IF(N224="nulová",J224,0)</f>
        <v>0</v>
      </c>
      <c r="BJ224" s="20" t="s">
        <v>79</v>
      </c>
      <c r="BK224" s="178">
        <f>ROUND(I224*H224,2)</f>
        <v>0</v>
      </c>
      <c r="BL224" s="20" t="s">
        <v>150</v>
      </c>
      <c r="BM224" s="177" t="s">
        <v>917</v>
      </c>
    </row>
    <row r="225" s="2" customFormat="1">
      <c r="A225" s="39"/>
      <c r="B225" s="40"/>
      <c r="C225" s="39"/>
      <c r="D225" s="179" t="s">
        <v>152</v>
      </c>
      <c r="E225" s="39"/>
      <c r="F225" s="180" t="s">
        <v>1070</v>
      </c>
      <c r="G225" s="39"/>
      <c r="H225" s="39"/>
      <c r="I225" s="181"/>
      <c r="J225" s="39"/>
      <c r="K225" s="39"/>
      <c r="L225" s="40"/>
      <c r="M225" s="182"/>
      <c r="N225" s="183"/>
      <c r="O225" s="73"/>
      <c r="P225" s="73"/>
      <c r="Q225" s="73"/>
      <c r="R225" s="73"/>
      <c r="S225" s="73"/>
      <c r="T225" s="74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20" t="s">
        <v>152</v>
      </c>
      <c r="AU225" s="20" t="s">
        <v>79</v>
      </c>
    </row>
    <row r="226" s="2" customFormat="1" ht="16.5" customHeight="1">
      <c r="A226" s="39"/>
      <c r="B226" s="165"/>
      <c r="C226" s="166" t="s">
        <v>71</v>
      </c>
      <c r="D226" s="166" t="s">
        <v>145</v>
      </c>
      <c r="E226" s="167" t="s">
        <v>1071</v>
      </c>
      <c r="F226" s="168" t="s">
        <v>1053</v>
      </c>
      <c r="G226" s="169" t="s">
        <v>970</v>
      </c>
      <c r="H226" s="170">
        <v>34</v>
      </c>
      <c r="I226" s="171"/>
      <c r="J226" s="172">
        <f>ROUND(I226*H226,2)</f>
        <v>0</v>
      </c>
      <c r="K226" s="168" t="s">
        <v>3</v>
      </c>
      <c r="L226" s="40"/>
      <c r="M226" s="173" t="s">
        <v>3</v>
      </c>
      <c r="N226" s="174" t="s">
        <v>42</v>
      </c>
      <c r="O226" s="73"/>
      <c r="P226" s="175">
        <f>O226*H226</f>
        <v>0</v>
      </c>
      <c r="Q226" s="175">
        <v>0</v>
      </c>
      <c r="R226" s="175">
        <f>Q226*H226</f>
        <v>0</v>
      </c>
      <c r="S226" s="175">
        <v>0</v>
      </c>
      <c r="T226" s="176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177" t="s">
        <v>150</v>
      </c>
      <c r="AT226" s="177" t="s">
        <v>145</v>
      </c>
      <c r="AU226" s="177" t="s">
        <v>79</v>
      </c>
      <c r="AY226" s="20" t="s">
        <v>142</v>
      </c>
      <c r="BE226" s="178">
        <f>IF(N226="základní",J226,0)</f>
        <v>0</v>
      </c>
      <c r="BF226" s="178">
        <f>IF(N226="snížená",J226,0)</f>
        <v>0</v>
      </c>
      <c r="BG226" s="178">
        <f>IF(N226="zákl. přenesená",J226,0)</f>
        <v>0</v>
      </c>
      <c r="BH226" s="178">
        <f>IF(N226="sníž. přenesená",J226,0)</f>
        <v>0</v>
      </c>
      <c r="BI226" s="178">
        <f>IF(N226="nulová",J226,0)</f>
        <v>0</v>
      </c>
      <c r="BJ226" s="20" t="s">
        <v>79</v>
      </c>
      <c r="BK226" s="178">
        <f>ROUND(I226*H226,2)</f>
        <v>0</v>
      </c>
      <c r="BL226" s="20" t="s">
        <v>150</v>
      </c>
      <c r="BM226" s="177" t="s">
        <v>918</v>
      </c>
    </row>
    <row r="227" s="2" customFormat="1">
      <c r="A227" s="39"/>
      <c r="B227" s="40"/>
      <c r="C227" s="39"/>
      <c r="D227" s="179" t="s">
        <v>152</v>
      </c>
      <c r="E227" s="39"/>
      <c r="F227" s="180" t="s">
        <v>1053</v>
      </c>
      <c r="G227" s="39"/>
      <c r="H227" s="39"/>
      <c r="I227" s="181"/>
      <c r="J227" s="39"/>
      <c r="K227" s="39"/>
      <c r="L227" s="40"/>
      <c r="M227" s="182"/>
      <c r="N227" s="183"/>
      <c r="O227" s="73"/>
      <c r="P227" s="73"/>
      <c r="Q227" s="73"/>
      <c r="R227" s="73"/>
      <c r="S227" s="73"/>
      <c r="T227" s="74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20" t="s">
        <v>152</v>
      </c>
      <c r="AU227" s="20" t="s">
        <v>79</v>
      </c>
    </row>
    <row r="228" s="2" customFormat="1" ht="16.5" customHeight="1">
      <c r="A228" s="39"/>
      <c r="B228" s="165"/>
      <c r="C228" s="166" t="s">
        <v>71</v>
      </c>
      <c r="D228" s="166" t="s">
        <v>145</v>
      </c>
      <c r="E228" s="167" t="s">
        <v>1072</v>
      </c>
      <c r="F228" s="168" t="s">
        <v>1055</v>
      </c>
      <c r="G228" s="169" t="s">
        <v>970</v>
      </c>
      <c r="H228" s="170">
        <v>14</v>
      </c>
      <c r="I228" s="171"/>
      <c r="J228" s="172">
        <f>ROUND(I228*H228,2)</f>
        <v>0</v>
      </c>
      <c r="K228" s="168" t="s">
        <v>3</v>
      </c>
      <c r="L228" s="40"/>
      <c r="M228" s="173" t="s">
        <v>3</v>
      </c>
      <c r="N228" s="174" t="s">
        <v>42</v>
      </c>
      <c r="O228" s="73"/>
      <c r="P228" s="175">
        <f>O228*H228</f>
        <v>0</v>
      </c>
      <c r="Q228" s="175">
        <v>0</v>
      </c>
      <c r="R228" s="175">
        <f>Q228*H228</f>
        <v>0</v>
      </c>
      <c r="S228" s="175">
        <v>0</v>
      </c>
      <c r="T228" s="176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177" t="s">
        <v>150</v>
      </c>
      <c r="AT228" s="177" t="s">
        <v>145</v>
      </c>
      <c r="AU228" s="177" t="s">
        <v>79</v>
      </c>
      <c r="AY228" s="20" t="s">
        <v>142</v>
      </c>
      <c r="BE228" s="178">
        <f>IF(N228="základní",J228,0)</f>
        <v>0</v>
      </c>
      <c r="BF228" s="178">
        <f>IF(N228="snížená",J228,0)</f>
        <v>0</v>
      </c>
      <c r="BG228" s="178">
        <f>IF(N228="zákl. přenesená",J228,0)</f>
        <v>0</v>
      </c>
      <c r="BH228" s="178">
        <f>IF(N228="sníž. přenesená",J228,0)</f>
        <v>0</v>
      </c>
      <c r="BI228" s="178">
        <f>IF(N228="nulová",J228,0)</f>
        <v>0</v>
      </c>
      <c r="BJ228" s="20" t="s">
        <v>79</v>
      </c>
      <c r="BK228" s="178">
        <f>ROUND(I228*H228,2)</f>
        <v>0</v>
      </c>
      <c r="BL228" s="20" t="s">
        <v>150</v>
      </c>
      <c r="BM228" s="177" t="s">
        <v>923</v>
      </c>
    </row>
    <row r="229" s="2" customFormat="1">
      <c r="A229" s="39"/>
      <c r="B229" s="40"/>
      <c r="C229" s="39"/>
      <c r="D229" s="179" t="s">
        <v>152</v>
      </c>
      <c r="E229" s="39"/>
      <c r="F229" s="180" t="s">
        <v>1055</v>
      </c>
      <c r="G229" s="39"/>
      <c r="H229" s="39"/>
      <c r="I229" s="181"/>
      <c r="J229" s="39"/>
      <c r="K229" s="39"/>
      <c r="L229" s="40"/>
      <c r="M229" s="182"/>
      <c r="N229" s="183"/>
      <c r="O229" s="73"/>
      <c r="P229" s="73"/>
      <c r="Q229" s="73"/>
      <c r="R229" s="73"/>
      <c r="S229" s="73"/>
      <c r="T229" s="74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20" t="s">
        <v>152</v>
      </c>
      <c r="AU229" s="20" t="s">
        <v>79</v>
      </c>
    </row>
    <row r="230" s="2" customFormat="1" ht="16.5" customHeight="1">
      <c r="A230" s="39"/>
      <c r="B230" s="165"/>
      <c r="C230" s="166" t="s">
        <v>71</v>
      </c>
      <c r="D230" s="166" t="s">
        <v>145</v>
      </c>
      <c r="E230" s="167" t="s">
        <v>1073</v>
      </c>
      <c r="F230" s="168" t="s">
        <v>1057</v>
      </c>
      <c r="G230" s="169" t="s">
        <v>1058</v>
      </c>
      <c r="H230" s="170">
        <v>1</v>
      </c>
      <c r="I230" s="171"/>
      <c r="J230" s="172">
        <f>ROUND(I230*H230,2)</f>
        <v>0</v>
      </c>
      <c r="K230" s="168" t="s">
        <v>3</v>
      </c>
      <c r="L230" s="40"/>
      <c r="M230" s="173" t="s">
        <v>3</v>
      </c>
      <c r="N230" s="174" t="s">
        <v>42</v>
      </c>
      <c r="O230" s="73"/>
      <c r="P230" s="175">
        <f>O230*H230</f>
        <v>0</v>
      </c>
      <c r="Q230" s="175">
        <v>0</v>
      </c>
      <c r="R230" s="175">
        <f>Q230*H230</f>
        <v>0</v>
      </c>
      <c r="S230" s="175">
        <v>0</v>
      </c>
      <c r="T230" s="176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177" t="s">
        <v>150</v>
      </c>
      <c r="AT230" s="177" t="s">
        <v>145</v>
      </c>
      <c r="AU230" s="177" t="s">
        <v>79</v>
      </c>
      <c r="AY230" s="20" t="s">
        <v>142</v>
      </c>
      <c r="BE230" s="178">
        <f>IF(N230="základní",J230,0)</f>
        <v>0</v>
      </c>
      <c r="BF230" s="178">
        <f>IF(N230="snížená",J230,0)</f>
        <v>0</v>
      </c>
      <c r="BG230" s="178">
        <f>IF(N230="zákl. přenesená",J230,0)</f>
        <v>0</v>
      </c>
      <c r="BH230" s="178">
        <f>IF(N230="sníž. přenesená",J230,0)</f>
        <v>0</v>
      </c>
      <c r="BI230" s="178">
        <f>IF(N230="nulová",J230,0)</f>
        <v>0</v>
      </c>
      <c r="BJ230" s="20" t="s">
        <v>79</v>
      </c>
      <c r="BK230" s="178">
        <f>ROUND(I230*H230,2)</f>
        <v>0</v>
      </c>
      <c r="BL230" s="20" t="s">
        <v>150</v>
      </c>
      <c r="BM230" s="177" t="s">
        <v>928</v>
      </c>
    </row>
    <row r="231" s="2" customFormat="1">
      <c r="A231" s="39"/>
      <c r="B231" s="40"/>
      <c r="C231" s="39"/>
      <c r="D231" s="179" t="s">
        <v>152</v>
      </c>
      <c r="E231" s="39"/>
      <c r="F231" s="180" t="s">
        <v>1057</v>
      </c>
      <c r="G231" s="39"/>
      <c r="H231" s="39"/>
      <c r="I231" s="181"/>
      <c r="J231" s="39"/>
      <c r="K231" s="39"/>
      <c r="L231" s="40"/>
      <c r="M231" s="182"/>
      <c r="N231" s="183"/>
      <c r="O231" s="73"/>
      <c r="P231" s="73"/>
      <c r="Q231" s="73"/>
      <c r="R231" s="73"/>
      <c r="S231" s="73"/>
      <c r="T231" s="74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20" t="s">
        <v>152</v>
      </c>
      <c r="AU231" s="20" t="s">
        <v>79</v>
      </c>
    </row>
    <row r="232" s="2" customFormat="1" ht="16.5" customHeight="1">
      <c r="A232" s="39"/>
      <c r="B232" s="165"/>
      <c r="C232" s="166" t="s">
        <v>71</v>
      </c>
      <c r="D232" s="166" t="s">
        <v>145</v>
      </c>
      <c r="E232" s="167" t="s">
        <v>1074</v>
      </c>
      <c r="F232" s="168" t="s">
        <v>1075</v>
      </c>
      <c r="G232" s="169" t="s">
        <v>193</v>
      </c>
      <c r="H232" s="170">
        <v>810</v>
      </c>
      <c r="I232" s="171"/>
      <c r="J232" s="172">
        <f>ROUND(I232*H232,2)</f>
        <v>0</v>
      </c>
      <c r="K232" s="168" t="s">
        <v>3</v>
      </c>
      <c r="L232" s="40"/>
      <c r="M232" s="173" t="s">
        <v>3</v>
      </c>
      <c r="N232" s="174" t="s">
        <v>42</v>
      </c>
      <c r="O232" s="73"/>
      <c r="P232" s="175">
        <f>O232*H232</f>
        <v>0</v>
      </c>
      <c r="Q232" s="175">
        <v>0</v>
      </c>
      <c r="R232" s="175">
        <f>Q232*H232</f>
        <v>0</v>
      </c>
      <c r="S232" s="175">
        <v>0</v>
      </c>
      <c r="T232" s="176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177" t="s">
        <v>150</v>
      </c>
      <c r="AT232" s="177" t="s">
        <v>145</v>
      </c>
      <c r="AU232" s="177" t="s">
        <v>79</v>
      </c>
      <c r="AY232" s="20" t="s">
        <v>142</v>
      </c>
      <c r="BE232" s="178">
        <f>IF(N232="základní",J232,0)</f>
        <v>0</v>
      </c>
      <c r="BF232" s="178">
        <f>IF(N232="snížená",J232,0)</f>
        <v>0</v>
      </c>
      <c r="BG232" s="178">
        <f>IF(N232="zákl. přenesená",J232,0)</f>
        <v>0</v>
      </c>
      <c r="BH232" s="178">
        <f>IF(N232="sníž. přenesená",J232,0)</f>
        <v>0</v>
      </c>
      <c r="BI232" s="178">
        <f>IF(N232="nulová",J232,0)</f>
        <v>0</v>
      </c>
      <c r="BJ232" s="20" t="s">
        <v>79</v>
      </c>
      <c r="BK232" s="178">
        <f>ROUND(I232*H232,2)</f>
        <v>0</v>
      </c>
      <c r="BL232" s="20" t="s">
        <v>150</v>
      </c>
      <c r="BM232" s="177" t="s">
        <v>930</v>
      </c>
    </row>
    <row r="233" s="2" customFormat="1">
      <c r="A233" s="39"/>
      <c r="B233" s="40"/>
      <c r="C233" s="39"/>
      <c r="D233" s="179" t="s">
        <v>152</v>
      </c>
      <c r="E233" s="39"/>
      <c r="F233" s="180" t="s">
        <v>1075</v>
      </c>
      <c r="G233" s="39"/>
      <c r="H233" s="39"/>
      <c r="I233" s="181"/>
      <c r="J233" s="39"/>
      <c r="K233" s="39"/>
      <c r="L233" s="40"/>
      <c r="M233" s="182"/>
      <c r="N233" s="183"/>
      <c r="O233" s="73"/>
      <c r="P233" s="73"/>
      <c r="Q233" s="73"/>
      <c r="R233" s="73"/>
      <c r="S233" s="73"/>
      <c r="T233" s="74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20" t="s">
        <v>152</v>
      </c>
      <c r="AU233" s="20" t="s">
        <v>79</v>
      </c>
    </row>
    <row r="234" s="2" customFormat="1" ht="16.5" customHeight="1">
      <c r="A234" s="39"/>
      <c r="B234" s="165"/>
      <c r="C234" s="166" t="s">
        <v>71</v>
      </c>
      <c r="D234" s="166" t="s">
        <v>145</v>
      </c>
      <c r="E234" s="167" t="s">
        <v>1028</v>
      </c>
      <c r="F234" s="168" t="s">
        <v>1029</v>
      </c>
      <c r="G234" s="169" t="s">
        <v>193</v>
      </c>
      <c r="H234" s="170">
        <v>30</v>
      </c>
      <c r="I234" s="171"/>
      <c r="J234" s="172">
        <f>ROUND(I234*H234,2)</f>
        <v>0</v>
      </c>
      <c r="K234" s="168" t="s">
        <v>3</v>
      </c>
      <c r="L234" s="40"/>
      <c r="M234" s="173" t="s">
        <v>3</v>
      </c>
      <c r="N234" s="174" t="s">
        <v>42</v>
      </c>
      <c r="O234" s="73"/>
      <c r="P234" s="175">
        <f>O234*H234</f>
        <v>0</v>
      </c>
      <c r="Q234" s="175">
        <v>0</v>
      </c>
      <c r="R234" s="175">
        <f>Q234*H234</f>
        <v>0</v>
      </c>
      <c r="S234" s="175">
        <v>0</v>
      </c>
      <c r="T234" s="176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177" t="s">
        <v>150</v>
      </c>
      <c r="AT234" s="177" t="s">
        <v>145</v>
      </c>
      <c r="AU234" s="177" t="s">
        <v>79</v>
      </c>
      <c r="AY234" s="20" t="s">
        <v>142</v>
      </c>
      <c r="BE234" s="178">
        <f>IF(N234="základní",J234,0)</f>
        <v>0</v>
      </c>
      <c r="BF234" s="178">
        <f>IF(N234="snížená",J234,0)</f>
        <v>0</v>
      </c>
      <c r="BG234" s="178">
        <f>IF(N234="zákl. přenesená",J234,0)</f>
        <v>0</v>
      </c>
      <c r="BH234" s="178">
        <f>IF(N234="sníž. přenesená",J234,0)</f>
        <v>0</v>
      </c>
      <c r="BI234" s="178">
        <f>IF(N234="nulová",J234,0)</f>
        <v>0</v>
      </c>
      <c r="BJ234" s="20" t="s">
        <v>79</v>
      </c>
      <c r="BK234" s="178">
        <f>ROUND(I234*H234,2)</f>
        <v>0</v>
      </c>
      <c r="BL234" s="20" t="s">
        <v>150</v>
      </c>
      <c r="BM234" s="177" t="s">
        <v>933</v>
      </c>
    </row>
    <row r="235" s="2" customFormat="1">
      <c r="A235" s="39"/>
      <c r="B235" s="40"/>
      <c r="C235" s="39"/>
      <c r="D235" s="179" t="s">
        <v>152</v>
      </c>
      <c r="E235" s="39"/>
      <c r="F235" s="180" t="s">
        <v>1029</v>
      </c>
      <c r="G235" s="39"/>
      <c r="H235" s="39"/>
      <c r="I235" s="181"/>
      <c r="J235" s="39"/>
      <c r="K235" s="39"/>
      <c r="L235" s="40"/>
      <c r="M235" s="182"/>
      <c r="N235" s="183"/>
      <c r="O235" s="73"/>
      <c r="P235" s="73"/>
      <c r="Q235" s="73"/>
      <c r="R235" s="73"/>
      <c r="S235" s="73"/>
      <c r="T235" s="74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20" t="s">
        <v>152</v>
      </c>
      <c r="AU235" s="20" t="s">
        <v>79</v>
      </c>
    </row>
    <row r="236" s="2" customFormat="1" ht="16.5" customHeight="1">
      <c r="A236" s="39"/>
      <c r="B236" s="165"/>
      <c r="C236" s="166" t="s">
        <v>71</v>
      </c>
      <c r="D236" s="166" t="s">
        <v>145</v>
      </c>
      <c r="E236" s="167" t="s">
        <v>1030</v>
      </c>
      <c r="F236" s="168" t="s">
        <v>1031</v>
      </c>
      <c r="G236" s="169" t="s">
        <v>193</v>
      </c>
      <c r="H236" s="170">
        <v>30</v>
      </c>
      <c r="I236" s="171"/>
      <c r="J236" s="172">
        <f>ROUND(I236*H236,2)</f>
        <v>0</v>
      </c>
      <c r="K236" s="168" t="s">
        <v>3</v>
      </c>
      <c r="L236" s="40"/>
      <c r="M236" s="173" t="s">
        <v>3</v>
      </c>
      <c r="N236" s="174" t="s">
        <v>42</v>
      </c>
      <c r="O236" s="73"/>
      <c r="P236" s="175">
        <f>O236*H236</f>
        <v>0</v>
      </c>
      <c r="Q236" s="175">
        <v>0</v>
      </c>
      <c r="R236" s="175">
        <f>Q236*H236</f>
        <v>0</v>
      </c>
      <c r="S236" s="175">
        <v>0</v>
      </c>
      <c r="T236" s="176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177" t="s">
        <v>150</v>
      </c>
      <c r="AT236" s="177" t="s">
        <v>145</v>
      </c>
      <c r="AU236" s="177" t="s">
        <v>79</v>
      </c>
      <c r="AY236" s="20" t="s">
        <v>142</v>
      </c>
      <c r="BE236" s="178">
        <f>IF(N236="základní",J236,0)</f>
        <v>0</v>
      </c>
      <c r="BF236" s="178">
        <f>IF(N236="snížená",J236,0)</f>
        <v>0</v>
      </c>
      <c r="BG236" s="178">
        <f>IF(N236="zákl. přenesená",J236,0)</f>
        <v>0</v>
      </c>
      <c r="BH236" s="178">
        <f>IF(N236="sníž. přenesená",J236,0)</f>
        <v>0</v>
      </c>
      <c r="BI236" s="178">
        <f>IF(N236="nulová",J236,0)</f>
        <v>0</v>
      </c>
      <c r="BJ236" s="20" t="s">
        <v>79</v>
      </c>
      <c r="BK236" s="178">
        <f>ROUND(I236*H236,2)</f>
        <v>0</v>
      </c>
      <c r="BL236" s="20" t="s">
        <v>150</v>
      </c>
      <c r="BM236" s="177" t="s">
        <v>936</v>
      </c>
    </row>
    <row r="237" s="2" customFormat="1">
      <c r="A237" s="39"/>
      <c r="B237" s="40"/>
      <c r="C237" s="39"/>
      <c r="D237" s="179" t="s">
        <v>152</v>
      </c>
      <c r="E237" s="39"/>
      <c r="F237" s="180" t="s">
        <v>1031</v>
      </c>
      <c r="G237" s="39"/>
      <c r="H237" s="39"/>
      <c r="I237" s="181"/>
      <c r="J237" s="39"/>
      <c r="K237" s="39"/>
      <c r="L237" s="40"/>
      <c r="M237" s="182"/>
      <c r="N237" s="183"/>
      <c r="O237" s="73"/>
      <c r="P237" s="73"/>
      <c r="Q237" s="73"/>
      <c r="R237" s="73"/>
      <c r="S237" s="73"/>
      <c r="T237" s="74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20" t="s">
        <v>152</v>
      </c>
      <c r="AU237" s="20" t="s">
        <v>79</v>
      </c>
    </row>
    <row r="238" s="2" customFormat="1" ht="16.5" customHeight="1">
      <c r="A238" s="39"/>
      <c r="B238" s="165"/>
      <c r="C238" s="166" t="s">
        <v>71</v>
      </c>
      <c r="D238" s="166" t="s">
        <v>145</v>
      </c>
      <c r="E238" s="167" t="s">
        <v>1076</v>
      </c>
      <c r="F238" s="168" t="s">
        <v>1077</v>
      </c>
      <c r="G238" s="169" t="s">
        <v>193</v>
      </c>
      <c r="H238" s="170">
        <v>50</v>
      </c>
      <c r="I238" s="171"/>
      <c r="J238" s="172">
        <f>ROUND(I238*H238,2)</f>
        <v>0</v>
      </c>
      <c r="K238" s="168" t="s">
        <v>3</v>
      </c>
      <c r="L238" s="40"/>
      <c r="M238" s="173" t="s">
        <v>3</v>
      </c>
      <c r="N238" s="174" t="s">
        <v>42</v>
      </c>
      <c r="O238" s="73"/>
      <c r="P238" s="175">
        <f>O238*H238</f>
        <v>0</v>
      </c>
      <c r="Q238" s="175">
        <v>0</v>
      </c>
      <c r="R238" s="175">
        <f>Q238*H238</f>
        <v>0</v>
      </c>
      <c r="S238" s="175">
        <v>0</v>
      </c>
      <c r="T238" s="176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177" t="s">
        <v>150</v>
      </c>
      <c r="AT238" s="177" t="s">
        <v>145</v>
      </c>
      <c r="AU238" s="177" t="s">
        <v>79</v>
      </c>
      <c r="AY238" s="20" t="s">
        <v>142</v>
      </c>
      <c r="BE238" s="178">
        <f>IF(N238="základní",J238,0)</f>
        <v>0</v>
      </c>
      <c r="BF238" s="178">
        <f>IF(N238="snížená",J238,0)</f>
        <v>0</v>
      </c>
      <c r="BG238" s="178">
        <f>IF(N238="zákl. přenesená",J238,0)</f>
        <v>0</v>
      </c>
      <c r="BH238" s="178">
        <f>IF(N238="sníž. přenesená",J238,0)</f>
        <v>0</v>
      </c>
      <c r="BI238" s="178">
        <f>IF(N238="nulová",J238,0)</f>
        <v>0</v>
      </c>
      <c r="BJ238" s="20" t="s">
        <v>79</v>
      </c>
      <c r="BK238" s="178">
        <f>ROUND(I238*H238,2)</f>
        <v>0</v>
      </c>
      <c r="BL238" s="20" t="s">
        <v>150</v>
      </c>
      <c r="BM238" s="177" t="s">
        <v>937</v>
      </c>
    </row>
    <row r="239" s="2" customFormat="1">
      <c r="A239" s="39"/>
      <c r="B239" s="40"/>
      <c r="C239" s="39"/>
      <c r="D239" s="179" t="s">
        <v>152</v>
      </c>
      <c r="E239" s="39"/>
      <c r="F239" s="180" t="s">
        <v>1077</v>
      </c>
      <c r="G239" s="39"/>
      <c r="H239" s="39"/>
      <c r="I239" s="181"/>
      <c r="J239" s="39"/>
      <c r="K239" s="39"/>
      <c r="L239" s="40"/>
      <c r="M239" s="182"/>
      <c r="N239" s="183"/>
      <c r="O239" s="73"/>
      <c r="P239" s="73"/>
      <c r="Q239" s="73"/>
      <c r="R239" s="73"/>
      <c r="S239" s="73"/>
      <c r="T239" s="74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20" t="s">
        <v>152</v>
      </c>
      <c r="AU239" s="20" t="s">
        <v>79</v>
      </c>
    </row>
    <row r="240" s="2" customFormat="1" ht="16.5" customHeight="1">
      <c r="A240" s="39"/>
      <c r="B240" s="165"/>
      <c r="C240" s="166" t="s">
        <v>71</v>
      </c>
      <c r="D240" s="166" t="s">
        <v>145</v>
      </c>
      <c r="E240" s="167" t="s">
        <v>1032</v>
      </c>
      <c r="F240" s="168" t="s">
        <v>990</v>
      </c>
      <c r="G240" s="169" t="s">
        <v>970</v>
      </c>
      <c r="H240" s="170">
        <v>48</v>
      </c>
      <c r="I240" s="171"/>
      <c r="J240" s="172">
        <f>ROUND(I240*H240,2)</f>
        <v>0</v>
      </c>
      <c r="K240" s="168" t="s">
        <v>3</v>
      </c>
      <c r="L240" s="40"/>
      <c r="M240" s="173" t="s">
        <v>3</v>
      </c>
      <c r="N240" s="174" t="s">
        <v>42</v>
      </c>
      <c r="O240" s="73"/>
      <c r="P240" s="175">
        <f>O240*H240</f>
        <v>0</v>
      </c>
      <c r="Q240" s="175">
        <v>0</v>
      </c>
      <c r="R240" s="175">
        <f>Q240*H240</f>
        <v>0</v>
      </c>
      <c r="S240" s="175">
        <v>0</v>
      </c>
      <c r="T240" s="176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177" t="s">
        <v>150</v>
      </c>
      <c r="AT240" s="177" t="s">
        <v>145</v>
      </c>
      <c r="AU240" s="177" t="s">
        <v>79</v>
      </c>
      <c r="AY240" s="20" t="s">
        <v>142</v>
      </c>
      <c r="BE240" s="178">
        <f>IF(N240="základní",J240,0)</f>
        <v>0</v>
      </c>
      <c r="BF240" s="178">
        <f>IF(N240="snížená",J240,0)</f>
        <v>0</v>
      </c>
      <c r="BG240" s="178">
        <f>IF(N240="zákl. přenesená",J240,0)</f>
        <v>0</v>
      </c>
      <c r="BH240" s="178">
        <f>IF(N240="sníž. přenesená",J240,0)</f>
        <v>0</v>
      </c>
      <c r="BI240" s="178">
        <f>IF(N240="nulová",J240,0)</f>
        <v>0</v>
      </c>
      <c r="BJ240" s="20" t="s">
        <v>79</v>
      </c>
      <c r="BK240" s="178">
        <f>ROUND(I240*H240,2)</f>
        <v>0</v>
      </c>
      <c r="BL240" s="20" t="s">
        <v>150</v>
      </c>
      <c r="BM240" s="177" t="s">
        <v>938</v>
      </c>
    </row>
    <row r="241" s="2" customFormat="1">
      <c r="A241" s="39"/>
      <c r="B241" s="40"/>
      <c r="C241" s="39"/>
      <c r="D241" s="179" t="s">
        <v>152</v>
      </c>
      <c r="E241" s="39"/>
      <c r="F241" s="180" t="s">
        <v>990</v>
      </c>
      <c r="G241" s="39"/>
      <c r="H241" s="39"/>
      <c r="I241" s="181"/>
      <c r="J241" s="39"/>
      <c r="K241" s="39"/>
      <c r="L241" s="40"/>
      <c r="M241" s="182"/>
      <c r="N241" s="183"/>
      <c r="O241" s="73"/>
      <c r="P241" s="73"/>
      <c r="Q241" s="73"/>
      <c r="R241" s="73"/>
      <c r="S241" s="73"/>
      <c r="T241" s="74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20" t="s">
        <v>152</v>
      </c>
      <c r="AU241" s="20" t="s">
        <v>79</v>
      </c>
    </row>
    <row r="242" s="2" customFormat="1" ht="16.5" customHeight="1">
      <c r="A242" s="39"/>
      <c r="B242" s="165"/>
      <c r="C242" s="166" t="s">
        <v>71</v>
      </c>
      <c r="D242" s="166" t="s">
        <v>145</v>
      </c>
      <c r="E242" s="167" t="s">
        <v>1033</v>
      </c>
      <c r="F242" s="168" t="s">
        <v>992</v>
      </c>
      <c r="G242" s="169" t="s">
        <v>970</v>
      </c>
      <c r="H242" s="170">
        <v>38</v>
      </c>
      <c r="I242" s="171"/>
      <c r="J242" s="172">
        <f>ROUND(I242*H242,2)</f>
        <v>0</v>
      </c>
      <c r="K242" s="168" t="s">
        <v>3</v>
      </c>
      <c r="L242" s="40"/>
      <c r="M242" s="173" t="s">
        <v>3</v>
      </c>
      <c r="N242" s="174" t="s">
        <v>42</v>
      </c>
      <c r="O242" s="73"/>
      <c r="P242" s="175">
        <f>O242*H242</f>
        <v>0</v>
      </c>
      <c r="Q242" s="175">
        <v>0</v>
      </c>
      <c r="R242" s="175">
        <f>Q242*H242</f>
        <v>0</v>
      </c>
      <c r="S242" s="175">
        <v>0</v>
      </c>
      <c r="T242" s="176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177" t="s">
        <v>150</v>
      </c>
      <c r="AT242" s="177" t="s">
        <v>145</v>
      </c>
      <c r="AU242" s="177" t="s">
        <v>79</v>
      </c>
      <c r="AY242" s="20" t="s">
        <v>142</v>
      </c>
      <c r="BE242" s="178">
        <f>IF(N242="základní",J242,0)</f>
        <v>0</v>
      </c>
      <c r="BF242" s="178">
        <f>IF(N242="snížená",J242,0)</f>
        <v>0</v>
      </c>
      <c r="BG242" s="178">
        <f>IF(N242="zákl. přenesená",J242,0)</f>
        <v>0</v>
      </c>
      <c r="BH242" s="178">
        <f>IF(N242="sníž. přenesená",J242,0)</f>
        <v>0</v>
      </c>
      <c r="BI242" s="178">
        <f>IF(N242="nulová",J242,0)</f>
        <v>0</v>
      </c>
      <c r="BJ242" s="20" t="s">
        <v>79</v>
      </c>
      <c r="BK242" s="178">
        <f>ROUND(I242*H242,2)</f>
        <v>0</v>
      </c>
      <c r="BL242" s="20" t="s">
        <v>150</v>
      </c>
      <c r="BM242" s="177" t="s">
        <v>943</v>
      </c>
    </row>
    <row r="243" s="2" customFormat="1">
      <c r="A243" s="39"/>
      <c r="B243" s="40"/>
      <c r="C243" s="39"/>
      <c r="D243" s="179" t="s">
        <v>152</v>
      </c>
      <c r="E243" s="39"/>
      <c r="F243" s="180" t="s">
        <v>992</v>
      </c>
      <c r="G243" s="39"/>
      <c r="H243" s="39"/>
      <c r="I243" s="181"/>
      <c r="J243" s="39"/>
      <c r="K243" s="39"/>
      <c r="L243" s="40"/>
      <c r="M243" s="182"/>
      <c r="N243" s="183"/>
      <c r="O243" s="73"/>
      <c r="P243" s="73"/>
      <c r="Q243" s="73"/>
      <c r="R243" s="73"/>
      <c r="S243" s="73"/>
      <c r="T243" s="74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20" t="s">
        <v>152</v>
      </c>
      <c r="AU243" s="20" t="s">
        <v>79</v>
      </c>
    </row>
    <row r="244" s="2" customFormat="1" ht="16.5" customHeight="1">
      <c r="A244" s="39"/>
      <c r="B244" s="165"/>
      <c r="C244" s="166" t="s">
        <v>71</v>
      </c>
      <c r="D244" s="166" t="s">
        <v>145</v>
      </c>
      <c r="E244" s="167" t="s">
        <v>1078</v>
      </c>
      <c r="F244" s="168" t="s">
        <v>1064</v>
      </c>
      <c r="G244" s="169" t="s">
        <v>970</v>
      </c>
      <c r="H244" s="170">
        <v>2</v>
      </c>
      <c r="I244" s="171"/>
      <c r="J244" s="172">
        <f>ROUND(I244*H244,2)</f>
        <v>0</v>
      </c>
      <c r="K244" s="168" t="s">
        <v>3</v>
      </c>
      <c r="L244" s="40"/>
      <c r="M244" s="173" t="s">
        <v>3</v>
      </c>
      <c r="N244" s="174" t="s">
        <v>42</v>
      </c>
      <c r="O244" s="73"/>
      <c r="P244" s="175">
        <f>O244*H244</f>
        <v>0</v>
      </c>
      <c r="Q244" s="175">
        <v>0</v>
      </c>
      <c r="R244" s="175">
        <f>Q244*H244</f>
        <v>0</v>
      </c>
      <c r="S244" s="175">
        <v>0</v>
      </c>
      <c r="T244" s="176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177" t="s">
        <v>150</v>
      </c>
      <c r="AT244" s="177" t="s">
        <v>145</v>
      </c>
      <c r="AU244" s="177" t="s">
        <v>79</v>
      </c>
      <c r="AY244" s="20" t="s">
        <v>142</v>
      </c>
      <c r="BE244" s="178">
        <f>IF(N244="základní",J244,0)</f>
        <v>0</v>
      </c>
      <c r="BF244" s="178">
        <f>IF(N244="snížená",J244,0)</f>
        <v>0</v>
      </c>
      <c r="BG244" s="178">
        <f>IF(N244="zákl. přenesená",J244,0)</f>
        <v>0</v>
      </c>
      <c r="BH244" s="178">
        <f>IF(N244="sníž. přenesená",J244,0)</f>
        <v>0</v>
      </c>
      <c r="BI244" s="178">
        <f>IF(N244="nulová",J244,0)</f>
        <v>0</v>
      </c>
      <c r="BJ244" s="20" t="s">
        <v>79</v>
      </c>
      <c r="BK244" s="178">
        <f>ROUND(I244*H244,2)</f>
        <v>0</v>
      </c>
      <c r="BL244" s="20" t="s">
        <v>150</v>
      </c>
      <c r="BM244" s="177" t="s">
        <v>946</v>
      </c>
    </row>
    <row r="245" s="2" customFormat="1">
      <c r="A245" s="39"/>
      <c r="B245" s="40"/>
      <c r="C245" s="39"/>
      <c r="D245" s="179" t="s">
        <v>152</v>
      </c>
      <c r="E245" s="39"/>
      <c r="F245" s="180" t="s">
        <v>1064</v>
      </c>
      <c r="G245" s="39"/>
      <c r="H245" s="39"/>
      <c r="I245" s="181"/>
      <c r="J245" s="39"/>
      <c r="K245" s="39"/>
      <c r="L245" s="40"/>
      <c r="M245" s="182"/>
      <c r="N245" s="183"/>
      <c r="O245" s="73"/>
      <c r="P245" s="73"/>
      <c r="Q245" s="73"/>
      <c r="R245" s="73"/>
      <c r="S245" s="73"/>
      <c r="T245" s="74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20" t="s">
        <v>152</v>
      </c>
      <c r="AU245" s="20" t="s">
        <v>79</v>
      </c>
    </row>
    <row r="246" s="2" customFormat="1" ht="16.5" customHeight="1">
      <c r="A246" s="39"/>
      <c r="B246" s="165"/>
      <c r="C246" s="166" t="s">
        <v>71</v>
      </c>
      <c r="D246" s="166" t="s">
        <v>145</v>
      </c>
      <c r="E246" s="167" t="s">
        <v>1035</v>
      </c>
      <c r="F246" s="168" t="s">
        <v>996</v>
      </c>
      <c r="G246" s="169" t="s">
        <v>970</v>
      </c>
      <c r="H246" s="170">
        <v>190</v>
      </c>
      <c r="I246" s="171"/>
      <c r="J246" s="172">
        <f>ROUND(I246*H246,2)</f>
        <v>0</v>
      </c>
      <c r="K246" s="168" t="s">
        <v>3</v>
      </c>
      <c r="L246" s="40"/>
      <c r="M246" s="173" t="s">
        <v>3</v>
      </c>
      <c r="N246" s="174" t="s">
        <v>42</v>
      </c>
      <c r="O246" s="73"/>
      <c r="P246" s="175">
        <f>O246*H246</f>
        <v>0</v>
      </c>
      <c r="Q246" s="175">
        <v>0</v>
      </c>
      <c r="R246" s="175">
        <f>Q246*H246</f>
        <v>0</v>
      </c>
      <c r="S246" s="175">
        <v>0</v>
      </c>
      <c r="T246" s="176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177" t="s">
        <v>150</v>
      </c>
      <c r="AT246" s="177" t="s">
        <v>145</v>
      </c>
      <c r="AU246" s="177" t="s">
        <v>79</v>
      </c>
      <c r="AY246" s="20" t="s">
        <v>142</v>
      </c>
      <c r="BE246" s="178">
        <f>IF(N246="základní",J246,0)</f>
        <v>0</v>
      </c>
      <c r="BF246" s="178">
        <f>IF(N246="snížená",J246,0)</f>
        <v>0</v>
      </c>
      <c r="BG246" s="178">
        <f>IF(N246="zákl. přenesená",J246,0)</f>
        <v>0</v>
      </c>
      <c r="BH246" s="178">
        <f>IF(N246="sníž. přenesená",J246,0)</f>
        <v>0</v>
      </c>
      <c r="BI246" s="178">
        <f>IF(N246="nulová",J246,0)</f>
        <v>0</v>
      </c>
      <c r="BJ246" s="20" t="s">
        <v>79</v>
      </c>
      <c r="BK246" s="178">
        <f>ROUND(I246*H246,2)</f>
        <v>0</v>
      </c>
      <c r="BL246" s="20" t="s">
        <v>150</v>
      </c>
      <c r="BM246" s="177" t="s">
        <v>949</v>
      </c>
    </row>
    <row r="247" s="2" customFormat="1">
      <c r="A247" s="39"/>
      <c r="B247" s="40"/>
      <c r="C247" s="39"/>
      <c r="D247" s="179" t="s">
        <v>152</v>
      </c>
      <c r="E247" s="39"/>
      <c r="F247" s="180" t="s">
        <v>996</v>
      </c>
      <c r="G247" s="39"/>
      <c r="H247" s="39"/>
      <c r="I247" s="181"/>
      <c r="J247" s="39"/>
      <c r="K247" s="39"/>
      <c r="L247" s="40"/>
      <c r="M247" s="182"/>
      <c r="N247" s="183"/>
      <c r="O247" s="73"/>
      <c r="P247" s="73"/>
      <c r="Q247" s="73"/>
      <c r="R247" s="73"/>
      <c r="S247" s="73"/>
      <c r="T247" s="74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20" t="s">
        <v>152</v>
      </c>
      <c r="AU247" s="20" t="s">
        <v>79</v>
      </c>
    </row>
    <row r="248" s="12" customFormat="1" ht="25.92" customHeight="1">
      <c r="A248" s="12"/>
      <c r="B248" s="152"/>
      <c r="C248" s="12"/>
      <c r="D248" s="153" t="s">
        <v>70</v>
      </c>
      <c r="E248" s="154" t="s">
        <v>836</v>
      </c>
      <c r="F248" s="154" t="s">
        <v>1079</v>
      </c>
      <c r="G248" s="12"/>
      <c r="H248" s="12"/>
      <c r="I248" s="155"/>
      <c r="J248" s="156">
        <f>BK248</f>
        <v>0</v>
      </c>
      <c r="K248" s="12"/>
      <c r="L248" s="152"/>
      <c r="M248" s="157"/>
      <c r="N248" s="158"/>
      <c r="O248" s="158"/>
      <c r="P248" s="159">
        <f>SUM(P249:P266)</f>
        <v>0</v>
      </c>
      <c r="Q248" s="158"/>
      <c r="R248" s="159">
        <f>SUM(R249:R266)</f>
        <v>0</v>
      </c>
      <c r="S248" s="158"/>
      <c r="T248" s="160">
        <f>SUM(T249:T266)</f>
        <v>0</v>
      </c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R248" s="153" t="s">
        <v>79</v>
      </c>
      <c r="AT248" s="161" t="s">
        <v>70</v>
      </c>
      <c r="AU248" s="161" t="s">
        <v>71</v>
      </c>
      <c r="AY248" s="153" t="s">
        <v>142</v>
      </c>
      <c r="BK248" s="162">
        <f>SUM(BK249:BK266)</f>
        <v>0</v>
      </c>
    </row>
    <row r="249" s="2" customFormat="1" ht="16.5" customHeight="1">
      <c r="A249" s="39"/>
      <c r="B249" s="165"/>
      <c r="C249" s="166" t="s">
        <v>71</v>
      </c>
      <c r="D249" s="166" t="s">
        <v>145</v>
      </c>
      <c r="E249" s="167" t="s">
        <v>1080</v>
      </c>
      <c r="F249" s="168" t="s">
        <v>1081</v>
      </c>
      <c r="G249" s="169" t="s">
        <v>970</v>
      </c>
      <c r="H249" s="170">
        <v>1</v>
      </c>
      <c r="I249" s="171"/>
      <c r="J249" s="172">
        <f>ROUND(I249*H249,2)</f>
        <v>0</v>
      </c>
      <c r="K249" s="168" t="s">
        <v>3</v>
      </c>
      <c r="L249" s="40"/>
      <c r="M249" s="173" t="s">
        <v>3</v>
      </c>
      <c r="N249" s="174" t="s">
        <v>42</v>
      </c>
      <c r="O249" s="73"/>
      <c r="P249" s="175">
        <f>O249*H249</f>
        <v>0</v>
      </c>
      <c r="Q249" s="175">
        <v>0</v>
      </c>
      <c r="R249" s="175">
        <f>Q249*H249</f>
        <v>0</v>
      </c>
      <c r="S249" s="175">
        <v>0</v>
      </c>
      <c r="T249" s="176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177" t="s">
        <v>150</v>
      </c>
      <c r="AT249" s="177" t="s">
        <v>145</v>
      </c>
      <c r="AU249" s="177" t="s">
        <v>79</v>
      </c>
      <c r="AY249" s="20" t="s">
        <v>142</v>
      </c>
      <c r="BE249" s="178">
        <f>IF(N249="základní",J249,0)</f>
        <v>0</v>
      </c>
      <c r="BF249" s="178">
        <f>IF(N249="snížená",J249,0)</f>
        <v>0</v>
      </c>
      <c r="BG249" s="178">
        <f>IF(N249="zákl. přenesená",J249,0)</f>
        <v>0</v>
      </c>
      <c r="BH249" s="178">
        <f>IF(N249="sníž. přenesená",J249,0)</f>
        <v>0</v>
      </c>
      <c r="BI249" s="178">
        <f>IF(N249="nulová",J249,0)</f>
        <v>0</v>
      </c>
      <c r="BJ249" s="20" t="s">
        <v>79</v>
      </c>
      <c r="BK249" s="178">
        <f>ROUND(I249*H249,2)</f>
        <v>0</v>
      </c>
      <c r="BL249" s="20" t="s">
        <v>150</v>
      </c>
      <c r="BM249" s="177" t="s">
        <v>1082</v>
      </c>
    </row>
    <row r="250" s="2" customFormat="1">
      <c r="A250" s="39"/>
      <c r="B250" s="40"/>
      <c r="C250" s="39"/>
      <c r="D250" s="179" t="s">
        <v>152</v>
      </c>
      <c r="E250" s="39"/>
      <c r="F250" s="180" t="s">
        <v>1081</v>
      </c>
      <c r="G250" s="39"/>
      <c r="H250" s="39"/>
      <c r="I250" s="181"/>
      <c r="J250" s="39"/>
      <c r="K250" s="39"/>
      <c r="L250" s="40"/>
      <c r="M250" s="182"/>
      <c r="N250" s="183"/>
      <c r="O250" s="73"/>
      <c r="P250" s="73"/>
      <c r="Q250" s="73"/>
      <c r="R250" s="73"/>
      <c r="S250" s="73"/>
      <c r="T250" s="74"/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T250" s="20" t="s">
        <v>152</v>
      </c>
      <c r="AU250" s="20" t="s">
        <v>79</v>
      </c>
    </row>
    <row r="251" s="2" customFormat="1" ht="16.5" customHeight="1">
      <c r="A251" s="39"/>
      <c r="B251" s="165"/>
      <c r="C251" s="166" t="s">
        <v>71</v>
      </c>
      <c r="D251" s="166" t="s">
        <v>145</v>
      </c>
      <c r="E251" s="167" t="s">
        <v>1083</v>
      </c>
      <c r="F251" s="168" t="s">
        <v>1084</v>
      </c>
      <c r="G251" s="169" t="s">
        <v>970</v>
      </c>
      <c r="H251" s="170">
        <v>0.5</v>
      </c>
      <c r="I251" s="171"/>
      <c r="J251" s="172">
        <f>ROUND(I251*H251,2)</f>
        <v>0</v>
      </c>
      <c r="K251" s="168" t="s">
        <v>3</v>
      </c>
      <c r="L251" s="40"/>
      <c r="M251" s="173" t="s">
        <v>3</v>
      </c>
      <c r="N251" s="174" t="s">
        <v>42</v>
      </c>
      <c r="O251" s="73"/>
      <c r="P251" s="175">
        <f>O251*H251</f>
        <v>0</v>
      </c>
      <c r="Q251" s="175">
        <v>0</v>
      </c>
      <c r="R251" s="175">
        <f>Q251*H251</f>
        <v>0</v>
      </c>
      <c r="S251" s="175">
        <v>0</v>
      </c>
      <c r="T251" s="176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177" t="s">
        <v>150</v>
      </c>
      <c r="AT251" s="177" t="s">
        <v>145</v>
      </c>
      <c r="AU251" s="177" t="s">
        <v>79</v>
      </c>
      <c r="AY251" s="20" t="s">
        <v>142</v>
      </c>
      <c r="BE251" s="178">
        <f>IF(N251="základní",J251,0)</f>
        <v>0</v>
      </c>
      <c r="BF251" s="178">
        <f>IF(N251="snížená",J251,0)</f>
        <v>0</v>
      </c>
      <c r="BG251" s="178">
        <f>IF(N251="zákl. přenesená",J251,0)</f>
        <v>0</v>
      </c>
      <c r="BH251" s="178">
        <f>IF(N251="sníž. přenesená",J251,0)</f>
        <v>0</v>
      </c>
      <c r="BI251" s="178">
        <f>IF(N251="nulová",J251,0)</f>
        <v>0</v>
      </c>
      <c r="BJ251" s="20" t="s">
        <v>79</v>
      </c>
      <c r="BK251" s="178">
        <f>ROUND(I251*H251,2)</f>
        <v>0</v>
      </c>
      <c r="BL251" s="20" t="s">
        <v>150</v>
      </c>
      <c r="BM251" s="177" t="s">
        <v>1085</v>
      </c>
    </row>
    <row r="252" s="2" customFormat="1">
      <c r="A252" s="39"/>
      <c r="B252" s="40"/>
      <c r="C252" s="39"/>
      <c r="D252" s="179" t="s">
        <v>152</v>
      </c>
      <c r="E252" s="39"/>
      <c r="F252" s="180" t="s">
        <v>1084</v>
      </c>
      <c r="G252" s="39"/>
      <c r="H252" s="39"/>
      <c r="I252" s="181"/>
      <c r="J252" s="39"/>
      <c r="K252" s="39"/>
      <c r="L252" s="40"/>
      <c r="M252" s="182"/>
      <c r="N252" s="183"/>
      <c r="O252" s="73"/>
      <c r="P252" s="73"/>
      <c r="Q252" s="73"/>
      <c r="R252" s="73"/>
      <c r="S252" s="73"/>
      <c r="T252" s="74"/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T252" s="20" t="s">
        <v>152</v>
      </c>
      <c r="AU252" s="20" t="s">
        <v>79</v>
      </c>
    </row>
    <row r="253" s="2" customFormat="1" ht="16.5" customHeight="1">
      <c r="A253" s="39"/>
      <c r="B253" s="165"/>
      <c r="C253" s="166" t="s">
        <v>71</v>
      </c>
      <c r="D253" s="166" t="s">
        <v>145</v>
      </c>
      <c r="E253" s="167" t="s">
        <v>1086</v>
      </c>
      <c r="F253" s="168" t="s">
        <v>1087</v>
      </c>
      <c r="G253" s="169" t="s">
        <v>970</v>
      </c>
      <c r="H253" s="170">
        <v>2</v>
      </c>
      <c r="I253" s="171"/>
      <c r="J253" s="172">
        <f>ROUND(I253*H253,2)</f>
        <v>0</v>
      </c>
      <c r="K253" s="168" t="s">
        <v>3</v>
      </c>
      <c r="L253" s="40"/>
      <c r="M253" s="173" t="s">
        <v>3</v>
      </c>
      <c r="N253" s="174" t="s">
        <v>42</v>
      </c>
      <c r="O253" s="73"/>
      <c r="P253" s="175">
        <f>O253*H253</f>
        <v>0</v>
      </c>
      <c r="Q253" s="175">
        <v>0</v>
      </c>
      <c r="R253" s="175">
        <f>Q253*H253</f>
        <v>0</v>
      </c>
      <c r="S253" s="175">
        <v>0</v>
      </c>
      <c r="T253" s="176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177" t="s">
        <v>150</v>
      </c>
      <c r="AT253" s="177" t="s">
        <v>145</v>
      </c>
      <c r="AU253" s="177" t="s">
        <v>79</v>
      </c>
      <c r="AY253" s="20" t="s">
        <v>142</v>
      </c>
      <c r="BE253" s="178">
        <f>IF(N253="základní",J253,0)</f>
        <v>0</v>
      </c>
      <c r="BF253" s="178">
        <f>IF(N253="snížená",J253,0)</f>
        <v>0</v>
      </c>
      <c r="BG253" s="178">
        <f>IF(N253="zákl. přenesená",J253,0)</f>
        <v>0</v>
      </c>
      <c r="BH253" s="178">
        <f>IF(N253="sníž. přenesená",J253,0)</f>
        <v>0</v>
      </c>
      <c r="BI253" s="178">
        <f>IF(N253="nulová",J253,0)</f>
        <v>0</v>
      </c>
      <c r="BJ253" s="20" t="s">
        <v>79</v>
      </c>
      <c r="BK253" s="178">
        <f>ROUND(I253*H253,2)</f>
        <v>0</v>
      </c>
      <c r="BL253" s="20" t="s">
        <v>150</v>
      </c>
      <c r="BM253" s="177" t="s">
        <v>1088</v>
      </c>
    </row>
    <row r="254" s="2" customFormat="1">
      <c r="A254" s="39"/>
      <c r="B254" s="40"/>
      <c r="C254" s="39"/>
      <c r="D254" s="179" t="s">
        <v>152</v>
      </c>
      <c r="E254" s="39"/>
      <c r="F254" s="180" t="s">
        <v>1087</v>
      </c>
      <c r="G254" s="39"/>
      <c r="H254" s="39"/>
      <c r="I254" s="181"/>
      <c r="J254" s="39"/>
      <c r="K254" s="39"/>
      <c r="L254" s="40"/>
      <c r="M254" s="182"/>
      <c r="N254" s="183"/>
      <c r="O254" s="73"/>
      <c r="P254" s="73"/>
      <c r="Q254" s="73"/>
      <c r="R254" s="73"/>
      <c r="S254" s="73"/>
      <c r="T254" s="74"/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T254" s="20" t="s">
        <v>152</v>
      </c>
      <c r="AU254" s="20" t="s">
        <v>79</v>
      </c>
    </row>
    <row r="255" s="2" customFormat="1" ht="16.5" customHeight="1">
      <c r="A255" s="39"/>
      <c r="B255" s="165"/>
      <c r="C255" s="166" t="s">
        <v>71</v>
      </c>
      <c r="D255" s="166" t="s">
        <v>145</v>
      </c>
      <c r="E255" s="167" t="s">
        <v>1089</v>
      </c>
      <c r="F255" s="168" t="s">
        <v>1090</v>
      </c>
      <c r="G255" s="169" t="s">
        <v>970</v>
      </c>
      <c r="H255" s="170">
        <v>23</v>
      </c>
      <c r="I255" s="171"/>
      <c r="J255" s="172">
        <f>ROUND(I255*H255,2)</f>
        <v>0</v>
      </c>
      <c r="K255" s="168" t="s">
        <v>3</v>
      </c>
      <c r="L255" s="40"/>
      <c r="M255" s="173" t="s">
        <v>3</v>
      </c>
      <c r="N255" s="174" t="s">
        <v>42</v>
      </c>
      <c r="O255" s="73"/>
      <c r="P255" s="175">
        <f>O255*H255</f>
        <v>0</v>
      </c>
      <c r="Q255" s="175">
        <v>0</v>
      </c>
      <c r="R255" s="175">
        <f>Q255*H255</f>
        <v>0</v>
      </c>
      <c r="S255" s="175">
        <v>0</v>
      </c>
      <c r="T255" s="176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177" t="s">
        <v>150</v>
      </c>
      <c r="AT255" s="177" t="s">
        <v>145</v>
      </c>
      <c r="AU255" s="177" t="s">
        <v>79</v>
      </c>
      <c r="AY255" s="20" t="s">
        <v>142</v>
      </c>
      <c r="BE255" s="178">
        <f>IF(N255="základní",J255,0)</f>
        <v>0</v>
      </c>
      <c r="BF255" s="178">
        <f>IF(N255="snížená",J255,0)</f>
        <v>0</v>
      </c>
      <c r="BG255" s="178">
        <f>IF(N255="zákl. přenesená",J255,0)</f>
        <v>0</v>
      </c>
      <c r="BH255" s="178">
        <f>IF(N255="sníž. přenesená",J255,0)</f>
        <v>0</v>
      </c>
      <c r="BI255" s="178">
        <f>IF(N255="nulová",J255,0)</f>
        <v>0</v>
      </c>
      <c r="BJ255" s="20" t="s">
        <v>79</v>
      </c>
      <c r="BK255" s="178">
        <f>ROUND(I255*H255,2)</f>
        <v>0</v>
      </c>
      <c r="BL255" s="20" t="s">
        <v>150</v>
      </c>
      <c r="BM255" s="177" t="s">
        <v>1091</v>
      </c>
    </row>
    <row r="256" s="2" customFormat="1">
      <c r="A256" s="39"/>
      <c r="B256" s="40"/>
      <c r="C256" s="39"/>
      <c r="D256" s="179" t="s">
        <v>152</v>
      </c>
      <c r="E256" s="39"/>
      <c r="F256" s="180" t="s">
        <v>1090</v>
      </c>
      <c r="G256" s="39"/>
      <c r="H256" s="39"/>
      <c r="I256" s="181"/>
      <c r="J256" s="39"/>
      <c r="K256" s="39"/>
      <c r="L256" s="40"/>
      <c r="M256" s="182"/>
      <c r="N256" s="183"/>
      <c r="O256" s="73"/>
      <c r="P256" s="73"/>
      <c r="Q256" s="73"/>
      <c r="R256" s="73"/>
      <c r="S256" s="73"/>
      <c r="T256" s="74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20" t="s">
        <v>152</v>
      </c>
      <c r="AU256" s="20" t="s">
        <v>79</v>
      </c>
    </row>
    <row r="257" s="2" customFormat="1" ht="16.5" customHeight="1">
      <c r="A257" s="39"/>
      <c r="B257" s="165"/>
      <c r="C257" s="166" t="s">
        <v>71</v>
      </c>
      <c r="D257" s="166" t="s">
        <v>145</v>
      </c>
      <c r="E257" s="167" t="s">
        <v>1092</v>
      </c>
      <c r="F257" s="168" t="s">
        <v>1093</v>
      </c>
      <c r="G257" s="169" t="s">
        <v>970</v>
      </c>
      <c r="H257" s="170">
        <v>2</v>
      </c>
      <c r="I257" s="171"/>
      <c r="J257" s="172">
        <f>ROUND(I257*H257,2)</f>
        <v>0</v>
      </c>
      <c r="K257" s="168" t="s">
        <v>3</v>
      </c>
      <c r="L257" s="40"/>
      <c r="M257" s="173" t="s">
        <v>3</v>
      </c>
      <c r="N257" s="174" t="s">
        <v>42</v>
      </c>
      <c r="O257" s="73"/>
      <c r="P257" s="175">
        <f>O257*H257</f>
        <v>0</v>
      </c>
      <c r="Q257" s="175">
        <v>0</v>
      </c>
      <c r="R257" s="175">
        <f>Q257*H257</f>
        <v>0</v>
      </c>
      <c r="S257" s="175">
        <v>0</v>
      </c>
      <c r="T257" s="176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177" t="s">
        <v>150</v>
      </c>
      <c r="AT257" s="177" t="s">
        <v>145</v>
      </c>
      <c r="AU257" s="177" t="s">
        <v>79</v>
      </c>
      <c r="AY257" s="20" t="s">
        <v>142</v>
      </c>
      <c r="BE257" s="178">
        <f>IF(N257="základní",J257,0)</f>
        <v>0</v>
      </c>
      <c r="BF257" s="178">
        <f>IF(N257="snížená",J257,0)</f>
        <v>0</v>
      </c>
      <c r="BG257" s="178">
        <f>IF(N257="zákl. přenesená",J257,0)</f>
        <v>0</v>
      </c>
      <c r="BH257" s="178">
        <f>IF(N257="sníž. přenesená",J257,0)</f>
        <v>0</v>
      </c>
      <c r="BI257" s="178">
        <f>IF(N257="nulová",J257,0)</f>
        <v>0</v>
      </c>
      <c r="BJ257" s="20" t="s">
        <v>79</v>
      </c>
      <c r="BK257" s="178">
        <f>ROUND(I257*H257,2)</f>
        <v>0</v>
      </c>
      <c r="BL257" s="20" t="s">
        <v>150</v>
      </c>
      <c r="BM257" s="177" t="s">
        <v>1094</v>
      </c>
    </row>
    <row r="258" s="2" customFormat="1">
      <c r="A258" s="39"/>
      <c r="B258" s="40"/>
      <c r="C258" s="39"/>
      <c r="D258" s="179" t="s">
        <v>152</v>
      </c>
      <c r="E258" s="39"/>
      <c r="F258" s="180" t="s">
        <v>1093</v>
      </c>
      <c r="G258" s="39"/>
      <c r="H258" s="39"/>
      <c r="I258" s="181"/>
      <c r="J258" s="39"/>
      <c r="K258" s="39"/>
      <c r="L258" s="40"/>
      <c r="M258" s="182"/>
      <c r="N258" s="183"/>
      <c r="O258" s="73"/>
      <c r="P258" s="73"/>
      <c r="Q258" s="73"/>
      <c r="R258" s="73"/>
      <c r="S258" s="73"/>
      <c r="T258" s="74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20" t="s">
        <v>152</v>
      </c>
      <c r="AU258" s="20" t="s">
        <v>79</v>
      </c>
    </row>
    <row r="259" s="2" customFormat="1" ht="16.5" customHeight="1">
      <c r="A259" s="39"/>
      <c r="B259" s="165"/>
      <c r="C259" s="166" t="s">
        <v>71</v>
      </c>
      <c r="D259" s="166" t="s">
        <v>145</v>
      </c>
      <c r="E259" s="167" t="s">
        <v>1095</v>
      </c>
      <c r="F259" s="168" t="s">
        <v>1096</v>
      </c>
      <c r="G259" s="169" t="s">
        <v>970</v>
      </c>
      <c r="H259" s="170">
        <v>1</v>
      </c>
      <c r="I259" s="171"/>
      <c r="J259" s="172">
        <f>ROUND(I259*H259,2)</f>
        <v>0</v>
      </c>
      <c r="K259" s="168" t="s">
        <v>3</v>
      </c>
      <c r="L259" s="40"/>
      <c r="M259" s="173" t="s">
        <v>3</v>
      </c>
      <c r="N259" s="174" t="s">
        <v>42</v>
      </c>
      <c r="O259" s="73"/>
      <c r="P259" s="175">
        <f>O259*H259</f>
        <v>0</v>
      </c>
      <c r="Q259" s="175">
        <v>0</v>
      </c>
      <c r="R259" s="175">
        <f>Q259*H259</f>
        <v>0</v>
      </c>
      <c r="S259" s="175">
        <v>0</v>
      </c>
      <c r="T259" s="176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177" t="s">
        <v>150</v>
      </c>
      <c r="AT259" s="177" t="s">
        <v>145</v>
      </c>
      <c r="AU259" s="177" t="s">
        <v>79</v>
      </c>
      <c r="AY259" s="20" t="s">
        <v>142</v>
      </c>
      <c r="BE259" s="178">
        <f>IF(N259="základní",J259,0)</f>
        <v>0</v>
      </c>
      <c r="BF259" s="178">
        <f>IF(N259="snížená",J259,0)</f>
        <v>0</v>
      </c>
      <c r="BG259" s="178">
        <f>IF(N259="zákl. přenesená",J259,0)</f>
        <v>0</v>
      </c>
      <c r="BH259" s="178">
        <f>IF(N259="sníž. přenesená",J259,0)</f>
        <v>0</v>
      </c>
      <c r="BI259" s="178">
        <f>IF(N259="nulová",J259,0)</f>
        <v>0</v>
      </c>
      <c r="BJ259" s="20" t="s">
        <v>79</v>
      </c>
      <c r="BK259" s="178">
        <f>ROUND(I259*H259,2)</f>
        <v>0</v>
      </c>
      <c r="BL259" s="20" t="s">
        <v>150</v>
      </c>
      <c r="BM259" s="177" t="s">
        <v>1097</v>
      </c>
    </row>
    <row r="260" s="2" customFormat="1">
      <c r="A260" s="39"/>
      <c r="B260" s="40"/>
      <c r="C260" s="39"/>
      <c r="D260" s="179" t="s">
        <v>152</v>
      </c>
      <c r="E260" s="39"/>
      <c r="F260" s="180" t="s">
        <v>1096</v>
      </c>
      <c r="G260" s="39"/>
      <c r="H260" s="39"/>
      <c r="I260" s="181"/>
      <c r="J260" s="39"/>
      <c r="K260" s="39"/>
      <c r="L260" s="40"/>
      <c r="M260" s="182"/>
      <c r="N260" s="183"/>
      <c r="O260" s="73"/>
      <c r="P260" s="73"/>
      <c r="Q260" s="73"/>
      <c r="R260" s="73"/>
      <c r="S260" s="73"/>
      <c r="T260" s="74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20" t="s">
        <v>152</v>
      </c>
      <c r="AU260" s="20" t="s">
        <v>79</v>
      </c>
    </row>
    <row r="261" s="2" customFormat="1" ht="16.5" customHeight="1">
      <c r="A261" s="39"/>
      <c r="B261" s="165"/>
      <c r="C261" s="166" t="s">
        <v>71</v>
      </c>
      <c r="D261" s="166" t="s">
        <v>145</v>
      </c>
      <c r="E261" s="167" t="s">
        <v>1098</v>
      </c>
      <c r="F261" s="168" t="s">
        <v>1099</v>
      </c>
      <c r="G261" s="169" t="s">
        <v>970</v>
      </c>
      <c r="H261" s="170">
        <v>3</v>
      </c>
      <c r="I261" s="171"/>
      <c r="J261" s="172">
        <f>ROUND(I261*H261,2)</f>
        <v>0</v>
      </c>
      <c r="K261" s="168" t="s">
        <v>3</v>
      </c>
      <c r="L261" s="40"/>
      <c r="M261" s="173" t="s">
        <v>3</v>
      </c>
      <c r="N261" s="174" t="s">
        <v>42</v>
      </c>
      <c r="O261" s="73"/>
      <c r="P261" s="175">
        <f>O261*H261</f>
        <v>0</v>
      </c>
      <c r="Q261" s="175">
        <v>0</v>
      </c>
      <c r="R261" s="175">
        <f>Q261*H261</f>
        <v>0</v>
      </c>
      <c r="S261" s="175">
        <v>0</v>
      </c>
      <c r="T261" s="176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177" t="s">
        <v>150</v>
      </c>
      <c r="AT261" s="177" t="s">
        <v>145</v>
      </c>
      <c r="AU261" s="177" t="s">
        <v>79</v>
      </c>
      <c r="AY261" s="20" t="s">
        <v>142</v>
      </c>
      <c r="BE261" s="178">
        <f>IF(N261="základní",J261,0)</f>
        <v>0</v>
      </c>
      <c r="BF261" s="178">
        <f>IF(N261="snížená",J261,0)</f>
        <v>0</v>
      </c>
      <c r="BG261" s="178">
        <f>IF(N261="zákl. přenesená",J261,0)</f>
        <v>0</v>
      </c>
      <c r="BH261" s="178">
        <f>IF(N261="sníž. přenesená",J261,0)</f>
        <v>0</v>
      </c>
      <c r="BI261" s="178">
        <f>IF(N261="nulová",J261,0)</f>
        <v>0</v>
      </c>
      <c r="BJ261" s="20" t="s">
        <v>79</v>
      </c>
      <c r="BK261" s="178">
        <f>ROUND(I261*H261,2)</f>
        <v>0</v>
      </c>
      <c r="BL261" s="20" t="s">
        <v>150</v>
      </c>
      <c r="BM261" s="177" t="s">
        <v>1100</v>
      </c>
    </row>
    <row r="262" s="2" customFormat="1">
      <c r="A262" s="39"/>
      <c r="B262" s="40"/>
      <c r="C262" s="39"/>
      <c r="D262" s="179" t="s">
        <v>152</v>
      </c>
      <c r="E262" s="39"/>
      <c r="F262" s="180" t="s">
        <v>1099</v>
      </c>
      <c r="G262" s="39"/>
      <c r="H262" s="39"/>
      <c r="I262" s="181"/>
      <c r="J262" s="39"/>
      <c r="K262" s="39"/>
      <c r="L262" s="40"/>
      <c r="M262" s="182"/>
      <c r="N262" s="183"/>
      <c r="O262" s="73"/>
      <c r="P262" s="73"/>
      <c r="Q262" s="73"/>
      <c r="R262" s="73"/>
      <c r="S262" s="73"/>
      <c r="T262" s="74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20" t="s">
        <v>152</v>
      </c>
      <c r="AU262" s="20" t="s">
        <v>79</v>
      </c>
    </row>
    <row r="263" s="2" customFormat="1" ht="16.5" customHeight="1">
      <c r="A263" s="39"/>
      <c r="B263" s="165"/>
      <c r="C263" s="166" t="s">
        <v>71</v>
      </c>
      <c r="D263" s="166" t="s">
        <v>145</v>
      </c>
      <c r="E263" s="167" t="s">
        <v>1101</v>
      </c>
      <c r="F263" s="168" t="s">
        <v>1102</v>
      </c>
      <c r="G263" s="169" t="s">
        <v>970</v>
      </c>
      <c r="H263" s="170">
        <v>2</v>
      </c>
      <c r="I263" s="171"/>
      <c r="J263" s="172">
        <f>ROUND(I263*H263,2)</f>
        <v>0</v>
      </c>
      <c r="K263" s="168" t="s">
        <v>3</v>
      </c>
      <c r="L263" s="40"/>
      <c r="M263" s="173" t="s">
        <v>3</v>
      </c>
      <c r="N263" s="174" t="s">
        <v>42</v>
      </c>
      <c r="O263" s="73"/>
      <c r="P263" s="175">
        <f>O263*H263</f>
        <v>0</v>
      </c>
      <c r="Q263" s="175">
        <v>0</v>
      </c>
      <c r="R263" s="175">
        <f>Q263*H263</f>
        <v>0</v>
      </c>
      <c r="S263" s="175">
        <v>0</v>
      </c>
      <c r="T263" s="176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177" t="s">
        <v>150</v>
      </c>
      <c r="AT263" s="177" t="s">
        <v>145</v>
      </c>
      <c r="AU263" s="177" t="s">
        <v>79</v>
      </c>
      <c r="AY263" s="20" t="s">
        <v>142</v>
      </c>
      <c r="BE263" s="178">
        <f>IF(N263="základní",J263,0)</f>
        <v>0</v>
      </c>
      <c r="BF263" s="178">
        <f>IF(N263="snížená",J263,0)</f>
        <v>0</v>
      </c>
      <c r="BG263" s="178">
        <f>IF(N263="zákl. přenesená",J263,0)</f>
        <v>0</v>
      </c>
      <c r="BH263" s="178">
        <f>IF(N263="sníž. přenesená",J263,0)</f>
        <v>0</v>
      </c>
      <c r="BI263" s="178">
        <f>IF(N263="nulová",J263,0)</f>
        <v>0</v>
      </c>
      <c r="BJ263" s="20" t="s">
        <v>79</v>
      </c>
      <c r="BK263" s="178">
        <f>ROUND(I263*H263,2)</f>
        <v>0</v>
      </c>
      <c r="BL263" s="20" t="s">
        <v>150</v>
      </c>
      <c r="BM263" s="177" t="s">
        <v>1103</v>
      </c>
    </row>
    <row r="264" s="2" customFormat="1">
      <c r="A264" s="39"/>
      <c r="B264" s="40"/>
      <c r="C264" s="39"/>
      <c r="D264" s="179" t="s">
        <v>152</v>
      </c>
      <c r="E264" s="39"/>
      <c r="F264" s="180" t="s">
        <v>1102</v>
      </c>
      <c r="G264" s="39"/>
      <c r="H264" s="39"/>
      <c r="I264" s="181"/>
      <c r="J264" s="39"/>
      <c r="K264" s="39"/>
      <c r="L264" s="40"/>
      <c r="M264" s="182"/>
      <c r="N264" s="183"/>
      <c r="O264" s="73"/>
      <c r="P264" s="73"/>
      <c r="Q264" s="73"/>
      <c r="R264" s="73"/>
      <c r="S264" s="73"/>
      <c r="T264" s="74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20" t="s">
        <v>152</v>
      </c>
      <c r="AU264" s="20" t="s">
        <v>79</v>
      </c>
    </row>
    <row r="265" s="2" customFormat="1" ht="16.5" customHeight="1">
      <c r="A265" s="39"/>
      <c r="B265" s="165"/>
      <c r="C265" s="166" t="s">
        <v>71</v>
      </c>
      <c r="D265" s="166" t="s">
        <v>145</v>
      </c>
      <c r="E265" s="167" t="s">
        <v>1104</v>
      </c>
      <c r="F265" s="168" t="s">
        <v>1105</v>
      </c>
      <c r="G265" s="169" t="s">
        <v>970</v>
      </c>
      <c r="H265" s="170">
        <v>25</v>
      </c>
      <c r="I265" s="171"/>
      <c r="J265" s="172">
        <f>ROUND(I265*H265,2)</f>
        <v>0</v>
      </c>
      <c r="K265" s="168" t="s">
        <v>3</v>
      </c>
      <c r="L265" s="40"/>
      <c r="M265" s="173" t="s">
        <v>3</v>
      </c>
      <c r="N265" s="174" t="s">
        <v>42</v>
      </c>
      <c r="O265" s="73"/>
      <c r="P265" s="175">
        <f>O265*H265</f>
        <v>0</v>
      </c>
      <c r="Q265" s="175">
        <v>0</v>
      </c>
      <c r="R265" s="175">
        <f>Q265*H265</f>
        <v>0</v>
      </c>
      <c r="S265" s="175">
        <v>0</v>
      </c>
      <c r="T265" s="176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177" t="s">
        <v>150</v>
      </c>
      <c r="AT265" s="177" t="s">
        <v>145</v>
      </c>
      <c r="AU265" s="177" t="s">
        <v>79</v>
      </c>
      <c r="AY265" s="20" t="s">
        <v>142</v>
      </c>
      <c r="BE265" s="178">
        <f>IF(N265="základní",J265,0)</f>
        <v>0</v>
      </c>
      <c r="BF265" s="178">
        <f>IF(N265="snížená",J265,0)</f>
        <v>0</v>
      </c>
      <c r="BG265" s="178">
        <f>IF(N265="zákl. přenesená",J265,0)</f>
        <v>0</v>
      </c>
      <c r="BH265" s="178">
        <f>IF(N265="sníž. přenesená",J265,0)</f>
        <v>0</v>
      </c>
      <c r="BI265" s="178">
        <f>IF(N265="nulová",J265,0)</f>
        <v>0</v>
      </c>
      <c r="BJ265" s="20" t="s">
        <v>79</v>
      </c>
      <c r="BK265" s="178">
        <f>ROUND(I265*H265,2)</f>
        <v>0</v>
      </c>
      <c r="BL265" s="20" t="s">
        <v>150</v>
      </c>
      <c r="BM265" s="177" t="s">
        <v>1106</v>
      </c>
    </row>
    <row r="266" s="2" customFormat="1">
      <c r="A266" s="39"/>
      <c r="B266" s="40"/>
      <c r="C266" s="39"/>
      <c r="D266" s="179" t="s">
        <v>152</v>
      </c>
      <c r="E266" s="39"/>
      <c r="F266" s="180" t="s">
        <v>1105</v>
      </c>
      <c r="G266" s="39"/>
      <c r="H266" s="39"/>
      <c r="I266" s="181"/>
      <c r="J266" s="39"/>
      <c r="K266" s="39"/>
      <c r="L266" s="40"/>
      <c r="M266" s="182"/>
      <c r="N266" s="183"/>
      <c r="O266" s="73"/>
      <c r="P266" s="73"/>
      <c r="Q266" s="73"/>
      <c r="R266" s="73"/>
      <c r="S266" s="73"/>
      <c r="T266" s="74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20" t="s">
        <v>152</v>
      </c>
      <c r="AU266" s="20" t="s">
        <v>79</v>
      </c>
    </row>
    <row r="267" s="12" customFormat="1" ht="25.92" customHeight="1">
      <c r="A267" s="12"/>
      <c r="B267" s="152"/>
      <c r="C267" s="12"/>
      <c r="D267" s="153" t="s">
        <v>70</v>
      </c>
      <c r="E267" s="154" t="s">
        <v>846</v>
      </c>
      <c r="F267" s="154" t="s">
        <v>1107</v>
      </c>
      <c r="G267" s="12"/>
      <c r="H267" s="12"/>
      <c r="I267" s="155"/>
      <c r="J267" s="156">
        <f>BK267</f>
        <v>0</v>
      </c>
      <c r="K267" s="12"/>
      <c r="L267" s="152"/>
      <c r="M267" s="157"/>
      <c r="N267" s="158"/>
      <c r="O267" s="158"/>
      <c r="P267" s="159">
        <f>SUM(P268:P285)</f>
        <v>0</v>
      </c>
      <c r="Q267" s="158"/>
      <c r="R267" s="159">
        <f>SUM(R268:R285)</f>
        <v>0</v>
      </c>
      <c r="S267" s="158"/>
      <c r="T267" s="160">
        <f>SUM(T268:T285)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153" t="s">
        <v>79</v>
      </c>
      <c r="AT267" s="161" t="s">
        <v>70</v>
      </c>
      <c r="AU267" s="161" t="s">
        <v>71</v>
      </c>
      <c r="AY267" s="153" t="s">
        <v>142</v>
      </c>
      <c r="BK267" s="162">
        <f>SUM(BK268:BK285)</f>
        <v>0</v>
      </c>
    </row>
    <row r="268" s="2" customFormat="1" ht="16.5" customHeight="1">
      <c r="A268" s="39"/>
      <c r="B268" s="165"/>
      <c r="C268" s="166" t="s">
        <v>71</v>
      </c>
      <c r="D268" s="166" t="s">
        <v>145</v>
      </c>
      <c r="E268" s="167" t="s">
        <v>1108</v>
      </c>
      <c r="F268" s="168" t="s">
        <v>1081</v>
      </c>
      <c r="G268" s="169" t="s">
        <v>970</v>
      </c>
      <c r="H268" s="170">
        <v>3</v>
      </c>
      <c r="I268" s="171"/>
      <c r="J268" s="172">
        <f>ROUND(I268*H268,2)</f>
        <v>0</v>
      </c>
      <c r="K268" s="168" t="s">
        <v>3</v>
      </c>
      <c r="L268" s="40"/>
      <c r="M268" s="173" t="s">
        <v>3</v>
      </c>
      <c r="N268" s="174" t="s">
        <v>42</v>
      </c>
      <c r="O268" s="73"/>
      <c r="P268" s="175">
        <f>O268*H268</f>
        <v>0</v>
      </c>
      <c r="Q268" s="175">
        <v>0</v>
      </c>
      <c r="R268" s="175">
        <f>Q268*H268</f>
        <v>0</v>
      </c>
      <c r="S268" s="175">
        <v>0</v>
      </c>
      <c r="T268" s="176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177" t="s">
        <v>150</v>
      </c>
      <c r="AT268" s="177" t="s">
        <v>145</v>
      </c>
      <c r="AU268" s="177" t="s">
        <v>79</v>
      </c>
      <c r="AY268" s="20" t="s">
        <v>142</v>
      </c>
      <c r="BE268" s="178">
        <f>IF(N268="základní",J268,0)</f>
        <v>0</v>
      </c>
      <c r="BF268" s="178">
        <f>IF(N268="snížená",J268,0)</f>
        <v>0</v>
      </c>
      <c r="BG268" s="178">
        <f>IF(N268="zákl. přenesená",J268,0)</f>
        <v>0</v>
      </c>
      <c r="BH268" s="178">
        <f>IF(N268="sníž. přenesená",J268,0)</f>
        <v>0</v>
      </c>
      <c r="BI268" s="178">
        <f>IF(N268="nulová",J268,0)</f>
        <v>0</v>
      </c>
      <c r="BJ268" s="20" t="s">
        <v>79</v>
      </c>
      <c r="BK268" s="178">
        <f>ROUND(I268*H268,2)</f>
        <v>0</v>
      </c>
      <c r="BL268" s="20" t="s">
        <v>150</v>
      </c>
      <c r="BM268" s="177" t="s">
        <v>1109</v>
      </c>
    </row>
    <row r="269" s="2" customFormat="1">
      <c r="A269" s="39"/>
      <c r="B269" s="40"/>
      <c r="C269" s="39"/>
      <c r="D269" s="179" t="s">
        <v>152</v>
      </c>
      <c r="E269" s="39"/>
      <c r="F269" s="180" t="s">
        <v>1081</v>
      </c>
      <c r="G269" s="39"/>
      <c r="H269" s="39"/>
      <c r="I269" s="181"/>
      <c r="J269" s="39"/>
      <c r="K269" s="39"/>
      <c r="L269" s="40"/>
      <c r="M269" s="182"/>
      <c r="N269" s="183"/>
      <c r="O269" s="73"/>
      <c r="P269" s="73"/>
      <c r="Q269" s="73"/>
      <c r="R269" s="73"/>
      <c r="S269" s="73"/>
      <c r="T269" s="74"/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T269" s="20" t="s">
        <v>152</v>
      </c>
      <c r="AU269" s="20" t="s">
        <v>79</v>
      </c>
    </row>
    <row r="270" s="2" customFormat="1" ht="16.5" customHeight="1">
      <c r="A270" s="39"/>
      <c r="B270" s="165"/>
      <c r="C270" s="166" t="s">
        <v>71</v>
      </c>
      <c r="D270" s="166" t="s">
        <v>145</v>
      </c>
      <c r="E270" s="167" t="s">
        <v>1110</v>
      </c>
      <c r="F270" s="168" t="s">
        <v>1084</v>
      </c>
      <c r="G270" s="169" t="s">
        <v>970</v>
      </c>
      <c r="H270" s="170">
        <v>0.5</v>
      </c>
      <c r="I270" s="171"/>
      <c r="J270" s="172">
        <f>ROUND(I270*H270,2)</f>
        <v>0</v>
      </c>
      <c r="K270" s="168" t="s">
        <v>3</v>
      </c>
      <c r="L270" s="40"/>
      <c r="M270" s="173" t="s">
        <v>3</v>
      </c>
      <c r="N270" s="174" t="s">
        <v>42</v>
      </c>
      <c r="O270" s="73"/>
      <c r="P270" s="175">
        <f>O270*H270</f>
        <v>0</v>
      </c>
      <c r="Q270" s="175">
        <v>0</v>
      </c>
      <c r="R270" s="175">
        <f>Q270*H270</f>
        <v>0</v>
      </c>
      <c r="S270" s="175">
        <v>0</v>
      </c>
      <c r="T270" s="176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177" t="s">
        <v>150</v>
      </c>
      <c r="AT270" s="177" t="s">
        <v>145</v>
      </c>
      <c r="AU270" s="177" t="s">
        <v>79</v>
      </c>
      <c r="AY270" s="20" t="s">
        <v>142</v>
      </c>
      <c r="BE270" s="178">
        <f>IF(N270="základní",J270,0)</f>
        <v>0</v>
      </c>
      <c r="BF270" s="178">
        <f>IF(N270="snížená",J270,0)</f>
        <v>0</v>
      </c>
      <c r="BG270" s="178">
        <f>IF(N270="zákl. přenesená",J270,0)</f>
        <v>0</v>
      </c>
      <c r="BH270" s="178">
        <f>IF(N270="sníž. přenesená",J270,0)</f>
        <v>0</v>
      </c>
      <c r="BI270" s="178">
        <f>IF(N270="nulová",J270,0)</f>
        <v>0</v>
      </c>
      <c r="BJ270" s="20" t="s">
        <v>79</v>
      </c>
      <c r="BK270" s="178">
        <f>ROUND(I270*H270,2)</f>
        <v>0</v>
      </c>
      <c r="BL270" s="20" t="s">
        <v>150</v>
      </c>
      <c r="BM270" s="177" t="s">
        <v>1111</v>
      </c>
    </row>
    <row r="271" s="2" customFormat="1">
      <c r="A271" s="39"/>
      <c r="B271" s="40"/>
      <c r="C271" s="39"/>
      <c r="D271" s="179" t="s">
        <v>152</v>
      </c>
      <c r="E271" s="39"/>
      <c r="F271" s="180" t="s">
        <v>1084</v>
      </c>
      <c r="G271" s="39"/>
      <c r="H271" s="39"/>
      <c r="I271" s="181"/>
      <c r="J271" s="39"/>
      <c r="K271" s="39"/>
      <c r="L271" s="40"/>
      <c r="M271" s="182"/>
      <c r="N271" s="183"/>
      <c r="O271" s="73"/>
      <c r="P271" s="73"/>
      <c r="Q271" s="73"/>
      <c r="R271" s="73"/>
      <c r="S271" s="73"/>
      <c r="T271" s="74"/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T271" s="20" t="s">
        <v>152</v>
      </c>
      <c r="AU271" s="20" t="s">
        <v>79</v>
      </c>
    </row>
    <row r="272" s="2" customFormat="1" ht="16.5" customHeight="1">
      <c r="A272" s="39"/>
      <c r="B272" s="165"/>
      <c r="C272" s="166" t="s">
        <v>71</v>
      </c>
      <c r="D272" s="166" t="s">
        <v>145</v>
      </c>
      <c r="E272" s="167" t="s">
        <v>1112</v>
      </c>
      <c r="F272" s="168" t="s">
        <v>1087</v>
      </c>
      <c r="G272" s="169" t="s">
        <v>970</v>
      </c>
      <c r="H272" s="170">
        <v>2</v>
      </c>
      <c r="I272" s="171"/>
      <c r="J272" s="172">
        <f>ROUND(I272*H272,2)</f>
        <v>0</v>
      </c>
      <c r="K272" s="168" t="s">
        <v>3</v>
      </c>
      <c r="L272" s="40"/>
      <c r="M272" s="173" t="s">
        <v>3</v>
      </c>
      <c r="N272" s="174" t="s">
        <v>42</v>
      </c>
      <c r="O272" s="73"/>
      <c r="P272" s="175">
        <f>O272*H272</f>
        <v>0</v>
      </c>
      <c r="Q272" s="175">
        <v>0</v>
      </c>
      <c r="R272" s="175">
        <f>Q272*H272</f>
        <v>0</v>
      </c>
      <c r="S272" s="175">
        <v>0</v>
      </c>
      <c r="T272" s="176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177" t="s">
        <v>150</v>
      </c>
      <c r="AT272" s="177" t="s">
        <v>145</v>
      </c>
      <c r="AU272" s="177" t="s">
        <v>79</v>
      </c>
      <c r="AY272" s="20" t="s">
        <v>142</v>
      </c>
      <c r="BE272" s="178">
        <f>IF(N272="základní",J272,0)</f>
        <v>0</v>
      </c>
      <c r="BF272" s="178">
        <f>IF(N272="snížená",J272,0)</f>
        <v>0</v>
      </c>
      <c r="BG272" s="178">
        <f>IF(N272="zákl. přenesená",J272,0)</f>
        <v>0</v>
      </c>
      <c r="BH272" s="178">
        <f>IF(N272="sníž. přenesená",J272,0)</f>
        <v>0</v>
      </c>
      <c r="BI272" s="178">
        <f>IF(N272="nulová",J272,0)</f>
        <v>0</v>
      </c>
      <c r="BJ272" s="20" t="s">
        <v>79</v>
      </c>
      <c r="BK272" s="178">
        <f>ROUND(I272*H272,2)</f>
        <v>0</v>
      </c>
      <c r="BL272" s="20" t="s">
        <v>150</v>
      </c>
      <c r="BM272" s="177" t="s">
        <v>1113</v>
      </c>
    </row>
    <row r="273" s="2" customFormat="1">
      <c r="A273" s="39"/>
      <c r="B273" s="40"/>
      <c r="C273" s="39"/>
      <c r="D273" s="179" t="s">
        <v>152</v>
      </c>
      <c r="E273" s="39"/>
      <c r="F273" s="180" t="s">
        <v>1087</v>
      </c>
      <c r="G273" s="39"/>
      <c r="H273" s="39"/>
      <c r="I273" s="181"/>
      <c r="J273" s="39"/>
      <c r="K273" s="39"/>
      <c r="L273" s="40"/>
      <c r="M273" s="182"/>
      <c r="N273" s="183"/>
      <c r="O273" s="73"/>
      <c r="P273" s="73"/>
      <c r="Q273" s="73"/>
      <c r="R273" s="73"/>
      <c r="S273" s="73"/>
      <c r="T273" s="74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T273" s="20" t="s">
        <v>152</v>
      </c>
      <c r="AU273" s="20" t="s">
        <v>79</v>
      </c>
    </row>
    <row r="274" s="2" customFormat="1" ht="16.5" customHeight="1">
      <c r="A274" s="39"/>
      <c r="B274" s="165"/>
      <c r="C274" s="166" t="s">
        <v>71</v>
      </c>
      <c r="D274" s="166" t="s">
        <v>145</v>
      </c>
      <c r="E274" s="167" t="s">
        <v>1114</v>
      </c>
      <c r="F274" s="168" t="s">
        <v>1090</v>
      </c>
      <c r="G274" s="169" t="s">
        <v>970</v>
      </c>
      <c r="H274" s="170">
        <v>23</v>
      </c>
      <c r="I274" s="171"/>
      <c r="J274" s="172">
        <f>ROUND(I274*H274,2)</f>
        <v>0</v>
      </c>
      <c r="K274" s="168" t="s">
        <v>3</v>
      </c>
      <c r="L274" s="40"/>
      <c r="M274" s="173" t="s">
        <v>3</v>
      </c>
      <c r="N274" s="174" t="s">
        <v>42</v>
      </c>
      <c r="O274" s="73"/>
      <c r="P274" s="175">
        <f>O274*H274</f>
        <v>0</v>
      </c>
      <c r="Q274" s="175">
        <v>0</v>
      </c>
      <c r="R274" s="175">
        <f>Q274*H274</f>
        <v>0</v>
      </c>
      <c r="S274" s="175">
        <v>0</v>
      </c>
      <c r="T274" s="176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177" t="s">
        <v>150</v>
      </c>
      <c r="AT274" s="177" t="s">
        <v>145</v>
      </c>
      <c r="AU274" s="177" t="s">
        <v>79</v>
      </c>
      <c r="AY274" s="20" t="s">
        <v>142</v>
      </c>
      <c r="BE274" s="178">
        <f>IF(N274="základní",J274,0)</f>
        <v>0</v>
      </c>
      <c r="BF274" s="178">
        <f>IF(N274="snížená",J274,0)</f>
        <v>0</v>
      </c>
      <c r="BG274" s="178">
        <f>IF(N274="zákl. přenesená",J274,0)</f>
        <v>0</v>
      </c>
      <c r="BH274" s="178">
        <f>IF(N274="sníž. přenesená",J274,0)</f>
        <v>0</v>
      </c>
      <c r="BI274" s="178">
        <f>IF(N274="nulová",J274,0)</f>
        <v>0</v>
      </c>
      <c r="BJ274" s="20" t="s">
        <v>79</v>
      </c>
      <c r="BK274" s="178">
        <f>ROUND(I274*H274,2)</f>
        <v>0</v>
      </c>
      <c r="BL274" s="20" t="s">
        <v>150</v>
      </c>
      <c r="BM274" s="177" t="s">
        <v>1115</v>
      </c>
    </row>
    <row r="275" s="2" customFormat="1">
      <c r="A275" s="39"/>
      <c r="B275" s="40"/>
      <c r="C275" s="39"/>
      <c r="D275" s="179" t="s">
        <v>152</v>
      </c>
      <c r="E275" s="39"/>
      <c r="F275" s="180" t="s">
        <v>1090</v>
      </c>
      <c r="G275" s="39"/>
      <c r="H275" s="39"/>
      <c r="I275" s="181"/>
      <c r="J275" s="39"/>
      <c r="K275" s="39"/>
      <c r="L275" s="40"/>
      <c r="M275" s="182"/>
      <c r="N275" s="183"/>
      <c r="O275" s="73"/>
      <c r="P275" s="73"/>
      <c r="Q275" s="73"/>
      <c r="R275" s="73"/>
      <c r="S275" s="73"/>
      <c r="T275" s="74"/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T275" s="20" t="s">
        <v>152</v>
      </c>
      <c r="AU275" s="20" t="s">
        <v>79</v>
      </c>
    </row>
    <row r="276" s="2" customFormat="1" ht="16.5" customHeight="1">
      <c r="A276" s="39"/>
      <c r="B276" s="165"/>
      <c r="C276" s="166" t="s">
        <v>71</v>
      </c>
      <c r="D276" s="166" t="s">
        <v>145</v>
      </c>
      <c r="E276" s="167" t="s">
        <v>1116</v>
      </c>
      <c r="F276" s="168" t="s">
        <v>1093</v>
      </c>
      <c r="G276" s="169" t="s">
        <v>970</v>
      </c>
      <c r="H276" s="170">
        <v>2</v>
      </c>
      <c r="I276" s="171"/>
      <c r="J276" s="172">
        <f>ROUND(I276*H276,2)</f>
        <v>0</v>
      </c>
      <c r="K276" s="168" t="s">
        <v>3</v>
      </c>
      <c r="L276" s="40"/>
      <c r="M276" s="173" t="s">
        <v>3</v>
      </c>
      <c r="N276" s="174" t="s">
        <v>42</v>
      </c>
      <c r="O276" s="73"/>
      <c r="P276" s="175">
        <f>O276*H276</f>
        <v>0</v>
      </c>
      <c r="Q276" s="175">
        <v>0</v>
      </c>
      <c r="R276" s="175">
        <f>Q276*H276</f>
        <v>0</v>
      </c>
      <c r="S276" s="175">
        <v>0</v>
      </c>
      <c r="T276" s="176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177" t="s">
        <v>150</v>
      </c>
      <c r="AT276" s="177" t="s">
        <v>145</v>
      </c>
      <c r="AU276" s="177" t="s">
        <v>79</v>
      </c>
      <c r="AY276" s="20" t="s">
        <v>142</v>
      </c>
      <c r="BE276" s="178">
        <f>IF(N276="základní",J276,0)</f>
        <v>0</v>
      </c>
      <c r="BF276" s="178">
        <f>IF(N276="snížená",J276,0)</f>
        <v>0</v>
      </c>
      <c r="BG276" s="178">
        <f>IF(N276="zákl. přenesená",J276,0)</f>
        <v>0</v>
      </c>
      <c r="BH276" s="178">
        <f>IF(N276="sníž. přenesená",J276,0)</f>
        <v>0</v>
      </c>
      <c r="BI276" s="178">
        <f>IF(N276="nulová",J276,0)</f>
        <v>0</v>
      </c>
      <c r="BJ276" s="20" t="s">
        <v>79</v>
      </c>
      <c r="BK276" s="178">
        <f>ROUND(I276*H276,2)</f>
        <v>0</v>
      </c>
      <c r="BL276" s="20" t="s">
        <v>150</v>
      </c>
      <c r="BM276" s="177" t="s">
        <v>1117</v>
      </c>
    </row>
    <row r="277" s="2" customFormat="1">
      <c r="A277" s="39"/>
      <c r="B277" s="40"/>
      <c r="C277" s="39"/>
      <c r="D277" s="179" t="s">
        <v>152</v>
      </c>
      <c r="E277" s="39"/>
      <c r="F277" s="180" t="s">
        <v>1093</v>
      </c>
      <c r="G277" s="39"/>
      <c r="H277" s="39"/>
      <c r="I277" s="181"/>
      <c r="J277" s="39"/>
      <c r="K277" s="39"/>
      <c r="L277" s="40"/>
      <c r="M277" s="182"/>
      <c r="N277" s="183"/>
      <c r="O277" s="73"/>
      <c r="P277" s="73"/>
      <c r="Q277" s="73"/>
      <c r="R277" s="73"/>
      <c r="S277" s="73"/>
      <c r="T277" s="74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T277" s="20" t="s">
        <v>152</v>
      </c>
      <c r="AU277" s="20" t="s">
        <v>79</v>
      </c>
    </row>
    <row r="278" s="2" customFormat="1" ht="16.5" customHeight="1">
      <c r="A278" s="39"/>
      <c r="B278" s="165"/>
      <c r="C278" s="166" t="s">
        <v>71</v>
      </c>
      <c r="D278" s="166" t="s">
        <v>145</v>
      </c>
      <c r="E278" s="167" t="s">
        <v>1118</v>
      </c>
      <c r="F278" s="168" t="s">
        <v>1096</v>
      </c>
      <c r="G278" s="169" t="s">
        <v>970</v>
      </c>
      <c r="H278" s="170">
        <v>1</v>
      </c>
      <c r="I278" s="171"/>
      <c r="J278" s="172">
        <f>ROUND(I278*H278,2)</f>
        <v>0</v>
      </c>
      <c r="K278" s="168" t="s">
        <v>3</v>
      </c>
      <c r="L278" s="40"/>
      <c r="M278" s="173" t="s">
        <v>3</v>
      </c>
      <c r="N278" s="174" t="s">
        <v>42</v>
      </c>
      <c r="O278" s="73"/>
      <c r="P278" s="175">
        <f>O278*H278</f>
        <v>0</v>
      </c>
      <c r="Q278" s="175">
        <v>0</v>
      </c>
      <c r="R278" s="175">
        <f>Q278*H278</f>
        <v>0</v>
      </c>
      <c r="S278" s="175">
        <v>0</v>
      </c>
      <c r="T278" s="176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177" t="s">
        <v>150</v>
      </c>
      <c r="AT278" s="177" t="s">
        <v>145</v>
      </c>
      <c r="AU278" s="177" t="s">
        <v>79</v>
      </c>
      <c r="AY278" s="20" t="s">
        <v>142</v>
      </c>
      <c r="BE278" s="178">
        <f>IF(N278="základní",J278,0)</f>
        <v>0</v>
      </c>
      <c r="BF278" s="178">
        <f>IF(N278="snížená",J278,0)</f>
        <v>0</v>
      </c>
      <c r="BG278" s="178">
        <f>IF(N278="zákl. přenesená",J278,0)</f>
        <v>0</v>
      </c>
      <c r="BH278" s="178">
        <f>IF(N278="sníž. přenesená",J278,0)</f>
        <v>0</v>
      </c>
      <c r="BI278" s="178">
        <f>IF(N278="nulová",J278,0)</f>
        <v>0</v>
      </c>
      <c r="BJ278" s="20" t="s">
        <v>79</v>
      </c>
      <c r="BK278" s="178">
        <f>ROUND(I278*H278,2)</f>
        <v>0</v>
      </c>
      <c r="BL278" s="20" t="s">
        <v>150</v>
      </c>
      <c r="BM278" s="177" t="s">
        <v>1119</v>
      </c>
    </row>
    <row r="279" s="2" customFormat="1">
      <c r="A279" s="39"/>
      <c r="B279" s="40"/>
      <c r="C279" s="39"/>
      <c r="D279" s="179" t="s">
        <v>152</v>
      </c>
      <c r="E279" s="39"/>
      <c r="F279" s="180" t="s">
        <v>1096</v>
      </c>
      <c r="G279" s="39"/>
      <c r="H279" s="39"/>
      <c r="I279" s="181"/>
      <c r="J279" s="39"/>
      <c r="K279" s="39"/>
      <c r="L279" s="40"/>
      <c r="M279" s="182"/>
      <c r="N279" s="183"/>
      <c r="O279" s="73"/>
      <c r="P279" s="73"/>
      <c r="Q279" s="73"/>
      <c r="R279" s="73"/>
      <c r="S279" s="73"/>
      <c r="T279" s="74"/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T279" s="20" t="s">
        <v>152</v>
      </c>
      <c r="AU279" s="20" t="s">
        <v>79</v>
      </c>
    </row>
    <row r="280" s="2" customFormat="1" ht="16.5" customHeight="1">
      <c r="A280" s="39"/>
      <c r="B280" s="165"/>
      <c r="C280" s="166" t="s">
        <v>71</v>
      </c>
      <c r="D280" s="166" t="s">
        <v>145</v>
      </c>
      <c r="E280" s="167" t="s">
        <v>1120</v>
      </c>
      <c r="F280" s="168" t="s">
        <v>1099</v>
      </c>
      <c r="G280" s="169" t="s">
        <v>970</v>
      </c>
      <c r="H280" s="170">
        <v>3</v>
      </c>
      <c r="I280" s="171"/>
      <c r="J280" s="172">
        <f>ROUND(I280*H280,2)</f>
        <v>0</v>
      </c>
      <c r="K280" s="168" t="s">
        <v>3</v>
      </c>
      <c r="L280" s="40"/>
      <c r="M280" s="173" t="s">
        <v>3</v>
      </c>
      <c r="N280" s="174" t="s">
        <v>42</v>
      </c>
      <c r="O280" s="73"/>
      <c r="P280" s="175">
        <f>O280*H280</f>
        <v>0</v>
      </c>
      <c r="Q280" s="175">
        <v>0</v>
      </c>
      <c r="R280" s="175">
        <f>Q280*H280</f>
        <v>0</v>
      </c>
      <c r="S280" s="175">
        <v>0</v>
      </c>
      <c r="T280" s="176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177" t="s">
        <v>150</v>
      </c>
      <c r="AT280" s="177" t="s">
        <v>145</v>
      </c>
      <c r="AU280" s="177" t="s">
        <v>79</v>
      </c>
      <c r="AY280" s="20" t="s">
        <v>142</v>
      </c>
      <c r="BE280" s="178">
        <f>IF(N280="základní",J280,0)</f>
        <v>0</v>
      </c>
      <c r="BF280" s="178">
        <f>IF(N280="snížená",J280,0)</f>
        <v>0</v>
      </c>
      <c r="BG280" s="178">
        <f>IF(N280="zákl. přenesená",J280,0)</f>
        <v>0</v>
      </c>
      <c r="BH280" s="178">
        <f>IF(N280="sníž. přenesená",J280,0)</f>
        <v>0</v>
      </c>
      <c r="BI280" s="178">
        <f>IF(N280="nulová",J280,0)</f>
        <v>0</v>
      </c>
      <c r="BJ280" s="20" t="s">
        <v>79</v>
      </c>
      <c r="BK280" s="178">
        <f>ROUND(I280*H280,2)</f>
        <v>0</v>
      </c>
      <c r="BL280" s="20" t="s">
        <v>150</v>
      </c>
      <c r="BM280" s="177" t="s">
        <v>1121</v>
      </c>
    </row>
    <row r="281" s="2" customFormat="1">
      <c r="A281" s="39"/>
      <c r="B281" s="40"/>
      <c r="C281" s="39"/>
      <c r="D281" s="179" t="s">
        <v>152</v>
      </c>
      <c r="E281" s="39"/>
      <c r="F281" s="180" t="s">
        <v>1099</v>
      </c>
      <c r="G281" s="39"/>
      <c r="H281" s="39"/>
      <c r="I281" s="181"/>
      <c r="J281" s="39"/>
      <c r="K281" s="39"/>
      <c r="L281" s="40"/>
      <c r="M281" s="182"/>
      <c r="N281" s="183"/>
      <c r="O281" s="73"/>
      <c r="P281" s="73"/>
      <c r="Q281" s="73"/>
      <c r="R281" s="73"/>
      <c r="S281" s="73"/>
      <c r="T281" s="74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T281" s="20" t="s">
        <v>152</v>
      </c>
      <c r="AU281" s="20" t="s">
        <v>79</v>
      </c>
    </row>
    <row r="282" s="2" customFormat="1" ht="16.5" customHeight="1">
      <c r="A282" s="39"/>
      <c r="B282" s="165"/>
      <c r="C282" s="166" t="s">
        <v>71</v>
      </c>
      <c r="D282" s="166" t="s">
        <v>145</v>
      </c>
      <c r="E282" s="167" t="s">
        <v>1122</v>
      </c>
      <c r="F282" s="168" t="s">
        <v>1102</v>
      </c>
      <c r="G282" s="169" t="s">
        <v>970</v>
      </c>
      <c r="H282" s="170">
        <v>2</v>
      </c>
      <c r="I282" s="171"/>
      <c r="J282" s="172">
        <f>ROUND(I282*H282,2)</f>
        <v>0</v>
      </c>
      <c r="K282" s="168" t="s">
        <v>3</v>
      </c>
      <c r="L282" s="40"/>
      <c r="M282" s="173" t="s">
        <v>3</v>
      </c>
      <c r="N282" s="174" t="s">
        <v>42</v>
      </c>
      <c r="O282" s="73"/>
      <c r="P282" s="175">
        <f>O282*H282</f>
        <v>0</v>
      </c>
      <c r="Q282" s="175">
        <v>0</v>
      </c>
      <c r="R282" s="175">
        <f>Q282*H282</f>
        <v>0</v>
      </c>
      <c r="S282" s="175">
        <v>0</v>
      </c>
      <c r="T282" s="176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177" t="s">
        <v>150</v>
      </c>
      <c r="AT282" s="177" t="s">
        <v>145</v>
      </c>
      <c r="AU282" s="177" t="s">
        <v>79</v>
      </c>
      <c r="AY282" s="20" t="s">
        <v>142</v>
      </c>
      <c r="BE282" s="178">
        <f>IF(N282="základní",J282,0)</f>
        <v>0</v>
      </c>
      <c r="BF282" s="178">
        <f>IF(N282="snížená",J282,0)</f>
        <v>0</v>
      </c>
      <c r="BG282" s="178">
        <f>IF(N282="zákl. přenesená",J282,0)</f>
        <v>0</v>
      </c>
      <c r="BH282" s="178">
        <f>IF(N282="sníž. přenesená",J282,0)</f>
        <v>0</v>
      </c>
      <c r="BI282" s="178">
        <f>IF(N282="nulová",J282,0)</f>
        <v>0</v>
      </c>
      <c r="BJ282" s="20" t="s">
        <v>79</v>
      </c>
      <c r="BK282" s="178">
        <f>ROUND(I282*H282,2)</f>
        <v>0</v>
      </c>
      <c r="BL282" s="20" t="s">
        <v>150</v>
      </c>
      <c r="BM282" s="177" t="s">
        <v>1123</v>
      </c>
    </row>
    <row r="283" s="2" customFormat="1">
      <c r="A283" s="39"/>
      <c r="B283" s="40"/>
      <c r="C283" s="39"/>
      <c r="D283" s="179" t="s">
        <v>152</v>
      </c>
      <c r="E283" s="39"/>
      <c r="F283" s="180" t="s">
        <v>1102</v>
      </c>
      <c r="G283" s="39"/>
      <c r="H283" s="39"/>
      <c r="I283" s="181"/>
      <c r="J283" s="39"/>
      <c r="K283" s="39"/>
      <c r="L283" s="40"/>
      <c r="M283" s="182"/>
      <c r="N283" s="183"/>
      <c r="O283" s="73"/>
      <c r="P283" s="73"/>
      <c r="Q283" s="73"/>
      <c r="R283" s="73"/>
      <c r="S283" s="73"/>
      <c r="T283" s="74"/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T283" s="20" t="s">
        <v>152</v>
      </c>
      <c r="AU283" s="20" t="s">
        <v>79</v>
      </c>
    </row>
    <row r="284" s="2" customFormat="1" ht="16.5" customHeight="1">
      <c r="A284" s="39"/>
      <c r="B284" s="165"/>
      <c r="C284" s="166" t="s">
        <v>71</v>
      </c>
      <c r="D284" s="166" t="s">
        <v>145</v>
      </c>
      <c r="E284" s="167" t="s">
        <v>1124</v>
      </c>
      <c r="F284" s="168" t="s">
        <v>1125</v>
      </c>
      <c r="G284" s="169" t="s">
        <v>970</v>
      </c>
      <c r="H284" s="170">
        <v>25</v>
      </c>
      <c r="I284" s="171"/>
      <c r="J284" s="172">
        <f>ROUND(I284*H284,2)</f>
        <v>0</v>
      </c>
      <c r="K284" s="168" t="s">
        <v>3</v>
      </c>
      <c r="L284" s="40"/>
      <c r="M284" s="173" t="s">
        <v>3</v>
      </c>
      <c r="N284" s="174" t="s">
        <v>42</v>
      </c>
      <c r="O284" s="73"/>
      <c r="P284" s="175">
        <f>O284*H284</f>
        <v>0</v>
      </c>
      <c r="Q284" s="175">
        <v>0</v>
      </c>
      <c r="R284" s="175">
        <f>Q284*H284</f>
        <v>0</v>
      </c>
      <c r="S284" s="175">
        <v>0</v>
      </c>
      <c r="T284" s="176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177" t="s">
        <v>150</v>
      </c>
      <c r="AT284" s="177" t="s">
        <v>145</v>
      </c>
      <c r="AU284" s="177" t="s">
        <v>79</v>
      </c>
      <c r="AY284" s="20" t="s">
        <v>142</v>
      </c>
      <c r="BE284" s="178">
        <f>IF(N284="základní",J284,0)</f>
        <v>0</v>
      </c>
      <c r="BF284" s="178">
        <f>IF(N284="snížená",J284,0)</f>
        <v>0</v>
      </c>
      <c r="BG284" s="178">
        <f>IF(N284="zákl. přenesená",J284,0)</f>
        <v>0</v>
      </c>
      <c r="BH284" s="178">
        <f>IF(N284="sníž. přenesená",J284,0)</f>
        <v>0</v>
      </c>
      <c r="BI284" s="178">
        <f>IF(N284="nulová",J284,0)</f>
        <v>0</v>
      </c>
      <c r="BJ284" s="20" t="s">
        <v>79</v>
      </c>
      <c r="BK284" s="178">
        <f>ROUND(I284*H284,2)</f>
        <v>0</v>
      </c>
      <c r="BL284" s="20" t="s">
        <v>150</v>
      </c>
      <c r="BM284" s="177" t="s">
        <v>1126</v>
      </c>
    </row>
    <row r="285" s="2" customFormat="1">
      <c r="A285" s="39"/>
      <c r="B285" s="40"/>
      <c r="C285" s="39"/>
      <c r="D285" s="179" t="s">
        <v>152</v>
      </c>
      <c r="E285" s="39"/>
      <c r="F285" s="180" t="s">
        <v>1125</v>
      </c>
      <c r="G285" s="39"/>
      <c r="H285" s="39"/>
      <c r="I285" s="181"/>
      <c r="J285" s="39"/>
      <c r="K285" s="39"/>
      <c r="L285" s="40"/>
      <c r="M285" s="182"/>
      <c r="N285" s="183"/>
      <c r="O285" s="73"/>
      <c r="P285" s="73"/>
      <c r="Q285" s="73"/>
      <c r="R285" s="73"/>
      <c r="S285" s="73"/>
      <c r="T285" s="74"/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T285" s="20" t="s">
        <v>152</v>
      </c>
      <c r="AU285" s="20" t="s">
        <v>79</v>
      </c>
    </row>
    <row r="286" s="12" customFormat="1" ht="25.92" customHeight="1">
      <c r="A286" s="12"/>
      <c r="B286" s="152"/>
      <c r="C286" s="12"/>
      <c r="D286" s="153" t="s">
        <v>70</v>
      </c>
      <c r="E286" s="154" t="s">
        <v>856</v>
      </c>
      <c r="F286" s="154" t="s">
        <v>1127</v>
      </c>
      <c r="G286" s="12"/>
      <c r="H286" s="12"/>
      <c r="I286" s="155"/>
      <c r="J286" s="156">
        <f>BK286</f>
        <v>0</v>
      </c>
      <c r="K286" s="12"/>
      <c r="L286" s="152"/>
      <c r="M286" s="157"/>
      <c r="N286" s="158"/>
      <c r="O286" s="158"/>
      <c r="P286" s="159">
        <f>SUM(P287:P290)</f>
        <v>0</v>
      </c>
      <c r="Q286" s="158"/>
      <c r="R286" s="159">
        <f>SUM(R287:R290)</f>
        <v>0</v>
      </c>
      <c r="S286" s="158"/>
      <c r="T286" s="160">
        <f>SUM(T287:T290)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153" t="s">
        <v>79</v>
      </c>
      <c r="AT286" s="161" t="s">
        <v>70</v>
      </c>
      <c r="AU286" s="161" t="s">
        <v>71</v>
      </c>
      <c r="AY286" s="153" t="s">
        <v>142</v>
      </c>
      <c r="BK286" s="162">
        <f>SUM(BK287:BK290)</f>
        <v>0</v>
      </c>
    </row>
    <row r="287" s="2" customFormat="1" ht="16.5" customHeight="1">
      <c r="A287" s="39"/>
      <c r="B287" s="165"/>
      <c r="C287" s="166" t="s">
        <v>71</v>
      </c>
      <c r="D287" s="166" t="s">
        <v>145</v>
      </c>
      <c r="E287" s="167" t="s">
        <v>1128</v>
      </c>
      <c r="F287" s="168" t="s">
        <v>1129</v>
      </c>
      <c r="G287" s="169" t="s">
        <v>963</v>
      </c>
      <c r="H287" s="170">
        <v>24</v>
      </c>
      <c r="I287" s="171"/>
      <c r="J287" s="172">
        <f>ROUND(I287*H287,2)</f>
        <v>0</v>
      </c>
      <c r="K287" s="168" t="s">
        <v>3</v>
      </c>
      <c r="L287" s="40"/>
      <c r="M287" s="173" t="s">
        <v>3</v>
      </c>
      <c r="N287" s="174" t="s">
        <v>42</v>
      </c>
      <c r="O287" s="73"/>
      <c r="P287" s="175">
        <f>O287*H287</f>
        <v>0</v>
      </c>
      <c r="Q287" s="175">
        <v>0</v>
      </c>
      <c r="R287" s="175">
        <f>Q287*H287</f>
        <v>0</v>
      </c>
      <c r="S287" s="175">
        <v>0</v>
      </c>
      <c r="T287" s="176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177" t="s">
        <v>150</v>
      </c>
      <c r="AT287" s="177" t="s">
        <v>145</v>
      </c>
      <c r="AU287" s="177" t="s">
        <v>79</v>
      </c>
      <c r="AY287" s="20" t="s">
        <v>142</v>
      </c>
      <c r="BE287" s="178">
        <f>IF(N287="základní",J287,0)</f>
        <v>0</v>
      </c>
      <c r="BF287" s="178">
        <f>IF(N287="snížená",J287,0)</f>
        <v>0</v>
      </c>
      <c r="BG287" s="178">
        <f>IF(N287="zákl. přenesená",J287,0)</f>
        <v>0</v>
      </c>
      <c r="BH287" s="178">
        <f>IF(N287="sníž. přenesená",J287,0)</f>
        <v>0</v>
      </c>
      <c r="BI287" s="178">
        <f>IF(N287="nulová",J287,0)</f>
        <v>0</v>
      </c>
      <c r="BJ287" s="20" t="s">
        <v>79</v>
      </c>
      <c r="BK287" s="178">
        <f>ROUND(I287*H287,2)</f>
        <v>0</v>
      </c>
      <c r="BL287" s="20" t="s">
        <v>150</v>
      </c>
      <c r="BM287" s="177" t="s">
        <v>1130</v>
      </c>
    </row>
    <row r="288" s="2" customFormat="1">
      <c r="A288" s="39"/>
      <c r="B288" s="40"/>
      <c r="C288" s="39"/>
      <c r="D288" s="179" t="s">
        <v>152</v>
      </c>
      <c r="E288" s="39"/>
      <c r="F288" s="180" t="s">
        <v>1129</v>
      </c>
      <c r="G288" s="39"/>
      <c r="H288" s="39"/>
      <c r="I288" s="181"/>
      <c r="J288" s="39"/>
      <c r="K288" s="39"/>
      <c r="L288" s="40"/>
      <c r="M288" s="182"/>
      <c r="N288" s="183"/>
      <c r="O288" s="73"/>
      <c r="P288" s="73"/>
      <c r="Q288" s="73"/>
      <c r="R288" s="73"/>
      <c r="S288" s="73"/>
      <c r="T288" s="74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20" t="s">
        <v>152</v>
      </c>
      <c r="AU288" s="20" t="s">
        <v>79</v>
      </c>
    </row>
    <row r="289" s="2" customFormat="1" ht="16.5" customHeight="1">
      <c r="A289" s="39"/>
      <c r="B289" s="165"/>
      <c r="C289" s="166" t="s">
        <v>71</v>
      </c>
      <c r="D289" s="166" t="s">
        <v>145</v>
      </c>
      <c r="E289" s="167" t="s">
        <v>1131</v>
      </c>
      <c r="F289" s="168" t="s">
        <v>1132</v>
      </c>
      <c r="G289" s="169" t="s">
        <v>963</v>
      </c>
      <c r="H289" s="170">
        <v>24</v>
      </c>
      <c r="I289" s="171"/>
      <c r="J289" s="172">
        <f>ROUND(I289*H289,2)</f>
        <v>0</v>
      </c>
      <c r="K289" s="168" t="s">
        <v>3</v>
      </c>
      <c r="L289" s="40"/>
      <c r="M289" s="173" t="s">
        <v>3</v>
      </c>
      <c r="N289" s="174" t="s">
        <v>42</v>
      </c>
      <c r="O289" s="73"/>
      <c r="P289" s="175">
        <f>O289*H289</f>
        <v>0</v>
      </c>
      <c r="Q289" s="175">
        <v>0</v>
      </c>
      <c r="R289" s="175">
        <f>Q289*H289</f>
        <v>0</v>
      </c>
      <c r="S289" s="175">
        <v>0</v>
      </c>
      <c r="T289" s="176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177" t="s">
        <v>150</v>
      </c>
      <c r="AT289" s="177" t="s">
        <v>145</v>
      </c>
      <c r="AU289" s="177" t="s">
        <v>79</v>
      </c>
      <c r="AY289" s="20" t="s">
        <v>142</v>
      </c>
      <c r="BE289" s="178">
        <f>IF(N289="základní",J289,0)</f>
        <v>0</v>
      </c>
      <c r="BF289" s="178">
        <f>IF(N289="snížená",J289,0)</f>
        <v>0</v>
      </c>
      <c r="BG289" s="178">
        <f>IF(N289="zákl. přenesená",J289,0)</f>
        <v>0</v>
      </c>
      <c r="BH289" s="178">
        <f>IF(N289="sníž. přenesená",J289,0)</f>
        <v>0</v>
      </c>
      <c r="BI289" s="178">
        <f>IF(N289="nulová",J289,0)</f>
        <v>0</v>
      </c>
      <c r="BJ289" s="20" t="s">
        <v>79</v>
      </c>
      <c r="BK289" s="178">
        <f>ROUND(I289*H289,2)</f>
        <v>0</v>
      </c>
      <c r="BL289" s="20" t="s">
        <v>150</v>
      </c>
      <c r="BM289" s="177" t="s">
        <v>1133</v>
      </c>
    </row>
    <row r="290" s="2" customFormat="1">
      <c r="A290" s="39"/>
      <c r="B290" s="40"/>
      <c r="C290" s="39"/>
      <c r="D290" s="179" t="s">
        <v>152</v>
      </c>
      <c r="E290" s="39"/>
      <c r="F290" s="180" t="s">
        <v>1132</v>
      </c>
      <c r="G290" s="39"/>
      <c r="H290" s="39"/>
      <c r="I290" s="181"/>
      <c r="J290" s="39"/>
      <c r="K290" s="39"/>
      <c r="L290" s="40"/>
      <c r="M290" s="224"/>
      <c r="N290" s="225"/>
      <c r="O290" s="226"/>
      <c r="P290" s="226"/>
      <c r="Q290" s="226"/>
      <c r="R290" s="226"/>
      <c r="S290" s="226"/>
      <c r="T290" s="227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20" t="s">
        <v>152</v>
      </c>
      <c r="AU290" s="20" t="s">
        <v>79</v>
      </c>
    </row>
    <row r="291" s="2" customFormat="1" ht="6.96" customHeight="1">
      <c r="A291" s="39"/>
      <c r="B291" s="56"/>
      <c r="C291" s="57"/>
      <c r="D291" s="57"/>
      <c r="E291" s="57"/>
      <c r="F291" s="57"/>
      <c r="G291" s="57"/>
      <c r="H291" s="57"/>
      <c r="I291" s="57"/>
      <c r="J291" s="57"/>
      <c r="K291" s="57"/>
      <c r="L291" s="40"/>
      <c r="M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</row>
  </sheetData>
  <autoFilter ref="C87:K290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93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110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UHK - Objekt E - Stavební úpravy pracoviště centra terénní archeologie (CETA)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111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1134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8. 12. 2025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/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>Univerzita Hradec Králové</v>
      </c>
      <c r="F15" s="39"/>
      <c r="G15" s="39"/>
      <c r="H15" s="39"/>
      <c r="I15" s="33" t="s">
        <v>28</v>
      </c>
      <c r="J15" s="28" t="str">
        <f>IF('Rekapitulace stavby'!AN11="","",'Rekapitulace stavby'!AN11)</f>
        <v/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/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>Fplan projekty a stavby s. r. o.</v>
      </c>
      <c r="F21" s="39"/>
      <c r="G21" s="39"/>
      <c r="H21" s="39"/>
      <c r="I21" s="33" t="s">
        <v>28</v>
      </c>
      <c r="J21" s="28" t="str">
        <f>IF('Rekapitulace stavby'!AN17="","",'Rekapitulace stavby'!AN17)</f>
        <v/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28</v>
      </c>
      <c r="J24" s="28" t="str">
        <f>IF('Rekapitulace stavby'!AN20="","",'Rekapitulace stavby'!AN20)</f>
        <v/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ROUND(J81,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ROUND((SUM(BE81:BE109)),  2)</f>
        <v>0</v>
      </c>
      <c r="G33" s="39"/>
      <c r="H33" s="39"/>
      <c r="I33" s="124">
        <v>0.20999999999999999</v>
      </c>
      <c r="J33" s="123">
        <f>ROUND(((SUM(BE81:BE109))*I33),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ROUND((SUM(BF81:BF109)),  2)</f>
        <v>0</v>
      </c>
      <c r="G34" s="39"/>
      <c r="H34" s="39"/>
      <c r="I34" s="124">
        <v>0.12</v>
      </c>
      <c r="J34" s="123">
        <f>ROUND(((SUM(BF81:BF109))*I34),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ROUND((SUM(BG81:BG109)),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ROUND((SUM(BH81:BH109)),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ROUND((SUM(BI81:BI109)),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114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UHK - Objekt E - Stavební úpravy pracoviště centra terénní archeologie (CETA)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111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01.4b - Elektro - slaboproud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8. 12. 2025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Univerzita Hradec Králové</v>
      </c>
      <c r="G54" s="39"/>
      <c r="H54" s="39"/>
      <c r="I54" s="33" t="s">
        <v>31</v>
      </c>
      <c r="J54" s="37" t="str">
        <f>E21</f>
        <v>Fplan projekty a stavby s. r. 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115</v>
      </c>
      <c r="D57" s="125"/>
      <c r="E57" s="125"/>
      <c r="F57" s="125"/>
      <c r="G57" s="125"/>
      <c r="H57" s="125"/>
      <c r="I57" s="125"/>
      <c r="J57" s="132" t="s">
        <v>116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J81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117</v>
      </c>
    </row>
    <row r="60" s="9" customFormat="1" ht="24.96" customHeight="1">
      <c r="A60" s="9"/>
      <c r="B60" s="134"/>
      <c r="C60" s="9"/>
      <c r="D60" s="135" t="s">
        <v>121</v>
      </c>
      <c r="E60" s="136"/>
      <c r="F60" s="136"/>
      <c r="G60" s="136"/>
      <c r="H60" s="136"/>
      <c r="I60" s="136"/>
      <c r="J60" s="137">
        <f>J82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1135</v>
      </c>
      <c r="E61" s="140"/>
      <c r="F61" s="140"/>
      <c r="G61" s="140"/>
      <c r="H61" s="140"/>
      <c r="I61" s="140"/>
      <c r="J61" s="141">
        <f>J83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117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</row>
    <row r="63" s="2" customFormat="1" ht="6.96" customHeight="1">
      <c r="A63" s="39"/>
      <c r="B63" s="56"/>
      <c r="C63" s="57"/>
      <c r="D63" s="57"/>
      <c r="E63" s="57"/>
      <c r="F63" s="57"/>
      <c r="G63" s="57"/>
      <c r="H63" s="57"/>
      <c r="I63" s="57"/>
      <c r="J63" s="57"/>
      <c r="K63" s="57"/>
      <c r="L63" s="117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</row>
    <row r="67" s="2" customFormat="1" ht="6.96" customHeight="1">
      <c r="A67" s="39"/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68" s="2" customFormat="1" ht="24.96" customHeight="1">
      <c r="A68" s="39"/>
      <c r="B68" s="40"/>
      <c r="C68" s="24" t="s">
        <v>127</v>
      </c>
      <c r="D68" s="39"/>
      <c r="E68" s="39"/>
      <c r="F68" s="39"/>
      <c r="G68" s="39"/>
      <c r="H68" s="39"/>
      <c r="I68" s="39"/>
      <c r="J68" s="39"/>
      <c r="K68" s="39"/>
      <c r="L68" s="117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40"/>
      <c r="C69" s="39"/>
      <c r="D69" s="39"/>
      <c r="E69" s="39"/>
      <c r="F69" s="39"/>
      <c r="G69" s="39"/>
      <c r="H69" s="39"/>
      <c r="I69" s="39"/>
      <c r="J69" s="39"/>
      <c r="K69" s="39"/>
      <c r="L69" s="117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12" customHeight="1">
      <c r="A70" s="39"/>
      <c r="B70" s="40"/>
      <c r="C70" s="33" t="s">
        <v>17</v>
      </c>
      <c r="D70" s="39"/>
      <c r="E70" s="39"/>
      <c r="F70" s="39"/>
      <c r="G70" s="39"/>
      <c r="H70" s="39"/>
      <c r="I70" s="39"/>
      <c r="J70" s="39"/>
      <c r="K70" s="3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16.5" customHeight="1">
      <c r="A71" s="39"/>
      <c r="B71" s="40"/>
      <c r="C71" s="39"/>
      <c r="D71" s="39"/>
      <c r="E71" s="116" t="str">
        <f>E7</f>
        <v>UHK - Objekt E - Stavební úpravy pracoviště centra terénní archeologie (CETA)</v>
      </c>
      <c r="F71" s="33"/>
      <c r="G71" s="33"/>
      <c r="H71" s="33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111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39"/>
      <c r="D73" s="39"/>
      <c r="E73" s="63" t="str">
        <f>E9</f>
        <v>SO 01.4b - Elektro - slaboproud</v>
      </c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6.96" customHeight="1">
      <c r="A74" s="39"/>
      <c r="B74" s="40"/>
      <c r="C74" s="39"/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2" customHeight="1">
      <c r="A75" s="39"/>
      <c r="B75" s="40"/>
      <c r="C75" s="33" t="s">
        <v>21</v>
      </c>
      <c r="D75" s="39"/>
      <c r="E75" s="39"/>
      <c r="F75" s="28" t="str">
        <f>F12</f>
        <v xml:space="preserve"> </v>
      </c>
      <c r="G75" s="39"/>
      <c r="H75" s="39"/>
      <c r="I75" s="33" t="s">
        <v>23</v>
      </c>
      <c r="J75" s="65" t="str">
        <f>IF(J12="","",J12)</f>
        <v>8. 12. 2025</v>
      </c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25.65" customHeight="1">
      <c r="A77" s="39"/>
      <c r="B77" s="40"/>
      <c r="C77" s="33" t="s">
        <v>25</v>
      </c>
      <c r="D77" s="39"/>
      <c r="E77" s="39"/>
      <c r="F77" s="28" t="str">
        <f>E15</f>
        <v>Univerzita Hradec Králové</v>
      </c>
      <c r="G77" s="39"/>
      <c r="H77" s="39"/>
      <c r="I77" s="33" t="s">
        <v>31</v>
      </c>
      <c r="J77" s="37" t="str">
        <f>E21</f>
        <v>Fplan projekty a stavby s. r. o.</v>
      </c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5.15" customHeight="1">
      <c r="A78" s="39"/>
      <c r="B78" s="40"/>
      <c r="C78" s="33" t="s">
        <v>29</v>
      </c>
      <c r="D78" s="39"/>
      <c r="E78" s="39"/>
      <c r="F78" s="28" t="str">
        <f>IF(E18="","",E18)</f>
        <v>Vyplň údaj</v>
      </c>
      <c r="G78" s="39"/>
      <c r="H78" s="39"/>
      <c r="I78" s="33" t="s">
        <v>34</v>
      </c>
      <c r="J78" s="37" t="str">
        <f>E24</f>
        <v xml:space="preserve"> </v>
      </c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0.32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11" customFormat="1" ht="29.28" customHeight="1">
      <c r="A80" s="142"/>
      <c r="B80" s="143"/>
      <c r="C80" s="144" t="s">
        <v>128</v>
      </c>
      <c r="D80" s="145" t="s">
        <v>56</v>
      </c>
      <c r="E80" s="145" t="s">
        <v>52</v>
      </c>
      <c r="F80" s="145" t="s">
        <v>53</v>
      </c>
      <c r="G80" s="145" t="s">
        <v>129</v>
      </c>
      <c r="H80" s="145" t="s">
        <v>130</v>
      </c>
      <c r="I80" s="145" t="s">
        <v>131</v>
      </c>
      <c r="J80" s="145" t="s">
        <v>116</v>
      </c>
      <c r="K80" s="146" t="s">
        <v>132</v>
      </c>
      <c r="L80" s="147"/>
      <c r="M80" s="81" t="s">
        <v>3</v>
      </c>
      <c r="N80" s="82" t="s">
        <v>41</v>
      </c>
      <c r="O80" s="82" t="s">
        <v>133</v>
      </c>
      <c r="P80" s="82" t="s">
        <v>134</v>
      </c>
      <c r="Q80" s="82" t="s">
        <v>135</v>
      </c>
      <c r="R80" s="82" t="s">
        <v>136</v>
      </c>
      <c r="S80" s="82" t="s">
        <v>137</v>
      </c>
      <c r="T80" s="83" t="s">
        <v>138</v>
      </c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</row>
    <row r="81" s="2" customFormat="1" ht="22.8" customHeight="1">
      <c r="A81" s="39"/>
      <c r="B81" s="40"/>
      <c r="C81" s="88" t="s">
        <v>139</v>
      </c>
      <c r="D81" s="39"/>
      <c r="E81" s="39"/>
      <c r="F81" s="39"/>
      <c r="G81" s="39"/>
      <c r="H81" s="39"/>
      <c r="I81" s="39"/>
      <c r="J81" s="148">
        <f>BK81</f>
        <v>0</v>
      </c>
      <c r="K81" s="39"/>
      <c r="L81" s="40"/>
      <c r="M81" s="84"/>
      <c r="N81" s="69"/>
      <c r="O81" s="85"/>
      <c r="P81" s="149">
        <f>P82</f>
        <v>0</v>
      </c>
      <c r="Q81" s="85"/>
      <c r="R81" s="149">
        <f>R82</f>
        <v>0</v>
      </c>
      <c r="S81" s="85"/>
      <c r="T81" s="150">
        <f>T82</f>
        <v>0</v>
      </c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T81" s="20" t="s">
        <v>70</v>
      </c>
      <c r="AU81" s="20" t="s">
        <v>117</v>
      </c>
      <c r="BK81" s="151">
        <f>BK82</f>
        <v>0</v>
      </c>
    </row>
    <row r="82" s="12" customFormat="1" ht="25.92" customHeight="1">
      <c r="A82" s="12"/>
      <c r="B82" s="152"/>
      <c r="C82" s="12"/>
      <c r="D82" s="153" t="s">
        <v>70</v>
      </c>
      <c r="E82" s="154" t="s">
        <v>238</v>
      </c>
      <c r="F82" s="154" t="s">
        <v>239</v>
      </c>
      <c r="G82" s="12"/>
      <c r="H82" s="12"/>
      <c r="I82" s="155"/>
      <c r="J82" s="156">
        <f>BK82</f>
        <v>0</v>
      </c>
      <c r="K82" s="12"/>
      <c r="L82" s="152"/>
      <c r="M82" s="157"/>
      <c r="N82" s="158"/>
      <c r="O82" s="158"/>
      <c r="P82" s="159">
        <f>P83</f>
        <v>0</v>
      </c>
      <c r="Q82" s="158"/>
      <c r="R82" s="159">
        <f>R83</f>
        <v>0</v>
      </c>
      <c r="S82" s="158"/>
      <c r="T82" s="160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153" t="s">
        <v>81</v>
      </c>
      <c r="AT82" s="161" t="s">
        <v>70</v>
      </c>
      <c r="AU82" s="161" t="s">
        <v>71</v>
      </c>
      <c r="AY82" s="153" t="s">
        <v>142</v>
      </c>
      <c r="BK82" s="162">
        <f>BK83</f>
        <v>0</v>
      </c>
    </row>
    <row r="83" s="12" customFormat="1" ht="22.8" customHeight="1">
      <c r="A83" s="12"/>
      <c r="B83" s="152"/>
      <c r="C83" s="12"/>
      <c r="D83" s="153" t="s">
        <v>70</v>
      </c>
      <c r="E83" s="163" t="s">
        <v>1136</v>
      </c>
      <c r="F83" s="163" t="s">
        <v>1137</v>
      </c>
      <c r="G83" s="12"/>
      <c r="H83" s="12"/>
      <c r="I83" s="155"/>
      <c r="J83" s="164">
        <f>BK83</f>
        <v>0</v>
      </c>
      <c r="K83" s="12"/>
      <c r="L83" s="152"/>
      <c r="M83" s="157"/>
      <c r="N83" s="158"/>
      <c r="O83" s="158"/>
      <c r="P83" s="159">
        <f>SUM(P84:P109)</f>
        <v>0</v>
      </c>
      <c r="Q83" s="158"/>
      <c r="R83" s="159">
        <f>SUM(R84:R109)</f>
        <v>0</v>
      </c>
      <c r="S83" s="158"/>
      <c r="T83" s="160">
        <f>SUM(T84:T109)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153" t="s">
        <v>81</v>
      </c>
      <c r="AT83" s="161" t="s">
        <v>70</v>
      </c>
      <c r="AU83" s="161" t="s">
        <v>79</v>
      </c>
      <c r="AY83" s="153" t="s">
        <v>142</v>
      </c>
      <c r="BK83" s="162">
        <f>SUM(BK84:BK109)</f>
        <v>0</v>
      </c>
    </row>
    <row r="84" s="2" customFormat="1" ht="16.5" customHeight="1">
      <c r="A84" s="39"/>
      <c r="B84" s="165"/>
      <c r="C84" s="166" t="s">
        <v>71</v>
      </c>
      <c r="D84" s="166" t="s">
        <v>145</v>
      </c>
      <c r="E84" s="167" t="s">
        <v>1138</v>
      </c>
      <c r="F84" s="168" t="s">
        <v>1139</v>
      </c>
      <c r="G84" s="169" t="s">
        <v>970</v>
      </c>
      <c r="H84" s="170">
        <v>2</v>
      </c>
      <c r="I84" s="171"/>
      <c r="J84" s="172">
        <f>ROUND(I84*H84,2)</f>
        <v>0</v>
      </c>
      <c r="K84" s="168" t="s">
        <v>3</v>
      </c>
      <c r="L84" s="40"/>
      <c r="M84" s="173" t="s">
        <v>3</v>
      </c>
      <c r="N84" s="174" t="s">
        <v>42</v>
      </c>
      <c r="O84" s="73"/>
      <c r="P84" s="175">
        <f>O84*H84</f>
        <v>0</v>
      </c>
      <c r="Q84" s="175">
        <v>0</v>
      </c>
      <c r="R84" s="175">
        <f>Q84*H84</f>
        <v>0</v>
      </c>
      <c r="S84" s="175">
        <v>0</v>
      </c>
      <c r="T84" s="176">
        <f>S84*H84</f>
        <v>0</v>
      </c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R84" s="177" t="s">
        <v>150</v>
      </c>
      <c r="AT84" s="177" t="s">
        <v>145</v>
      </c>
      <c r="AU84" s="177" t="s">
        <v>81</v>
      </c>
      <c r="AY84" s="20" t="s">
        <v>142</v>
      </c>
      <c r="BE84" s="178">
        <f>IF(N84="základní",J84,0)</f>
        <v>0</v>
      </c>
      <c r="BF84" s="178">
        <f>IF(N84="snížená",J84,0)</f>
        <v>0</v>
      </c>
      <c r="BG84" s="178">
        <f>IF(N84="zákl. přenesená",J84,0)</f>
        <v>0</v>
      </c>
      <c r="BH84" s="178">
        <f>IF(N84="sníž. přenesená",J84,0)</f>
        <v>0</v>
      </c>
      <c r="BI84" s="178">
        <f>IF(N84="nulová",J84,0)</f>
        <v>0</v>
      </c>
      <c r="BJ84" s="20" t="s">
        <v>79</v>
      </c>
      <c r="BK84" s="178">
        <f>ROUND(I84*H84,2)</f>
        <v>0</v>
      </c>
      <c r="BL84" s="20" t="s">
        <v>150</v>
      </c>
      <c r="BM84" s="177" t="s">
        <v>81</v>
      </c>
    </row>
    <row r="85" s="2" customFormat="1">
      <c r="A85" s="39"/>
      <c r="B85" s="40"/>
      <c r="C85" s="39"/>
      <c r="D85" s="179" t="s">
        <v>152</v>
      </c>
      <c r="E85" s="39"/>
      <c r="F85" s="180" t="s">
        <v>1139</v>
      </c>
      <c r="G85" s="39"/>
      <c r="H85" s="39"/>
      <c r="I85" s="181"/>
      <c r="J85" s="39"/>
      <c r="K85" s="39"/>
      <c r="L85" s="40"/>
      <c r="M85" s="182"/>
      <c r="N85" s="183"/>
      <c r="O85" s="73"/>
      <c r="P85" s="73"/>
      <c r="Q85" s="73"/>
      <c r="R85" s="73"/>
      <c r="S85" s="73"/>
      <c r="T85" s="74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0" t="s">
        <v>152</v>
      </c>
      <c r="AU85" s="20" t="s">
        <v>81</v>
      </c>
    </row>
    <row r="86" s="2" customFormat="1" ht="16.5" customHeight="1">
      <c r="A86" s="39"/>
      <c r="B86" s="165"/>
      <c r="C86" s="166" t="s">
        <v>71</v>
      </c>
      <c r="D86" s="166" t="s">
        <v>145</v>
      </c>
      <c r="E86" s="167" t="s">
        <v>1140</v>
      </c>
      <c r="F86" s="168" t="s">
        <v>1141</v>
      </c>
      <c r="G86" s="169" t="s">
        <v>970</v>
      </c>
      <c r="H86" s="170">
        <v>2</v>
      </c>
      <c r="I86" s="171"/>
      <c r="J86" s="172">
        <f>ROUND(I86*H86,2)</f>
        <v>0</v>
      </c>
      <c r="K86" s="168" t="s">
        <v>3</v>
      </c>
      <c r="L86" s="40"/>
      <c r="M86" s="173" t="s">
        <v>3</v>
      </c>
      <c r="N86" s="174" t="s">
        <v>42</v>
      </c>
      <c r="O86" s="73"/>
      <c r="P86" s="175">
        <f>O86*H86</f>
        <v>0</v>
      </c>
      <c r="Q86" s="175">
        <v>0</v>
      </c>
      <c r="R86" s="175">
        <f>Q86*H86</f>
        <v>0</v>
      </c>
      <c r="S86" s="175">
        <v>0</v>
      </c>
      <c r="T86" s="176">
        <f>S86*H86</f>
        <v>0</v>
      </c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R86" s="177" t="s">
        <v>150</v>
      </c>
      <c r="AT86" s="177" t="s">
        <v>145</v>
      </c>
      <c r="AU86" s="177" t="s">
        <v>81</v>
      </c>
      <c r="AY86" s="20" t="s">
        <v>142</v>
      </c>
      <c r="BE86" s="178">
        <f>IF(N86="základní",J86,0)</f>
        <v>0</v>
      </c>
      <c r="BF86" s="178">
        <f>IF(N86="snížená",J86,0)</f>
        <v>0</v>
      </c>
      <c r="BG86" s="178">
        <f>IF(N86="zákl. přenesená",J86,0)</f>
        <v>0</v>
      </c>
      <c r="BH86" s="178">
        <f>IF(N86="sníž. přenesená",J86,0)</f>
        <v>0</v>
      </c>
      <c r="BI86" s="178">
        <f>IF(N86="nulová",J86,0)</f>
        <v>0</v>
      </c>
      <c r="BJ86" s="20" t="s">
        <v>79</v>
      </c>
      <c r="BK86" s="178">
        <f>ROUND(I86*H86,2)</f>
        <v>0</v>
      </c>
      <c r="BL86" s="20" t="s">
        <v>150</v>
      </c>
      <c r="BM86" s="177" t="s">
        <v>150</v>
      </c>
    </row>
    <row r="87" s="2" customFormat="1">
      <c r="A87" s="39"/>
      <c r="B87" s="40"/>
      <c r="C87" s="39"/>
      <c r="D87" s="179" t="s">
        <v>152</v>
      </c>
      <c r="E87" s="39"/>
      <c r="F87" s="180" t="s">
        <v>1141</v>
      </c>
      <c r="G87" s="39"/>
      <c r="H87" s="39"/>
      <c r="I87" s="181"/>
      <c r="J87" s="39"/>
      <c r="K87" s="39"/>
      <c r="L87" s="40"/>
      <c r="M87" s="182"/>
      <c r="N87" s="183"/>
      <c r="O87" s="73"/>
      <c r="P87" s="73"/>
      <c r="Q87" s="73"/>
      <c r="R87" s="73"/>
      <c r="S87" s="73"/>
      <c r="T87" s="74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20" t="s">
        <v>152</v>
      </c>
      <c r="AU87" s="20" t="s">
        <v>81</v>
      </c>
    </row>
    <row r="88" s="2" customFormat="1" ht="16.5" customHeight="1">
      <c r="A88" s="39"/>
      <c r="B88" s="165"/>
      <c r="C88" s="166" t="s">
        <v>71</v>
      </c>
      <c r="D88" s="166" t="s">
        <v>145</v>
      </c>
      <c r="E88" s="167" t="s">
        <v>1142</v>
      </c>
      <c r="F88" s="168" t="s">
        <v>1143</v>
      </c>
      <c r="G88" s="169" t="s">
        <v>193</v>
      </c>
      <c r="H88" s="170">
        <v>40</v>
      </c>
      <c r="I88" s="171"/>
      <c r="J88" s="172">
        <f>ROUND(I88*H88,2)</f>
        <v>0</v>
      </c>
      <c r="K88" s="168" t="s">
        <v>3</v>
      </c>
      <c r="L88" s="40"/>
      <c r="M88" s="173" t="s">
        <v>3</v>
      </c>
      <c r="N88" s="174" t="s">
        <v>42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</v>
      </c>
      <c r="T88" s="17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150</v>
      </c>
      <c r="AT88" s="177" t="s">
        <v>145</v>
      </c>
      <c r="AU88" s="177" t="s">
        <v>81</v>
      </c>
      <c r="AY88" s="20" t="s">
        <v>142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79</v>
      </c>
      <c r="BK88" s="178">
        <f>ROUND(I88*H88,2)</f>
        <v>0</v>
      </c>
      <c r="BL88" s="20" t="s">
        <v>150</v>
      </c>
      <c r="BM88" s="177" t="s">
        <v>190</v>
      </c>
    </row>
    <row r="89" s="2" customFormat="1">
      <c r="A89" s="39"/>
      <c r="B89" s="40"/>
      <c r="C89" s="39"/>
      <c r="D89" s="179" t="s">
        <v>152</v>
      </c>
      <c r="E89" s="39"/>
      <c r="F89" s="180" t="s">
        <v>1143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152</v>
      </c>
      <c r="AU89" s="20" t="s">
        <v>81</v>
      </c>
    </row>
    <row r="90" s="2" customFormat="1" ht="16.5" customHeight="1">
      <c r="A90" s="39"/>
      <c r="B90" s="165"/>
      <c r="C90" s="166" t="s">
        <v>71</v>
      </c>
      <c r="D90" s="166" t="s">
        <v>145</v>
      </c>
      <c r="E90" s="167" t="s">
        <v>1144</v>
      </c>
      <c r="F90" s="168" t="s">
        <v>1145</v>
      </c>
      <c r="G90" s="169" t="s">
        <v>193</v>
      </c>
      <c r="H90" s="170">
        <v>10</v>
      </c>
      <c r="I90" s="171"/>
      <c r="J90" s="172">
        <f>ROUND(I90*H90,2)</f>
        <v>0</v>
      </c>
      <c r="K90" s="168" t="s">
        <v>3</v>
      </c>
      <c r="L90" s="40"/>
      <c r="M90" s="173" t="s">
        <v>3</v>
      </c>
      <c r="N90" s="174" t="s">
        <v>42</v>
      </c>
      <c r="O90" s="73"/>
      <c r="P90" s="175">
        <f>O90*H90</f>
        <v>0</v>
      </c>
      <c r="Q90" s="175">
        <v>0</v>
      </c>
      <c r="R90" s="175">
        <f>Q90*H90</f>
        <v>0</v>
      </c>
      <c r="S90" s="175">
        <v>0</v>
      </c>
      <c r="T90" s="17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177" t="s">
        <v>150</v>
      </c>
      <c r="AT90" s="177" t="s">
        <v>145</v>
      </c>
      <c r="AU90" s="177" t="s">
        <v>81</v>
      </c>
      <c r="AY90" s="20" t="s">
        <v>142</v>
      </c>
      <c r="BE90" s="178">
        <f>IF(N90="základní",J90,0)</f>
        <v>0</v>
      </c>
      <c r="BF90" s="178">
        <f>IF(N90="snížená",J90,0)</f>
        <v>0</v>
      </c>
      <c r="BG90" s="178">
        <f>IF(N90="zákl. přenesená",J90,0)</f>
        <v>0</v>
      </c>
      <c r="BH90" s="178">
        <f>IF(N90="sníž. přenesená",J90,0)</f>
        <v>0</v>
      </c>
      <c r="BI90" s="178">
        <f>IF(N90="nulová",J90,0)</f>
        <v>0</v>
      </c>
      <c r="BJ90" s="20" t="s">
        <v>79</v>
      </c>
      <c r="BK90" s="178">
        <f>ROUND(I90*H90,2)</f>
        <v>0</v>
      </c>
      <c r="BL90" s="20" t="s">
        <v>150</v>
      </c>
      <c r="BM90" s="177" t="s">
        <v>207</v>
      </c>
    </row>
    <row r="91" s="2" customFormat="1">
      <c r="A91" s="39"/>
      <c r="B91" s="40"/>
      <c r="C91" s="39"/>
      <c r="D91" s="179" t="s">
        <v>152</v>
      </c>
      <c r="E91" s="39"/>
      <c r="F91" s="180" t="s">
        <v>1145</v>
      </c>
      <c r="G91" s="39"/>
      <c r="H91" s="39"/>
      <c r="I91" s="181"/>
      <c r="J91" s="39"/>
      <c r="K91" s="39"/>
      <c r="L91" s="40"/>
      <c r="M91" s="182"/>
      <c r="N91" s="183"/>
      <c r="O91" s="73"/>
      <c r="P91" s="73"/>
      <c r="Q91" s="73"/>
      <c r="R91" s="73"/>
      <c r="S91" s="73"/>
      <c r="T91" s="74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0" t="s">
        <v>152</v>
      </c>
      <c r="AU91" s="20" t="s">
        <v>81</v>
      </c>
    </row>
    <row r="92" s="2" customFormat="1" ht="16.5" customHeight="1">
      <c r="A92" s="39"/>
      <c r="B92" s="165"/>
      <c r="C92" s="166" t="s">
        <v>71</v>
      </c>
      <c r="D92" s="166" t="s">
        <v>145</v>
      </c>
      <c r="E92" s="167" t="s">
        <v>1146</v>
      </c>
      <c r="F92" s="168" t="s">
        <v>1147</v>
      </c>
      <c r="G92" s="169" t="s">
        <v>193</v>
      </c>
      <c r="H92" s="170">
        <v>550</v>
      </c>
      <c r="I92" s="171"/>
      <c r="J92" s="172">
        <f>ROUND(I92*H92,2)</f>
        <v>0</v>
      </c>
      <c r="K92" s="168" t="s">
        <v>3</v>
      </c>
      <c r="L92" s="40"/>
      <c r="M92" s="173" t="s">
        <v>3</v>
      </c>
      <c r="N92" s="174" t="s">
        <v>42</v>
      </c>
      <c r="O92" s="73"/>
      <c r="P92" s="175">
        <f>O92*H92</f>
        <v>0</v>
      </c>
      <c r="Q92" s="175">
        <v>0</v>
      </c>
      <c r="R92" s="175">
        <f>Q92*H92</f>
        <v>0</v>
      </c>
      <c r="S92" s="175">
        <v>0</v>
      </c>
      <c r="T92" s="176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177" t="s">
        <v>150</v>
      </c>
      <c r="AT92" s="177" t="s">
        <v>145</v>
      </c>
      <c r="AU92" s="177" t="s">
        <v>81</v>
      </c>
      <c r="AY92" s="20" t="s">
        <v>142</v>
      </c>
      <c r="BE92" s="178">
        <f>IF(N92="základní",J92,0)</f>
        <v>0</v>
      </c>
      <c r="BF92" s="178">
        <f>IF(N92="snížená",J92,0)</f>
        <v>0</v>
      </c>
      <c r="BG92" s="178">
        <f>IF(N92="zákl. přenesená",J92,0)</f>
        <v>0</v>
      </c>
      <c r="BH92" s="178">
        <f>IF(N92="sníž. přenesená",J92,0)</f>
        <v>0</v>
      </c>
      <c r="BI92" s="178">
        <f>IF(N92="nulová",J92,0)</f>
        <v>0</v>
      </c>
      <c r="BJ92" s="20" t="s">
        <v>79</v>
      </c>
      <c r="BK92" s="178">
        <f>ROUND(I92*H92,2)</f>
        <v>0</v>
      </c>
      <c r="BL92" s="20" t="s">
        <v>150</v>
      </c>
      <c r="BM92" s="177" t="s">
        <v>219</v>
      </c>
    </row>
    <row r="93" s="2" customFormat="1">
      <c r="A93" s="39"/>
      <c r="B93" s="40"/>
      <c r="C93" s="39"/>
      <c r="D93" s="179" t="s">
        <v>152</v>
      </c>
      <c r="E93" s="39"/>
      <c r="F93" s="180" t="s">
        <v>1147</v>
      </c>
      <c r="G93" s="39"/>
      <c r="H93" s="39"/>
      <c r="I93" s="181"/>
      <c r="J93" s="39"/>
      <c r="K93" s="39"/>
      <c r="L93" s="40"/>
      <c r="M93" s="182"/>
      <c r="N93" s="183"/>
      <c r="O93" s="73"/>
      <c r="P93" s="73"/>
      <c r="Q93" s="73"/>
      <c r="R93" s="73"/>
      <c r="S93" s="73"/>
      <c r="T93" s="74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0" t="s">
        <v>152</v>
      </c>
      <c r="AU93" s="20" t="s">
        <v>81</v>
      </c>
    </row>
    <row r="94" s="2" customFormat="1" ht="16.5" customHeight="1">
      <c r="A94" s="39"/>
      <c r="B94" s="165"/>
      <c r="C94" s="166" t="s">
        <v>71</v>
      </c>
      <c r="D94" s="166" t="s">
        <v>145</v>
      </c>
      <c r="E94" s="167" t="s">
        <v>1148</v>
      </c>
      <c r="F94" s="168" t="s">
        <v>1149</v>
      </c>
      <c r="G94" s="169" t="s">
        <v>970</v>
      </c>
      <c r="H94" s="170">
        <v>22</v>
      </c>
      <c r="I94" s="171"/>
      <c r="J94" s="172">
        <f>ROUND(I94*H94,2)</f>
        <v>0</v>
      </c>
      <c r="K94" s="168" t="s">
        <v>3</v>
      </c>
      <c r="L94" s="40"/>
      <c r="M94" s="173" t="s">
        <v>3</v>
      </c>
      <c r="N94" s="174" t="s">
        <v>42</v>
      </c>
      <c r="O94" s="73"/>
      <c r="P94" s="175">
        <f>O94*H94</f>
        <v>0</v>
      </c>
      <c r="Q94" s="175">
        <v>0</v>
      </c>
      <c r="R94" s="175">
        <f>Q94*H94</f>
        <v>0</v>
      </c>
      <c r="S94" s="175">
        <v>0</v>
      </c>
      <c r="T94" s="176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77" t="s">
        <v>150</v>
      </c>
      <c r="AT94" s="177" t="s">
        <v>145</v>
      </c>
      <c r="AU94" s="177" t="s">
        <v>81</v>
      </c>
      <c r="AY94" s="20" t="s">
        <v>142</v>
      </c>
      <c r="BE94" s="178">
        <f>IF(N94="základní",J94,0)</f>
        <v>0</v>
      </c>
      <c r="BF94" s="178">
        <f>IF(N94="snížená",J94,0)</f>
        <v>0</v>
      </c>
      <c r="BG94" s="178">
        <f>IF(N94="zákl. přenesená",J94,0)</f>
        <v>0</v>
      </c>
      <c r="BH94" s="178">
        <f>IF(N94="sníž. přenesená",J94,0)</f>
        <v>0</v>
      </c>
      <c r="BI94" s="178">
        <f>IF(N94="nulová",J94,0)</f>
        <v>0</v>
      </c>
      <c r="BJ94" s="20" t="s">
        <v>79</v>
      </c>
      <c r="BK94" s="178">
        <f>ROUND(I94*H94,2)</f>
        <v>0</v>
      </c>
      <c r="BL94" s="20" t="s">
        <v>150</v>
      </c>
      <c r="BM94" s="177" t="s">
        <v>9</v>
      </c>
    </row>
    <row r="95" s="2" customFormat="1">
      <c r="A95" s="39"/>
      <c r="B95" s="40"/>
      <c r="C95" s="39"/>
      <c r="D95" s="179" t="s">
        <v>152</v>
      </c>
      <c r="E95" s="39"/>
      <c r="F95" s="180" t="s">
        <v>1149</v>
      </c>
      <c r="G95" s="39"/>
      <c r="H95" s="39"/>
      <c r="I95" s="181"/>
      <c r="J95" s="39"/>
      <c r="K95" s="39"/>
      <c r="L95" s="40"/>
      <c r="M95" s="182"/>
      <c r="N95" s="183"/>
      <c r="O95" s="73"/>
      <c r="P95" s="73"/>
      <c r="Q95" s="73"/>
      <c r="R95" s="73"/>
      <c r="S95" s="73"/>
      <c r="T95" s="74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0" t="s">
        <v>152</v>
      </c>
      <c r="AU95" s="20" t="s">
        <v>81</v>
      </c>
    </row>
    <row r="96" s="2" customFormat="1" ht="16.5" customHeight="1">
      <c r="A96" s="39"/>
      <c r="B96" s="165"/>
      <c r="C96" s="166" t="s">
        <v>71</v>
      </c>
      <c r="D96" s="166" t="s">
        <v>145</v>
      </c>
      <c r="E96" s="167" t="s">
        <v>1150</v>
      </c>
      <c r="F96" s="168" t="s">
        <v>1151</v>
      </c>
      <c r="G96" s="169" t="s">
        <v>193</v>
      </c>
      <c r="H96" s="170">
        <v>30</v>
      </c>
      <c r="I96" s="171"/>
      <c r="J96" s="172">
        <f>ROUND(I96*H96,2)</f>
        <v>0</v>
      </c>
      <c r="K96" s="168" t="s">
        <v>3</v>
      </c>
      <c r="L96" s="40"/>
      <c r="M96" s="173" t="s">
        <v>3</v>
      </c>
      <c r="N96" s="174" t="s">
        <v>42</v>
      </c>
      <c r="O96" s="73"/>
      <c r="P96" s="175">
        <f>O96*H96</f>
        <v>0</v>
      </c>
      <c r="Q96" s="175">
        <v>0</v>
      </c>
      <c r="R96" s="175">
        <f>Q96*H96</f>
        <v>0</v>
      </c>
      <c r="S96" s="175">
        <v>0</v>
      </c>
      <c r="T96" s="176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77" t="s">
        <v>150</v>
      </c>
      <c r="AT96" s="177" t="s">
        <v>145</v>
      </c>
      <c r="AU96" s="177" t="s">
        <v>81</v>
      </c>
      <c r="AY96" s="20" t="s">
        <v>142</v>
      </c>
      <c r="BE96" s="178">
        <f>IF(N96="základní",J96,0)</f>
        <v>0</v>
      </c>
      <c r="BF96" s="178">
        <f>IF(N96="snížená",J96,0)</f>
        <v>0</v>
      </c>
      <c r="BG96" s="178">
        <f>IF(N96="zákl. přenesená",J96,0)</f>
        <v>0</v>
      </c>
      <c r="BH96" s="178">
        <f>IF(N96="sníž. přenesená",J96,0)</f>
        <v>0</v>
      </c>
      <c r="BI96" s="178">
        <f>IF(N96="nulová",J96,0)</f>
        <v>0</v>
      </c>
      <c r="BJ96" s="20" t="s">
        <v>79</v>
      </c>
      <c r="BK96" s="178">
        <f>ROUND(I96*H96,2)</f>
        <v>0</v>
      </c>
      <c r="BL96" s="20" t="s">
        <v>150</v>
      </c>
      <c r="BM96" s="177" t="s">
        <v>254</v>
      </c>
    </row>
    <row r="97" s="2" customFormat="1">
      <c r="A97" s="39"/>
      <c r="B97" s="40"/>
      <c r="C97" s="39"/>
      <c r="D97" s="179" t="s">
        <v>152</v>
      </c>
      <c r="E97" s="39"/>
      <c r="F97" s="180" t="s">
        <v>1151</v>
      </c>
      <c r="G97" s="39"/>
      <c r="H97" s="39"/>
      <c r="I97" s="181"/>
      <c r="J97" s="39"/>
      <c r="K97" s="39"/>
      <c r="L97" s="40"/>
      <c r="M97" s="182"/>
      <c r="N97" s="183"/>
      <c r="O97" s="73"/>
      <c r="P97" s="73"/>
      <c r="Q97" s="73"/>
      <c r="R97" s="73"/>
      <c r="S97" s="73"/>
      <c r="T97" s="74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0" t="s">
        <v>152</v>
      </c>
      <c r="AU97" s="20" t="s">
        <v>81</v>
      </c>
    </row>
    <row r="98" s="2" customFormat="1" ht="16.5" customHeight="1">
      <c r="A98" s="39"/>
      <c r="B98" s="165"/>
      <c r="C98" s="166" t="s">
        <v>71</v>
      </c>
      <c r="D98" s="166" t="s">
        <v>145</v>
      </c>
      <c r="E98" s="167" t="s">
        <v>1144</v>
      </c>
      <c r="F98" s="168" t="s">
        <v>1145</v>
      </c>
      <c r="G98" s="169" t="s">
        <v>193</v>
      </c>
      <c r="H98" s="170">
        <v>15</v>
      </c>
      <c r="I98" s="171"/>
      <c r="J98" s="172">
        <f>ROUND(I98*H98,2)</f>
        <v>0</v>
      </c>
      <c r="K98" s="168" t="s">
        <v>3</v>
      </c>
      <c r="L98" s="40"/>
      <c r="M98" s="173" t="s">
        <v>3</v>
      </c>
      <c r="N98" s="174" t="s">
        <v>42</v>
      </c>
      <c r="O98" s="73"/>
      <c r="P98" s="175">
        <f>O98*H98</f>
        <v>0</v>
      </c>
      <c r="Q98" s="175">
        <v>0</v>
      </c>
      <c r="R98" s="175">
        <f>Q98*H98</f>
        <v>0</v>
      </c>
      <c r="S98" s="175">
        <v>0</v>
      </c>
      <c r="T98" s="176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77" t="s">
        <v>150</v>
      </c>
      <c r="AT98" s="177" t="s">
        <v>145</v>
      </c>
      <c r="AU98" s="177" t="s">
        <v>81</v>
      </c>
      <c r="AY98" s="20" t="s">
        <v>142</v>
      </c>
      <c r="BE98" s="178">
        <f>IF(N98="základní",J98,0)</f>
        <v>0</v>
      </c>
      <c r="BF98" s="178">
        <f>IF(N98="snížená",J98,0)</f>
        <v>0</v>
      </c>
      <c r="BG98" s="178">
        <f>IF(N98="zákl. přenesená",J98,0)</f>
        <v>0</v>
      </c>
      <c r="BH98" s="178">
        <f>IF(N98="sníž. přenesená",J98,0)</f>
        <v>0</v>
      </c>
      <c r="BI98" s="178">
        <f>IF(N98="nulová",J98,0)</f>
        <v>0</v>
      </c>
      <c r="BJ98" s="20" t="s">
        <v>79</v>
      </c>
      <c r="BK98" s="178">
        <f>ROUND(I98*H98,2)</f>
        <v>0</v>
      </c>
      <c r="BL98" s="20" t="s">
        <v>150</v>
      </c>
      <c r="BM98" s="177" t="s">
        <v>245</v>
      </c>
    </row>
    <row r="99" s="2" customFormat="1">
      <c r="A99" s="39"/>
      <c r="B99" s="40"/>
      <c r="C99" s="39"/>
      <c r="D99" s="179" t="s">
        <v>152</v>
      </c>
      <c r="E99" s="39"/>
      <c r="F99" s="180" t="s">
        <v>1145</v>
      </c>
      <c r="G99" s="39"/>
      <c r="H99" s="39"/>
      <c r="I99" s="181"/>
      <c r="J99" s="39"/>
      <c r="K99" s="39"/>
      <c r="L99" s="40"/>
      <c r="M99" s="182"/>
      <c r="N99" s="183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152</v>
      </c>
      <c r="AU99" s="20" t="s">
        <v>81</v>
      </c>
    </row>
    <row r="100" s="2" customFormat="1" ht="16.5" customHeight="1">
      <c r="A100" s="39"/>
      <c r="B100" s="165"/>
      <c r="C100" s="166" t="s">
        <v>71</v>
      </c>
      <c r="D100" s="166" t="s">
        <v>145</v>
      </c>
      <c r="E100" s="167" t="s">
        <v>1152</v>
      </c>
      <c r="F100" s="168" t="s">
        <v>1153</v>
      </c>
      <c r="G100" s="169" t="s">
        <v>970</v>
      </c>
      <c r="H100" s="170">
        <v>3</v>
      </c>
      <c r="I100" s="171"/>
      <c r="J100" s="172">
        <f>ROUND(I100*H100,2)</f>
        <v>0</v>
      </c>
      <c r="K100" s="168" t="s">
        <v>3</v>
      </c>
      <c r="L100" s="40"/>
      <c r="M100" s="173" t="s">
        <v>3</v>
      </c>
      <c r="N100" s="174" t="s">
        <v>42</v>
      </c>
      <c r="O100" s="73"/>
      <c r="P100" s="175">
        <f>O100*H100</f>
        <v>0</v>
      </c>
      <c r="Q100" s="175">
        <v>0</v>
      </c>
      <c r="R100" s="175">
        <f>Q100*H100</f>
        <v>0</v>
      </c>
      <c r="S100" s="175">
        <v>0</v>
      </c>
      <c r="T100" s="17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7" t="s">
        <v>150</v>
      </c>
      <c r="AT100" s="177" t="s">
        <v>145</v>
      </c>
      <c r="AU100" s="177" t="s">
        <v>81</v>
      </c>
      <c r="AY100" s="20" t="s">
        <v>142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20" t="s">
        <v>79</v>
      </c>
      <c r="BK100" s="178">
        <f>ROUND(I100*H100,2)</f>
        <v>0</v>
      </c>
      <c r="BL100" s="20" t="s">
        <v>150</v>
      </c>
      <c r="BM100" s="177" t="s">
        <v>285</v>
      </c>
    </row>
    <row r="101" s="2" customFormat="1">
      <c r="A101" s="39"/>
      <c r="B101" s="40"/>
      <c r="C101" s="39"/>
      <c r="D101" s="179" t="s">
        <v>152</v>
      </c>
      <c r="E101" s="39"/>
      <c r="F101" s="180" t="s">
        <v>1153</v>
      </c>
      <c r="G101" s="39"/>
      <c r="H101" s="39"/>
      <c r="I101" s="181"/>
      <c r="J101" s="39"/>
      <c r="K101" s="39"/>
      <c r="L101" s="40"/>
      <c r="M101" s="182"/>
      <c r="N101" s="183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152</v>
      </c>
      <c r="AU101" s="20" t="s">
        <v>81</v>
      </c>
    </row>
    <row r="102" s="2" customFormat="1" ht="16.5" customHeight="1">
      <c r="A102" s="39"/>
      <c r="B102" s="165"/>
      <c r="C102" s="166" t="s">
        <v>71</v>
      </c>
      <c r="D102" s="166" t="s">
        <v>145</v>
      </c>
      <c r="E102" s="167" t="s">
        <v>1154</v>
      </c>
      <c r="F102" s="168" t="s">
        <v>1155</v>
      </c>
      <c r="G102" s="169" t="s">
        <v>970</v>
      </c>
      <c r="H102" s="170">
        <v>1</v>
      </c>
      <c r="I102" s="171"/>
      <c r="J102" s="172">
        <f>ROUND(I102*H102,2)</f>
        <v>0</v>
      </c>
      <c r="K102" s="168" t="s">
        <v>3</v>
      </c>
      <c r="L102" s="40"/>
      <c r="M102" s="173" t="s">
        <v>3</v>
      </c>
      <c r="N102" s="174" t="s">
        <v>42</v>
      </c>
      <c r="O102" s="73"/>
      <c r="P102" s="175">
        <f>O102*H102</f>
        <v>0</v>
      </c>
      <c r="Q102" s="175">
        <v>0</v>
      </c>
      <c r="R102" s="175">
        <f>Q102*H102</f>
        <v>0</v>
      </c>
      <c r="S102" s="175">
        <v>0</v>
      </c>
      <c r="T102" s="176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77" t="s">
        <v>150</v>
      </c>
      <c r="AT102" s="177" t="s">
        <v>145</v>
      </c>
      <c r="AU102" s="177" t="s">
        <v>81</v>
      </c>
      <c r="AY102" s="20" t="s">
        <v>142</v>
      </c>
      <c r="BE102" s="178">
        <f>IF(N102="základní",J102,0)</f>
        <v>0</v>
      </c>
      <c r="BF102" s="178">
        <f>IF(N102="snížená",J102,0)</f>
        <v>0</v>
      </c>
      <c r="BG102" s="178">
        <f>IF(N102="zákl. přenesená",J102,0)</f>
        <v>0</v>
      </c>
      <c r="BH102" s="178">
        <f>IF(N102="sníž. přenesená",J102,0)</f>
        <v>0</v>
      </c>
      <c r="BI102" s="178">
        <f>IF(N102="nulová",J102,0)</f>
        <v>0</v>
      </c>
      <c r="BJ102" s="20" t="s">
        <v>79</v>
      </c>
      <c r="BK102" s="178">
        <f>ROUND(I102*H102,2)</f>
        <v>0</v>
      </c>
      <c r="BL102" s="20" t="s">
        <v>150</v>
      </c>
      <c r="BM102" s="177" t="s">
        <v>411</v>
      </c>
    </row>
    <row r="103" s="2" customFormat="1">
      <c r="A103" s="39"/>
      <c r="B103" s="40"/>
      <c r="C103" s="39"/>
      <c r="D103" s="179" t="s">
        <v>152</v>
      </c>
      <c r="E103" s="39"/>
      <c r="F103" s="180" t="s">
        <v>1155</v>
      </c>
      <c r="G103" s="39"/>
      <c r="H103" s="39"/>
      <c r="I103" s="181"/>
      <c r="J103" s="39"/>
      <c r="K103" s="39"/>
      <c r="L103" s="40"/>
      <c r="M103" s="182"/>
      <c r="N103" s="183"/>
      <c r="O103" s="73"/>
      <c r="P103" s="73"/>
      <c r="Q103" s="73"/>
      <c r="R103" s="73"/>
      <c r="S103" s="73"/>
      <c r="T103" s="74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0" t="s">
        <v>152</v>
      </c>
      <c r="AU103" s="20" t="s">
        <v>81</v>
      </c>
    </row>
    <row r="104" s="2" customFormat="1" ht="16.5" customHeight="1">
      <c r="A104" s="39"/>
      <c r="B104" s="165"/>
      <c r="C104" s="166" t="s">
        <v>71</v>
      </c>
      <c r="D104" s="166" t="s">
        <v>145</v>
      </c>
      <c r="E104" s="167" t="s">
        <v>1156</v>
      </c>
      <c r="F104" s="168" t="s">
        <v>1157</v>
      </c>
      <c r="G104" s="169" t="s">
        <v>1158</v>
      </c>
      <c r="H104" s="170">
        <v>1</v>
      </c>
      <c r="I104" s="171"/>
      <c r="J104" s="172">
        <f>ROUND(I104*H104,2)</f>
        <v>0</v>
      </c>
      <c r="K104" s="168" t="s">
        <v>3</v>
      </c>
      <c r="L104" s="40"/>
      <c r="M104" s="173" t="s">
        <v>3</v>
      </c>
      <c r="N104" s="174" t="s">
        <v>42</v>
      </c>
      <c r="O104" s="73"/>
      <c r="P104" s="175">
        <f>O104*H104</f>
        <v>0</v>
      </c>
      <c r="Q104" s="175">
        <v>0</v>
      </c>
      <c r="R104" s="175">
        <f>Q104*H104</f>
        <v>0</v>
      </c>
      <c r="S104" s="175">
        <v>0</v>
      </c>
      <c r="T104" s="17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7" t="s">
        <v>150</v>
      </c>
      <c r="AT104" s="177" t="s">
        <v>145</v>
      </c>
      <c r="AU104" s="177" t="s">
        <v>81</v>
      </c>
      <c r="AY104" s="20" t="s">
        <v>142</v>
      </c>
      <c r="BE104" s="178">
        <f>IF(N104="základní",J104,0)</f>
        <v>0</v>
      </c>
      <c r="BF104" s="178">
        <f>IF(N104="snížená",J104,0)</f>
        <v>0</v>
      </c>
      <c r="BG104" s="178">
        <f>IF(N104="zákl. přenesená",J104,0)</f>
        <v>0</v>
      </c>
      <c r="BH104" s="178">
        <f>IF(N104="sníž. přenesená",J104,0)</f>
        <v>0</v>
      </c>
      <c r="BI104" s="178">
        <f>IF(N104="nulová",J104,0)</f>
        <v>0</v>
      </c>
      <c r="BJ104" s="20" t="s">
        <v>79</v>
      </c>
      <c r="BK104" s="178">
        <f>ROUND(I104*H104,2)</f>
        <v>0</v>
      </c>
      <c r="BL104" s="20" t="s">
        <v>150</v>
      </c>
      <c r="BM104" s="177" t="s">
        <v>420</v>
      </c>
    </row>
    <row r="105" s="2" customFormat="1">
      <c r="A105" s="39"/>
      <c r="B105" s="40"/>
      <c r="C105" s="39"/>
      <c r="D105" s="179" t="s">
        <v>152</v>
      </c>
      <c r="E105" s="39"/>
      <c r="F105" s="180" t="s">
        <v>1157</v>
      </c>
      <c r="G105" s="39"/>
      <c r="H105" s="39"/>
      <c r="I105" s="181"/>
      <c r="J105" s="39"/>
      <c r="K105" s="39"/>
      <c r="L105" s="40"/>
      <c r="M105" s="182"/>
      <c r="N105" s="183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152</v>
      </c>
      <c r="AU105" s="20" t="s">
        <v>81</v>
      </c>
    </row>
    <row r="106" s="2" customFormat="1" ht="16.5" customHeight="1">
      <c r="A106" s="39"/>
      <c r="B106" s="165"/>
      <c r="C106" s="166" t="s">
        <v>71</v>
      </c>
      <c r="D106" s="166" t="s">
        <v>145</v>
      </c>
      <c r="E106" s="167" t="s">
        <v>1159</v>
      </c>
      <c r="F106" s="168" t="s">
        <v>1160</v>
      </c>
      <c r="G106" s="169" t="s">
        <v>1158</v>
      </c>
      <c r="H106" s="170">
        <v>1</v>
      </c>
      <c r="I106" s="171"/>
      <c r="J106" s="172">
        <f>ROUND(I106*H106,2)</f>
        <v>0</v>
      </c>
      <c r="K106" s="168" t="s">
        <v>3</v>
      </c>
      <c r="L106" s="40"/>
      <c r="M106" s="173" t="s">
        <v>3</v>
      </c>
      <c r="N106" s="174" t="s">
        <v>42</v>
      </c>
      <c r="O106" s="73"/>
      <c r="P106" s="175">
        <f>O106*H106</f>
        <v>0</v>
      </c>
      <c r="Q106" s="175">
        <v>0</v>
      </c>
      <c r="R106" s="175">
        <f>Q106*H106</f>
        <v>0</v>
      </c>
      <c r="S106" s="175">
        <v>0</v>
      </c>
      <c r="T106" s="17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150</v>
      </c>
      <c r="AT106" s="177" t="s">
        <v>145</v>
      </c>
      <c r="AU106" s="177" t="s">
        <v>81</v>
      </c>
      <c r="AY106" s="20" t="s">
        <v>142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79</v>
      </c>
      <c r="BK106" s="178">
        <f>ROUND(I106*H106,2)</f>
        <v>0</v>
      </c>
      <c r="BL106" s="20" t="s">
        <v>150</v>
      </c>
      <c r="BM106" s="177" t="s">
        <v>432</v>
      </c>
    </row>
    <row r="107" s="2" customFormat="1">
      <c r="A107" s="39"/>
      <c r="B107" s="40"/>
      <c r="C107" s="39"/>
      <c r="D107" s="179" t="s">
        <v>152</v>
      </c>
      <c r="E107" s="39"/>
      <c r="F107" s="180" t="s">
        <v>1160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152</v>
      </c>
      <c r="AU107" s="20" t="s">
        <v>81</v>
      </c>
    </row>
    <row r="108" s="2" customFormat="1" ht="16.5" customHeight="1">
      <c r="A108" s="39"/>
      <c r="B108" s="165"/>
      <c r="C108" s="166" t="s">
        <v>71</v>
      </c>
      <c r="D108" s="166" t="s">
        <v>145</v>
      </c>
      <c r="E108" s="167" t="s">
        <v>1161</v>
      </c>
      <c r="F108" s="168" t="s">
        <v>1162</v>
      </c>
      <c r="G108" s="169" t="s">
        <v>1158</v>
      </c>
      <c r="H108" s="170">
        <v>1</v>
      </c>
      <c r="I108" s="171"/>
      <c r="J108" s="172">
        <f>ROUND(I108*H108,2)</f>
        <v>0</v>
      </c>
      <c r="K108" s="168" t="s">
        <v>3</v>
      </c>
      <c r="L108" s="40"/>
      <c r="M108" s="173" t="s">
        <v>3</v>
      </c>
      <c r="N108" s="174" t="s">
        <v>42</v>
      </c>
      <c r="O108" s="73"/>
      <c r="P108" s="175">
        <f>O108*H108</f>
        <v>0</v>
      </c>
      <c r="Q108" s="175">
        <v>0</v>
      </c>
      <c r="R108" s="175">
        <f>Q108*H108</f>
        <v>0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150</v>
      </c>
      <c r="AT108" s="177" t="s">
        <v>145</v>
      </c>
      <c r="AU108" s="177" t="s">
        <v>81</v>
      </c>
      <c r="AY108" s="20" t="s">
        <v>142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79</v>
      </c>
      <c r="BK108" s="178">
        <f>ROUND(I108*H108,2)</f>
        <v>0</v>
      </c>
      <c r="BL108" s="20" t="s">
        <v>150</v>
      </c>
      <c r="BM108" s="177" t="s">
        <v>443</v>
      </c>
    </row>
    <row r="109" s="2" customFormat="1">
      <c r="A109" s="39"/>
      <c r="B109" s="40"/>
      <c r="C109" s="39"/>
      <c r="D109" s="179" t="s">
        <v>152</v>
      </c>
      <c r="E109" s="39"/>
      <c r="F109" s="180" t="s">
        <v>1162</v>
      </c>
      <c r="G109" s="39"/>
      <c r="H109" s="39"/>
      <c r="I109" s="181"/>
      <c r="J109" s="39"/>
      <c r="K109" s="39"/>
      <c r="L109" s="40"/>
      <c r="M109" s="224"/>
      <c r="N109" s="225"/>
      <c r="O109" s="226"/>
      <c r="P109" s="226"/>
      <c r="Q109" s="226"/>
      <c r="R109" s="226"/>
      <c r="S109" s="226"/>
      <c r="T109" s="227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152</v>
      </c>
      <c r="AU109" s="20" t="s">
        <v>81</v>
      </c>
    </row>
    <row r="110" s="2" customFormat="1" ht="6.96" customHeight="1">
      <c r="A110" s="39"/>
      <c r="B110" s="56"/>
      <c r="C110" s="57"/>
      <c r="D110" s="57"/>
      <c r="E110" s="57"/>
      <c r="F110" s="57"/>
      <c r="G110" s="57"/>
      <c r="H110" s="57"/>
      <c r="I110" s="57"/>
      <c r="J110" s="57"/>
      <c r="K110" s="57"/>
      <c r="L110" s="40"/>
      <c r="M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</sheetData>
  <autoFilter ref="C80:K109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96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110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UHK - Objekt E - Stavební úpravy pracoviště centra terénní archeologie (CETA)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111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1163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8. 12. 2025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">
        <v>3</v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">
        <v>27</v>
      </c>
      <c r="F15" s="39"/>
      <c r="G15" s="39"/>
      <c r="H15" s="39"/>
      <c r="I15" s="33" t="s">
        <v>28</v>
      </c>
      <c r="J15" s="28" t="s">
        <v>3</v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">
        <v>3</v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">
        <v>32</v>
      </c>
      <c r="F21" s="39"/>
      <c r="G21" s="39"/>
      <c r="H21" s="39"/>
      <c r="I21" s="33" t="s">
        <v>28</v>
      </c>
      <c r="J21" s="28" t="s">
        <v>3</v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28</v>
      </c>
      <c r="J24" s="28" t="str">
        <f>IF('Rekapitulace stavby'!AN20="","",'Rekapitulace stavby'!AN20)</f>
        <v/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ROUND(J91,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ROUND((SUM(BE91:BE225)),  2)</f>
        <v>0</v>
      </c>
      <c r="G33" s="39"/>
      <c r="H33" s="39"/>
      <c r="I33" s="124">
        <v>0.20999999999999999</v>
      </c>
      <c r="J33" s="123">
        <f>ROUND(((SUM(BE91:BE225))*I33),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ROUND((SUM(BF91:BF225)),  2)</f>
        <v>0</v>
      </c>
      <c r="G34" s="39"/>
      <c r="H34" s="39"/>
      <c r="I34" s="124">
        <v>0.12</v>
      </c>
      <c r="J34" s="123">
        <f>ROUND(((SUM(BF91:BF225))*I34),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ROUND((SUM(BG91:BG225)),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ROUND((SUM(BH91:BH225)),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ROUND((SUM(BI91:BI225)),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114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UHK - Objekt E - Stavební úpravy pracoviště centra terénní archeologie (CETA)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111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01.4c - Zdravotechnika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8. 12. 2025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Univerzita Hradec Králové</v>
      </c>
      <c r="G54" s="39"/>
      <c r="H54" s="39"/>
      <c r="I54" s="33" t="s">
        <v>31</v>
      </c>
      <c r="J54" s="37" t="str">
        <f>E21</f>
        <v>Fplan projekty a stavby s. r. 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115</v>
      </c>
      <c r="D57" s="125"/>
      <c r="E57" s="125"/>
      <c r="F57" s="125"/>
      <c r="G57" s="125"/>
      <c r="H57" s="125"/>
      <c r="I57" s="125"/>
      <c r="J57" s="132" t="s">
        <v>116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J91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117</v>
      </c>
    </row>
    <row r="60" s="9" customFormat="1" ht="24.96" customHeight="1">
      <c r="A60" s="9"/>
      <c r="B60" s="134"/>
      <c r="C60" s="9"/>
      <c r="D60" s="135" t="s">
        <v>118</v>
      </c>
      <c r="E60" s="136"/>
      <c r="F60" s="136"/>
      <c r="G60" s="136"/>
      <c r="H60" s="136"/>
      <c r="I60" s="136"/>
      <c r="J60" s="137">
        <f>J92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302</v>
      </c>
      <c r="E61" s="140"/>
      <c r="F61" s="140"/>
      <c r="G61" s="140"/>
      <c r="H61" s="140"/>
      <c r="I61" s="140"/>
      <c r="J61" s="141">
        <f>J93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4.88" customHeight="1">
      <c r="A62" s="10"/>
      <c r="B62" s="138"/>
      <c r="C62" s="10"/>
      <c r="D62" s="139" t="s">
        <v>1164</v>
      </c>
      <c r="E62" s="140"/>
      <c r="F62" s="140"/>
      <c r="G62" s="140"/>
      <c r="H62" s="140"/>
      <c r="I62" s="140"/>
      <c r="J62" s="141">
        <f>J94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119</v>
      </c>
      <c r="E63" s="140"/>
      <c r="F63" s="140"/>
      <c r="G63" s="140"/>
      <c r="H63" s="140"/>
      <c r="I63" s="140"/>
      <c r="J63" s="141">
        <f>J97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4.88" customHeight="1">
      <c r="A64" s="10"/>
      <c r="B64" s="138"/>
      <c r="C64" s="10"/>
      <c r="D64" s="139" t="s">
        <v>1165</v>
      </c>
      <c r="E64" s="140"/>
      <c r="F64" s="140"/>
      <c r="G64" s="140"/>
      <c r="H64" s="140"/>
      <c r="I64" s="140"/>
      <c r="J64" s="141">
        <f>J101</f>
        <v>0</v>
      </c>
      <c r="K64" s="10"/>
      <c r="L64" s="13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38"/>
      <c r="C65" s="10"/>
      <c r="D65" s="139" t="s">
        <v>120</v>
      </c>
      <c r="E65" s="140"/>
      <c r="F65" s="140"/>
      <c r="G65" s="140"/>
      <c r="H65" s="140"/>
      <c r="I65" s="140"/>
      <c r="J65" s="141">
        <f>J104</f>
        <v>0</v>
      </c>
      <c r="K65" s="10"/>
      <c r="L65" s="13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34"/>
      <c r="C66" s="9"/>
      <c r="D66" s="135" t="s">
        <v>121</v>
      </c>
      <c r="E66" s="136"/>
      <c r="F66" s="136"/>
      <c r="G66" s="136"/>
      <c r="H66" s="136"/>
      <c r="I66" s="136"/>
      <c r="J66" s="137">
        <f>J118</f>
        <v>0</v>
      </c>
      <c r="K66" s="9"/>
      <c r="L66" s="134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38"/>
      <c r="C67" s="10"/>
      <c r="D67" s="139" t="s">
        <v>1166</v>
      </c>
      <c r="E67" s="140"/>
      <c r="F67" s="140"/>
      <c r="G67" s="140"/>
      <c r="H67" s="140"/>
      <c r="I67" s="140"/>
      <c r="J67" s="141">
        <f>J119</f>
        <v>0</v>
      </c>
      <c r="K67" s="10"/>
      <c r="L67" s="13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38"/>
      <c r="C68" s="10"/>
      <c r="D68" s="139" t="s">
        <v>1167</v>
      </c>
      <c r="E68" s="140"/>
      <c r="F68" s="140"/>
      <c r="G68" s="140"/>
      <c r="H68" s="140"/>
      <c r="I68" s="140"/>
      <c r="J68" s="141">
        <f>J153</f>
        <v>0</v>
      </c>
      <c r="K68" s="10"/>
      <c r="L68" s="13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38"/>
      <c r="C69" s="10"/>
      <c r="D69" s="139" t="s">
        <v>1168</v>
      </c>
      <c r="E69" s="140"/>
      <c r="F69" s="140"/>
      <c r="G69" s="140"/>
      <c r="H69" s="140"/>
      <c r="I69" s="140"/>
      <c r="J69" s="141">
        <f>J178</f>
        <v>0</v>
      </c>
      <c r="K69" s="10"/>
      <c r="L69" s="13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38"/>
      <c r="C70" s="10"/>
      <c r="D70" s="139" t="s">
        <v>1169</v>
      </c>
      <c r="E70" s="140"/>
      <c r="F70" s="140"/>
      <c r="G70" s="140"/>
      <c r="H70" s="140"/>
      <c r="I70" s="140"/>
      <c r="J70" s="141">
        <f>J205</f>
        <v>0</v>
      </c>
      <c r="K70" s="10"/>
      <c r="L70" s="13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34"/>
      <c r="C71" s="9"/>
      <c r="D71" s="135" t="s">
        <v>1170</v>
      </c>
      <c r="E71" s="136"/>
      <c r="F71" s="136"/>
      <c r="G71" s="136"/>
      <c r="H71" s="136"/>
      <c r="I71" s="136"/>
      <c r="J71" s="137">
        <f>J219</f>
        <v>0</v>
      </c>
      <c r="K71" s="9"/>
      <c r="L71" s="13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2" customFormat="1" ht="21.84" customHeight="1">
      <c r="A72" s="39"/>
      <c r="B72" s="40"/>
      <c r="C72" s="39"/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56"/>
      <c r="C73" s="57"/>
      <c r="D73" s="57"/>
      <c r="E73" s="57"/>
      <c r="F73" s="57"/>
      <c r="G73" s="57"/>
      <c r="H73" s="57"/>
      <c r="I73" s="57"/>
      <c r="J73" s="57"/>
      <c r="K73" s="57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7" s="2" customFormat="1" ht="6.96" customHeight="1">
      <c r="A77" s="39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24.96" customHeight="1">
      <c r="A78" s="39"/>
      <c r="B78" s="40"/>
      <c r="C78" s="24" t="s">
        <v>127</v>
      </c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6.96" customHeight="1">
      <c r="A79" s="39"/>
      <c r="B79" s="40"/>
      <c r="C79" s="39"/>
      <c r="D79" s="39"/>
      <c r="E79" s="39"/>
      <c r="F79" s="39"/>
      <c r="G79" s="39"/>
      <c r="H79" s="39"/>
      <c r="I79" s="39"/>
      <c r="J79" s="39"/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2" customHeight="1">
      <c r="A80" s="39"/>
      <c r="B80" s="40"/>
      <c r="C80" s="33" t="s">
        <v>17</v>
      </c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6.5" customHeight="1">
      <c r="A81" s="39"/>
      <c r="B81" s="40"/>
      <c r="C81" s="39"/>
      <c r="D81" s="39"/>
      <c r="E81" s="116" t="str">
        <f>E7</f>
        <v>UHK - Objekt E - Stavební úpravy pracoviště centra terénní archeologie (CETA)</v>
      </c>
      <c r="F81" s="33"/>
      <c r="G81" s="33"/>
      <c r="H81" s="33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111</v>
      </c>
      <c r="D82" s="39"/>
      <c r="E82" s="39"/>
      <c r="F82" s="39"/>
      <c r="G82" s="39"/>
      <c r="H82" s="39"/>
      <c r="I82" s="39"/>
      <c r="J82" s="39"/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6.5" customHeight="1">
      <c r="A83" s="39"/>
      <c r="B83" s="40"/>
      <c r="C83" s="39"/>
      <c r="D83" s="39"/>
      <c r="E83" s="63" t="str">
        <f>E9</f>
        <v>SO 01.4c - Zdravotechnika</v>
      </c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6.96" customHeight="1">
      <c r="A84" s="39"/>
      <c r="B84" s="40"/>
      <c r="C84" s="39"/>
      <c r="D84" s="39"/>
      <c r="E84" s="39"/>
      <c r="F84" s="39"/>
      <c r="G84" s="39"/>
      <c r="H84" s="39"/>
      <c r="I84" s="39"/>
      <c r="J84" s="39"/>
      <c r="K84" s="39"/>
      <c r="L84" s="117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2" customHeight="1">
      <c r="A85" s="39"/>
      <c r="B85" s="40"/>
      <c r="C85" s="33" t="s">
        <v>21</v>
      </c>
      <c r="D85" s="39"/>
      <c r="E85" s="39"/>
      <c r="F85" s="28" t="str">
        <f>F12</f>
        <v xml:space="preserve"> </v>
      </c>
      <c r="G85" s="39"/>
      <c r="H85" s="39"/>
      <c r="I85" s="33" t="s">
        <v>23</v>
      </c>
      <c r="J85" s="65" t="str">
        <f>IF(J12="","",J12)</f>
        <v>8. 12. 2025</v>
      </c>
      <c r="K85" s="39"/>
      <c r="L85" s="117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6.96" customHeight="1">
      <c r="A86" s="39"/>
      <c r="B86" s="40"/>
      <c r="C86" s="39"/>
      <c r="D86" s="39"/>
      <c r="E86" s="39"/>
      <c r="F86" s="39"/>
      <c r="G86" s="39"/>
      <c r="H86" s="39"/>
      <c r="I86" s="39"/>
      <c r="J86" s="39"/>
      <c r="K86" s="39"/>
      <c r="L86" s="117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25.65" customHeight="1">
      <c r="A87" s="39"/>
      <c r="B87" s="40"/>
      <c r="C87" s="33" t="s">
        <v>25</v>
      </c>
      <c r="D87" s="39"/>
      <c r="E87" s="39"/>
      <c r="F87" s="28" t="str">
        <f>E15</f>
        <v>Univerzita Hradec Králové</v>
      </c>
      <c r="G87" s="39"/>
      <c r="H87" s="39"/>
      <c r="I87" s="33" t="s">
        <v>31</v>
      </c>
      <c r="J87" s="37" t="str">
        <f>E21</f>
        <v>Fplan projekty a stavby s. r. o.</v>
      </c>
      <c r="K87" s="39"/>
      <c r="L87" s="117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15.15" customHeight="1">
      <c r="A88" s="39"/>
      <c r="B88" s="40"/>
      <c r="C88" s="33" t="s">
        <v>29</v>
      </c>
      <c r="D88" s="39"/>
      <c r="E88" s="39"/>
      <c r="F88" s="28" t="str">
        <f>IF(E18="","",E18)</f>
        <v>Vyplň údaj</v>
      </c>
      <c r="G88" s="39"/>
      <c r="H88" s="39"/>
      <c r="I88" s="33" t="s">
        <v>34</v>
      </c>
      <c r="J88" s="37" t="str">
        <f>E24</f>
        <v xml:space="preserve"> </v>
      </c>
      <c r="K88" s="39"/>
      <c r="L88" s="117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0.32" customHeight="1">
      <c r="A89" s="39"/>
      <c r="B89" s="40"/>
      <c r="C89" s="39"/>
      <c r="D89" s="39"/>
      <c r="E89" s="39"/>
      <c r="F89" s="39"/>
      <c r="G89" s="39"/>
      <c r="H89" s="39"/>
      <c r="I89" s="39"/>
      <c r="J89" s="39"/>
      <c r="K89" s="39"/>
      <c r="L89" s="117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11" customFormat="1" ht="29.28" customHeight="1">
      <c r="A90" s="142"/>
      <c r="B90" s="143"/>
      <c r="C90" s="144" t="s">
        <v>128</v>
      </c>
      <c r="D90" s="145" t="s">
        <v>56</v>
      </c>
      <c r="E90" s="145" t="s">
        <v>52</v>
      </c>
      <c r="F90" s="145" t="s">
        <v>53</v>
      </c>
      <c r="G90" s="145" t="s">
        <v>129</v>
      </c>
      <c r="H90" s="145" t="s">
        <v>130</v>
      </c>
      <c r="I90" s="145" t="s">
        <v>131</v>
      </c>
      <c r="J90" s="145" t="s">
        <v>116</v>
      </c>
      <c r="K90" s="146" t="s">
        <v>132</v>
      </c>
      <c r="L90" s="147"/>
      <c r="M90" s="81" t="s">
        <v>3</v>
      </c>
      <c r="N90" s="82" t="s">
        <v>41</v>
      </c>
      <c r="O90" s="82" t="s">
        <v>133</v>
      </c>
      <c r="P90" s="82" t="s">
        <v>134</v>
      </c>
      <c r="Q90" s="82" t="s">
        <v>135</v>
      </c>
      <c r="R90" s="82" t="s">
        <v>136</v>
      </c>
      <c r="S90" s="82" t="s">
        <v>137</v>
      </c>
      <c r="T90" s="83" t="s">
        <v>138</v>
      </c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</row>
    <row r="91" s="2" customFormat="1" ht="22.8" customHeight="1">
      <c r="A91" s="39"/>
      <c r="B91" s="40"/>
      <c r="C91" s="88" t="s">
        <v>139</v>
      </c>
      <c r="D91" s="39"/>
      <c r="E91" s="39"/>
      <c r="F91" s="39"/>
      <c r="G91" s="39"/>
      <c r="H91" s="39"/>
      <c r="I91" s="39"/>
      <c r="J91" s="148">
        <f>BK91</f>
        <v>0</v>
      </c>
      <c r="K91" s="39"/>
      <c r="L91" s="40"/>
      <c r="M91" s="84"/>
      <c r="N91" s="69"/>
      <c r="O91" s="85"/>
      <c r="P91" s="149">
        <f>P92+P118+P219</f>
        <v>0</v>
      </c>
      <c r="Q91" s="85"/>
      <c r="R91" s="149">
        <f>R92+R118+R219</f>
        <v>0.06485500000000001</v>
      </c>
      <c r="S91" s="85"/>
      <c r="T91" s="150">
        <f>T92+T118+T219</f>
        <v>2.79481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0" t="s">
        <v>70</v>
      </c>
      <c r="AU91" s="20" t="s">
        <v>117</v>
      </c>
      <c r="BK91" s="151">
        <f>BK92+BK118+BK219</f>
        <v>0</v>
      </c>
    </row>
    <row r="92" s="12" customFormat="1" ht="25.92" customHeight="1">
      <c r="A92" s="12"/>
      <c r="B92" s="152"/>
      <c r="C92" s="12"/>
      <c r="D92" s="153" t="s">
        <v>70</v>
      </c>
      <c r="E92" s="154" t="s">
        <v>140</v>
      </c>
      <c r="F92" s="154" t="s">
        <v>141</v>
      </c>
      <c r="G92" s="12"/>
      <c r="H92" s="12"/>
      <c r="I92" s="155"/>
      <c r="J92" s="156">
        <f>BK92</f>
        <v>0</v>
      </c>
      <c r="K92" s="12"/>
      <c r="L92" s="152"/>
      <c r="M92" s="157"/>
      <c r="N92" s="158"/>
      <c r="O92" s="158"/>
      <c r="P92" s="159">
        <f>P93+P97+P104</f>
        <v>0</v>
      </c>
      <c r="Q92" s="158"/>
      <c r="R92" s="159">
        <f>R93+R97+R104</f>
        <v>0</v>
      </c>
      <c r="S92" s="158"/>
      <c r="T92" s="160">
        <f>T93+T97+T104</f>
        <v>2.6600000000000001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53" t="s">
        <v>79</v>
      </c>
      <c r="AT92" s="161" t="s">
        <v>70</v>
      </c>
      <c r="AU92" s="161" t="s">
        <v>71</v>
      </c>
      <c r="AY92" s="153" t="s">
        <v>142</v>
      </c>
      <c r="BK92" s="162">
        <f>BK93+BK97+BK104</f>
        <v>0</v>
      </c>
    </row>
    <row r="93" s="12" customFormat="1" ht="22.8" customHeight="1">
      <c r="A93" s="12"/>
      <c r="B93" s="152"/>
      <c r="C93" s="12"/>
      <c r="D93" s="153" t="s">
        <v>70</v>
      </c>
      <c r="E93" s="163" t="s">
        <v>190</v>
      </c>
      <c r="F93" s="163" t="s">
        <v>336</v>
      </c>
      <c r="G93" s="12"/>
      <c r="H93" s="12"/>
      <c r="I93" s="155"/>
      <c r="J93" s="164">
        <f>BK93</f>
        <v>0</v>
      </c>
      <c r="K93" s="12"/>
      <c r="L93" s="152"/>
      <c r="M93" s="157"/>
      <c r="N93" s="158"/>
      <c r="O93" s="158"/>
      <c r="P93" s="159">
        <f>P94</f>
        <v>0</v>
      </c>
      <c r="Q93" s="158"/>
      <c r="R93" s="159">
        <f>R94</f>
        <v>0</v>
      </c>
      <c r="S93" s="158"/>
      <c r="T93" s="160">
        <f>T94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53" t="s">
        <v>79</v>
      </c>
      <c r="AT93" s="161" t="s">
        <v>70</v>
      </c>
      <c r="AU93" s="161" t="s">
        <v>79</v>
      </c>
      <c r="AY93" s="153" t="s">
        <v>142</v>
      </c>
      <c r="BK93" s="162">
        <f>BK94</f>
        <v>0</v>
      </c>
    </row>
    <row r="94" s="12" customFormat="1" ht="20.88" customHeight="1">
      <c r="A94" s="12"/>
      <c r="B94" s="152"/>
      <c r="C94" s="12"/>
      <c r="D94" s="153" t="s">
        <v>70</v>
      </c>
      <c r="E94" s="163" t="s">
        <v>688</v>
      </c>
      <c r="F94" s="163" t="s">
        <v>1171</v>
      </c>
      <c r="G94" s="12"/>
      <c r="H94" s="12"/>
      <c r="I94" s="155"/>
      <c r="J94" s="164">
        <f>BK94</f>
        <v>0</v>
      </c>
      <c r="K94" s="12"/>
      <c r="L94" s="152"/>
      <c r="M94" s="157"/>
      <c r="N94" s="158"/>
      <c r="O94" s="158"/>
      <c r="P94" s="159">
        <f>SUM(P95:P96)</f>
        <v>0</v>
      </c>
      <c r="Q94" s="158"/>
      <c r="R94" s="159">
        <f>SUM(R95:R96)</f>
        <v>0</v>
      </c>
      <c r="S94" s="158"/>
      <c r="T94" s="160">
        <f>SUM(T95:T96)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53" t="s">
        <v>79</v>
      </c>
      <c r="AT94" s="161" t="s">
        <v>70</v>
      </c>
      <c r="AU94" s="161" t="s">
        <v>81</v>
      </c>
      <c r="AY94" s="153" t="s">
        <v>142</v>
      </c>
      <c r="BK94" s="162">
        <f>SUM(BK95:BK96)</f>
        <v>0</v>
      </c>
    </row>
    <row r="95" s="2" customFormat="1" ht="16.5" customHeight="1">
      <c r="A95" s="39"/>
      <c r="B95" s="165"/>
      <c r="C95" s="166" t="s">
        <v>79</v>
      </c>
      <c r="D95" s="166" t="s">
        <v>145</v>
      </c>
      <c r="E95" s="167" t="s">
        <v>1172</v>
      </c>
      <c r="F95" s="168" t="s">
        <v>1173</v>
      </c>
      <c r="G95" s="169" t="s">
        <v>312</v>
      </c>
      <c r="H95" s="170">
        <v>0.5</v>
      </c>
      <c r="I95" s="171"/>
      <c r="J95" s="172">
        <f>ROUND(I95*H95,2)</f>
        <v>0</v>
      </c>
      <c r="K95" s="168" t="s">
        <v>3</v>
      </c>
      <c r="L95" s="40"/>
      <c r="M95" s="173" t="s">
        <v>3</v>
      </c>
      <c r="N95" s="174" t="s">
        <v>42</v>
      </c>
      <c r="O95" s="73"/>
      <c r="P95" s="175">
        <f>O95*H95</f>
        <v>0</v>
      </c>
      <c r="Q95" s="175">
        <v>0</v>
      </c>
      <c r="R95" s="175">
        <f>Q95*H95</f>
        <v>0</v>
      </c>
      <c r="S95" s="175">
        <v>0</v>
      </c>
      <c r="T95" s="176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177" t="s">
        <v>150</v>
      </c>
      <c r="AT95" s="177" t="s">
        <v>145</v>
      </c>
      <c r="AU95" s="177" t="s">
        <v>168</v>
      </c>
      <c r="AY95" s="20" t="s">
        <v>142</v>
      </c>
      <c r="BE95" s="178">
        <f>IF(N95="základní",J95,0)</f>
        <v>0</v>
      </c>
      <c r="BF95" s="178">
        <f>IF(N95="snížená",J95,0)</f>
        <v>0</v>
      </c>
      <c r="BG95" s="178">
        <f>IF(N95="zákl. přenesená",J95,0)</f>
        <v>0</v>
      </c>
      <c r="BH95" s="178">
        <f>IF(N95="sníž. přenesená",J95,0)</f>
        <v>0</v>
      </c>
      <c r="BI95" s="178">
        <f>IF(N95="nulová",J95,0)</f>
        <v>0</v>
      </c>
      <c r="BJ95" s="20" t="s">
        <v>79</v>
      </c>
      <c r="BK95" s="178">
        <f>ROUND(I95*H95,2)</f>
        <v>0</v>
      </c>
      <c r="BL95" s="20" t="s">
        <v>150</v>
      </c>
      <c r="BM95" s="177" t="s">
        <v>1174</v>
      </c>
    </row>
    <row r="96" s="2" customFormat="1">
      <c r="A96" s="39"/>
      <c r="B96" s="40"/>
      <c r="C96" s="39"/>
      <c r="D96" s="179" t="s">
        <v>152</v>
      </c>
      <c r="E96" s="39"/>
      <c r="F96" s="180" t="s">
        <v>1173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152</v>
      </c>
      <c r="AU96" s="20" t="s">
        <v>168</v>
      </c>
    </row>
    <row r="97" s="12" customFormat="1" ht="22.8" customHeight="1">
      <c r="A97" s="12"/>
      <c r="B97" s="152"/>
      <c r="C97" s="12"/>
      <c r="D97" s="153" t="s">
        <v>70</v>
      </c>
      <c r="E97" s="163" t="s">
        <v>143</v>
      </c>
      <c r="F97" s="163" t="s">
        <v>144</v>
      </c>
      <c r="G97" s="12"/>
      <c r="H97" s="12"/>
      <c r="I97" s="155"/>
      <c r="J97" s="164">
        <f>BK97</f>
        <v>0</v>
      </c>
      <c r="K97" s="12"/>
      <c r="L97" s="152"/>
      <c r="M97" s="157"/>
      <c r="N97" s="158"/>
      <c r="O97" s="158"/>
      <c r="P97" s="159">
        <f>P98+SUM(P99:P101)</f>
        <v>0</v>
      </c>
      <c r="Q97" s="158"/>
      <c r="R97" s="159">
        <f>R98+SUM(R99:R101)</f>
        <v>0</v>
      </c>
      <c r="S97" s="158"/>
      <c r="T97" s="160">
        <f>T98+SUM(T99:T101)</f>
        <v>2.6600000000000001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153" t="s">
        <v>79</v>
      </c>
      <c r="AT97" s="161" t="s">
        <v>70</v>
      </c>
      <c r="AU97" s="161" t="s">
        <v>79</v>
      </c>
      <c r="AY97" s="153" t="s">
        <v>142</v>
      </c>
      <c r="BK97" s="162">
        <f>BK98+SUM(BK99:BK101)</f>
        <v>0</v>
      </c>
    </row>
    <row r="98" s="2" customFormat="1" ht="16.5" customHeight="1">
      <c r="A98" s="39"/>
      <c r="B98" s="165"/>
      <c r="C98" s="166" t="s">
        <v>81</v>
      </c>
      <c r="D98" s="166" t="s">
        <v>145</v>
      </c>
      <c r="E98" s="167" t="s">
        <v>1175</v>
      </c>
      <c r="F98" s="168" t="s">
        <v>1176</v>
      </c>
      <c r="G98" s="169" t="s">
        <v>193</v>
      </c>
      <c r="H98" s="170">
        <v>70</v>
      </c>
      <c r="I98" s="171"/>
      <c r="J98" s="172">
        <f>ROUND(I98*H98,2)</f>
        <v>0</v>
      </c>
      <c r="K98" s="168" t="s">
        <v>149</v>
      </c>
      <c r="L98" s="40"/>
      <c r="M98" s="173" t="s">
        <v>3</v>
      </c>
      <c r="N98" s="174" t="s">
        <v>42</v>
      </c>
      <c r="O98" s="73"/>
      <c r="P98" s="175">
        <f>O98*H98</f>
        <v>0</v>
      </c>
      <c r="Q98" s="175">
        <v>0</v>
      </c>
      <c r="R98" s="175">
        <f>Q98*H98</f>
        <v>0</v>
      </c>
      <c r="S98" s="175">
        <v>0.037999999999999999</v>
      </c>
      <c r="T98" s="176">
        <f>S98*H98</f>
        <v>2.6600000000000001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77" t="s">
        <v>150</v>
      </c>
      <c r="AT98" s="177" t="s">
        <v>145</v>
      </c>
      <c r="AU98" s="177" t="s">
        <v>81</v>
      </c>
      <c r="AY98" s="20" t="s">
        <v>142</v>
      </c>
      <c r="BE98" s="178">
        <f>IF(N98="základní",J98,0)</f>
        <v>0</v>
      </c>
      <c r="BF98" s="178">
        <f>IF(N98="snížená",J98,0)</f>
        <v>0</v>
      </c>
      <c r="BG98" s="178">
        <f>IF(N98="zákl. přenesená",J98,0)</f>
        <v>0</v>
      </c>
      <c r="BH98" s="178">
        <f>IF(N98="sníž. přenesená",J98,0)</f>
        <v>0</v>
      </c>
      <c r="BI98" s="178">
        <f>IF(N98="nulová",J98,0)</f>
        <v>0</v>
      </c>
      <c r="BJ98" s="20" t="s">
        <v>79</v>
      </c>
      <c r="BK98" s="178">
        <f>ROUND(I98*H98,2)</f>
        <v>0</v>
      </c>
      <c r="BL98" s="20" t="s">
        <v>150</v>
      </c>
      <c r="BM98" s="177" t="s">
        <v>1177</v>
      </c>
    </row>
    <row r="99" s="2" customFormat="1">
      <c r="A99" s="39"/>
      <c r="B99" s="40"/>
      <c r="C99" s="39"/>
      <c r="D99" s="179" t="s">
        <v>152</v>
      </c>
      <c r="E99" s="39"/>
      <c r="F99" s="180" t="s">
        <v>1178</v>
      </c>
      <c r="G99" s="39"/>
      <c r="H99" s="39"/>
      <c r="I99" s="181"/>
      <c r="J99" s="39"/>
      <c r="K99" s="39"/>
      <c r="L99" s="40"/>
      <c r="M99" s="182"/>
      <c r="N99" s="183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152</v>
      </c>
      <c r="AU99" s="20" t="s">
        <v>81</v>
      </c>
    </row>
    <row r="100" s="2" customFormat="1">
      <c r="A100" s="39"/>
      <c r="B100" s="40"/>
      <c r="C100" s="39"/>
      <c r="D100" s="184" t="s">
        <v>154</v>
      </c>
      <c r="E100" s="39"/>
      <c r="F100" s="185" t="s">
        <v>1179</v>
      </c>
      <c r="G100" s="39"/>
      <c r="H100" s="39"/>
      <c r="I100" s="181"/>
      <c r="J100" s="39"/>
      <c r="K100" s="39"/>
      <c r="L100" s="40"/>
      <c r="M100" s="182"/>
      <c r="N100" s="183"/>
      <c r="O100" s="73"/>
      <c r="P100" s="73"/>
      <c r="Q100" s="73"/>
      <c r="R100" s="73"/>
      <c r="S100" s="73"/>
      <c r="T100" s="74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20" t="s">
        <v>154</v>
      </c>
      <c r="AU100" s="20" t="s">
        <v>81</v>
      </c>
    </row>
    <row r="101" s="12" customFormat="1" ht="20.88" customHeight="1">
      <c r="A101" s="12"/>
      <c r="B101" s="152"/>
      <c r="C101" s="12"/>
      <c r="D101" s="153" t="s">
        <v>70</v>
      </c>
      <c r="E101" s="163" t="s">
        <v>878</v>
      </c>
      <c r="F101" s="163" t="s">
        <v>1180</v>
      </c>
      <c r="G101" s="12"/>
      <c r="H101" s="12"/>
      <c r="I101" s="155"/>
      <c r="J101" s="164">
        <f>BK101</f>
        <v>0</v>
      </c>
      <c r="K101" s="12"/>
      <c r="L101" s="152"/>
      <c r="M101" s="157"/>
      <c r="N101" s="158"/>
      <c r="O101" s="158"/>
      <c r="P101" s="159">
        <f>SUM(P102:P103)</f>
        <v>0</v>
      </c>
      <c r="Q101" s="158"/>
      <c r="R101" s="159">
        <f>SUM(R102:R103)</f>
        <v>0</v>
      </c>
      <c r="S101" s="158"/>
      <c r="T101" s="160">
        <f>SUM(T102:T103)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53" t="s">
        <v>79</v>
      </c>
      <c r="AT101" s="161" t="s">
        <v>70</v>
      </c>
      <c r="AU101" s="161" t="s">
        <v>81</v>
      </c>
      <c r="AY101" s="153" t="s">
        <v>142</v>
      </c>
      <c r="BK101" s="162">
        <f>SUM(BK102:BK103)</f>
        <v>0</v>
      </c>
    </row>
    <row r="102" s="2" customFormat="1" ht="16.5" customHeight="1">
      <c r="A102" s="39"/>
      <c r="B102" s="165"/>
      <c r="C102" s="166" t="s">
        <v>168</v>
      </c>
      <c r="D102" s="166" t="s">
        <v>145</v>
      </c>
      <c r="E102" s="167" t="s">
        <v>1181</v>
      </c>
      <c r="F102" s="168" t="s">
        <v>1182</v>
      </c>
      <c r="G102" s="169" t="s">
        <v>312</v>
      </c>
      <c r="H102" s="170">
        <v>0.5</v>
      </c>
      <c r="I102" s="171"/>
      <c r="J102" s="172">
        <f>ROUND(I102*H102,2)</f>
        <v>0</v>
      </c>
      <c r="K102" s="168" t="s">
        <v>3</v>
      </c>
      <c r="L102" s="40"/>
      <c r="M102" s="173" t="s">
        <v>3</v>
      </c>
      <c r="N102" s="174" t="s">
        <v>42</v>
      </c>
      <c r="O102" s="73"/>
      <c r="P102" s="175">
        <f>O102*H102</f>
        <v>0</v>
      </c>
      <c r="Q102" s="175">
        <v>0</v>
      </c>
      <c r="R102" s="175">
        <f>Q102*H102</f>
        <v>0</v>
      </c>
      <c r="S102" s="175">
        <v>0</v>
      </c>
      <c r="T102" s="176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77" t="s">
        <v>150</v>
      </c>
      <c r="AT102" s="177" t="s">
        <v>145</v>
      </c>
      <c r="AU102" s="177" t="s">
        <v>168</v>
      </c>
      <c r="AY102" s="20" t="s">
        <v>142</v>
      </c>
      <c r="BE102" s="178">
        <f>IF(N102="základní",J102,0)</f>
        <v>0</v>
      </c>
      <c r="BF102" s="178">
        <f>IF(N102="snížená",J102,0)</f>
        <v>0</v>
      </c>
      <c r="BG102" s="178">
        <f>IF(N102="zákl. přenesená",J102,0)</f>
        <v>0</v>
      </c>
      <c r="BH102" s="178">
        <f>IF(N102="sníž. přenesená",J102,0)</f>
        <v>0</v>
      </c>
      <c r="BI102" s="178">
        <f>IF(N102="nulová",J102,0)</f>
        <v>0</v>
      </c>
      <c r="BJ102" s="20" t="s">
        <v>79</v>
      </c>
      <c r="BK102" s="178">
        <f>ROUND(I102*H102,2)</f>
        <v>0</v>
      </c>
      <c r="BL102" s="20" t="s">
        <v>150</v>
      </c>
      <c r="BM102" s="177" t="s">
        <v>1183</v>
      </c>
    </row>
    <row r="103" s="2" customFormat="1">
      <c r="A103" s="39"/>
      <c r="B103" s="40"/>
      <c r="C103" s="39"/>
      <c r="D103" s="179" t="s">
        <v>152</v>
      </c>
      <c r="E103" s="39"/>
      <c r="F103" s="180" t="s">
        <v>1182</v>
      </c>
      <c r="G103" s="39"/>
      <c r="H103" s="39"/>
      <c r="I103" s="181"/>
      <c r="J103" s="39"/>
      <c r="K103" s="39"/>
      <c r="L103" s="40"/>
      <c r="M103" s="182"/>
      <c r="N103" s="183"/>
      <c r="O103" s="73"/>
      <c r="P103" s="73"/>
      <c r="Q103" s="73"/>
      <c r="R103" s="73"/>
      <c r="S103" s="73"/>
      <c r="T103" s="74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0" t="s">
        <v>152</v>
      </c>
      <c r="AU103" s="20" t="s">
        <v>168</v>
      </c>
    </row>
    <row r="104" s="12" customFormat="1" ht="22.8" customHeight="1">
      <c r="A104" s="12"/>
      <c r="B104" s="152"/>
      <c r="C104" s="12"/>
      <c r="D104" s="153" t="s">
        <v>70</v>
      </c>
      <c r="E104" s="163" t="s">
        <v>205</v>
      </c>
      <c r="F104" s="163" t="s">
        <v>206</v>
      </c>
      <c r="G104" s="12"/>
      <c r="H104" s="12"/>
      <c r="I104" s="155"/>
      <c r="J104" s="164">
        <f>BK104</f>
        <v>0</v>
      </c>
      <c r="K104" s="12"/>
      <c r="L104" s="152"/>
      <c r="M104" s="157"/>
      <c r="N104" s="158"/>
      <c r="O104" s="158"/>
      <c r="P104" s="159">
        <f>SUM(P105:P117)</f>
        <v>0</v>
      </c>
      <c r="Q104" s="158"/>
      <c r="R104" s="159">
        <f>SUM(R105:R117)</f>
        <v>0</v>
      </c>
      <c r="S104" s="158"/>
      <c r="T104" s="160">
        <f>SUM(T105:T117)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153" t="s">
        <v>79</v>
      </c>
      <c r="AT104" s="161" t="s">
        <v>70</v>
      </c>
      <c r="AU104" s="161" t="s">
        <v>79</v>
      </c>
      <c r="AY104" s="153" t="s">
        <v>142</v>
      </c>
      <c r="BK104" s="162">
        <f>SUM(BK105:BK117)</f>
        <v>0</v>
      </c>
    </row>
    <row r="105" s="2" customFormat="1" ht="16.5" customHeight="1">
      <c r="A105" s="39"/>
      <c r="B105" s="165"/>
      <c r="C105" s="166" t="s">
        <v>150</v>
      </c>
      <c r="D105" s="166" t="s">
        <v>145</v>
      </c>
      <c r="E105" s="167" t="s">
        <v>1184</v>
      </c>
      <c r="F105" s="168" t="s">
        <v>1185</v>
      </c>
      <c r="G105" s="169" t="s">
        <v>210</v>
      </c>
      <c r="H105" s="170">
        <v>2.7949999999999999</v>
      </c>
      <c r="I105" s="171"/>
      <c r="J105" s="172">
        <f>ROUND(I105*H105,2)</f>
        <v>0</v>
      </c>
      <c r="K105" s="168" t="s">
        <v>149</v>
      </c>
      <c r="L105" s="40"/>
      <c r="M105" s="173" t="s">
        <v>3</v>
      </c>
      <c r="N105" s="174" t="s">
        <v>42</v>
      </c>
      <c r="O105" s="73"/>
      <c r="P105" s="175">
        <f>O105*H105</f>
        <v>0</v>
      </c>
      <c r="Q105" s="175">
        <v>0</v>
      </c>
      <c r="R105" s="175">
        <f>Q105*H105</f>
        <v>0</v>
      </c>
      <c r="S105" s="175">
        <v>0</v>
      </c>
      <c r="T105" s="176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177" t="s">
        <v>150</v>
      </c>
      <c r="AT105" s="177" t="s">
        <v>145</v>
      </c>
      <c r="AU105" s="177" t="s">
        <v>81</v>
      </c>
      <c r="AY105" s="20" t="s">
        <v>142</v>
      </c>
      <c r="BE105" s="178">
        <f>IF(N105="základní",J105,0)</f>
        <v>0</v>
      </c>
      <c r="BF105" s="178">
        <f>IF(N105="snížená",J105,0)</f>
        <v>0</v>
      </c>
      <c r="BG105" s="178">
        <f>IF(N105="zákl. přenesená",J105,0)</f>
        <v>0</v>
      </c>
      <c r="BH105" s="178">
        <f>IF(N105="sníž. přenesená",J105,0)</f>
        <v>0</v>
      </c>
      <c r="BI105" s="178">
        <f>IF(N105="nulová",J105,0)</f>
        <v>0</v>
      </c>
      <c r="BJ105" s="20" t="s">
        <v>79</v>
      </c>
      <c r="BK105" s="178">
        <f>ROUND(I105*H105,2)</f>
        <v>0</v>
      </c>
      <c r="BL105" s="20" t="s">
        <v>150</v>
      </c>
      <c r="BM105" s="177" t="s">
        <v>1186</v>
      </c>
    </row>
    <row r="106" s="2" customFormat="1">
      <c r="A106" s="39"/>
      <c r="B106" s="40"/>
      <c r="C106" s="39"/>
      <c r="D106" s="179" t="s">
        <v>152</v>
      </c>
      <c r="E106" s="39"/>
      <c r="F106" s="180" t="s">
        <v>1187</v>
      </c>
      <c r="G106" s="39"/>
      <c r="H106" s="39"/>
      <c r="I106" s="181"/>
      <c r="J106" s="39"/>
      <c r="K106" s="39"/>
      <c r="L106" s="40"/>
      <c r="M106" s="182"/>
      <c r="N106" s="183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152</v>
      </c>
      <c r="AU106" s="20" t="s">
        <v>81</v>
      </c>
    </row>
    <row r="107" s="2" customFormat="1">
      <c r="A107" s="39"/>
      <c r="B107" s="40"/>
      <c r="C107" s="39"/>
      <c r="D107" s="184" t="s">
        <v>154</v>
      </c>
      <c r="E107" s="39"/>
      <c r="F107" s="185" t="s">
        <v>1188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154</v>
      </c>
      <c r="AU107" s="20" t="s">
        <v>81</v>
      </c>
    </row>
    <row r="108" s="2" customFormat="1" ht="16.5" customHeight="1">
      <c r="A108" s="39"/>
      <c r="B108" s="165"/>
      <c r="C108" s="166" t="s">
        <v>181</v>
      </c>
      <c r="D108" s="166" t="s">
        <v>145</v>
      </c>
      <c r="E108" s="167" t="s">
        <v>214</v>
      </c>
      <c r="F108" s="168" t="s">
        <v>215</v>
      </c>
      <c r="G108" s="169" t="s">
        <v>210</v>
      </c>
      <c r="H108" s="170">
        <v>2.7949999999999999</v>
      </c>
      <c r="I108" s="171"/>
      <c r="J108" s="172">
        <f>ROUND(I108*H108,2)</f>
        <v>0</v>
      </c>
      <c r="K108" s="168" t="s">
        <v>149</v>
      </c>
      <c r="L108" s="40"/>
      <c r="M108" s="173" t="s">
        <v>3</v>
      </c>
      <c r="N108" s="174" t="s">
        <v>42</v>
      </c>
      <c r="O108" s="73"/>
      <c r="P108" s="175">
        <f>O108*H108</f>
        <v>0</v>
      </c>
      <c r="Q108" s="175">
        <v>0</v>
      </c>
      <c r="R108" s="175">
        <f>Q108*H108</f>
        <v>0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150</v>
      </c>
      <c r="AT108" s="177" t="s">
        <v>145</v>
      </c>
      <c r="AU108" s="177" t="s">
        <v>81</v>
      </c>
      <c r="AY108" s="20" t="s">
        <v>142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79</v>
      </c>
      <c r="BK108" s="178">
        <f>ROUND(I108*H108,2)</f>
        <v>0</v>
      </c>
      <c r="BL108" s="20" t="s">
        <v>150</v>
      </c>
      <c r="BM108" s="177" t="s">
        <v>1189</v>
      </c>
    </row>
    <row r="109" s="2" customFormat="1">
      <c r="A109" s="39"/>
      <c r="B109" s="40"/>
      <c r="C109" s="39"/>
      <c r="D109" s="179" t="s">
        <v>152</v>
      </c>
      <c r="E109" s="39"/>
      <c r="F109" s="180" t="s">
        <v>217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152</v>
      </c>
      <c r="AU109" s="20" t="s">
        <v>81</v>
      </c>
    </row>
    <row r="110" s="2" customFormat="1">
      <c r="A110" s="39"/>
      <c r="B110" s="40"/>
      <c r="C110" s="39"/>
      <c r="D110" s="184" t="s">
        <v>154</v>
      </c>
      <c r="E110" s="39"/>
      <c r="F110" s="185" t="s">
        <v>218</v>
      </c>
      <c r="G110" s="39"/>
      <c r="H110" s="39"/>
      <c r="I110" s="181"/>
      <c r="J110" s="39"/>
      <c r="K110" s="39"/>
      <c r="L110" s="40"/>
      <c r="M110" s="182"/>
      <c r="N110" s="183"/>
      <c r="O110" s="73"/>
      <c r="P110" s="73"/>
      <c r="Q110" s="73"/>
      <c r="R110" s="73"/>
      <c r="S110" s="73"/>
      <c r="T110" s="74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20" t="s">
        <v>154</v>
      </c>
      <c r="AU110" s="20" t="s">
        <v>81</v>
      </c>
    </row>
    <row r="111" s="2" customFormat="1" ht="16.5" customHeight="1">
      <c r="A111" s="39"/>
      <c r="B111" s="165"/>
      <c r="C111" s="166" t="s">
        <v>190</v>
      </c>
      <c r="D111" s="166" t="s">
        <v>145</v>
      </c>
      <c r="E111" s="167" t="s">
        <v>220</v>
      </c>
      <c r="F111" s="168" t="s">
        <v>221</v>
      </c>
      <c r="G111" s="169" t="s">
        <v>210</v>
      </c>
      <c r="H111" s="170">
        <v>100.62000000000001</v>
      </c>
      <c r="I111" s="171"/>
      <c r="J111" s="172">
        <f>ROUND(I111*H111,2)</f>
        <v>0</v>
      </c>
      <c r="K111" s="168" t="s">
        <v>149</v>
      </c>
      <c r="L111" s="40"/>
      <c r="M111" s="173" t="s">
        <v>3</v>
      </c>
      <c r="N111" s="174" t="s">
        <v>42</v>
      </c>
      <c r="O111" s="73"/>
      <c r="P111" s="175">
        <f>O111*H111</f>
        <v>0</v>
      </c>
      <c r="Q111" s="175">
        <v>0</v>
      </c>
      <c r="R111" s="175">
        <f>Q111*H111</f>
        <v>0</v>
      </c>
      <c r="S111" s="175">
        <v>0</v>
      </c>
      <c r="T111" s="176">
        <f>S111*H111</f>
        <v>0</v>
      </c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R111" s="177" t="s">
        <v>150</v>
      </c>
      <c r="AT111" s="177" t="s">
        <v>145</v>
      </c>
      <c r="AU111" s="177" t="s">
        <v>81</v>
      </c>
      <c r="AY111" s="20" t="s">
        <v>142</v>
      </c>
      <c r="BE111" s="178">
        <f>IF(N111="základní",J111,0)</f>
        <v>0</v>
      </c>
      <c r="BF111" s="178">
        <f>IF(N111="snížená",J111,0)</f>
        <v>0</v>
      </c>
      <c r="BG111" s="178">
        <f>IF(N111="zákl. přenesená",J111,0)</f>
        <v>0</v>
      </c>
      <c r="BH111" s="178">
        <f>IF(N111="sníž. přenesená",J111,0)</f>
        <v>0</v>
      </c>
      <c r="BI111" s="178">
        <f>IF(N111="nulová",J111,0)</f>
        <v>0</v>
      </c>
      <c r="BJ111" s="20" t="s">
        <v>79</v>
      </c>
      <c r="BK111" s="178">
        <f>ROUND(I111*H111,2)</f>
        <v>0</v>
      </c>
      <c r="BL111" s="20" t="s">
        <v>150</v>
      </c>
      <c r="BM111" s="177" t="s">
        <v>1190</v>
      </c>
    </row>
    <row r="112" s="2" customFormat="1">
      <c r="A112" s="39"/>
      <c r="B112" s="40"/>
      <c r="C112" s="39"/>
      <c r="D112" s="179" t="s">
        <v>152</v>
      </c>
      <c r="E112" s="39"/>
      <c r="F112" s="180" t="s">
        <v>223</v>
      </c>
      <c r="G112" s="39"/>
      <c r="H112" s="39"/>
      <c r="I112" s="181"/>
      <c r="J112" s="39"/>
      <c r="K112" s="39"/>
      <c r="L112" s="40"/>
      <c r="M112" s="182"/>
      <c r="N112" s="183"/>
      <c r="O112" s="73"/>
      <c r="P112" s="73"/>
      <c r="Q112" s="73"/>
      <c r="R112" s="73"/>
      <c r="S112" s="73"/>
      <c r="T112" s="74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T112" s="20" t="s">
        <v>152</v>
      </c>
      <c r="AU112" s="20" t="s">
        <v>81</v>
      </c>
    </row>
    <row r="113" s="2" customFormat="1">
      <c r="A113" s="39"/>
      <c r="B113" s="40"/>
      <c r="C113" s="39"/>
      <c r="D113" s="184" t="s">
        <v>154</v>
      </c>
      <c r="E113" s="39"/>
      <c r="F113" s="185" t="s">
        <v>224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154</v>
      </c>
      <c r="AU113" s="20" t="s">
        <v>81</v>
      </c>
    </row>
    <row r="114" s="13" customFormat="1">
      <c r="A114" s="13"/>
      <c r="B114" s="186"/>
      <c r="C114" s="13"/>
      <c r="D114" s="179" t="s">
        <v>156</v>
      </c>
      <c r="E114" s="187" t="s">
        <v>3</v>
      </c>
      <c r="F114" s="188" t="s">
        <v>1191</v>
      </c>
      <c r="G114" s="13"/>
      <c r="H114" s="189">
        <v>100.62000000000001</v>
      </c>
      <c r="I114" s="190"/>
      <c r="J114" s="13"/>
      <c r="K114" s="13"/>
      <c r="L114" s="186"/>
      <c r="M114" s="191"/>
      <c r="N114" s="192"/>
      <c r="O114" s="192"/>
      <c r="P114" s="192"/>
      <c r="Q114" s="192"/>
      <c r="R114" s="192"/>
      <c r="S114" s="192"/>
      <c r="T114" s="19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187" t="s">
        <v>156</v>
      </c>
      <c r="AU114" s="187" t="s">
        <v>81</v>
      </c>
      <c r="AV114" s="13" t="s">
        <v>81</v>
      </c>
      <c r="AW114" s="13" t="s">
        <v>33</v>
      </c>
      <c r="AX114" s="13" t="s">
        <v>79</v>
      </c>
      <c r="AY114" s="187" t="s">
        <v>142</v>
      </c>
    </row>
    <row r="115" s="2" customFormat="1" ht="21.75" customHeight="1">
      <c r="A115" s="39"/>
      <c r="B115" s="165"/>
      <c r="C115" s="166" t="s">
        <v>198</v>
      </c>
      <c r="D115" s="166" t="s">
        <v>145</v>
      </c>
      <c r="E115" s="167" t="s">
        <v>233</v>
      </c>
      <c r="F115" s="168" t="s">
        <v>234</v>
      </c>
      <c r="G115" s="169" t="s">
        <v>210</v>
      </c>
      <c r="H115" s="170">
        <v>2.7949999999999999</v>
      </c>
      <c r="I115" s="171"/>
      <c r="J115" s="172">
        <f>ROUND(I115*H115,2)</f>
        <v>0</v>
      </c>
      <c r="K115" s="168" t="s">
        <v>149</v>
      </c>
      <c r="L115" s="40"/>
      <c r="M115" s="173" t="s">
        <v>3</v>
      </c>
      <c r="N115" s="174" t="s">
        <v>42</v>
      </c>
      <c r="O115" s="73"/>
      <c r="P115" s="175">
        <f>O115*H115</f>
        <v>0</v>
      </c>
      <c r="Q115" s="175">
        <v>0</v>
      </c>
      <c r="R115" s="175">
        <f>Q115*H115</f>
        <v>0</v>
      </c>
      <c r="S115" s="175">
        <v>0</v>
      </c>
      <c r="T115" s="176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7" t="s">
        <v>150</v>
      </c>
      <c r="AT115" s="177" t="s">
        <v>145</v>
      </c>
      <c r="AU115" s="177" t="s">
        <v>81</v>
      </c>
      <c r="AY115" s="20" t="s">
        <v>142</v>
      </c>
      <c r="BE115" s="178">
        <f>IF(N115="základní",J115,0)</f>
        <v>0</v>
      </c>
      <c r="BF115" s="178">
        <f>IF(N115="snížená",J115,0)</f>
        <v>0</v>
      </c>
      <c r="BG115" s="178">
        <f>IF(N115="zákl. přenesená",J115,0)</f>
        <v>0</v>
      </c>
      <c r="BH115" s="178">
        <f>IF(N115="sníž. přenesená",J115,0)</f>
        <v>0</v>
      </c>
      <c r="BI115" s="178">
        <f>IF(N115="nulová",J115,0)</f>
        <v>0</v>
      </c>
      <c r="BJ115" s="20" t="s">
        <v>79</v>
      </c>
      <c r="BK115" s="178">
        <f>ROUND(I115*H115,2)</f>
        <v>0</v>
      </c>
      <c r="BL115" s="20" t="s">
        <v>150</v>
      </c>
      <c r="BM115" s="177" t="s">
        <v>1192</v>
      </c>
    </row>
    <row r="116" s="2" customFormat="1">
      <c r="A116" s="39"/>
      <c r="B116" s="40"/>
      <c r="C116" s="39"/>
      <c r="D116" s="179" t="s">
        <v>152</v>
      </c>
      <c r="E116" s="39"/>
      <c r="F116" s="180" t="s">
        <v>236</v>
      </c>
      <c r="G116" s="39"/>
      <c r="H116" s="39"/>
      <c r="I116" s="181"/>
      <c r="J116" s="39"/>
      <c r="K116" s="39"/>
      <c r="L116" s="40"/>
      <c r="M116" s="182"/>
      <c r="N116" s="183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152</v>
      </c>
      <c r="AU116" s="20" t="s">
        <v>81</v>
      </c>
    </row>
    <row r="117" s="2" customFormat="1">
      <c r="A117" s="39"/>
      <c r="B117" s="40"/>
      <c r="C117" s="39"/>
      <c r="D117" s="184" t="s">
        <v>154</v>
      </c>
      <c r="E117" s="39"/>
      <c r="F117" s="185" t="s">
        <v>237</v>
      </c>
      <c r="G117" s="39"/>
      <c r="H117" s="39"/>
      <c r="I117" s="181"/>
      <c r="J117" s="39"/>
      <c r="K117" s="39"/>
      <c r="L117" s="40"/>
      <c r="M117" s="182"/>
      <c r="N117" s="183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154</v>
      </c>
      <c r="AU117" s="20" t="s">
        <v>81</v>
      </c>
    </row>
    <row r="118" s="12" customFormat="1" ht="25.92" customHeight="1">
      <c r="A118" s="12"/>
      <c r="B118" s="152"/>
      <c r="C118" s="12"/>
      <c r="D118" s="153" t="s">
        <v>70</v>
      </c>
      <c r="E118" s="154" t="s">
        <v>238</v>
      </c>
      <c r="F118" s="154" t="s">
        <v>239</v>
      </c>
      <c r="G118" s="12"/>
      <c r="H118" s="12"/>
      <c r="I118" s="155"/>
      <c r="J118" s="156">
        <f>BK118</f>
        <v>0</v>
      </c>
      <c r="K118" s="12"/>
      <c r="L118" s="152"/>
      <c r="M118" s="157"/>
      <c r="N118" s="158"/>
      <c r="O118" s="158"/>
      <c r="P118" s="159">
        <f>P119+P153+P178+P205</f>
        <v>0</v>
      </c>
      <c r="Q118" s="158"/>
      <c r="R118" s="159">
        <f>R119+R153+R178+R205</f>
        <v>0.06485500000000001</v>
      </c>
      <c r="S118" s="158"/>
      <c r="T118" s="160">
        <f>T119+T153+T178+T205</f>
        <v>0.13481000000000001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3" t="s">
        <v>81</v>
      </c>
      <c r="AT118" s="161" t="s">
        <v>70</v>
      </c>
      <c r="AU118" s="161" t="s">
        <v>71</v>
      </c>
      <c r="AY118" s="153" t="s">
        <v>142</v>
      </c>
      <c r="BK118" s="162">
        <f>BK119+BK153+BK178+BK205</f>
        <v>0</v>
      </c>
    </row>
    <row r="119" s="12" customFormat="1" ht="22.8" customHeight="1">
      <c r="A119" s="12"/>
      <c r="B119" s="152"/>
      <c r="C119" s="12"/>
      <c r="D119" s="153" t="s">
        <v>70</v>
      </c>
      <c r="E119" s="163" t="s">
        <v>1193</v>
      </c>
      <c r="F119" s="163" t="s">
        <v>1194</v>
      </c>
      <c r="G119" s="12"/>
      <c r="H119" s="12"/>
      <c r="I119" s="155"/>
      <c r="J119" s="164">
        <f>BK119</f>
        <v>0</v>
      </c>
      <c r="K119" s="12"/>
      <c r="L119" s="152"/>
      <c r="M119" s="157"/>
      <c r="N119" s="158"/>
      <c r="O119" s="158"/>
      <c r="P119" s="159">
        <f>SUM(P120:P152)</f>
        <v>0</v>
      </c>
      <c r="Q119" s="158"/>
      <c r="R119" s="159">
        <f>SUM(R120:R152)</f>
        <v>0.025155</v>
      </c>
      <c r="S119" s="158"/>
      <c r="T119" s="160">
        <f>SUM(T120:T152)</f>
        <v>0.05015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153" t="s">
        <v>81</v>
      </c>
      <c r="AT119" s="161" t="s">
        <v>70</v>
      </c>
      <c r="AU119" s="161" t="s">
        <v>79</v>
      </c>
      <c r="AY119" s="153" t="s">
        <v>142</v>
      </c>
      <c r="BK119" s="162">
        <f>SUM(BK120:BK152)</f>
        <v>0</v>
      </c>
    </row>
    <row r="120" s="2" customFormat="1" ht="16.5" customHeight="1">
      <c r="A120" s="39"/>
      <c r="B120" s="165"/>
      <c r="C120" s="166" t="s">
        <v>207</v>
      </c>
      <c r="D120" s="166" t="s">
        <v>145</v>
      </c>
      <c r="E120" s="167" t="s">
        <v>1195</v>
      </c>
      <c r="F120" s="168" t="s">
        <v>1196</v>
      </c>
      <c r="G120" s="169" t="s">
        <v>193</v>
      </c>
      <c r="H120" s="170">
        <v>2</v>
      </c>
      <c r="I120" s="171"/>
      <c r="J120" s="172">
        <f>ROUND(I120*H120,2)</f>
        <v>0</v>
      </c>
      <c r="K120" s="168" t="s">
        <v>149</v>
      </c>
      <c r="L120" s="40"/>
      <c r="M120" s="173" t="s">
        <v>3</v>
      </c>
      <c r="N120" s="174" t="s">
        <v>42</v>
      </c>
      <c r="O120" s="73"/>
      <c r="P120" s="175">
        <f>O120*H120</f>
        <v>0</v>
      </c>
      <c r="Q120" s="175">
        <v>0</v>
      </c>
      <c r="R120" s="175">
        <f>Q120*H120</f>
        <v>0</v>
      </c>
      <c r="S120" s="175">
        <v>0.0020999999999999999</v>
      </c>
      <c r="T120" s="176">
        <f>S120*H120</f>
        <v>0.0041999999999999997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245</v>
      </c>
      <c r="AT120" s="177" t="s">
        <v>145</v>
      </c>
      <c r="AU120" s="177" t="s">
        <v>81</v>
      </c>
      <c r="AY120" s="20" t="s">
        <v>142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79</v>
      </c>
      <c r="BK120" s="178">
        <f>ROUND(I120*H120,2)</f>
        <v>0</v>
      </c>
      <c r="BL120" s="20" t="s">
        <v>245</v>
      </c>
      <c r="BM120" s="177" t="s">
        <v>1197</v>
      </c>
    </row>
    <row r="121" s="2" customFormat="1">
      <c r="A121" s="39"/>
      <c r="B121" s="40"/>
      <c r="C121" s="39"/>
      <c r="D121" s="179" t="s">
        <v>152</v>
      </c>
      <c r="E121" s="39"/>
      <c r="F121" s="180" t="s">
        <v>1198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152</v>
      </c>
      <c r="AU121" s="20" t="s">
        <v>81</v>
      </c>
    </row>
    <row r="122" s="2" customFormat="1">
      <c r="A122" s="39"/>
      <c r="B122" s="40"/>
      <c r="C122" s="39"/>
      <c r="D122" s="184" t="s">
        <v>154</v>
      </c>
      <c r="E122" s="39"/>
      <c r="F122" s="185" t="s">
        <v>1199</v>
      </c>
      <c r="G122" s="39"/>
      <c r="H122" s="39"/>
      <c r="I122" s="181"/>
      <c r="J122" s="39"/>
      <c r="K122" s="39"/>
      <c r="L122" s="40"/>
      <c r="M122" s="182"/>
      <c r="N122" s="183"/>
      <c r="O122" s="73"/>
      <c r="P122" s="73"/>
      <c r="Q122" s="73"/>
      <c r="R122" s="73"/>
      <c r="S122" s="73"/>
      <c r="T122" s="74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20" t="s">
        <v>154</v>
      </c>
      <c r="AU122" s="20" t="s">
        <v>81</v>
      </c>
    </row>
    <row r="123" s="2" customFormat="1" ht="16.5" customHeight="1">
      <c r="A123" s="39"/>
      <c r="B123" s="165"/>
      <c r="C123" s="166" t="s">
        <v>143</v>
      </c>
      <c r="D123" s="166" t="s">
        <v>145</v>
      </c>
      <c r="E123" s="167" t="s">
        <v>1200</v>
      </c>
      <c r="F123" s="168" t="s">
        <v>1201</v>
      </c>
      <c r="G123" s="169" t="s">
        <v>193</v>
      </c>
      <c r="H123" s="170">
        <v>0.5</v>
      </c>
      <c r="I123" s="171"/>
      <c r="J123" s="172">
        <f>ROUND(I123*H123,2)</f>
        <v>0</v>
      </c>
      <c r="K123" s="168" t="s">
        <v>149</v>
      </c>
      <c r="L123" s="40"/>
      <c r="M123" s="173" t="s">
        <v>3</v>
      </c>
      <c r="N123" s="174" t="s">
        <v>42</v>
      </c>
      <c r="O123" s="73"/>
      <c r="P123" s="175">
        <f>O123*H123</f>
        <v>0</v>
      </c>
      <c r="Q123" s="175">
        <v>0.00063000000000000003</v>
      </c>
      <c r="R123" s="175">
        <f>Q123*H123</f>
        <v>0.00031500000000000001</v>
      </c>
      <c r="S123" s="175">
        <v>0</v>
      </c>
      <c r="T123" s="176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177" t="s">
        <v>245</v>
      </c>
      <c r="AT123" s="177" t="s">
        <v>145</v>
      </c>
      <c r="AU123" s="177" t="s">
        <v>81</v>
      </c>
      <c r="AY123" s="20" t="s">
        <v>142</v>
      </c>
      <c r="BE123" s="178">
        <f>IF(N123="základní",J123,0)</f>
        <v>0</v>
      </c>
      <c r="BF123" s="178">
        <f>IF(N123="snížená",J123,0)</f>
        <v>0</v>
      </c>
      <c r="BG123" s="178">
        <f>IF(N123="zákl. přenesená",J123,0)</f>
        <v>0</v>
      </c>
      <c r="BH123" s="178">
        <f>IF(N123="sníž. přenesená",J123,0)</f>
        <v>0</v>
      </c>
      <c r="BI123" s="178">
        <f>IF(N123="nulová",J123,0)</f>
        <v>0</v>
      </c>
      <c r="BJ123" s="20" t="s">
        <v>79</v>
      </c>
      <c r="BK123" s="178">
        <f>ROUND(I123*H123,2)</f>
        <v>0</v>
      </c>
      <c r="BL123" s="20" t="s">
        <v>245</v>
      </c>
      <c r="BM123" s="177" t="s">
        <v>1202</v>
      </c>
    </row>
    <row r="124" s="2" customFormat="1">
      <c r="A124" s="39"/>
      <c r="B124" s="40"/>
      <c r="C124" s="39"/>
      <c r="D124" s="179" t="s">
        <v>152</v>
      </c>
      <c r="E124" s="39"/>
      <c r="F124" s="180" t="s">
        <v>1203</v>
      </c>
      <c r="G124" s="39"/>
      <c r="H124" s="39"/>
      <c r="I124" s="181"/>
      <c r="J124" s="39"/>
      <c r="K124" s="39"/>
      <c r="L124" s="40"/>
      <c r="M124" s="182"/>
      <c r="N124" s="183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152</v>
      </c>
      <c r="AU124" s="20" t="s">
        <v>81</v>
      </c>
    </row>
    <row r="125" s="2" customFormat="1">
      <c r="A125" s="39"/>
      <c r="B125" s="40"/>
      <c r="C125" s="39"/>
      <c r="D125" s="184" t="s">
        <v>154</v>
      </c>
      <c r="E125" s="39"/>
      <c r="F125" s="185" t="s">
        <v>1204</v>
      </c>
      <c r="G125" s="39"/>
      <c r="H125" s="39"/>
      <c r="I125" s="181"/>
      <c r="J125" s="39"/>
      <c r="K125" s="39"/>
      <c r="L125" s="40"/>
      <c r="M125" s="182"/>
      <c r="N125" s="183"/>
      <c r="O125" s="73"/>
      <c r="P125" s="73"/>
      <c r="Q125" s="73"/>
      <c r="R125" s="73"/>
      <c r="S125" s="73"/>
      <c r="T125" s="74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20" t="s">
        <v>154</v>
      </c>
      <c r="AU125" s="20" t="s">
        <v>81</v>
      </c>
    </row>
    <row r="126" s="2" customFormat="1" ht="16.5" customHeight="1">
      <c r="A126" s="39"/>
      <c r="B126" s="165"/>
      <c r="C126" s="166" t="s">
        <v>219</v>
      </c>
      <c r="D126" s="166" t="s">
        <v>145</v>
      </c>
      <c r="E126" s="167" t="s">
        <v>1205</v>
      </c>
      <c r="F126" s="168" t="s">
        <v>1206</v>
      </c>
      <c r="G126" s="169" t="s">
        <v>193</v>
      </c>
      <c r="H126" s="170">
        <v>40</v>
      </c>
      <c r="I126" s="171"/>
      <c r="J126" s="172">
        <f>ROUND(I126*H126,2)</f>
        <v>0</v>
      </c>
      <c r="K126" s="168" t="s">
        <v>149</v>
      </c>
      <c r="L126" s="40"/>
      <c r="M126" s="173" t="s">
        <v>3</v>
      </c>
      <c r="N126" s="174" t="s">
        <v>42</v>
      </c>
      <c r="O126" s="73"/>
      <c r="P126" s="175">
        <f>O126*H126</f>
        <v>0</v>
      </c>
      <c r="Q126" s="175">
        <v>0.00040000000000000002</v>
      </c>
      <c r="R126" s="175">
        <f>Q126*H126</f>
        <v>0.016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245</v>
      </c>
      <c r="AT126" s="177" t="s">
        <v>145</v>
      </c>
      <c r="AU126" s="177" t="s">
        <v>81</v>
      </c>
      <c r="AY126" s="20" t="s">
        <v>142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79</v>
      </c>
      <c r="BK126" s="178">
        <f>ROUND(I126*H126,2)</f>
        <v>0</v>
      </c>
      <c r="BL126" s="20" t="s">
        <v>245</v>
      </c>
      <c r="BM126" s="177" t="s">
        <v>1207</v>
      </c>
    </row>
    <row r="127" s="2" customFormat="1">
      <c r="A127" s="39"/>
      <c r="B127" s="40"/>
      <c r="C127" s="39"/>
      <c r="D127" s="179" t="s">
        <v>152</v>
      </c>
      <c r="E127" s="39"/>
      <c r="F127" s="180" t="s">
        <v>1208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152</v>
      </c>
      <c r="AU127" s="20" t="s">
        <v>81</v>
      </c>
    </row>
    <row r="128" s="2" customFormat="1">
      <c r="A128" s="39"/>
      <c r="B128" s="40"/>
      <c r="C128" s="39"/>
      <c r="D128" s="184" t="s">
        <v>154</v>
      </c>
      <c r="E128" s="39"/>
      <c r="F128" s="185" t="s">
        <v>1209</v>
      </c>
      <c r="G128" s="39"/>
      <c r="H128" s="39"/>
      <c r="I128" s="181"/>
      <c r="J128" s="39"/>
      <c r="K128" s="39"/>
      <c r="L128" s="40"/>
      <c r="M128" s="182"/>
      <c r="N128" s="183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154</v>
      </c>
      <c r="AU128" s="20" t="s">
        <v>81</v>
      </c>
    </row>
    <row r="129" s="2" customFormat="1" ht="16.5" customHeight="1">
      <c r="A129" s="39"/>
      <c r="B129" s="165"/>
      <c r="C129" s="166" t="s">
        <v>226</v>
      </c>
      <c r="D129" s="166" t="s">
        <v>145</v>
      </c>
      <c r="E129" s="167" t="s">
        <v>1210</v>
      </c>
      <c r="F129" s="168" t="s">
        <v>1211</v>
      </c>
      <c r="G129" s="169" t="s">
        <v>193</v>
      </c>
      <c r="H129" s="170">
        <v>5</v>
      </c>
      <c r="I129" s="171"/>
      <c r="J129" s="172">
        <f>ROUND(I129*H129,2)</f>
        <v>0</v>
      </c>
      <c r="K129" s="168" t="s">
        <v>149</v>
      </c>
      <c r="L129" s="40"/>
      <c r="M129" s="173" t="s">
        <v>3</v>
      </c>
      <c r="N129" s="174" t="s">
        <v>42</v>
      </c>
      <c r="O129" s="73"/>
      <c r="P129" s="175">
        <f>O129*H129</f>
        <v>0</v>
      </c>
      <c r="Q129" s="175">
        <v>0.00050000000000000001</v>
      </c>
      <c r="R129" s="175">
        <f>Q129*H129</f>
        <v>0.0025000000000000001</v>
      </c>
      <c r="S129" s="175">
        <v>0</v>
      </c>
      <c r="T129" s="176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177" t="s">
        <v>245</v>
      </c>
      <c r="AT129" s="177" t="s">
        <v>145</v>
      </c>
      <c r="AU129" s="177" t="s">
        <v>81</v>
      </c>
      <c r="AY129" s="20" t="s">
        <v>142</v>
      </c>
      <c r="BE129" s="178">
        <f>IF(N129="základní",J129,0)</f>
        <v>0</v>
      </c>
      <c r="BF129" s="178">
        <f>IF(N129="snížená",J129,0)</f>
        <v>0</v>
      </c>
      <c r="BG129" s="178">
        <f>IF(N129="zákl. přenesená",J129,0)</f>
        <v>0</v>
      </c>
      <c r="BH129" s="178">
        <f>IF(N129="sníž. přenesená",J129,0)</f>
        <v>0</v>
      </c>
      <c r="BI129" s="178">
        <f>IF(N129="nulová",J129,0)</f>
        <v>0</v>
      </c>
      <c r="BJ129" s="20" t="s">
        <v>79</v>
      </c>
      <c r="BK129" s="178">
        <f>ROUND(I129*H129,2)</f>
        <v>0</v>
      </c>
      <c r="BL129" s="20" t="s">
        <v>245</v>
      </c>
      <c r="BM129" s="177" t="s">
        <v>1212</v>
      </c>
    </row>
    <row r="130" s="2" customFormat="1">
      <c r="A130" s="39"/>
      <c r="B130" s="40"/>
      <c r="C130" s="39"/>
      <c r="D130" s="179" t="s">
        <v>152</v>
      </c>
      <c r="E130" s="39"/>
      <c r="F130" s="180" t="s">
        <v>1213</v>
      </c>
      <c r="G130" s="39"/>
      <c r="H130" s="39"/>
      <c r="I130" s="181"/>
      <c r="J130" s="39"/>
      <c r="K130" s="39"/>
      <c r="L130" s="40"/>
      <c r="M130" s="182"/>
      <c r="N130" s="183"/>
      <c r="O130" s="73"/>
      <c r="P130" s="73"/>
      <c r="Q130" s="73"/>
      <c r="R130" s="73"/>
      <c r="S130" s="73"/>
      <c r="T130" s="74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20" t="s">
        <v>152</v>
      </c>
      <c r="AU130" s="20" t="s">
        <v>81</v>
      </c>
    </row>
    <row r="131" s="2" customFormat="1">
      <c r="A131" s="39"/>
      <c r="B131" s="40"/>
      <c r="C131" s="39"/>
      <c r="D131" s="184" t="s">
        <v>154</v>
      </c>
      <c r="E131" s="39"/>
      <c r="F131" s="185" t="s">
        <v>1214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154</v>
      </c>
      <c r="AU131" s="20" t="s">
        <v>81</v>
      </c>
    </row>
    <row r="132" s="2" customFormat="1" ht="16.5" customHeight="1">
      <c r="A132" s="39"/>
      <c r="B132" s="165"/>
      <c r="C132" s="166" t="s">
        <v>9</v>
      </c>
      <c r="D132" s="166" t="s">
        <v>145</v>
      </c>
      <c r="E132" s="167" t="s">
        <v>1215</v>
      </c>
      <c r="F132" s="168" t="s">
        <v>1216</v>
      </c>
      <c r="G132" s="169" t="s">
        <v>193</v>
      </c>
      <c r="H132" s="170">
        <v>7</v>
      </c>
      <c r="I132" s="171"/>
      <c r="J132" s="172">
        <f>ROUND(I132*H132,2)</f>
        <v>0</v>
      </c>
      <c r="K132" s="168" t="s">
        <v>149</v>
      </c>
      <c r="L132" s="40"/>
      <c r="M132" s="173" t="s">
        <v>3</v>
      </c>
      <c r="N132" s="174" t="s">
        <v>42</v>
      </c>
      <c r="O132" s="73"/>
      <c r="P132" s="175">
        <f>O132*H132</f>
        <v>0</v>
      </c>
      <c r="Q132" s="175">
        <v>0.00076000000000000004</v>
      </c>
      <c r="R132" s="175">
        <f>Q132*H132</f>
        <v>0.0053200000000000001</v>
      </c>
      <c r="S132" s="175">
        <v>0</v>
      </c>
      <c r="T132" s="17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7" t="s">
        <v>245</v>
      </c>
      <c r="AT132" s="177" t="s">
        <v>145</v>
      </c>
      <c r="AU132" s="177" t="s">
        <v>81</v>
      </c>
      <c r="AY132" s="20" t="s">
        <v>142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20" t="s">
        <v>79</v>
      </c>
      <c r="BK132" s="178">
        <f>ROUND(I132*H132,2)</f>
        <v>0</v>
      </c>
      <c r="BL132" s="20" t="s">
        <v>245</v>
      </c>
      <c r="BM132" s="177" t="s">
        <v>1217</v>
      </c>
    </row>
    <row r="133" s="2" customFormat="1">
      <c r="A133" s="39"/>
      <c r="B133" s="40"/>
      <c r="C133" s="39"/>
      <c r="D133" s="179" t="s">
        <v>152</v>
      </c>
      <c r="E133" s="39"/>
      <c r="F133" s="180" t="s">
        <v>1218</v>
      </c>
      <c r="G133" s="39"/>
      <c r="H133" s="39"/>
      <c r="I133" s="181"/>
      <c r="J133" s="39"/>
      <c r="K133" s="39"/>
      <c r="L133" s="40"/>
      <c r="M133" s="182"/>
      <c r="N133" s="183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152</v>
      </c>
      <c r="AU133" s="20" t="s">
        <v>81</v>
      </c>
    </row>
    <row r="134" s="2" customFormat="1">
      <c r="A134" s="39"/>
      <c r="B134" s="40"/>
      <c r="C134" s="39"/>
      <c r="D134" s="184" t="s">
        <v>154</v>
      </c>
      <c r="E134" s="39"/>
      <c r="F134" s="185" t="s">
        <v>1219</v>
      </c>
      <c r="G134" s="39"/>
      <c r="H134" s="39"/>
      <c r="I134" s="181"/>
      <c r="J134" s="39"/>
      <c r="K134" s="39"/>
      <c r="L134" s="40"/>
      <c r="M134" s="182"/>
      <c r="N134" s="183"/>
      <c r="O134" s="73"/>
      <c r="P134" s="73"/>
      <c r="Q134" s="73"/>
      <c r="R134" s="73"/>
      <c r="S134" s="73"/>
      <c r="T134" s="74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T134" s="20" t="s">
        <v>154</v>
      </c>
      <c r="AU134" s="20" t="s">
        <v>81</v>
      </c>
    </row>
    <row r="135" s="2" customFormat="1" ht="16.5" customHeight="1">
      <c r="A135" s="39"/>
      <c r="B135" s="165"/>
      <c r="C135" s="166" t="s">
        <v>242</v>
      </c>
      <c r="D135" s="166" t="s">
        <v>145</v>
      </c>
      <c r="E135" s="167" t="s">
        <v>1220</v>
      </c>
      <c r="F135" s="168" t="s">
        <v>1221</v>
      </c>
      <c r="G135" s="169" t="s">
        <v>184</v>
      </c>
      <c r="H135" s="170">
        <v>1</v>
      </c>
      <c r="I135" s="171"/>
      <c r="J135" s="172">
        <f>ROUND(I135*H135,2)</f>
        <v>0</v>
      </c>
      <c r="K135" s="168" t="s">
        <v>149</v>
      </c>
      <c r="L135" s="40"/>
      <c r="M135" s="173" t="s">
        <v>3</v>
      </c>
      <c r="N135" s="174" t="s">
        <v>42</v>
      </c>
      <c r="O135" s="73"/>
      <c r="P135" s="175">
        <f>O135*H135</f>
        <v>0</v>
      </c>
      <c r="Q135" s="175">
        <v>0</v>
      </c>
      <c r="R135" s="175">
        <f>Q135*H135</f>
        <v>0</v>
      </c>
      <c r="S135" s="175">
        <v>0.042849999999999999</v>
      </c>
      <c r="T135" s="176">
        <f>S135*H135</f>
        <v>0.042849999999999999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177" t="s">
        <v>245</v>
      </c>
      <c r="AT135" s="177" t="s">
        <v>145</v>
      </c>
      <c r="AU135" s="177" t="s">
        <v>81</v>
      </c>
      <c r="AY135" s="20" t="s">
        <v>142</v>
      </c>
      <c r="BE135" s="178">
        <f>IF(N135="základní",J135,0)</f>
        <v>0</v>
      </c>
      <c r="BF135" s="178">
        <f>IF(N135="snížená",J135,0)</f>
        <v>0</v>
      </c>
      <c r="BG135" s="178">
        <f>IF(N135="zákl. přenesená",J135,0)</f>
        <v>0</v>
      </c>
      <c r="BH135" s="178">
        <f>IF(N135="sníž. přenesená",J135,0)</f>
        <v>0</v>
      </c>
      <c r="BI135" s="178">
        <f>IF(N135="nulová",J135,0)</f>
        <v>0</v>
      </c>
      <c r="BJ135" s="20" t="s">
        <v>79</v>
      </c>
      <c r="BK135" s="178">
        <f>ROUND(I135*H135,2)</f>
        <v>0</v>
      </c>
      <c r="BL135" s="20" t="s">
        <v>245</v>
      </c>
      <c r="BM135" s="177" t="s">
        <v>1222</v>
      </c>
    </row>
    <row r="136" s="2" customFormat="1">
      <c r="A136" s="39"/>
      <c r="B136" s="40"/>
      <c r="C136" s="39"/>
      <c r="D136" s="179" t="s">
        <v>152</v>
      </c>
      <c r="E136" s="39"/>
      <c r="F136" s="180" t="s">
        <v>1223</v>
      </c>
      <c r="G136" s="39"/>
      <c r="H136" s="39"/>
      <c r="I136" s="181"/>
      <c r="J136" s="39"/>
      <c r="K136" s="39"/>
      <c r="L136" s="40"/>
      <c r="M136" s="182"/>
      <c r="N136" s="183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152</v>
      </c>
      <c r="AU136" s="20" t="s">
        <v>81</v>
      </c>
    </row>
    <row r="137" s="2" customFormat="1">
      <c r="A137" s="39"/>
      <c r="B137" s="40"/>
      <c r="C137" s="39"/>
      <c r="D137" s="184" t="s">
        <v>154</v>
      </c>
      <c r="E137" s="39"/>
      <c r="F137" s="185" t="s">
        <v>1224</v>
      </c>
      <c r="G137" s="39"/>
      <c r="H137" s="39"/>
      <c r="I137" s="181"/>
      <c r="J137" s="39"/>
      <c r="K137" s="39"/>
      <c r="L137" s="40"/>
      <c r="M137" s="182"/>
      <c r="N137" s="183"/>
      <c r="O137" s="73"/>
      <c r="P137" s="73"/>
      <c r="Q137" s="73"/>
      <c r="R137" s="73"/>
      <c r="S137" s="73"/>
      <c r="T137" s="74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20" t="s">
        <v>154</v>
      </c>
      <c r="AU137" s="20" t="s">
        <v>81</v>
      </c>
    </row>
    <row r="138" s="2" customFormat="1" ht="16.5" customHeight="1">
      <c r="A138" s="39"/>
      <c r="B138" s="165"/>
      <c r="C138" s="166" t="s">
        <v>254</v>
      </c>
      <c r="D138" s="166" t="s">
        <v>145</v>
      </c>
      <c r="E138" s="167" t="s">
        <v>1225</v>
      </c>
      <c r="F138" s="168" t="s">
        <v>1226</v>
      </c>
      <c r="G138" s="169" t="s">
        <v>184</v>
      </c>
      <c r="H138" s="170">
        <v>1</v>
      </c>
      <c r="I138" s="171"/>
      <c r="J138" s="172">
        <f>ROUND(I138*H138,2)</f>
        <v>0</v>
      </c>
      <c r="K138" s="168" t="s">
        <v>149</v>
      </c>
      <c r="L138" s="40"/>
      <c r="M138" s="173" t="s">
        <v>3</v>
      </c>
      <c r="N138" s="174" t="s">
        <v>42</v>
      </c>
      <c r="O138" s="73"/>
      <c r="P138" s="175">
        <f>O138*H138</f>
        <v>0</v>
      </c>
      <c r="Q138" s="175">
        <v>0</v>
      </c>
      <c r="R138" s="175">
        <f>Q138*H138</f>
        <v>0</v>
      </c>
      <c r="S138" s="175">
        <v>0.0030999999999999999</v>
      </c>
      <c r="T138" s="176">
        <f>S138*H138</f>
        <v>0.0030999999999999999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245</v>
      </c>
      <c r="AT138" s="177" t="s">
        <v>145</v>
      </c>
      <c r="AU138" s="177" t="s">
        <v>81</v>
      </c>
      <c r="AY138" s="20" t="s">
        <v>142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79</v>
      </c>
      <c r="BK138" s="178">
        <f>ROUND(I138*H138,2)</f>
        <v>0</v>
      </c>
      <c r="BL138" s="20" t="s">
        <v>245</v>
      </c>
      <c r="BM138" s="177" t="s">
        <v>1227</v>
      </c>
    </row>
    <row r="139" s="2" customFormat="1">
      <c r="A139" s="39"/>
      <c r="B139" s="40"/>
      <c r="C139" s="39"/>
      <c r="D139" s="179" t="s">
        <v>152</v>
      </c>
      <c r="E139" s="39"/>
      <c r="F139" s="180" t="s">
        <v>1228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152</v>
      </c>
      <c r="AU139" s="20" t="s">
        <v>81</v>
      </c>
    </row>
    <row r="140" s="2" customFormat="1">
      <c r="A140" s="39"/>
      <c r="B140" s="40"/>
      <c r="C140" s="39"/>
      <c r="D140" s="184" t="s">
        <v>154</v>
      </c>
      <c r="E140" s="39"/>
      <c r="F140" s="185" t="s">
        <v>1229</v>
      </c>
      <c r="G140" s="39"/>
      <c r="H140" s="39"/>
      <c r="I140" s="181"/>
      <c r="J140" s="39"/>
      <c r="K140" s="39"/>
      <c r="L140" s="40"/>
      <c r="M140" s="182"/>
      <c r="N140" s="183"/>
      <c r="O140" s="73"/>
      <c r="P140" s="73"/>
      <c r="Q140" s="73"/>
      <c r="R140" s="73"/>
      <c r="S140" s="73"/>
      <c r="T140" s="74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20" t="s">
        <v>154</v>
      </c>
      <c r="AU140" s="20" t="s">
        <v>81</v>
      </c>
    </row>
    <row r="141" s="2" customFormat="1" ht="16.5" customHeight="1">
      <c r="A141" s="39"/>
      <c r="B141" s="165"/>
      <c r="C141" s="166" t="s">
        <v>261</v>
      </c>
      <c r="D141" s="166" t="s">
        <v>145</v>
      </c>
      <c r="E141" s="167" t="s">
        <v>1230</v>
      </c>
      <c r="F141" s="168" t="s">
        <v>1231</v>
      </c>
      <c r="G141" s="169" t="s">
        <v>184</v>
      </c>
      <c r="H141" s="170">
        <v>1</v>
      </c>
      <c r="I141" s="171"/>
      <c r="J141" s="172">
        <f>ROUND(I141*H141,2)</f>
        <v>0</v>
      </c>
      <c r="K141" s="168" t="s">
        <v>149</v>
      </c>
      <c r="L141" s="40"/>
      <c r="M141" s="173" t="s">
        <v>3</v>
      </c>
      <c r="N141" s="174" t="s">
        <v>42</v>
      </c>
      <c r="O141" s="73"/>
      <c r="P141" s="175">
        <f>O141*H141</f>
        <v>0</v>
      </c>
      <c r="Q141" s="175">
        <v>6.0000000000000002E-05</v>
      </c>
      <c r="R141" s="175">
        <f>Q141*H141</f>
        <v>6.0000000000000002E-05</v>
      </c>
      <c r="S141" s="175">
        <v>0</v>
      </c>
      <c r="T141" s="176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177" t="s">
        <v>245</v>
      </c>
      <c r="AT141" s="177" t="s">
        <v>145</v>
      </c>
      <c r="AU141" s="177" t="s">
        <v>81</v>
      </c>
      <c r="AY141" s="20" t="s">
        <v>142</v>
      </c>
      <c r="BE141" s="178">
        <f>IF(N141="základní",J141,0)</f>
        <v>0</v>
      </c>
      <c r="BF141" s="178">
        <f>IF(N141="snížená",J141,0)</f>
        <v>0</v>
      </c>
      <c r="BG141" s="178">
        <f>IF(N141="zákl. přenesená",J141,0)</f>
        <v>0</v>
      </c>
      <c r="BH141" s="178">
        <f>IF(N141="sníž. přenesená",J141,0)</f>
        <v>0</v>
      </c>
      <c r="BI141" s="178">
        <f>IF(N141="nulová",J141,0)</f>
        <v>0</v>
      </c>
      <c r="BJ141" s="20" t="s">
        <v>79</v>
      </c>
      <c r="BK141" s="178">
        <f>ROUND(I141*H141,2)</f>
        <v>0</v>
      </c>
      <c r="BL141" s="20" t="s">
        <v>245</v>
      </c>
      <c r="BM141" s="177" t="s">
        <v>1232</v>
      </c>
    </row>
    <row r="142" s="2" customFormat="1">
      <c r="A142" s="39"/>
      <c r="B142" s="40"/>
      <c r="C142" s="39"/>
      <c r="D142" s="179" t="s">
        <v>152</v>
      </c>
      <c r="E142" s="39"/>
      <c r="F142" s="180" t="s">
        <v>1233</v>
      </c>
      <c r="G142" s="39"/>
      <c r="H142" s="39"/>
      <c r="I142" s="181"/>
      <c r="J142" s="39"/>
      <c r="K142" s="39"/>
      <c r="L142" s="40"/>
      <c r="M142" s="182"/>
      <c r="N142" s="183"/>
      <c r="O142" s="73"/>
      <c r="P142" s="73"/>
      <c r="Q142" s="73"/>
      <c r="R142" s="73"/>
      <c r="S142" s="73"/>
      <c r="T142" s="74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20" t="s">
        <v>152</v>
      </c>
      <c r="AU142" s="20" t="s">
        <v>81</v>
      </c>
    </row>
    <row r="143" s="2" customFormat="1">
      <c r="A143" s="39"/>
      <c r="B143" s="40"/>
      <c r="C143" s="39"/>
      <c r="D143" s="184" t="s">
        <v>154</v>
      </c>
      <c r="E143" s="39"/>
      <c r="F143" s="185" t="s">
        <v>1234</v>
      </c>
      <c r="G143" s="39"/>
      <c r="H143" s="39"/>
      <c r="I143" s="181"/>
      <c r="J143" s="39"/>
      <c r="K143" s="39"/>
      <c r="L143" s="40"/>
      <c r="M143" s="182"/>
      <c r="N143" s="183"/>
      <c r="O143" s="73"/>
      <c r="P143" s="73"/>
      <c r="Q143" s="73"/>
      <c r="R143" s="73"/>
      <c r="S143" s="73"/>
      <c r="T143" s="74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20" t="s">
        <v>154</v>
      </c>
      <c r="AU143" s="20" t="s">
        <v>81</v>
      </c>
    </row>
    <row r="144" s="2" customFormat="1" ht="16.5" customHeight="1">
      <c r="A144" s="39"/>
      <c r="B144" s="165"/>
      <c r="C144" s="212" t="s">
        <v>245</v>
      </c>
      <c r="D144" s="212" t="s">
        <v>361</v>
      </c>
      <c r="E144" s="213" t="s">
        <v>1235</v>
      </c>
      <c r="F144" s="214" t="s">
        <v>1236</v>
      </c>
      <c r="G144" s="215" t="s">
        <v>184</v>
      </c>
      <c r="H144" s="216">
        <v>1</v>
      </c>
      <c r="I144" s="217"/>
      <c r="J144" s="218">
        <f>ROUND(I144*H144,2)</f>
        <v>0</v>
      </c>
      <c r="K144" s="214" t="s">
        <v>3</v>
      </c>
      <c r="L144" s="219"/>
      <c r="M144" s="220" t="s">
        <v>3</v>
      </c>
      <c r="N144" s="221" t="s">
        <v>42</v>
      </c>
      <c r="O144" s="73"/>
      <c r="P144" s="175">
        <f>O144*H144</f>
        <v>0</v>
      </c>
      <c r="Q144" s="175">
        <v>0.00096000000000000002</v>
      </c>
      <c r="R144" s="175">
        <f>Q144*H144</f>
        <v>0.00096000000000000002</v>
      </c>
      <c r="S144" s="175">
        <v>0</v>
      </c>
      <c r="T144" s="176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177" t="s">
        <v>474</v>
      </c>
      <c r="AT144" s="177" t="s">
        <v>361</v>
      </c>
      <c r="AU144" s="177" t="s">
        <v>81</v>
      </c>
      <c r="AY144" s="20" t="s">
        <v>142</v>
      </c>
      <c r="BE144" s="178">
        <f>IF(N144="základní",J144,0)</f>
        <v>0</v>
      </c>
      <c r="BF144" s="178">
        <f>IF(N144="snížená",J144,0)</f>
        <v>0</v>
      </c>
      <c r="BG144" s="178">
        <f>IF(N144="zákl. přenesená",J144,0)</f>
        <v>0</v>
      </c>
      <c r="BH144" s="178">
        <f>IF(N144="sníž. přenesená",J144,0)</f>
        <v>0</v>
      </c>
      <c r="BI144" s="178">
        <f>IF(N144="nulová",J144,0)</f>
        <v>0</v>
      </c>
      <c r="BJ144" s="20" t="s">
        <v>79</v>
      </c>
      <c r="BK144" s="178">
        <f>ROUND(I144*H144,2)</f>
        <v>0</v>
      </c>
      <c r="BL144" s="20" t="s">
        <v>245</v>
      </c>
      <c r="BM144" s="177" t="s">
        <v>1237</v>
      </c>
    </row>
    <row r="145" s="2" customFormat="1">
      <c r="A145" s="39"/>
      <c r="B145" s="40"/>
      <c r="C145" s="39"/>
      <c r="D145" s="179" t="s">
        <v>152</v>
      </c>
      <c r="E145" s="39"/>
      <c r="F145" s="180" t="s">
        <v>1236</v>
      </c>
      <c r="G145" s="39"/>
      <c r="H145" s="39"/>
      <c r="I145" s="181"/>
      <c r="J145" s="39"/>
      <c r="K145" s="39"/>
      <c r="L145" s="40"/>
      <c r="M145" s="182"/>
      <c r="N145" s="183"/>
      <c r="O145" s="73"/>
      <c r="P145" s="73"/>
      <c r="Q145" s="73"/>
      <c r="R145" s="73"/>
      <c r="S145" s="73"/>
      <c r="T145" s="74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20" t="s">
        <v>152</v>
      </c>
      <c r="AU145" s="20" t="s">
        <v>81</v>
      </c>
    </row>
    <row r="146" s="2" customFormat="1" ht="16.5" customHeight="1">
      <c r="A146" s="39"/>
      <c r="B146" s="165"/>
      <c r="C146" s="166" t="s">
        <v>277</v>
      </c>
      <c r="D146" s="166" t="s">
        <v>145</v>
      </c>
      <c r="E146" s="167" t="s">
        <v>1238</v>
      </c>
      <c r="F146" s="168" t="s">
        <v>1239</v>
      </c>
      <c r="G146" s="169" t="s">
        <v>193</v>
      </c>
      <c r="H146" s="170">
        <v>52</v>
      </c>
      <c r="I146" s="171"/>
      <c r="J146" s="172">
        <f>ROUND(I146*H146,2)</f>
        <v>0</v>
      </c>
      <c r="K146" s="168" t="s">
        <v>149</v>
      </c>
      <c r="L146" s="40"/>
      <c r="M146" s="173" t="s">
        <v>3</v>
      </c>
      <c r="N146" s="174" t="s">
        <v>42</v>
      </c>
      <c r="O146" s="73"/>
      <c r="P146" s="175">
        <f>O146*H146</f>
        <v>0</v>
      </c>
      <c r="Q146" s="175">
        <v>0</v>
      </c>
      <c r="R146" s="175">
        <f>Q146*H146</f>
        <v>0</v>
      </c>
      <c r="S146" s="175">
        <v>0</v>
      </c>
      <c r="T146" s="176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177" t="s">
        <v>245</v>
      </c>
      <c r="AT146" s="177" t="s">
        <v>145</v>
      </c>
      <c r="AU146" s="177" t="s">
        <v>81</v>
      </c>
      <c r="AY146" s="20" t="s">
        <v>142</v>
      </c>
      <c r="BE146" s="178">
        <f>IF(N146="základní",J146,0)</f>
        <v>0</v>
      </c>
      <c r="BF146" s="178">
        <f>IF(N146="snížená",J146,0)</f>
        <v>0</v>
      </c>
      <c r="BG146" s="178">
        <f>IF(N146="zákl. přenesená",J146,0)</f>
        <v>0</v>
      </c>
      <c r="BH146" s="178">
        <f>IF(N146="sníž. přenesená",J146,0)</f>
        <v>0</v>
      </c>
      <c r="BI146" s="178">
        <f>IF(N146="nulová",J146,0)</f>
        <v>0</v>
      </c>
      <c r="BJ146" s="20" t="s">
        <v>79</v>
      </c>
      <c r="BK146" s="178">
        <f>ROUND(I146*H146,2)</f>
        <v>0</v>
      </c>
      <c r="BL146" s="20" t="s">
        <v>245</v>
      </c>
      <c r="BM146" s="177" t="s">
        <v>1240</v>
      </c>
    </row>
    <row r="147" s="2" customFormat="1">
      <c r="A147" s="39"/>
      <c r="B147" s="40"/>
      <c r="C147" s="39"/>
      <c r="D147" s="179" t="s">
        <v>152</v>
      </c>
      <c r="E147" s="39"/>
      <c r="F147" s="180" t="s">
        <v>1241</v>
      </c>
      <c r="G147" s="39"/>
      <c r="H147" s="39"/>
      <c r="I147" s="181"/>
      <c r="J147" s="39"/>
      <c r="K147" s="39"/>
      <c r="L147" s="40"/>
      <c r="M147" s="182"/>
      <c r="N147" s="183"/>
      <c r="O147" s="73"/>
      <c r="P147" s="73"/>
      <c r="Q147" s="73"/>
      <c r="R147" s="73"/>
      <c r="S147" s="73"/>
      <c r="T147" s="74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20" t="s">
        <v>152</v>
      </c>
      <c r="AU147" s="20" t="s">
        <v>81</v>
      </c>
    </row>
    <row r="148" s="2" customFormat="1">
      <c r="A148" s="39"/>
      <c r="B148" s="40"/>
      <c r="C148" s="39"/>
      <c r="D148" s="184" t="s">
        <v>154</v>
      </c>
      <c r="E148" s="39"/>
      <c r="F148" s="185" t="s">
        <v>1242</v>
      </c>
      <c r="G148" s="39"/>
      <c r="H148" s="39"/>
      <c r="I148" s="181"/>
      <c r="J148" s="39"/>
      <c r="K148" s="39"/>
      <c r="L148" s="40"/>
      <c r="M148" s="182"/>
      <c r="N148" s="183"/>
      <c r="O148" s="73"/>
      <c r="P148" s="73"/>
      <c r="Q148" s="73"/>
      <c r="R148" s="73"/>
      <c r="S148" s="73"/>
      <c r="T148" s="74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20" t="s">
        <v>154</v>
      </c>
      <c r="AU148" s="20" t="s">
        <v>81</v>
      </c>
    </row>
    <row r="149" s="13" customFormat="1">
      <c r="A149" s="13"/>
      <c r="B149" s="186"/>
      <c r="C149" s="13"/>
      <c r="D149" s="179" t="s">
        <v>156</v>
      </c>
      <c r="E149" s="187" t="s">
        <v>3</v>
      </c>
      <c r="F149" s="188" t="s">
        <v>1243</v>
      </c>
      <c r="G149" s="13"/>
      <c r="H149" s="189">
        <v>52</v>
      </c>
      <c r="I149" s="190"/>
      <c r="J149" s="13"/>
      <c r="K149" s="13"/>
      <c r="L149" s="186"/>
      <c r="M149" s="191"/>
      <c r="N149" s="192"/>
      <c r="O149" s="192"/>
      <c r="P149" s="192"/>
      <c r="Q149" s="192"/>
      <c r="R149" s="192"/>
      <c r="S149" s="192"/>
      <c r="T149" s="19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7" t="s">
        <v>156</v>
      </c>
      <c r="AU149" s="187" t="s">
        <v>81</v>
      </c>
      <c r="AV149" s="13" t="s">
        <v>81</v>
      </c>
      <c r="AW149" s="13" t="s">
        <v>33</v>
      </c>
      <c r="AX149" s="13" t="s">
        <v>79</v>
      </c>
      <c r="AY149" s="187" t="s">
        <v>142</v>
      </c>
    </row>
    <row r="150" s="2" customFormat="1" ht="16.5" customHeight="1">
      <c r="A150" s="39"/>
      <c r="B150" s="165"/>
      <c r="C150" s="166" t="s">
        <v>285</v>
      </c>
      <c r="D150" s="166" t="s">
        <v>145</v>
      </c>
      <c r="E150" s="167" t="s">
        <v>1244</v>
      </c>
      <c r="F150" s="168" t="s">
        <v>1245</v>
      </c>
      <c r="G150" s="169" t="s">
        <v>452</v>
      </c>
      <c r="H150" s="223"/>
      <c r="I150" s="171"/>
      <c r="J150" s="172">
        <f>ROUND(I150*H150,2)</f>
        <v>0</v>
      </c>
      <c r="K150" s="168" t="s">
        <v>149</v>
      </c>
      <c r="L150" s="40"/>
      <c r="M150" s="173" t="s">
        <v>3</v>
      </c>
      <c r="N150" s="174" t="s">
        <v>42</v>
      </c>
      <c r="O150" s="73"/>
      <c r="P150" s="175">
        <f>O150*H150</f>
        <v>0</v>
      </c>
      <c r="Q150" s="175">
        <v>0</v>
      </c>
      <c r="R150" s="175">
        <f>Q150*H150</f>
        <v>0</v>
      </c>
      <c r="S150" s="175">
        <v>0</v>
      </c>
      <c r="T150" s="176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177" t="s">
        <v>245</v>
      </c>
      <c r="AT150" s="177" t="s">
        <v>145</v>
      </c>
      <c r="AU150" s="177" t="s">
        <v>81</v>
      </c>
      <c r="AY150" s="20" t="s">
        <v>142</v>
      </c>
      <c r="BE150" s="178">
        <f>IF(N150="základní",J150,0)</f>
        <v>0</v>
      </c>
      <c r="BF150" s="178">
        <f>IF(N150="snížená",J150,0)</f>
        <v>0</v>
      </c>
      <c r="BG150" s="178">
        <f>IF(N150="zákl. přenesená",J150,0)</f>
        <v>0</v>
      </c>
      <c r="BH150" s="178">
        <f>IF(N150="sníž. přenesená",J150,0)</f>
        <v>0</v>
      </c>
      <c r="BI150" s="178">
        <f>IF(N150="nulová",J150,0)</f>
        <v>0</v>
      </c>
      <c r="BJ150" s="20" t="s">
        <v>79</v>
      </c>
      <c r="BK150" s="178">
        <f>ROUND(I150*H150,2)</f>
        <v>0</v>
      </c>
      <c r="BL150" s="20" t="s">
        <v>245</v>
      </c>
      <c r="BM150" s="177" t="s">
        <v>1246</v>
      </c>
    </row>
    <row r="151" s="2" customFormat="1">
      <c r="A151" s="39"/>
      <c r="B151" s="40"/>
      <c r="C151" s="39"/>
      <c r="D151" s="179" t="s">
        <v>152</v>
      </c>
      <c r="E151" s="39"/>
      <c r="F151" s="180" t="s">
        <v>1247</v>
      </c>
      <c r="G151" s="39"/>
      <c r="H151" s="39"/>
      <c r="I151" s="181"/>
      <c r="J151" s="39"/>
      <c r="K151" s="39"/>
      <c r="L151" s="40"/>
      <c r="M151" s="182"/>
      <c r="N151" s="183"/>
      <c r="O151" s="73"/>
      <c r="P151" s="73"/>
      <c r="Q151" s="73"/>
      <c r="R151" s="73"/>
      <c r="S151" s="73"/>
      <c r="T151" s="74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T151" s="20" t="s">
        <v>152</v>
      </c>
      <c r="AU151" s="20" t="s">
        <v>81</v>
      </c>
    </row>
    <row r="152" s="2" customFormat="1">
      <c r="A152" s="39"/>
      <c r="B152" s="40"/>
      <c r="C152" s="39"/>
      <c r="D152" s="184" t="s">
        <v>154</v>
      </c>
      <c r="E152" s="39"/>
      <c r="F152" s="185" t="s">
        <v>1248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154</v>
      </c>
      <c r="AU152" s="20" t="s">
        <v>81</v>
      </c>
    </row>
    <row r="153" s="12" customFormat="1" ht="22.8" customHeight="1">
      <c r="A153" s="12"/>
      <c r="B153" s="152"/>
      <c r="C153" s="12"/>
      <c r="D153" s="153" t="s">
        <v>70</v>
      </c>
      <c r="E153" s="163" t="s">
        <v>1249</v>
      </c>
      <c r="F153" s="163" t="s">
        <v>1250</v>
      </c>
      <c r="G153" s="12"/>
      <c r="H153" s="12"/>
      <c r="I153" s="155"/>
      <c r="J153" s="164">
        <f>BK153</f>
        <v>0</v>
      </c>
      <c r="K153" s="12"/>
      <c r="L153" s="152"/>
      <c r="M153" s="157"/>
      <c r="N153" s="158"/>
      <c r="O153" s="158"/>
      <c r="P153" s="159">
        <f>SUM(P154:P177)</f>
        <v>0</v>
      </c>
      <c r="Q153" s="158"/>
      <c r="R153" s="159">
        <f>SUM(R154:R177)</f>
        <v>0.037179999999999998</v>
      </c>
      <c r="S153" s="158"/>
      <c r="T153" s="160">
        <f>SUM(T154:T177)</f>
        <v>0.011939999999999999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53" t="s">
        <v>81</v>
      </c>
      <c r="AT153" s="161" t="s">
        <v>70</v>
      </c>
      <c r="AU153" s="161" t="s">
        <v>79</v>
      </c>
      <c r="AY153" s="153" t="s">
        <v>142</v>
      </c>
      <c r="BK153" s="162">
        <f>SUM(BK154:BK177)</f>
        <v>0</v>
      </c>
    </row>
    <row r="154" s="2" customFormat="1" ht="16.5" customHeight="1">
      <c r="A154" s="39"/>
      <c r="B154" s="165"/>
      <c r="C154" s="166" t="s">
        <v>292</v>
      </c>
      <c r="D154" s="166" t="s">
        <v>145</v>
      </c>
      <c r="E154" s="167" t="s">
        <v>1251</v>
      </c>
      <c r="F154" s="168" t="s">
        <v>1252</v>
      </c>
      <c r="G154" s="169" t="s">
        <v>193</v>
      </c>
      <c r="H154" s="170">
        <v>18</v>
      </c>
      <c r="I154" s="171"/>
      <c r="J154" s="172">
        <f>ROUND(I154*H154,2)</f>
        <v>0</v>
      </c>
      <c r="K154" s="168" t="s">
        <v>149</v>
      </c>
      <c r="L154" s="40"/>
      <c r="M154" s="173" t="s">
        <v>3</v>
      </c>
      <c r="N154" s="174" t="s">
        <v>42</v>
      </c>
      <c r="O154" s="73"/>
      <c r="P154" s="175">
        <f>O154*H154</f>
        <v>0</v>
      </c>
      <c r="Q154" s="175">
        <v>0</v>
      </c>
      <c r="R154" s="175">
        <f>Q154*H154</f>
        <v>0</v>
      </c>
      <c r="S154" s="175">
        <v>0.00027999999999999998</v>
      </c>
      <c r="T154" s="176">
        <f>S154*H154</f>
        <v>0.0050399999999999993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177" t="s">
        <v>245</v>
      </c>
      <c r="AT154" s="177" t="s">
        <v>145</v>
      </c>
      <c r="AU154" s="177" t="s">
        <v>81</v>
      </c>
      <c r="AY154" s="20" t="s">
        <v>142</v>
      </c>
      <c r="BE154" s="178">
        <f>IF(N154="základní",J154,0)</f>
        <v>0</v>
      </c>
      <c r="BF154" s="178">
        <f>IF(N154="snížená",J154,0)</f>
        <v>0</v>
      </c>
      <c r="BG154" s="178">
        <f>IF(N154="zákl. přenesená",J154,0)</f>
        <v>0</v>
      </c>
      <c r="BH154" s="178">
        <f>IF(N154="sníž. přenesená",J154,0)</f>
        <v>0</v>
      </c>
      <c r="BI154" s="178">
        <f>IF(N154="nulová",J154,0)</f>
        <v>0</v>
      </c>
      <c r="BJ154" s="20" t="s">
        <v>79</v>
      </c>
      <c r="BK154" s="178">
        <f>ROUND(I154*H154,2)</f>
        <v>0</v>
      </c>
      <c r="BL154" s="20" t="s">
        <v>245</v>
      </c>
      <c r="BM154" s="177" t="s">
        <v>1253</v>
      </c>
    </row>
    <row r="155" s="2" customFormat="1">
      <c r="A155" s="39"/>
      <c r="B155" s="40"/>
      <c r="C155" s="39"/>
      <c r="D155" s="179" t="s">
        <v>152</v>
      </c>
      <c r="E155" s="39"/>
      <c r="F155" s="180" t="s">
        <v>1254</v>
      </c>
      <c r="G155" s="39"/>
      <c r="H155" s="39"/>
      <c r="I155" s="181"/>
      <c r="J155" s="39"/>
      <c r="K155" s="39"/>
      <c r="L155" s="40"/>
      <c r="M155" s="182"/>
      <c r="N155" s="183"/>
      <c r="O155" s="73"/>
      <c r="P155" s="73"/>
      <c r="Q155" s="73"/>
      <c r="R155" s="73"/>
      <c r="S155" s="73"/>
      <c r="T155" s="74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20" t="s">
        <v>152</v>
      </c>
      <c r="AU155" s="20" t="s">
        <v>81</v>
      </c>
    </row>
    <row r="156" s="2" customFormat="1">
      <c r="A156" s="39"/>
      <c r="B156" s="40"/>
      <c r="C156" s="39"/>
      <c r="D156" s="184" t="s">
        <v>154</v>
      </c>
      <c r="E156" s="39"/>
      <c r="F156" s="185" t="s">
        <v>1255</v>
      </c>
      <c r="G156" s="39"/>
      <c r="H156" s="39"/>
      <c r="I156" s="181"/>
      <c r="J156" s="39"/>
      <c r="K156" s="39"/>
      <c r="L156" s="40"/>
      <c r="M156" s="182"/>
      <c r="N156" s="183"/>
      <c r="O156" s="73"/>
      <c r="P156" s="73"/>
      <c r="Q156" s="73"/>
      <c r="R156" s="73"/>
      <c r="S156" s="73"/>
      <c r="T156" s="74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20" t="s">
        <v>154</v>
      </c>
      <c r="AU156" s="20" t="s">
        <v>81</v>
      </c>
    </row>
    <row r="157" s="2" customFormat="1" ht="16.5" customHeight="1">
      <c r="A157" s="39"/>
      <c r="B157" s="165"/>
      <c r="C157" s="166" t="s">
        <v>411</v>
      </c>
      <c r="D157" s="166" t="s">
        <v>145</v>
      </c>
      <c r="E157" s="167" t="s">
        <v>1256</v>
      </c>
      <c r="F157" s="168" t="s">
        <v>1257</v>
      </c>
      <c r="G157" s="169" t="s">
        <v>193</v>
      </c>
      <c r="H157" s="170">
        <v>26</v>
      </c>
      <c r="I157" s="171"/>
      <c r="J157" s="172">
        <f>ROUND(I157*H157,2)</f>
        <v>0</v>
      </c>
      <c r="K157" s="168" t="s">
        <v>149</v>
      </c>
      <c r="L157" s="40"/>
      <c r="M157" s="173" t="s">
        <v>3</v>
      </c>
      <c r="N157" s="174" t="s">
        <v>42</v>
      </c>
      <c r="O157" s="73"/>
      <c r="P157" s="175">
        <f>O157*H157</f>
        <v>0</v>
      </c>
      <c r="Q157" s="175">
        <v>0.0012999999999999999</v>
      </c>
      <c r="R157" s="175">
        <f>Q157*H157</f>
        <v>0.033799999999999997</v>
      </c>
      <c r="S157" s="175">
        <v>0</v>
      </c>
      <c r="T157" s="176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177" t="s">
        <v>245</v>
      </c>
      <c r="AT157" s="177" t="s">
        <v>145</v>
      </c>
      <c r="AU157" s="177" t="s">
        <v>81</v>
      </c>
      <c r="AY157" s="20" t="s">
        <v>142</v>
      </c>
      <c r="BE157" s="178">
        <f>IF(N157="základní",J157,0)</f>
        <v>0</v>
      </c>
      <c r="BF157" s="178">
        <f>IF(N157="snížená",J157,0)</f>
        <v>0</v>
      </c>
      <c r="BG157" s="178">
        <f>IF(N157="zákl. přenesená",J157,0)</f>
        <v>0</v>
      </c>
      <c r="BH157" s="178">
        <f>IF(N157="sníž. přenesená",J157,0)</f>
        <v>0</v>
      </c>
      <c r="BI157" s="178">
        <f>IF(N157="nulová",J157,0)</f>
        <v>0</v>
      </c>
      <c r="BJ157" s="20" t="s">
        <v>79</v>
      </c>
      <c r="BK157" s="178">
        <f>ROUND(I157*H157,2)</f>
        <v>0</v>
      </c>
      <c r="BL157" s="20" t="s">
        <v>245</v>
      </c>
      <c r="BM157" s="177" t="s">
        <v>1258</v>
      </c>
    </row>
    <row r="158" s="2" customFormat="1">
      <c r="A158" s="39"/>
      <c r="B158" s="40"/>
      <c r="C158" s="39"/>
      <c r="D158" s="179" t="s">
        <v>152</v>
      </c>
      <c r="E158" s="39"/>
      <c r="F158" s="180" t="s">
        <v>1259</v>
      </c>
      <c r="G158" s="39"/>
      <c r="H158" s="39"/>
      <c r="I158" s="181"/>
      <c r="J158" s="39"/>
      <c r="K158" s="39"/>
      <c r="L158" s="40"/>
      <c r="M158" s="182"/>
      <c r="N158" s="183"/>
      <c r="O158" s="73"/>
      <c r="P158" s="73"/>
      <c r="Q158" s="73"/>
      <c r="R158" s="73"/>
      <c r="S158" s="73"/>
      <c r="T158" s="74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20" t="s">
        <v>152</v>
      </c>
      <c r="AU158" s="20" t="s">
        <v>81</v>
      </c>
    </row>
    <row r="159" s="2" customFormat="1">
      <c r="A159" s="39"/>
      <c r="B159" s="40"/>
      <c r="C159" s="39"/>
      <c r="D159" s="184" t="s">
        <v>154</v>
      </c>
      <c r="E159" s="39"/>
      <c r="F159" s="185" t="s">
        <v>1260</v>
      </c>
      <c r="G159" s="39"/>
      <c r="H159" s="39"/>
      <c r="I159" s="181"/>
      <c r="J159" s="39"/>
      <c r="K159" s="39"/>
      <c r="L159" s="40"/>
      <c r="M159" s="182"/>
      <c r="N159" s="183"/>
      <c r="O159" s="73"/>
      <c r="P159" s="73"/>
      <c r="Q159" s="73"/>
      <c r="R159" s="73"/>
      <c r="S159" s="73"/>
      <c r="T159" s="74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T159" s="20" t="s">
        <v>154</v>
      </c>
      <c r="AU159" s="20" t="s">
        <v>81</v>
      </c>
    </row>
    <row r="160" s="2" customFormat="1" ht="24.15" customHeight="1">
      <c r="A160" s="39"/>
      <c r="B160" s="165"/>
      <c r="C160" s="166" t="s">
        <v>8</v>
      </c>
      <c r="D160" s="166" t="s">
        <v>145</v>
      </c>
      <c r="E160" s="167" t="s">
        <v>1261</v>
      </c>
      <c r="F160" s="168" t="s">
        <v>1262</v>
      </c>
      <c r="G160" s="169" t="s">
        <v>193</v>
      </c>
      <c r="H160" s="170">
        <v>26</v>
      </c>
      <c r="I160" s="171"/>
      <c r="J160" s="172">
        <f>ROUND(I160*H160,2)</f>
        <v>0</v>
      </c>
      <c r="K160" s="168" t="s">
        <v>149</v>
      </c>
      <c r="L160" s="40"/>
      <c r="M160" s="173" t="s">
        <v>3</v>
      </c>
      <c r="N160" s="174" t="s">
        <v>42</v>
      </c>
      <c r="O160" s="73"/>
      <c r="P160" s="175">
        <f>O160*H160</f>
        <v>0</v>
      </c>
      <c r="Q160" s="175">
        <v>0.00010000000000000001</v>
      </c>
      <c r="R160" s="175">
        <f>Q160*H160</f>
        <v>0.0026000000000000003</v>
      </c>
      <c r="S160" s="175">
        <v>0</v>
      </c>
      <c r="T160" s="176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177" t="s">
        <v>245</v>
      </c>
      <c r="AT160" s="177" t="s">
        <v>145</v>
      </c>
      <c r="AU160" s="177" t="s">
        <v>81</v>
      </c>
      <c r="AY160" s="20" t="s">
        <v>142</v>
      </c>
      <c r="BE160" s="178">
        <f>IF(N160="základní",J160,0)</f>
        <v>0</v>
      </c>
      <c r="BF160" s="178">
        <f>IF(N160="snížená",J160,0)</f>
        <v>0</v>
      </c>
      <c r="BG160" s="178">
        <f>IF(N160="zákl. přenesená",J160,0)</f>
        <v>0</v>
      </c>
      <c r="BH160" s="178">
        <f>IF(N160="sníž. přenesená",J160,0)</f>
        <v>0</v>
      </c>
      <c r="BI160" s="178">
        <f>IF(N160="nulová",J160,0)</f>
        <v>0</v>
      </c>
      <c r="BJ160" s="20" t="s">
        <v>79</v>
      </c>
      <c r="BK160" s="178">
        <f>ROUND(I160*H160,2)</f>
        <v>0</v>
      </c>
      <c r="BL160" s="20" t="s">
        <v>245</v>
      </c>
      <c r="BM160" s="177" t="s">
        <v>1263</v>
      </c>
    </row>
    <row r="161" s="2" customFormat="1">
      <c r="A161" s="39"/>
      <c r="B161" s="40"/>
      <c r="C161" s="39"/>
      <c r="D161" s="179" t="s">
        <v>152</v>
      </c>
      <c r="E161" s="39"/>
      <c r="F161" s="180" t="s">
        <v>1264</v>
      </c>
      <c r="G161" s="39"/>
      <c r="H161" s="39"/>
      <c r="I161" s="181"/>
      <c r="J161" s="39"/>
      <c r="K161" s="39"/>
      <c r="L161" s="40"/>
      <c r="M161" s="182"/>
      <c r="N161" s="183"/>
      <c r="O161" s="73"/>
      <c r="P161" s="73"/>
      <c r="Q161" s="73"/>
      <c r="R161" s="73"/>
      <c r="S161" s="73"/>
      <c r="T161" s="74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T161" s="20" t="s">
        <v>152</v>
      </c>
      <c r="AU161" s="20" t="s">
        <v>81</v>
      </c>
    </row>
    <row r="162" s="2" customFormat="1">
      <c r="A162" s="39"/>
      <c r="B162" s="40"/>
      <c r="C162" s="39"/>
      <c r="D162" s="184" t="s">
        <v>154</v>
      </c>
      <c r="E162" s="39"/>
      <c r="F162" s="185" t="s">
        <v>1265</v>
      </c>
      <c r="G162" s="39"/>
      <c r="H162" s="39"/>
      <c r="I162" s="181"/>
      <c r="J162" s="39"/>
      <c r="K162" s="39"/>
      <c r="L162" s="40"/>
      <c r="M162" s="182"/>
      <c r="N162" s="183"/>
      <c r="O162" s="73"/>
      <c r="P162" s="73"/>
      <c r="Q162" s="73"/>
      <c r="R162" s="73"/>
      <c r="S162" s="73"/>
      <c r="T162" s="74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20" t="s">
        <v>154</v>
      </c>
      <c r="AU162" s="20" t="s">
        <v>81</v>
      </c>
    </row>
    <row r="163" s="2" customFormat="1" ht="16.5" customHeight="1">
      <c r="A163" s="39"/>
      <c r="B163" s="165"/>
      <c r="C163" s="166" t="s">
        <v>420</v>
      </c>
      <c r="D163" s="166" t="s">
        <v>145</v>
      </c>
      <c r="E163" s="167" t="s">
        <v>1266</v>
      </c>
      <c r="F163" s="168" t="s">
        <v>1267</v>
      </c>
      <c r="G163" s="169" t="s">
        <v>193</v>
      </c>
      <c r="H163" s="170">
        <v>18</v>
      </c>
      <c r="I163" s="171"/>
      <c r="J163" s="172">
        <f>ROUND(I163*H163,2)</f>
        <v>0</v>
      </c>
      <c r="K163" s="168" t="s">
        <v>149</v>
      </c>
      <c r="L163" s="40"/>
      <c r="M163" s="173" t="s">
        <v>3</v>
      </c>
      <c r="N163" s="174" t="s">
        <v>42</v>
      </c>
      <c r="O163" s="73"/>
      <c r="P163" s="175">
        <f>O163*H163</f>
        <v>0</v>
      </c>
      <c r="Q163" s="175">
        <v>0</v>
      </c>
      <c r="R163" s="175">
        <f>Q163*H163</f>
        <v>0</v>
      </c>
      <c r="S163" s="175">
        <v>0.00023000000000000001</v>
      </c>
      <c r="T163" s="176">
        <f>S163*H163</f>
        <v>0.0041400000000000005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177" t="s">
        <v>245</v>
      </c>
      <c r="AT163" s="177" t="s">
        <v>145</v>
      </c>
      <c r="AU163" s="177" t="s">
        <v>81</v>
      </c>
      <c r="AY163" s="20" t="s">
        <v>142</v>
      </c>
      <c r="BE163" s="178">
        <f>IF(N163="základní",J163,0)</f>
        <v>0</v>
      </c>
      <c r="BF163" s="178">
        <f>IF(N163="snížená",J163,0)</f>
        <v>0</v>
      </c>
      <c r="BG163" s="178">
        <f>IF(N163="zákl. přenesená",J163,0)</f>
        <v>0</v>
      </c>
      <c r="BH163" s="178">
        <f>IF(N163="sníž. přenesená",J163,0)</f>
        <v>0</v>
      </c>
      <c r="BI163" s="178">
        <f>IF(N163="nulová",J163,0)</f>
        <v>0</v>
      </c>
      <c r="BJ163" s="20" t="s">
        <v>79</v>
      </c>
      <c r="BK163" s="178">
        <f>ROUND(I163*H163,2)</f>
        <v>0</v>
      </c>
      <c r="BL163" s="20" t="s">
        <v>245</v>
      </c>
      <c r="BM163" s="177" t="s">
        <v>1268</v>
      </c>
    </row>
    <row r="164" s="2" customFormat="1">
      <c r="A164" s="39"/>
      <c r="B164" s="40"/>
      <c r="C164" s="39"/>
      <c r="D164" s="179" t="s">
        <v>152</v>
      </c>
      <c r="E164" s="39"/>
      <c r="F164" s="180" t="s">
        <v>1269</v>
      </c>
      <c r="G164" s="39"/>
      <c r="H164" s="39"/>
      <c r="I164" s="181"/>
      <c r="J164" s="39"/>
      <c r="K164" s="39"/>
      <c r="L164" s="40"/>
      <c r="M164" s="182"/>
      <c r="N164" s="183"/>
      <c r="O164" s="73"/>
      <c r="P164" s="73"/>
      <c r="Q164" s="73"/>
      <c r="R164" s="73"/>
      <c r="S164" s="73"/>
      <c r="T164" s="74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20" t="s">
        <v>152</v>
      </c>
      <c r="AU164" s="20" t="s">
        <v>81</v>
      </c>
    </row>
    <row r="165" s="2" customFormat="1">
      <c r="A165" s="39"/>
      <c r="B165" s="40"/>
      <c r="C165" s="39"/>
      <c r="D165" s="184" t="s">
        <v>154</v>
      </c>
      <c r="E165" s="39"/>
      <c r="F165" s="185" t="s">
        <v>1270</v>
      </c>
      <c r="G165" s="39"/>
      <c r="H165" s="39"/>
      <c r="I165" s="181"/>
      <c r="J165" s="39"/>
      <c r="K165" s="39"/>
      <c r="L165" s="40"/>
      <c r="M165" s="182"/>
      <c r="N165" s="183"/>
      <c r="O165" s="73"/>
      <c r="P165" s="73"/>
      <c r="Q165" s="73"/>
      <c r="R165" s="73"/>
      <c r="S165" s="73"/>
      <c r="T165" s="74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T165" s="20" t="s">
        <v>154</v>
      </c>
      <c r="AU165" s="20" t="s">
        <v>81</v>
      </c>
    </row>
    <row r="166" s="2" customFormat="1" ht="16.5" customHeight="1">
      <c r="A166" s="39"/>
      <c r="B166" s="165"/>
      <c r="C166" s="166" t="s">
        <v>426</v>
      </c>
      <c r="D166" s="166" t="s">
        <v>145</v>
      </c>
      <c r="E166" s="167" t="s">
        <v>1271</v>
      </c>
      <c r="F166" s="168" t="s">
        <v>1272</v>
      </c>
      <c r="G166" s="169" t="s">
        <v>184</v>
      </c>
      <c r="H166" s="170">
        <v>4</v>
      </c>
      <c r="I166" s="171"/>
      <c r="J166" s="172">
        <f>ROUND(I166*H166,2)</f>
        <v>0</v>
      </c>
      <c r="K166" s="168" t="s">
        <v>149</v>
      </c>
      <c r="L166" s="40"/>
      <c r="M166" s="173" t="s">
        <v>3</v>
      </c>
      <c r="N166" s="174" t="s">
        <v>42</v>
      </c>
      <c r="O166" s="73"/>
      <c r="P166" s="175">
        <f>O166*H166</f>
        <v>0</v>
      </c>
      <c r="Q166" s="175">
        <v>0</v>
      </c>
      <c r="R166" s="175">
        <f>Q166*H166</f>
        <v>0</v>
      </c>
      <c r="S166" s="175">
        <v>0.00068999999999999997</v>
      </c>
      <c r="T166" s="176">
        <f>S166*H166</f>
        <v>0.0027599999999999999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177" t="s">
        <v>245</v>
      </c>
      <c r="AT166" s="177" t="s">
        <v>145</v>
      </c>
      <c r="AU166" s="177" t="s">
        <v>81</v>
      </c>
      <c r="AY166" s="20" t="s">
        <v>142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20" t="s">
        <v>79</v>
      </c>
      <c r="BK166" s="178">
        <f>ROUND(I166*H166,2)</f>
        <v>0</v>
      </c>
      <c r="BL166" s="20" t="s">
        <v>245</v>
      </c>
      <c r="BM166" s="177" t="s">
        <v>1273</v>
      </c>
    </row>
    <row r="167" s="2" customFormat="1">
      <c r="A167" s="39"/>
      <c r="B167" s="40"/>
      <c r="C167" s="39"/>
      <c r="D167" s="179" t="s">
        <v>152</v>
      </c>
      <c r="E167" s="39"/>
      <c r="F167" s="180" t="s">
        <v>1274</v>
      </c>
      <c r="G167" s="39"/>
      <c r="H167" s="39"/>
      <c r="I167" s="181"/>
      <c r="J167" s="39"/>
      <c r="K167" s="39"/>
      <c r="L167" s="40"/>
      <c r="M167" s="182"/>
      <c r="N167" s="183"/>
      <c r="O167" s="73"/>
      <c r="P167" s="73"/>
      <c r="Q167" s="73"/>
      <c r="R167" s="73"/>
      <c r="S167" s="73"/>
      <c r="T167" s="74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20" t="s">
        <v>152</v>
      </c>
      <c r="AU167" s="20" t="s">
        <v>81</v>
      </c>
    </row>
    <row r="168" s="2" customFormat="1">
      <c r="A168" s="39"/>
      <c r="B168" s="40"/>
      <c r="C168" s="39"/>
      <c r="D168" s="184" t="s">
        <v>154</v>
      </c>
      <c r="E168" s="39"/>
      <c r="F168" s="185" t="s">
        <v>1275</v>
      </c>
      <c r="G168" s="39"/>
      <c r="H168" s="39"/>
      <c r="I168" s="181"/>
      <c r="J168" s="39"/>
      <c r="K168" s="39"/>
      <c r="L168" s="40"/>
      <c r="M168" s="182"/>
      <c r="N168" s="183"/>
      <c r="O168" s="73"/>
      <c r="P168" s="73"/>
      <c r="Q168" s="73"/>
      <c r="R168" s="73"/>
      <c r="S168" s="73"/>
      <c r="T168" s="74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20" t="s">
        <v>154</v>
      </c>
      <c r="AU168" s="20" t="s">
        <v>81</v>
      </c>
    </row>
    <row r="169" s="2" customFormat="1" ht="16.5" customHeight="1">
      <c r="A169" s="39"/>
      <c r="B169" s="165"/>
      <c r="C169" s="166" t="s">
        <v>432</v>
      </c>
      <c r="D169" s="166" t="s">
        <v>145</v>
      </c>
      <c r="E169" s="167" t="s">
        <v>1276</v>
      </c>
      <c r="F169" s="168" t="s">
        <v>1277</v>
      </c>
      <c r="G169" s="169" t="s">
        <v>193</v>
      </c>
      <c r="H169" s="170">
        <v>26</v>
      </c>
      <c r="I169" s="171"/>
      <c r="J169" s="172">
        <f>ROUND(I169*H169,2)</f>
        <v>0</v>
      </c>
      <c r="K169" s="168" t="s">
        <v>149</v>
      </c>
      <c r="L169" s="40"/>
      <c r="M169" s="173" t="s">
        <v>3</v>
      </c>
      <c r="N169" s="174" t="s">
        <v>42</v>
      </c>
      <c r="O169" s="73"/>
      <c r="P169" s="175">
        <f>O169*H169</f>
        <v>0</v>
      </c>
      <c r="Q169" s="175">
        <v>2.0000000000000002E-05</v>
      </c>
      <c r="R169" s="175">
        <f>Q169*H169</f>
        <v>0.00052000000000000006</v>
      </c>
      <c r="S169" s="175">
        <v>0</v>
      </c>
      <c r="T169" s="176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177" t="s">
        <v>245</v>
      </c>
      <c r="AT169" s="177" t="s">
        <v>145</v>
      </c>
      <c r="AU169" s="177" t="s">
        <v>81</v>
      </c>
      <c r="AY169" s="20" t="s">
        <v>142</v>
      </c>
      <c r="BE169" s="178">
        <f>IF(N169="základní",J169,0)</f>
        <v>0</v>
      </c>
      <c r="BF169" s="178">
        <f>IF(N169="snížená",J169,0)</f>
        <v>0</v>
      </c>
      <c r="BG169" s="178">
        <f>IF(N169="zákl. přenesená",J169,0)</f>
        <v>0</v>
      </c>
      <c r="BH169" s="178">
        <f>IF(N169="sníž. přenesená",J169,0)</f>
        <v>0</v>
      </c>
      <c r="BI169" s="178">
        <f>IF(N169="nulová",J169,0)</f>
        <v>0</v>
      </c>
      <c r="BJ169" s="20" t="s">
        <v>79</v>
      </c>
      <c r="BK169" s="178">
        <f>ROUND(I169*H169,2)</f>
        <v>0</v>
      </c>
      <c r="BL169" s="20" t="s">
        <v>245</v>
      </c>
      <c r="BM169" s="177" t="s">
        <v>1278</v>
      </c>
    </row>
    <row r="170" s="2" customFormat="1">
      <c r="A170" s="39"/>
      <c r="B170" s="40"/>
      <c r="C170" s="39"/>
      <c r="D170" s="179" t="s">
        <v>152</v>
      </c>
      <c r="E170" s="39"/>
      <c r="F170" s="180" t="s">
        <v>1279</v>
      </c>
      <c r="G170" s="39"/>
      <c r="H170" s="39"/>
      <c r="I170" s="181"/>
      <c r="J170" s="39"/>
      <c r="K170" s="39"/>
      <c r="L170" s="40"/>
      <c r="M170" s="182"/>
      <c r="N170" s="183"/>
      <c r="O170" s="73"/>
      <c r="P170" s="73"/>
      <c r="Q170" s="73"/>
      <c r="R170" s="73"/>
      <c r="S170" s="73"/>
      <c r="T170" s="74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20" t="s">
        <v>152</v>
      </c>
      <c r="AU170" s="20" t="s">
        <v>81</v>
      </c>
    </row>
    <row r="171" s="2" customFormat="1">
      <c r="A171" s="39"/>
      <c r="B171" s="40"/>
      <c r="C171" s="39"/>
      <c r="D171" s="184" t="s">
        <v>154</v>
      </c>
      <c r="E171" s="39"/>
      <c r="F171" s="185" t="s">
        <v>1280</v>
      </c>
      <c r="G171" s="39"/>
      <c r="H171" s="39"/>
      <c r="I171" s="181"/>
      <c r="J171" s="39"/>
      <c r="K171" s="39"/>
      <c r="L171" s="40"/>
      <c r="M171" s="182"/>
      <c r="N171" s="183"/>
      <c r="O171" s="73"/>
      <c r="P171" s="73"/>
      <c r="Q171" s="73"/>
      <c r="R171" s="73"/>
      <c r="S171" s="73"/>
      <c r="T171" s="74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T171" s="20" t="s">
        <v>154</v>
      </c>
      <c r="AU171" s="20" t="s">
        <v>81</v>
      </c>
    </row>
    <row r="172" s="2" customFormat="1" ht="16.5" customHeight="1">
      <c r="A172" s="39"/>
      <c r="B172" s="165"/>
      <c r="C172" s="166" t="s">
        <v>438</v>
      </c>
      <c r="D172" s="166" t="s">
        <v>145</v>
      </c>
      <c r="E172" s="167" t="s">
        <v>1281</v>
      </c>
      <c r="F172" s="168" t="s">
        <v>1282</v>
      </c>
      <c r="G172" s="169" t="s">
        <v>193</v>
      </c>
      <c r="H172" s="170">
        <v>26</v>
      </c>
      <c r="I172" s="171"/>
      <c r="J172" s="172">
        <f>ROUND(I172*H172,2)</f>
        <v>0</v>
      </c>
      <c r="K172" s="168" t="s">
        <v>149</v>
      </c>
      <c r="L172" s="40"/>
      <c r="M172" s="173" t="s">
        <v>3</v>
      </c>
      <c r="N172" s="174" t="s">
        <v>42</v>
      </c>
      <c r="O172" s="73"/>
      <c r="P172" s="175">
        <f>O172*H172</f>
        <v>0</v>
      </c>
      <c r="Q172" s="175">
        <v>1.0000000000000001E-05</v>
      </c>
      <c r="R172" s="175">
        <f>Q172*H172</f>
        <v>0.00026000000000000003</v>
      </c>
      <c r="S172" s="175">
        <v>0</v>
      </c>
      <c r="T172" s="176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177" t="s">
        <v>245</v>
      </c>
      <c r="AT172" s="177" t="s">
        <v>145</v>
      </c>
      <c r="AU172" s="177" t="s">
        <v>81</v>
      </c>
      <c r="AY172" s="20" t="s">
        <v>142</v>
      </c>
      <c r="BE172" s="178">
        <f>IF(N172="základní",J172,0)</f>
        <v>0</v>
      </c>
      <c r="BF172" s="178">
        <f>IF(N172="snížená",J172,0)</f>
        <v>0</v>
      </c>
      <c r="BG172" s="178">
        <f>IF(N172="zákl. přenesená",J172,0)</f>
        <v>0</v>
      </c>
      <c r="BH172" s="178">
        <f>IF(N172="sníž. přenesená",J172,0)</f>
        <v>0</v>
      </c>
      <c r="BI172" s="178">
        <f>IF(N172="nulová",J172,0)</f>
        <v>0</v>
      </c>
      <c r="BJ172" s="20" t="s">
        <v>79</v>
      </c>
      <c r="BK172" s="178">
        <f>ROUND(I172*H172,2)</f>
        <v>0</v>
      </c>
      <c r="BL172" s="20" t="s">
        <v>245</v>
      </c>
      <c r="BM172" s="177" t="s">
        <v>1283</v>
      </c>
    </row>
    <row r="173" s="2" customFormat="1">
      <c r="A173" s="39"/>
      <c r="B173" s="40"/>
      <c r="C173" s="39"/>
      <c r="D173" s="179" t="s">
        <v>152</v>
      </c>
      <c r="E173" s="39"/>
      <c r="F173" s="180" t="s">
        <v>1284</v>
      </c>
      <c r="G173" s="39"/>
      <c r="H173" s="39"/>
      <c r="I173" s="181"/>
      <c r="J173" s="39"/>
      <c r="K173" s="39"/>
      <c r="L173" s="40"/>
      <c r="M173" s="182"/>
      <c r="N173" s="183"/>
      <c r="O173" s="73"/>
      <c r="P173" s="73"/>
      <c r="Q173" s="73"/>
      <c r="R173" s="73"/>
      <c r="S173" s="73"/>
      <c r="T173" s="74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20" t="s">
        <v>152</v>
      </c>
      <c r="AU173" s="20" t="s">
        <v>81</v>
      </c>
    </row>
    <row r="174" s="2" customFormat="1">
      <c r="A174" s="39"/>
      <c r="B174" s="40"/>
      <c r="C174" s="39"/>
      <c r="D174" s="184" t="s">
        <v>154</v>
      </c>
      <c r="E174" s="39"/>
      <c r="F174" s="185" t="s">
        <v>1285</v>
      </c>
      <c r="G174" s="39"/>
      <c r="H174" s="39"/>
      <c r="I174" s="181"/>
      <c r="J174" s="39"/>
      <c r="K174" s="39"/>
      <c r="L174" s="40"/>
      <c r="M174" s="182"/>
      <c r="N174" s="183"/>
      <c r="O174" s="73"/>
      <c r="P174" s="73"/>
      <c r="Q174" s="73"/>
      <c r="R174" s="73"/>
      <c r="S174" s="73"/>
      <c r="T174" s="74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20" t="s">
        <v>154</v>
      </c>
      <c r="AU174" s="20" t="s">
        <v>81</v>
      </c>
    </row>
    <row r="175" s="2" customFormat="1" ht="16.5" customHeight="1">
      <c r="A175" s="39"/>
      <c r="B175" s="165"/>
      <c r="C175" s="166" t="s">
        <v>443</v>
      </c>
      <c r="D175" s="166" t="s">
        <v>145</v>
      </c>
      <c r="E175" s="167" t="s">
        <v>1286</v>
      </c>
      <c r="F175" s="168" t="s">
        <v>1287</v>
      </c>
      <c r="G175" s="169" t="s">
        <v>452</v>
      </c>
      <c r="H175" s="223"/>
      <c r="I175" s="171"/>
      <c r="J175" s="172">
        <f>ROUND(I175*H175,2)</f>
        <v>0</v>
      </c>
      <c r="K175" s="168" t="s">
        <v>149</v>
      </c>
      <c r="L175" s="40"/>
      <c r="M175" s="173" t="s">
        <v>3</v>
      </c>
      <c r="N175" s="174" t="s">
        <v>42</v>
      </c>
      <c r="O175" s="73"/>
      <c r="P175" s="175">
        <f>O175*H175</f>
        <v>0</v>
      </c>
      <c r="Q175" s="175">
        <v>0</v>
      </c>
      <c r="R175" s="175">
        <f>Q175*H175</f>
        <v>0</v>
      </c>
      <c r="S175" s="175">
        <v>0</v>
      </c>
      <c r="T175" s="176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177" t="s">
        <v>245</v>
      </c>
      <c r="AT175" s="177" t="s">
        <v>145</v>
      </c>
      <c r="AU175" s="177" t="s">
        <v>81</v>
      </c>
      <c r="AY175" s="20" t="s">
        <v>142</v>
      </c>
      <c r="BE175" s="178">
        <f>IF(N175="základní",J175,0)</f>
        <v>0</v>
      </c>
      <c r="BF175" s="178">
        <f>IF(N175="snížená",J175,0)</f>
        <v>0</v>
      </c>
      <c r="BG175" s="178">
        <f>IF(N175="zákl. přenesená",J175,0)</f>
        <v>0</v>
      </c>
      <c r="BH175" s="178">
        <f>IF(N175="sníž. přenesená",J175,0)</f>
        <v>0</v>
      </c>
      <c r="BI175" s="178">
        <f>IF(N175="nulová",J175,0)</f>
        <v>0</v>
      </c>
      <c r="BJ175" s="20" t="s">
        <v>79</v>
      </c>
      <c r="BK175" s="178">
        <f>ROUND(I175*H175,2)</f>
        <v>0</v>
      </c>
      <c r="BL175" s="20" t="s">
        <v>245</v>
      </c>
      <c r="BM175" s="177" t="s">
        <v>1288</v>
      </c>
    </row>
    <row r="176" s="2" customFormat="1">
      <c r="A176" s="39"/>
      <c r="B176" s="40"/>
      <c r="C176" s="39"/>
      <c r="D176" s="179" t="s">
        <v>152</v>
      </c>
      <c r="E176" s="39"/>
      <c r="F176" s="180" t="s">
        <v>1289</v>
      </c>
      <c r="G176" s="39"/>
      <c r="H176" s="39"/>
      <c r="I176" s="181"/>
      <c r="J176" s="39"/>
      <c r="K176" s="39"/>
      <c r="L176" s="40"/>
      <c r="M176" s="182"/>
      <c r="N176" s="183"/>
      <c r="O176" s="73"/>
      <c r="P176" s="73"/>
      <c r="Q176" s="73"/>
      <c r="R176" s="73"/>
      <c r="S176" s="73"/>
      <c r="T176" s="74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20" t="s">
        <v>152</v>
      </c>
      <c r="AU176" s="20" t="s">
        <v>81</v>
      </c>
    </row>
    <row r="177" s="2" customFormat="1">
      <c r="A177" s="39"/>
      <c r="B177" s="40"/>
      <c r="C177" s="39"/>
      <c r="D177" s="184" t="s">
        <v>154</v>
      </c>
      <c r="E177" s="39"/>
      <c r="F177" s="185" t="s">
        <v>1290</v>
      </c>
      <c r="G177" s="39"/>
      <c r="H177" s="39"/>
      <c r="I177" s="181"/>
      <c r="J177" s="39"/>
      <c r="K177" s="39"/>
      <c r="L177" s="40"/>
      <c r="M177" s="182"/>
      <c r="N177" s="183"/>
      <c r="O177" s="73"/>
      <c r="P177" s="73"/>
      <c r="Q177" s="73"/>
      <c r="R177" s="73"/>
      <c r="S177" s="73"/>
      <c r="T177" s="74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20" t="s">
        <v>154</v>
      </c>
      <c r="AU177" s="20" t="s">
        <v>81</v>
      </c>
    </row>
    <row r="178" s="12" customFormat="1" ht="22.8" customHeight="1">
      <c r="A178" s="12"/>
      <c r="B178" s="152"/>
      <c r="C178" s="12"/>
      <c r="D178" s="153" t="s">
        <v>70</v>
      </c>
      <c r="E178" s="163" t="s">
        <v>1291</v>
      </c>
      <c r="F178" s="163" t="s">
        <v>1292</v>
      </c>
      <c r="G178" s="12"/>
      <c r="H178" s="12"/>
      <c r="I178" s="155"/>
      <c r="J178" s="164">
        <f>BK178</f>
        <v>0</v>
      </c>
      <c r="K178" s="12"/>
      <c r="L178" s="152"/>
      <c r="M178" s="157"/>
      <c r="N178" s="158"/>
      <c r="O178" s="158"/>
      <c r="P178" s="159">
        <f>SUM(P179:P204)</f>
        <v>0</v>
      </c>
      <c r="Q178" s="158"/>
      <c r="R178" s="159">
        <f>SUM(R179:R204)</f>
        <v>0.00027999999999999998</v>
      </c>
      <c r="S178" s="158"/>
      <c r="T178" s="160">
        <f>SUM(T179:T204)</f>
        <v>0.072720000000000007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153" t="s">
        <v>81</v>
      </c>
      <c r="AT178" s="161" t="s">
        <v>70</v>
      </c>
      <c r="AU178" s="161" t="s">
        <v>79</v>
      </c>
      <c r="AY178" s="153" t="s">
        <v>142</v>
      </c>
      <c r="BK178" s="162">
        <f>SUM(BK179:BK204)</f>
        <v>0</v>
      </c>
    </row>
    <row r="179" s="2" customFormat="1" ht="16.5" customHeight="1">
      <c r="A179" s="39"/>
      <c r="B179" s="165"/>
      <c r="C179" s="166" t="s">
        <v>449</v>
      </c>
      <c r="D179" s="166" t="s">
        <v>145</v>
      </c>
      <c r="E179" s="167" t="s">
        <v>1293</v>
      </c>
      <c r="F179" s="168" t="s">
        <v>1294</v>
      </c>
      <c r="G179" s="169" t="s">
        <v>461</v>
      </c>
      <c r="H179" s="170">
        <v>2</v>
      </c>
      <c r="I179" s="171"/>
      <c r="J179" s="172">
        <f>ROUND(I179*H179,2)</f>
        <v>0</v>
      </c>
      <c r="K179" s="168" t="s">
        <v>149</v>
      </c>
      <c r="L179" s="40"/>
      <c r="M179" s="173" t="s">
        <v>3</v>
      </c>
      <c r="N179" s="174" t="s">
        <v>42</v>
      </c>
      <c r="O179" s="73"/>
      <c r="P179" s="175">
        <f>O179*H179</f>
        <v>0</v>
      </c>
      <c r="Q179" s="175">
        <v>0</v>
      </c>
      <c r="R179" s="175">
        <f>Q179*H179</f>
        <v>0</v>
      </c>
      <c r="S179" s="175">
        <v>0.019460000000000002</v>
      </c>
      <c r="T179" s="176">
        <f>S179*H179</f>
        <v>0.038920000000000003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177" t="s">
        <v>245</v>
      </c>
      <c r="AT179" s="177" t="s">
        <v>145</v>
      </c>
      <c r="AU179" s="177" t="s">
        <v>81</v>
      </c>
      <c r="AY179" s="20" t="s">
        <v>142</v>
      </c>
      <c r="BE179" s="178">
        <f>IF(N179="základní",J179,0)</f>
        <v>0</v>
      </c>
      <c r="BF179" s="178">
        <f>IF(N179="snížená",J179,0)</f>
        <v>0</v>
      </c>
      <c r="BG179" s="178">
        <f>IF(N179="zákl. přenesená",J179,0)</f>
        <v>0</v>
      </c>
      <c r="BH179" s="178">
        <f>IF(N179="sníž. přenesená",J179,0)</f>
        <v>0</v>
      </c>
      <c r="BI179" s="178">
        <f>IF(N179="nulová",J179,0)</f>
        <v>0</v>
      </c>
      <c r="BJ179" s="20" t="s">
        <v>79</v>
      </c>
      <c r="BK179" s="178">
        <f>ROUND(I179*H179,2)</f>
        <v>0</v>
      </c>
      <c r="BL179" s="20" t="s">
        <v>245</v>
      </c>
      <c r="BM179" s="177" t="s">
        <v>1295</v>
      </c>
    </row>
    <row r="180" s="2" customFormat="1">
      <c r="A180" s="39"/>
      <c r="B180" s="40"/>
      <c r="C180" s="39"/>
      <c r="D180" s="179" t="s">
        <v>152</v>
      </c>
      <c r="E180" s="39"/>
      <c r="F180" s="180" t="s">
        <v>1296</v>
      </c>
      <c r="G180" s="39"/>
      <c r="H180" s="39"/>
      <c r="I180" s="181"/>
      <c r="J180" s="39"/>
      <c r="K180" s="39"/>
      <c r="L180" s="40"/>
      <c r="M180" s="182"/>
      <c r="N180" s="183"/>
      <c r="O180" s="73"/>
      <c r="P180" s="73"/>
      <c r="Q180" s="73"/>
      <c r="R180" s="73"/>
      <c r="S180" s="73"/>
      <c r="T180" s="74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20" t="s">
        <v>152</v>
      </c>
      <c r="AU180" s="20" t="s">
        <v>81</v>
      </c>
    </row>
    <row r="181" s="2" customFormat="1">
      <c r="A181" s="39"/>
      <c r="B181" s="40"/>
      <c r="C181" s="39"/>
      <c r="D181" s="184" t="s">
        <v>154</v>
      </c>
      <c r="E181" s="39"/>
      <c r="F181" s="185" t="s">
        <v>1297</v>
      </c>
      <c r="G181" s="39"/>
      <c r="H181" s="39"/>
      <c r="I181" s="181"/>
      <c r="J181" s="39"/>
      <c r="K181" s="39"/>
      <c r="L181" s="40"/>
      <c r="M181" s="182"/>
      <c r="N181" s="183"/>
      <c r="O181" s="73"/>
      <c r="P181" s="73"/>
      <c r="Q181" s="73"/>
      <c r="R181" s="73"/>
      <c r="S181" s="73"/>
      <c r="T181" s="74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20" t="s">
        <v>154</v>
      </c>
      <c r="AU181" s="20" t="s">
        <v>81</v>
      </c>
    </row>
    <row r="182" s="2" customFormat="1" ht="16.5" customHeight="1">
      <c r="A182" s="39"/>
      <c r="B182" s="165"/>
      <c r="C182" s="166" t="s">
        <v>458</v>
      </c>
      <c r="D182" s="166" t="s">
        <v>145</v>
      </c>
      <c r="E182" s="167" t="s">
        <v>1298</v>
      </c>
      <c r="F182" s="168" t="s">
        <v>1299</v>
      </c>
      <c r="G182" s="169" t="s">
        <v>461</v>
      </c>
      <c r="H182" s="170">
        <v>1</v>
      </c>
      <c r="I182" s="171"/>
      <c r="J182" s="172">
        <f>ROUND(I182*H182,2)</f>
        <v>0</v>
      </c>
      <c r="K182" s="168" t="s">
        <v>149</v>
      </c>
      <c r="L182" s="40"/>
      <c r="M182" s="173" t="s">
        <v>3</v>
      </c>
      <c r="N182" s="174" t="s">
        <v>42</v>
      </c>
      <c r="O182" s="73"/>
      <c r="P182" s="175">
        <f>O182*H182</f>
        <v>0</v>
      </c>
      <c r="Q182" s="175">
        <v>0</v>
      </c>
      <c r="R182" s="175">
        <f>Q182*H182</f>
        <v>0</v>
      </c>
      <c r="S182" s="175">
        <v>0.024500000000000001</v>
      </c>
      <c r="T182" s="176">
        <f>S182*H182</f>
        <v>0.024500000000000001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177" t="s">
        <v>245</v>
      </c>
      <c r="AT182" s="177" t="s">
        <v>145</v>
      </c>
      <c r="AU182" s="177" t="s">
        <v>81</v>
      </c>
      <c r="AY182" s="20" t="s">
        <v>142</v>
      </c>
      <c r="BE182" s="178">
        <f>IF(N182="základní",J182,0)</f>
        <v>0</v>
      </c>
      <c r="BF182" s="178">
        <f>IF(N182="snížená",J182,0)</f>
        <v>0</v>
      </c>
      <c r="BG182" s="178">
        <f>IF(N182="zákl. přenesená",J182,0)</f>
        <v>0</v>
      </c>
      <c r="BH182" s="178">
        <f>IF(N182="sníž. přenesená",J182,0)</f>
        <v>0</v>
      </c>
      <c r="BI182" s="178">
        <f>IF(N182="nulová",J182,0)</f>
        <v>0</v>
      </c>
      <c r="BJ182" s="20" t="s">
        <v>79</v>
      </c>
      <c r="BK182" s="178">
        <f>ROUND(I182*H182,2)</f>
        <v>0</v>
      </c>
      <c r="BL182" s="20" t="s">
        <v>245</v>
      </c>
      <c r="BM182" s="177" t="s">
        <v>1300</v>
      </c>
    </row>
    <row r="183" s="2" customFormat="1">
      <c r="A183" s="39"/>
      <c r="B183" s="40"/>
      <c r="C183" s="39"/>
      <c r="D183" s="179" t="s">
        <v>152</v>
      </c>
      <c r="E183" s="39"/>
      <c r="F183" s="180" t="s">
        <v>1301</v>
      </c>
      <c r="G183" s="39"/>
      <c r="H183" s="39"/>
      <c r="I183" s="181"/>
      <c r="J183" s="39"/>
      <c r="K183" s="39"/>
      <c r="L183" s="40"/>
      <c r="M183" s="182"/>
      <c r="N183" s="183"/>
      <c r="O183" s="73"/>
      <c r="P183" s="73"/>
      <c r="Q183" s="73"/>
      <c r="R183" s="73"/>
      <c r="S183" s="73"/>
      <c r="T183" s="74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20" t="s">
        <v>152</v>
      </c>
      <c r="AU183" s="20" t="s">
        <v>81</v>
      </c>
    </row>
    <row r="184" s="2" customFormat="1">
      <c r="A184" s="39"/>
      <c r="B184" s="40"/>
      <c r="C184" s="39"/>
      <c r="D184" s="184" t="s">
        <v>154</v>
      </c>
      <c r="E184" s="39"/>
      <c r="F184" s="185" t="s">
        <v>1302</v>
      </c>
      <c r="G184" s="39"/>
      <c r="H184" s="39"/>
      <c r="I184" s="181"/>
      <c r="J184" s="39"/>
      <c r="K184" s="39"/>
      <c r="L184" s="40"/>
      <c r="M184" s="182"/>
      <c r="N184" s="183"/>
      <c r="O184" s="73"/>
      <c r="P184" s="73"/>
      <c r="Q184" s="73"/>
      <c r="R184" s="73"/>
      <c r="S184" s="73"/>
      <c r="T184" s="74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20" t="s">
        <v>154</v>
      </c>
      <c r="AU184" s="20" t="s">
        <v>81</v>
      </c>
    </row>
    <row r="185" s="13" customFormat="1">
      <c r="A185" s="13"/>
      <c r="B185" s="186"/>
      <c r="C185" s="13"/>
      <c r="D185" s="179" t="s">
        <v>156</v>
      </c>
      <c r="E185" s="187" t="s">
        <v>3</v>
      </c>
      <c r="F185" s="188" t="s">
        <v>1303</v>
      </c>
      <c r="G185" s="13"/>
      <c r="H185" s="189">
        <v>1</v>
      </c>
      <c r="I185" s="190"/>
      <c r="J185" s="13"/>
      <c r="K185" s="13"/>
      <c r="L185" s="186"/>
      <c r="M185" s="191"/>
      <c r="N185" s="192"/>
      <c r="O185" s="192"/>
      <c r="P185" s="192"/>
      <c r="Q185" s="192"/>
      <c r="R185" s="192"/>
      <c r="S185" s="192"/>
      <c r="T185" s="19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7" t="s">
        <v>156</v>
      </c>
      <c r="AU185" s="187" t="s">
        <v>81</v>
      </c>
      <c r="AV185" s="13" t="s">
        <v>81</v>
      </c>
      <c r="AW185" s="13" t="s">
        <v>33</v>
      </c>
      <c r="AX185" s="13" t="s">
        <v>79</v>
      </c>
      <c r="AY185" s="187" t="s">
        <v>142</v>
      </c>
    </row>
    <row r="186" s="2" customFormat="1" ht="16.5" customHeight="1">
      <c r="A186" s="39"/>
      <c r="B186" s="165"/>
      <c r="C186" s="166" t="s">
        <v>463</v>
      </c>
      <c r="D186" s="166" t="s">
        <v>145</v>
      </c>
      <c r="E186" s="167" t="s">
        <v>1304</v>
      </c>
      <c r="F186" s="168" t="s">
        <v>1305</v>
      </c>
      <c r="G186" s="169" t="s">
        <v>184</v>
      </c>
      <c r="H186" s="170">
        <v>1</v>
      </c>
      <c r="I186" s="171"/>
      <c r="J186" s="172">
        <f>ROUND(I186*H186,2)</f>
        <v>0</v>
      </c>
      <c r="K186" s="168" t="s">
        <v>149</v>
      </c>
      <c r="L186" s="40"/>
      <c r="M186" s="173" t="s">
        <v>3</v>
      </c>
      <c r="N186" s="174" t="s">
        <v>42</v>
      </c>
      <c r="O186" s="73"/>
      <c r="P186" s="175">
        <f>O186*H186</f>
        <v>0</v>
      </c>
      <c r="Q186" s="175">
        <v>0</v>
      </c>
      <c r="R186" s="175">
        <f>Q186*H186</f>
        <v>0</v>
      </c>
      <c r="S186" s="175">
        <v>0.00048999999999999998</v>
      </c>
      <c r="T186" s="176">
        <f>S186*H186</f>
        <v>0.00048999999999999998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177" t="s">
        <v>245</v>
      </c>
      <c r="AT186" s="177" t="s">
        <v>145</v>
      </c>
      <c r="AU186" s="177" t="s">
        <v>81</v>
      </c>
      <c r="AY186" s="20" t="s">
        <v>142</v>
      </c>
      <c r="BE186" s="178">
        <f>IF(N186="základní",J186,0)</f>
        <v>0</v>
      </c>
      <c r="BF186" s="178">
        <f>IF(N186="snížená",J186,0)</f>
        <v>0</v>
      </c>
      <c r="BG186" s="178">
        <f>IF(N186="zákl. přenesená",J186,0)</f>
        <v>0</v>
      </c>
      <c r="BH186" s="178">
        <f>IF(N186="sníž. přenesená",J186,0)</f>
        <v>0</v>
      </c>
      <c r="BI186" s="178">
        <f>IF(N186="nulová",J186,0)</f>
        <v>0</v>
      </c>
      <c r="BJ186" s="20" t="s">
        <v>79</v>
      </c>
      <c r="BK186" s="178">
        <f>ROUND(I186*H186,2)</f>
        <v>0</v>
      </c>
      <c r="BL186" s="20" t="s">
        <v>245</v>
      </c>
      <c r="BM186" s="177" t="s">
        <v>1306</v>
      </c>
    </row>
    <row r="187" s="2" customFormat="1">
      <c r="A187" s="39"/>
      <c r="B187" s="40"/>
      <c r="C187" s="39"/>
      <c r="D187" s="179" t="s">
        <v>152</v>
      </c>
      <c r="E187" s="39"/>
      <c r="F187" s="180" t="s">
        <v>1307</v>
      </c>
      <c r="G187" s="39"/>
      <c r="H187" s="39"/>
      <c r="I187" s="181"/>
      <c r="J187" s="39"/>
      <c r="K187" s="39"/>
      <c r="L187" s="40"/>
      <c r="M187" s="182"/>
      <c r="N187" s="183"/>
      <c r="O187" s="73"/>
      <c r="P187" s="73"/>
      <c r="Q187" s="73"/>
      <c r="R187" s="73"/>
      <c r="S187" s="73"/>
      <c r="T187" s="74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T187" s="20" t="s">
        <v>152</v>
      </c>
      <c r="AU187" s="20" t="s">
        <v>81</v>
      </c>
    </row>
    <row r="188" s="2" customFormat="1">
      <c r="A188" s="39"/>
      <c r="B188" s="40"/>
      <c r="C188" s="39"/>
      <c r="D188" s="184" t="s">
        <v>154</v>
      </c>
      <c r="E188" s="39"/>
      <c r="F188" s="185" t="s">
        <v>1308</v>
      </c>
      <c r="G188" s="39"/>
      <c r="H188" s="39"/>
      <c r="I188" s="181"/>
      <c r="J188" s="39"/>
      <c r="K188" s="39"/>
      <c r="L188" s="40"/>
      <c r="M188" s="182"/>
      <c r="N188" s="183"/>
      <c r="O188" s="73"/>
      <c r="P188" s="73"/>
      <c r="Q188" s="73"/>
      <c r="R188" s="73"/>
      <c r="S188" s="73"/>
      <c r="T188" s="74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20" t="s">
        <v>154</v>
      </c>
      <c r="AU188" s="20" t="s">
        <v>81</v>
      </c>
    </row>
    <row r="189" s="2" customFormat="1" ht="16.5" customHeight="1">
      <c r="A189" s="39"/>
      <c r="B189" s="165"/>
      <c r="C189" s="166" t="s">
        <v>471</v>
      </c>
      <c r="D189" s="166" t="s">
        <v>145</v>
      </c>
      <c r="E189" s="167" t="s">
        <v>1309</v>
      </c>
      <c r="F189" s="168" t="s">
        <v>1310</v>
      </c>
      <c r="G189" s="169" t="s">
        <v>184</v>
      </c>
      <c r="H189" s="170">
        <v>1</v>
      </c>
      <c r="I189" s="171"/>
      <c r="J189" s="172">
        <f>ROUND(I189*H189,2)</f>
        <v>0</v>
      </c>
      <c r="K189" s="168" t="s">
        <v>149</v>
      </c>
      <c r="L189" s="40"/>
      <c r="M189" s="173" t="s">
        <v>3</v>
      </c>
      <c r="N189" s="174" t="s">
        <v>42</v>
      </c>
      <c r="O189" s="73"/>
      <c r="P189" s="175">
        <f>O189*H189</f>
        <v>0</v>
      </c>
      <c r="Q189" s="175">
        <v>0.00027999999999999998</v>
      </c>
      <c r="R189" s="175">
        <f>Q189*H189</f>
        <v>0.00027999999999999998</v>
      </c>
      <c r="S189" s="175">
        <v>0</v>
      </c>
      <c r="T189" s="176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177" t="s">
        <v>245</v>
      </c>
      <c r="AT189" s="177" t="s">
        <v>145</v>
      </c>
      <c r="AU189" s="177" t="s">
        <v>81</v>
      </c>
      <c r="AY189" s="20" t="s">
        <v>142</v>
      </c>
      <c r="BE189" s="178">
        <f>IF(N189="základní",J189,0)</f>
        <v>0</v>
      </c>
      <c r="BF189" s="178">
        <f>IF(N189="snížená",J189,0)</f>
        <v>0</v>
      </c>
      <c r="BG189" s="178">
        <f>IF(N189="zákl. přenesená",J189,0)</f>
        <v>0</v>
      </c>
      <c r="BH189" s="178">
        <f>IF(N189="sníž. přenesená",J189,0)</f>
        <v>0</v>
      </c>
      <c r="BI189" s="178">
        <f>IF(N189="nulová",J189,0)</f>
        <v>0</v>
      </c>
      <c r="BJ189" s="20" t="s">
        <v>79</v>
      </c>
      <c r="BK189" s="178">
        <f>ROUND(I189*H189,2)</f>
        <v>0</v>
      </c>
      <c r="BL189" s="20" t="s">
        <v>245</v>
      </c>
      <c r="BM189" s="177" t="s">
        <v>1311</v>
      </c>
    </row>
    <row r="190" s="2" customFormat="1">
      <c r="A190" s="39"/>
      <c r="B190" s="40"/>
      <c r="C190" s="39"/>
      <c r="D190" s="179" t="s">
        <v>152</v>
      </c>
      <c r="E190" s="39"/>
      <c r="F190" s="180" t="s">
        <v>1312</v>
      </c>
      <c r="G190" s="39"/>
      <c r="H190" s="39"/>
      <c r="I190" s="181"/>
      <c r="J190" s="39"/>
      <c r="K190" s="39"/>
      <c r="L190" s="40"/>
      <c r="M190" s="182"/>
      <c r="N190" s="183"/>
      <c r="O190" s="73"/>
      <c r="P190" s="73"/>
      <c r="Q190" s="73"/>
      <c r="R190" s="73"/>
      <c r="S190" s="73"/>
      <c r="T190" s="74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20" t="s">
        <v>152</v>
      </c>
      <c r="AU190" s="20" t="s">
        <v>81</v>
      </c>
    </row>
    <row r="191" s="2" customFormat="1">
      <c r="A191" s="39"/>
      <c r="B191" s="40"/>
      <c r="C191" s="39"/>
      <c r="D191" s="184" t="s">
        <v>154</v>
      </c>
      <c r="E191" s="39"/>
      <c r="F191" s="185" t="s">
        <v>1313</v>
      </c>
      <c r="G191" s="39"/>
      <c r="H191" s="39"/>
      <c r="I191" s="181"/>
      <c r="J191" s="39"/>
      <c r="K191" s="39"/>
      <c r="L191" s="40"/>
      <c r="M191" s="182"/>
      <c r="N191" s="183"/>
      <c r="O191" s="73"/>
      <c r="P191" s="73"/>
      <c r="Q191" s="73"/>
      <c r="R191" s="73"/>
      <c r="S191" s="73"/>
      <c r="T191" s="74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T191" s="20" t="s">
        <v>154</v>
      </c>
      <c r="AU191" s="20" t="s">
        <v>81</v>
      </c>
    </row>
    <row r="192" s="2" customFormat="1" ht="16.5" customHeight="1">
      <c r="A192" s="39"/>
      <c r="B192" s="165"/>
      <c r="C192" s="166" t="s">
        <v>477</v>
      </c>
      <c r="D192" s="166" t="s">
        <v>145</v>
      </c>
      <c r="E192" s="167" t="s">
        <v>1314</v>
      </c>
      <c r="F192" s="168" t="s">
        <v>1315</v>
      </c>
      <c r="G192" s="169" t="s">
        <v>461</v>
      </c>
      <c r="H192" s="170">
        <v>2</v>
      </c>
      <c r="I192" s="171"/>
      <c r="J192" s="172">
        <f>ROUND(I192*H192,2)</f>
        <v>0</v>
      </c>
      <c r="K192" s="168" t="s">
        <v>149</v>
      </c>
      <c r="L192" s="40"/>
      <c r="M192" s="173" t="s">
        <v>3</v>
      </c>
      <c r="N192" s="174" t="s">
        <v>42</v>
      </c>
      <c r="O192" s="73"/>
      <c r="P192" s="175">
        <f>O192*H192</f>
        <v>0</v>
      </c>
      <c r="Q192" s="175">
        <v>0</v>
      </c>
      <c r="R192" s="175">
        <f>Q192*H192</f>
        <v>0</v>
      </c>
      <c r="S192" s="175">
        <v>0.00156</v>
      </c>
      <c r="T192" s="176">
        <f>S192*H192</f>
        <v>0.0031199999999999999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177" t="s">
        <v>245</v>
      </c>
      <c r="AT192" s="177" t="s">
        <v>145</v>
      </c>
      <c r="AU192" s="177" t="s">
        <v>81</v>
      </c>
      <c r="AY192" s="20" t="s">
        <v>142</v>
      </c>
      <c r="BE192" s="178">
        <f>IF(N192="základní",J192,0)</f>
        <v>0</v>
      </c>
      <c r="BF192" s="178">
        <f>IF(N192="snížená",J192,0)</f>
        <v>0</v>
      </c>
      <c r="BG192" s="178">
        <f>IF(N192="zákl. přenesená",J192,0)</f>
        <v>0</v>
      </c>
      <c r="BH192" s="178">
        <f>IF(N192="sníž. přenesená",J192,0)</f>
        <v>0</v>
      </c>
      <c r="BI192" s="178">
        <f>IF(N192="nulová",J192,0)</f>
        <v>0</v>
      </c>
      <c r="BJ192" s="20" t="s">
        <v>79</v>
      </c>
      <c r="BK192" s="178">
        <f>ROUND(I192*H192,2)</f>
        <v>0</v>
      </c>
      <c r="BL192" s="20" t="s">
        <v>245</v>
      </c>
      <c r="BM192" s="177" t="s">
        <v>1316</v>
      </c>
    </row>
    <row r="193" s="2" customFormat="1">
      <c r="A193" s="39"/>
      <c r="B193" s="40"/>
      <c r="C193" s="39"/>
      <c r="D193" s="179" t="s">
        <v>152</v>
      </c>
      <c r="E193" s="39"/>
      <c r="F193" s="180" t="s">
        <v>1317</v>
      </c>
      <c r="G193" s="39"/>
      <c r="H193" s="39"/>
      <c r="I193" s="181"/>
      <c r="J193" s="39"/>
      <c r="K193" s="39"/>
      <c r="L193" s="40"/>
      <c r="M193" s="182"/>
      <c r="N193" s="183"/>
      <c r="O193" s="73"/>
      <c r="P193" s="73"/>
      <c r="Q193" s="73"/>
      <c r="R193" s="73"/>
      <c r="S193" s="73"/>
      <c r="T193" s="74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T193" s="20" t="s">
        <v>152</v>
      </c>
      <c r="AU193" s="20" t="s">
        <v>81</v>
      </c>
    </row>
    <row r="194" s="2" customFormat="1">
      <c r="A194" s="39"/>
      <c r="B194" s="40"/>
      <c r="C194" s="39"/>
      <c r="D194" s="184" t="s">
        <v>154</v>
      </c>
      <c r="E194" s="39"/>
      <c r="F194" s="185" t="s">
        <v>1318</v>
      </c>
      <c r="G194" s="39"/>
      <c r="H194" s="39"/>
      <c r="I194" s="181"/>
      <c r="J194" s="39"/>
      <c r="K194" s="39"/>
      <c r="L194" s="40"/>
      <c r="M194" s="182"/>
      <c r="N194" s="183"/>
      <c r="O194" s="73"/>
      <c r="P194" s="73"/>
      <c r="Q194" s="73"/>
      <c r="R194" s="73"/>
      <c r="S194" s="73"/>
      <c r="T194" s="74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20" t="s">
        <v>154</v>
      </c>
      <c r="AU194" s="20" t="s">
        <v>81</v>
      </c>
    </row>
    <row r="195" s="2" customFormat="1" ht="16.5" customHeight="1">
      <c r="A195" s="39"/>
      <c r="B195" s="165"/>
      <c r="C195" s="166" t="s">
        <v>474</v>
      </c>
      <c r="D195" s="166" t="s">
        <v>145</v>
      </c>
      <c r="E195" s="167" t="s">
        <v>1319</v>
      </c>
      <c r="F195" s="168" t="s">
        <v>1320</v>
      </c>
      <c r="G195" s="169" t="s">
        <v>184</v>
      </c>
      <c r="H195" s="170">
        <v>1</v>
      </c>
      <c r="I195" s="171"/>
      <c r="J195" s="172">
        <f>ROUND(I195*H195,2)</f>
        <v>0</v>
      </c>
      <c r="K195" s="168" t="s">
        <v>149</v>
      </c>
      <c r="L195" s="40"/>
      <c r="M195" s="173" t="s">
        <v>3</v>
      </c>
      <c r="N195" s="174" t="s">
        <v>42</v>
      </c>
      <c r="O195" s="73"/>
      <c r="P195" s="175">
        <f>O195*H195</f>
        <v>0</v>
      </c>
      <c r="Q195" s="175">
        <v>0</v>
      </c>
      <c r="R195" s="175">
        <f>Q195*H195</f>
        <v>0</v>
      </c>
      <c r="S195" s="175">
        <v>0.0022499999999999998</v>
      </c>
      <c r="T195" s="176">
        <f>S195*H195</f>
        <v>0.0022499999999999998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177" t="s">
        <v>245</v>
      </c>
      <c r="AT195" s="177" t="s">
        <v>145</v>
      </c>
      <c r="AU195" s="177" t="s">
        <v>81</v>
      </c>
      <c r="AY195" s="20" t="s">
        <v>142</v>
      </c>
      <c r="BE195" s="178">
        <f>IF(N195="základní",J195,0)</f>
        <v>0</v>
      </c>
      <c r="BF195" s="178">
        <f>IF(N195="snížená",J195,0)</f>
        <v>0</v>
      </c>
      <c r="BG195" s="178">
        <f>IF(N195="zákl. přenesená",J195,0)</f>
        <v>0</v>
      </c>
      <c r="BH195" s="178">
        <f>IF(N195="sníž. přenesená",J195,0)</f>
        <v>0</v>
      </c>
      <c r="BI195" s="178">
        <f>IF(N195="nulová",J195,0)</f>
        <v>0</v>
      </c>
      <c r="BJ195" s="20" t="s">
        <v>79</v>
      </c>
      <c r="BK195" s="178">
        <f>ROUND(I195*H195,2)</f>
        <v>0</v>
      </c>
      <c r="BL195" s="20" t="s">
        <v>245</v>
      </c>
      <c r="BM195" s="177" t="s">
        <v>1321</v>
      </c>
    </row>
    <row r="196" s="2" customFormat="1">
      <c r="A196" s="39"/>
      <c r="B196" s="40"/>
      <c r="C196" s="39"/>
      <c r="D196" s="179" t="s">
        <v>152</v>
      </c>
      <c r="E196" s="39"/>
      <c r="F196" s="180" t="s">
        <v>1322</v>
      </c>
      <c r="G196" s="39"/>
      <c r="H196" s="39"/>
      <c r="I196" s="181"/>
      <c r="J196" s="39"/>
      <c r="K196" s="39"/>
      <c r="L196" s="40"/>
      <c r="M196" s="182"/>
      <c r="N196" s="183"/>
      <c r="O196" s="73"/>
      <c r="P196" s="73"/>
      <c r="Q196" s="73"/>
      <c r="R196" s="73"/>
      <c r="S196" s="73"/>
      <c r="T196" s="74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20" t="s">
        <v>152</v>
      </c>
      <c r="AU196" s="20" t="s">
        <v>81</v>
      </c>
    </row>
    <row r="197" s="2" customFormat="1">
      <c r="A197" s="39"/>
      <c r="B197" s="40"/>
      <c r="C197" s="39"/>
      <c r="D197" s="184" t="s">
        <v>154</v>
      </c>
      <c r="E197" s="39"/>
      <c r="F197" s="185" t="s">
        <v>1323</v>
      </c>
      <c r="G197" s="39"/>
      <c r="H197" s="39"/>
      <c r="I197" s="181"/>
      <c r="J197" s="39"/>
      <c r="K197" s="39"/>
      <c r="L197" s="40"/>
      <c r="M197" s="182"/>
      <c r="N197" s="183"/>
      <c r="O197" s="73"/>
      <c r="P197" s="73"/>
      <c r="Q197" s="73"/>
      <c r="R197" s="73"/>
      <c r="S197" s="73"/>
      <c r="T197" s="74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T197" s="20" t="s">
        <v>154</v>
      </c>
      <c r="AU197" s="20" t="s">
        <v>81</v>
      </c>
    </row>
    <row r="198" s="13" customFormat="1">
      <c r="A198" s="13"/>
      <c r="B198" s="186"/>
      <c r="C198" s="13"/>
      <c r="D198" s="179" t="s">
        <v>156</v>
      </c>
      <c r="E198" s="187" t="s">
        <v>3</v>
      </c>
      <c r="F198" s="188" t="s">
        <v>1303</v>
      </c>
      <c r="G198" s="13"/>
      <c r="H198" s="189">
        <v>1</v>
      </c>
      <c r="I198" s="190"/>
      <c r="J198" s="13"/>
      <c r="K198" s="13"/>
      <c r="L198" s="186"/>
      <c r="M198" s="191"/>
      <c r="N198" s="192"/>
      <c r="O198" s="192"/>
      <c r="P198" s="192"/>
      <c r="Q198" s="192"/>
      <c r="R198" s="192"/>
      <c r="S198" s="192"/>
      <c r="T198" s="19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7" t="s">
        <v>156</v>
      </c>
      <c r="AU198" s="187" t="s">
        <v>81</v>
      </c>
      <c r="AV198" s="13" t="s">
        <v>81</v>
      </c>
      <c r="AW198" s="13" t="s">
        <v>33</v>
      </c>
      <c r="AX198" s="13" t="s">
        <v>79</v>
      </c>
      <c r="AY198" s="187" t="s">
        <v>142</v>
      </c>
    </row>
    <row r="199" s="2" customFormat="1" ht="16.5" customHeight="1">
      <c r="A199" s="39"/>
      <c r="B199" s="165"/>
      <c r="C199" s="166" t="s">
        <v>493</v>
      </c>
      <c r="D199" s="166" t="s">
        <v>145</v>
      </c>
      <c r="E199" s="167" t="s">
        <v>1324</v>
      </c>
      <c r="F199" s="168" t="s">
        <v>1325</v>
      </c>
      <c r="G199" s="169" t="s">
        <v>184</v>
      </c>
      <c r="H199" s="170">
        <v>4</v>
      </c>
      <c r="I199" s="171"/>
      <c r="J199" s="172">
        <f>ROUND(I199*H199,2)</f>
        <v>0</v>
      </c>
      <c r="K199" s="168" t="s">
        <v>149</v>
      </c>
      <c r="L199" s="40"/>
      <c r="M199" s="173" t="s">
        <v>3</v>
      </c>
      <c r="N199" s="174" t="s">
        <v>42</v>
      </c>
      <c r="O199" s="73"/>
      <c r="P199" s="175">
        <f>O199*H199</f>
        <v>0</v>
      </c>
      <c r="Q199" s="175">
        <v>0</v>
      </c>
      <c r="R199" s="175">
        <f>Q199*H199</f>
        <v>0</v>
      </c>
      <c r="S199" s="175">
        <v>0.00085999999999999998</v>
      </c>
      <c r="T199" s="176">
        <f>S199*H199</f>
        <v>0.0034399999999999999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177" t="s">
        <v>245</v>
      </c>
      <c r="AT199" s="177" t="s">
        <v>145</v>
      </c>
      <c r="AU199" s="177" t="s">
        <v>81</v>
      </c>
      <c r="AY199" s="20" t="s">
        <v>142</v>
      </c>
      <c r="BE199" s="178">
        <f>IF(N199="základní",J199,0)</f>
        <v>0</v>
      </c>
      <c r="BF199" s="178">
        <f>IF(N199="snížená",J199,0)</f>
        <v>0</v>
      </c>
      <c r="BG199" s="178">
        <f>IF(N199="zákl. přenesená",J199,0)</f>
        <v>0</v>
      </c>
      <c r="BH199" s="178">
        <f>IF(N199="sníž. přenesená",J199,0)</f>
        <v>0</v>
      </c>
      <c r="BI199" s="178">
        <f>IF(N199="nulová",J199,0)</f>
        <v>0</v>
      </c>
      <c r="BJ199" s="20" t="s">
        <v>79</v>
      </c>
      <c r="BK199" s="178">
        <f>ROUND(I199*H199,2)</f>
        <v>0</v>
      </c>
      <c r="BL199" s="20" t="s">
        <v>245</v>
      </c>
      <c r="BM199" s="177" t="s">
        <v>1326</v>
      </c>
    </row>
    <row r="200" s="2" customFormat="1">
      <c r="A200" s="39"/>
      <c r="B200" s="40"/>
      <c r="C200" s="39"/>
      <c r="D200" s="179" t="s">
        <v>152</v>
      </c>
      <c r="E200" s="39"/>
      <c r="F200" s="180" t="s">
        <v>1327</v>
      </c>
      <c r="G200" s="39"/>
      <c r="H200" s="39"/>
      <c r="I200" s="181"/>
      <c r="J200" s="39"/>
      <c r="K200" s="39"/>
      <c r="L200" s="40"/>
      <c r="M200" s="182"/>
      <c r="N200" s="183"/>
      <c r="O200" s="73"/>
      <c r="P200" s="73"/>
      <c r="Q200" s="73"/>
      <c r="R200" s="73"/>
      <c r="S200" s="73"/>
      <c r="T200" s="74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20" t="s">
        <v>152</v>
      </c>
      <c r="AU200" s="20" t="s">
        <v>81</v>
      </c>
    </row>
    <row r="201" s="2" customFormat="1">
      <c r="A201" s="39"/>
      <c r="B201" s="40"/>
      <c r="C201" s="39"/>
      <c r="D201" s="184" t="s">
        <v>154</v>
      </c>
      <c r="E201" s="39"/>
      <c r="F201" s="185" t="s">
        <v>1328</v>
      </c>
      <c r="G201" s="39"/>
      <c r="H201" s="39"/>
      <c r="I201" s="181"/>
      <c r="J201" s="39"/>
      <c r="K201" s="39"/>
      <c r="L201" s="40"/>
      <c r="M201" s="182"/>
      <c r="N201" s="183"/>
      <c r="O201" s="73"/>
      <c r="P201" s="73"/>
      <c r="Q201" s="73"/>
      <c r="R201" s="73"/>
      <c r="S201" s="73"/>
      <c r="T201" s="74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T201" s="20" t="s">
        <v>154</v>
      </c>
      <c r="AU201" s="20" t="s">
        <v>81</v>
      </c>
    </row>
    <row r="202" s="2" customFormat="1" ht="16.5" customHeight="1">
      <c r="A202" s="39"/>
      <c r="B202" s="165"/>
      <c r="C202" s="166" t="s">
        <v>533</v>
      </c>
      <c r="D202" s="166" t="s">
        <v>145</v>
      </c>
      <c r="E202" s="167" t="s">
        <v>1329</v>
      </c>
      <c r="F202" s="168" t="s">
        <v>1330</v>
      </c>
      <c r="G202" s="169" t="s">
        <v>452</v>
      </c>
      <c r="H202" s="223"/>
      <c r="I202" s="171"/>
      <c r="J202" s="172">
        <f>ROUND(I202*H202,2)</f>
        <v>0</v>
      </c>
      <c r="K202" s="168" t="s">
        <v>149</v>
      </c>
      <c r="L202" s="40"/>
      <c r="M202" s="173" t="s">
        <v>3</v>
      </c>
      <c r="N202" s="174" t="s">
        <v>42</v>
      </c>
      <c r="O202" s="73"/>
      <c r="P202" s="175">
        <f>O202*H202</f>
        <v>0</v>
      </c>
      <c r="Q202" s="175">
        <v>0</v>
      </c>
      <c r="R202" s="175">
        <f>Q202*H202</f>
        <v>0</v>
      </c>
      <c r="S202" s="175">
        <v>0</v>
      </c>
      <c r="T202" s="176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177" t="s">
        <v>245</v>
      </c>
      <c r="AT202" s="177" t="s">
        <v>145</v>
      </c>
      <c r="AU202" s="177" t="s">
        <v>81</v>
      </c>
      <c r="AY202" s="20" t="s">
        <v>142</v>
      </c>
      <c r="BE202" s="178">
        <f>IF(N202="základní",J202,0)</f>
        <v>0</v>
      </c>
      <c r="BF202" s="178">
        <f>IF(N202="snížená",J202,0)</f>
        <v>0</v>
      </c>
      <c r="BG202" s="178">
        <f>IF(N202="zákl. přenesená",J202,0)</f>
        <v>0</v>
      </c>
      <c r="BH202" s="178">
        <f>IF(N202="sníž. přenesená",J202,0)</f>
        <v>0</v>
      </c>
      <c r="BI202" s="178">
        <f>IF(N202="nulová",J202,0)</f>
        <v>0</v>
      </c>
      <c r="BJ202" s="20" t="s">
        <v>79</v>
      </c>
      <c r="BK202" s="178">
        <f>ROUND(I202*H202,2)</f>
        <v>0</v>
      </c>
      <c r="BL202" s="20" t="s">
        <v>245</v>
      </c>
      <c r="BM202" s="177" t="s">
        <v>1331</v>
      </c>
    </row>
    <row r="203" s="2" customFormat="1">
      <c r="A203" s="39"/>
      <c r="B203" s="40"/>
      <c r="C203" s="39"/>
      <c r="D203" s="179" t="s">
        <v>152</v>
      </c>
      <c r="E203" s="39"/>
      <c r="F203" s="180" t="s">
        <v>1332</v>
      </c>
      <c r="G203" s="39"/>
      <c r="H203" s="39"/>
      <c r="I203" s="181"/>
      <c r="J203" s="39"/>
      <c r="K203" s="39"/>
      <c r="L203" s="40"/>
      <c r="M203" s="182"/>
      <c r="N203" s="183"/>
      <c r="O203" s="73"/>
      <c r="P203" s="73"/>
      <c r="Q203" s="73"/>
      <c r="R203" s="73"/>
      <c r="S203" s="73"/>
      <c r="T203" s="74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20" t="s">
        <v>152</v>
      </c>
      <c r="AU203" s="20" t="s">
        <v>81</v>
      </c>
    </row>
    <row r="204" s="2" customFormat="1">
      <c r="A204" s="39"/>
      <c r="B204" s="40"/>
      <c r="C204" s="39"/>
      <c r="D204" s="184" t="s">
        <v>154</v>
      </c>
      <c r="E204" s="39"/>
      <c r="F204" s="185" t="s">
        <v>1333</v>
      </c>
      <c r="G204" s="39"/>
      <c r="H204" s="39"/>
      <c r="I204" s="181"/>
      <c r="J204" s="39"/>
      <c r="K204" s="39"/>
      <c r="L204" s="40"/>
      <c r="M204" s="182"/>
      <c r="N204" s="183"/>
      <c r="O204" s="73"/>
      <c r="P204" s="73"/>
      <c r="Q204" s="73"/>
      <c r="R204" s="73"/>
      <c r="S204" s="73"/>
      <c r="T204" s="74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20" t="s">
        <v>154</v>
      </c>
      <c r="AU204" s="20" t="s">
        <v>81</v>
      </c>
    </row>
    <row r="205" s="12" customFormat="1" ht="22.8" customHeight="1">
      <c r="A205" s="12"/>
      <c r="B205" s="152"/>
      <c r="C205" s="12"/>
      <c r="D205" s="153" t="s">
        <v>70</v>
      </c>
      <c r="E205" s="163" t="s">
        <v>1334</v>
      </c>
      <c r="F205" s="163" t="s">
        <v>98</v>
      </c>
      <c r="G205" s="12"/>
      <c r="H205" s="12"/>
      <c r="I205" s="155"/>
      <c r="J205" s="164">
        <f>BK205</f>
        <v>0</v>
      </c>
      <c r="K205" s="12"/>
      <c r="L205" s="152"/>
      <c r="M205" s="157"/>
      <c r="N205" s="158"/>
      <c r="O205" s="158"/>
      <c r="P205" s="159">
        <f>SUM(P206:P218)</f>
        <v>0</v>
      </c>
      <c r="Q205" s="158"/>
      <c r="R205" s="159">
        <f>SUM(R206:R218)</f>
        <v>0.0022399999999999998</v>
      </c>
      <c r="S205" s="158"/>
      <c r="T205" s="160">
        <f>SUM(T206:T218)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53" t="s">
        <v>81</v>
      </c>
      <c r="AT205" s="161" t="s">
        <v>70</v>
      </c>
      <c r="AU205" s="161" t="s">
        <v>79</v>
      </c>
      <c r="AY205" s="153" t="s">
        <v>142</v>
      </c>
      <c r="BK205" s="162">
        <f>SUM(BK206:BK218)</f>
        <v>0</v>
      </c>
    </row>
    <row r="206" s="2" customFormat="1" ht="16.5" customHeight="1">
      <c r="A206" s="39"/>
      <c r="B206" s="165"/>
      <c r="C206" s="166" t="s">
        <v>499</v>
      </c>
      <c r="D206" s="166" t="s">
        <v>145</v>
      </c>
      <c r="E206" s="167" t="s">
        <v>1335</v>
      </c>
      <c r="F206" s="168" t="s">
        <v>1336</v>
      </c>
      <c r="G206" s="169" t="s">
        <v>184</v>
      </c>
      <c r="H206" s="170">
        <v>4</v>
      </c>
      <c r="I206" s="171"/>
      <c r="J206" s="172">
        <f>ROUND(I206*H206,2)</f>
        <v>0</v>
      </c>
      <c r="K206" s="168" t="s">
        <v>149</v>
      </c>
      <c r="L206" s="40"/>
      <c r="M206" s="173" t="s">
        <v>3</v>
      </c>
      <c r="N206" s="174" t="s">
        <v>42</v>
      </c>
      <c r="O206" s="73"/>
      <c r="P206" s="175">
        <f>O206*H206</f>
        <v>0</v>
      </c>
      <c r="Q206" s="175">
        <v>0</v>
      </c>
      <c r="R206" s="175">
        <f>Q206*H206</f>
        <v>0</v>
      </c>
      <c r="S206" s="175">
        <v>0</v>
      </c>
      <c r="T206" s="176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177" t="s">
        <v>245</v>
      </c>
      <c r="AT206" s="177" t="s">
        <v>145</v>
      </c>
      <c r="AU206" s="177" t="s">
        <v>81</v>
      </c>
      <c r="AY206" s="20" t="s">
        <v>142</v>
      </c>
      <c r="BE206" s="178">
        <f>IF(N206="základní",J206,0)</f>
        <v>0</v>
      </c>
      <c r="BF206" s="178">
        <f>IF(N206="snížená",J206,0)</f>
        <v>0</v>
      </c>
      <c r="BG206" s="178">
        <f>IF(N206="zákl. přenesená",J206,0)</f>
        <v>0</v>
      </c>
      <c r="BH206" s="178">
        <f>IF(N206="sníž. přenesená",J206,0)</f>
        <v>0</v>
      </c>
      <c r="BI206" s="178">
        <f>IF(N206="nulová",J206,0)</f>
        <v>0</v>
      </c>
      <c r="BJ206" s="20" t="s">
        <v>79</v>
      </c>
      <c r="BK206" s="178">
        <f>ROUND(I206*H206,2)</f>
        <v>0</v>
      </c>
      <c r="BL206" s="20" t="s">
        <v>245</v>
      </c>
      <c r="BM206" s="177" t="s">
        <v>1337</v>
      </c>
    </row>
    <row r="207" s="2" customFormat="1">
      <c r="A207" s="39"/>
      <c r="B207" s="40"/>
      <c r="C207" s="39"/>
      <c r="D207" s="179" t="s">
        <v>152</v>
      </c>
      <c r="E207" s="39"/>
      <c r="F207" s="180" t="s">
        <v>1338</v>
      </c>
      <c r="G207" s="39"/>
      <c r="H207" s="39"/>
      <c r="I207" s="181"/>
      <c r="J207" s="39"/>
      <c r="K207" s="39"/>
      <c r="L207" s="40"/>
      <c r="M207" s="182"/>
      <c r="N207" s="183"/>
      <c r="O207" s="73"/>
      <c r="P207" s="73"/>
      <c r="Q207" s="73"/>
      <c r="R207" s="73"/>
      <c r="S207" s="73"/>
      <c r="T207" s="74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T207" s="20" t="s">
        <v>152</v>
      </c>
      <c r="AU207" s="20" t="s">
        <v>81</v>
      </c>
    </row>
    <row r="208" s="2" customFormat="1">
      <c r="A208" s="39"/>
      <c r="B208" s="40"/>
      <c r="C208" s="39"/>
      <c r="D208" s="184" t="s">
        <v>154</v>
      </c>
      <c r="E208" s="39"/>
      <c r="F208" s="185" t="s">
        <v>1339</v>
      </c>
      <c r="G208" s="39"/>
      <c r="H208" s="39"/>
      <c r="I208" s="181"/>
      <c r="J208" s="39"/>
      <c r="K208" s="39"/>
      <c r="L208" s="40"/>
      <c r="M208" s="182"/>
      <c r="N208" s="183"/>
      <c r="O208" s="73"/>
      <c r="P208" s="73"/>
      <c r="Q208" s="73"/>
      <c r="R208" s="73"/>
      <c r="S208" s="73"/>
      <c r="T208" s="74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20" t="s">
        <v>154</v>
      </c>
      <c r="AU208" s="20" t="s">
        <v>81</v>
      </c>
    </row>
    <row r="209" s="2" customFormat="1" ht="16.5" customHeight="1">
      <c r="A209" s="39"/>
      <c r="B209" s="165"/>
      <c r="C209" s="212" t="s">
        <v>503</v>
      </c>
      <c r="D209" s="212" t="s">
        <v>361</v>
      </c>
      <c r="E209" s="213" t="s">
        <v>1340</v>
      </c>
      <c r="F209" s="214" t="s">
        <v>1341</v>
      </c>
      <c r="G209" s="215" t="s">
        <v>184</v>
      </c>
      <c r="H209" s="216">
        <v>4</v>
      </c>
      <c r="I209" s="217"/>
      <c r="J209" s="218">
        <f>ROUND(I209*H209,2)</f>
        <v>0</v>
      </c>
      <c r="K209" s="214" t="s">
        <v>149</v>
      </c>
      <c r="L209" s="219"/>
      <c r="M209" s="220" t="s">
        <v>3</v>
      </c>
      <c r="N209" s="221" t="s">
        <v>42</v>
      </c>
      <c r="O209" s="73"/>
      <c r="P209" s="175">
        <f>O209*H209</f>
        <v>0</v>
      </c>
      <c r="Q209" s="175">
        <v>0.00025000000000000001</v>
      </c>
      <c r="R209" s="175">
        <f>Q209*H209</f>
        <v>0.001</v>
      </c>
      <c r="S209" s="175">
        <v>0</v>
      </c>
      <c r="T209" s="176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177" t="s">
        <v>474</v>
      </c>
      <c r="AT209" s="177" t="s">
        <v>361</v>
      </c>
      <c r="AU209" s="177" t="s">
        <v>81</v>
      </c>
      <c r="AY209" s="20" t="s">
        <v>142</v>
      </c>
      <c r="BE209" s="178">
        <f>IF(N209="základní",J209,0)</f>
        <v>0</v>
      </c>
      <c r="BF209" s="178">
        <f>IF(N209="snížená",J209,0)</f>
        <v>0</v>
      </c>
      <c r="BG209" s="178">
        <f>IF(N209="zákl. přenesená",J209,0)</f>
        <v>0</v>
      </c>
      <c r="BH209" s="178">
        <f>IF(N209="sníž. přenesená",J209,0)</f>
        <v>0</v>
      </c>
      <c r="BI209" s="178">
        <f>IF(N209="nulová",J209,0)</f>
        <v>0</v>
      </c>
      <c r="BJ209" s="20" t="s">
        <v>79</v>
      </c>
      <c r="BK209" s="178">
        <f>ROUND(I209*H209,2)</f>
        <v>0</v>
      </c>
      <c r="BL209" s="20" t="s">
        <v>245</v>
      </c>
      <c r="BM209" s="177" t="s">
        <v>1342</v>
      </c>
    </row>
    <row r="210" s="2" customFormat="1">
      <c r="A210" s="39"/>
      <c r="B210" s="40"/>
      <c r="C210" s="39"/>
      <c r="D210" s="179" t="s">
        <v>152</v>
      </c>
      <c r="E210" s="39"/>
      <c r="F210" s="180" t="s">
        <v>1341</v>
      </c>
      <c r="G210" s="39"/>
      <c r="H210" s="39"/>
      <c r="I210" s="181"/>
      <c r="J210" s="39"/>
      <c r="K210" s="39"/>
      <c r="L210" s="40"/>
      <c r="M210" s="182"/>
      <c r="N210" s="183"/>
      <c r="O210" s="73"/>
      <c r="P210" s="73"/>
      <c r="Q210" s="73"/>
      <c r="R210" s="73"/>
      <c r="S210" s="73"/>
      <c r="T210" s="74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T210" s="20" t="s">
        <v>152</v>
      </c>
      <c r="AU210" s="20" t="s">
        <v>81</v>
      </c>
    </row>
    <row r="211" s="2" customFormat="1" ht="16.5" customHeight="1">
      <c r="A211" s="39"/>
      <c r="B211" s="165"/>
      <c r="C211" s="166" t="s">
        <v>508</v>
      </c>
      <c r="D211" s="166" t="s">
        <v>145</v>
      </c>
      <c r="E211" s="167" t="s">
        <v>1343</v>
      </c>
      <c r="F211" s="168" t="s">
        <v>1344</v>
      </c>
      <c r="G211" s="169" t="s">
        <v>184</v>
      </c>
      <c r="H211" s="170">
        <v>1</v>
      </c>
      <c r="I211" s="171"/>
      <c r="J211" s="172">
        <f>ROUND(I211*H211,2)</f>
        <v>0</v>
      </c>
      <c r="K211" s="168" t="s">
        <v>149</v>
      </c>
      <c r="L211" s="40"/>
      <c r="M211" s="173" t="s">
        <v>3</v>
      </c>
      <c r="N211" s="174" t="s">
        <v>42</v>
      </c>
      <c r="O211" s="73"/>
      <c r="P211" s="175">
        <f>O211*H211</f>
        <v>0</v>
      </c>
      <c r="Q211" s="175">
        <v>0</v>
      </c>
      <c r="R211" s="175">
        <f>Q211*H211</f>
        <v>0</v>
      </c>
      <c r="S211" s="175">
        <v>0</v>
      </c>
      <c r="T211" s="176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177" t="s">
        <v>245</v>
      </c>
      <c r="AT211" s="177" t="s">
        <v>145</v>
      </c>
      <c r="AU211" s="177" t="s">
        <v>81</v>
      </c>
      <c r="AY211" s="20" t="s">
        <v>142</v>
      </c>
      <c r="BE211" s="178">
        <f>IF(N211="základní",J211,0)</f>
        <v>0</v>
      </c>
      <c r="BF211" s="178">
        <f>IF(N211="snížená",J211,0)</f>
        <v>0</v>
      </c>
      <c r="BG211" s="178">
        <f>IF(N211="zákl. přenesená",J211,0)</f>
        <v>0</v>
      </c>
      <c r="BH211" s="178">
        <f>IF(N211="sníž. přenesená",J211,0)</f>
        <v>0</v>
      </c>
      <c r="BI211" s="178">
        <f>IF(N211="nulová",J211,0)</f>
        <v>0</v>
      </c>
      <c r="BJ211" s="20" t="s">
        <v>79</v>
      </c>
      <c r="BK211" s="178">
        <f>ROUND(I211*H211,2)</f>
        <v>0</v>
      </c>
      <c r="BL211" s="20" t="s">
        <v>245</v>
      </c>
      <c r="BM211" s="177" t="s">
        <v>1345</v>
      </c>
    </row>
    <row r="212" s="2" customFormat="1">
      <c r="A212" s="39"/>
      <c r="B212" s="40"/>
      <c r="C212" s="39"/>
      <c r="D212" s="179" t="s">
        <v>152</v>
      </c>
      <c r="E212" s="39"/>
      <c r="F212" s="180" t="s">
        <v>1346</v>
      </c>
      <c r="G212" s="39"/>
      <c r="H212" s="39"/>
      <c r="I212" s="181"/>
      <c r="J212" s="39"/>
      <c r="K212" s="39"/>
      <c r="L212" s="40"/>
      <c r="M212" s="182"/>
      <c r="N212" s="183"/>
      <c r="O212" s="73"/>
      <c r="P212" s="73"/>
      <c r="Q212" s="73"/>
      <c r="R212" s="73"/>
      <c r="S212" s="73"/>
      <c r="T212" s="74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20" t="s">
        <v>152</v>
      </c>
      <c r="AU212" s="20" t="s">
        <v>81</v>
      </c>
    </row>
    <row r="213" s="2" customFormat="1">
      <c r="A213" s="39"/>
      <c r="B213" s="40"/>
      <c r="C213" s="39"/>
      <c r="D213" s="184" t="s">
        <v>154</v>
      </c>
      <c r="E213" s="39"/>
      <c r="F213" s="185" t="s">
        <v>1347</v>
      </c>
      <c r="G213" s="39"/>
      <c r="H213" s="39"/>
      <c r="I213" s="181"/>
      <c r="J213" s="39"/>
      <c r="K213" s="39"/>
      <c r="L213" s="40"/>
      <c r="M213" s="182"/>
      <c r="N213" s="183"/>
      <c r="O213" s="73"/>
      <c r="P213" s="73"/>
      <c r="Q213" s="73"/>
      <c r="R213" s="73"/>
      <c r="S213" s="73"/>
      <c r="T213" s="74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20" t="s">
        <v>154</v>
      </c>
      <c r="AU213" s="20" t="s">
        <v>81</v>
      </c>
    </row>
    <row r="214" s="2" customFormat="1" ht="16.5" customHeight="1">
      <c r="A214" s="39"/>
      <c r="B214" s="165"/>
      <c r="C214" s="212" t="s">
        <v>516</v>
      </c>
      <c r="D214" s="212" t="s">
        <v>361</v>
      </c>
      <c r="E214" s="213" t="s">
        <v>1348</v>
      </c>
      <c r="F214" s="214" t="s">
        <v>1349</v>
      </c>
      <c r="G214" s="215" t="s">
        <v>184</v>
      </c>
      <c r="H214" s="216">
        <v>1</v>
      </c>
      <c r="I214" s="217"/>
      <c r="J214" s="218">
        <f>ROUND(I214*H214,2)</f>
        <v>0</v>
      </c>
      <c r="K214" s="214" t="s">
        <v>149</v>
      </c>
      <c r="L214" s="219"/>
      <c r="M214" s="220" t="s">
        <v>3</v>
      </c>
      <c r="N214" s="221" t="s">
        <v>42</v>
      </c>
      <c r="O214" s="73"/>
      <c r="P214" s="175">
        <f>O214*H214</f>
        <v>0</v>
      </c>
      <c r="Q214" s="175">
        <v>0.00124</v>
      </c>
      <c r="R214" s="175">
        <f>Q214*H214</f>
        <v>0.00124</v>
      </c>
      <c r="S214" s="175">
        <v>0</v>
      </c>
      <c r="T214" s="176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177" t="s">
        <v>474</v>
      </c>
      <c r="AT214" s="177" t="s">
        <v>361</v>
      </c>
      <c r="AU214" s="177" t="s">
        <v>81</v>
      </c>
      <c r="AY214" s="20" t="s">
        <v>142</v>
      </c>
      <c r="BE214" s="178">
        <f>IF(N214="základní",J214,0)</f>
        <v>0</v>
      </c>
      <c r="BF214" s="178">
        <f>IF(N214="snížená",J214,0)</f>
        <v>0</v>
      </c>
      <c r="BG214" s="178">
        <f>IF(N214="zákl. přenesená",J214,0)</f>
        <v>0</v>
      </c>
      <c r="BH214" s="178">
        <f>IF(N214="sníž. přenesená",J214,0)</f>
        <v>0</v>
      </c>
      <c r="BI214" s="178">
        <f>IF(N214="nulová",J214,0)</f>
        <v>0</v>
      </c>
      <c r="BJ214" s="20" t="s">
        <v>79</v>
      </c>
      <c r="BK214" s="178">
        <f>ROUND(I214*H214,2)</f>
        <v>0</v>
      </c>
      <c r="BL214" s="20" t="s">
        <v>245</v>
      </c>
      <c r="BM214" s="177" t="s">
        <v>1350</v>
      </c>
    </row>
    <row r="215" s="2" customFormat="1">
      <c r="A215" s="39"/>
      <c r="B215" s="40"/>
      <c r="C215" s="39"/>
      <c r="D215" s="179" t="s">
        <v>152</v>
      </c>
      <c r="E215" s="39"/>
      <c r="F215" s="180" t="s">
        <v>1349</v>
      </c>
      <c r="G215" s="39"/>
      <c r="H215" s="39"/>
      <c r="I215" s="181"/>
      <c r="J215" s="39"/>
      <c r="K215" s="39"/>
      <c r="L215" s="40"/>
      <c r="M215" s="182"/>
      <c r="N215" s="183"/>
      <c r="O215" s="73"/>
      <c r="P215" s="73"/>
      <c r="Q215" s="73"/>
      <c r="R215" s="73"/>
      <c r="S215" s="73"/>
      <c r="T215" s="74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20" t="s">
        <v>152</v>
      </c>
      <c r="AU215" s="20" t="s">
        <v>81</v>
      </c>
    </row>
    <row r="216" s="2" customFormat="1" ht="16.5" customHeight="1">
      <c r="A216" s="39"/>
      <c r="B216" s="165"/>
      <c r="C216" s="166" t="s">
        <v>539</v>
      </c>
      <c r="D216" s="166" t="s">
        <v>145</v>
      </c>
      <c r="E216" s="167" t="s">
        <v>1351</v>
      </c>
      <c r="F216" s="168" t="s">
        <v>1352</v>
      </c>
      <c r="G216" s="169" t="s">
        <v>452</v>
      </c>
      <c r="H216" s="223"/>
      <c r="I216" s="171"/>
      <c r="J216" s="172">
        <f>ROUND(I216*H216,2)</f>
        <v>0</v>
      </c>
      <c r="K216" s="168" t="s">
        <v>149</v>
      </c>
      <c r="L216" s="40"/>
      <c r="M216" s="173" t="s">
        <v>3</v>
      </c>
      <c r="N216" s="174" t="s">
        <v>42</v>
      </c>
      <c r="O216" s="73"/>
      <c r="P216" s="175">
        <f>O216*H216</f>
        <v>0</v>
      </c>
      <c r="Q216" s="175">
        <v>0</v>
      </c>
      <c r="R216" s="175">
        <f>Q216*H216</f>
        <v>0</v>
      </c>
      <c r="S216" s="175">
        <v>0</v>
      </c>
      <c r="T216" s="176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177" t="s">
        <v>245</v>
      </c>
      <c r="AT216" s="177" t="s">
        <v>145</v>
      </c>
      <c r="AU216" s="177" t="s">
        <v>81</v>
      </c>
      <c r="AY216" s="20" t="s">
        <v>142</v>
      </c>
      <c r="BE216" s="178">
        <f>IF(N216="základní",J216,0)</f>
        <v>0</v>
      </c>
      <c r="BF216" s="178">
        <f>IF(N216="snížená",J216,0)</f>
        <v>0</v>
      </c>
      <c r="BG216" s="178">
        <f>IF(N216="zákl. přenesená",J216,0)</f>
        <v>0</v>
      </c>
      <c r="BH216" s="178">
        <f>IF(N216="sníž. přenesená",J216,0)</f>
        <v>0</v>
      </c>
      <c r="BI216" s="178">
        <f>IF(N216="nulová",J216,0)</f>
        <v>0</v>
      </c>
      <c r="BJ216" s="20" t="s">
        <v>79</v>
      </c>
      <c r="BK216" s="178">
        <f>ROUND(I216*H216,2)</f>
        <v>0</v>
      </c>
      <c r="BL216" s="20" t="s">
        <v>245</v>
      </c>
      <c r="BM216" s="177" t="s">
        <v>1353</v>
      </c>
    </row>
    <row r="217" s="2" customFormat="1">
      <c r="A217" s="39"/>
      <c r="B217" s="40"/>
      <c r="C217" s="39"/>
      <c r="D217" s="179" t="s">
        <v>152</v>
      </c>
      <c r="E217" s="39"/>
      <c r="F217" s="180" t="s">
        <v>1354</v>
      </c>
      <c r="G217" s="39"/>
      <c r="H217" s="39"/>
      <c r="I217" s="181"/>
      <c r="J217" s="39"/>
      <c r="K217" s="39"/>
      <c r="L217" s="40"/>
      <c r="M217" s="182"/>
      <c r="N217" s="183"/>
      <c r="O217" s="73"/>
      <c r="P217" s="73"/>
      <c r="Q217" s="73"/>
      <c r="R217" s="73"/>
      <c r="S217" s="73"/>
      <c r="T217" s="74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20" t="s">
        <v>152</v>
      </c>
      <c r="AU217" s="20" t="s">
        <v>81</v>
      </c>
    </row>
    <row r="218" s="2" customFormat="1">
      <c r="A218" s="39"/>
      <c r="B218" s="40"/>
      <c r="C218" s="39"/>
      <c r="D218" s="184" t="s">
        <v>154</v>
      </c>
      <c r="E218" s="39"/>
      <c r="F218" s="185" t="s">
        <v>1355</v>
      </c>
      <c r="G218" s="39"/>
      <c r="H218" s="39"/>
      <c r="I218" s="181"/>
      <c r="J218" s="39"/>
      <c r="K218" s="39"/>
      <c r="L218" s="40"/>
      <c r="M218" s="182"/>
      <c r="N218" s="183"/>
      <c r="O218" s="73"/>
      <c r="P218" s="73"/>
      <c r="Q218" s="73"/>
      <c r="R218" s="73"/>
      <c r="S218" s="73"/>
      <c r="T218" s="74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T218" s="20" t="s">
        <v>154</v>
      </c>
      <c r="AU218" s="20" t="s">
        <v>81</v>
      </c>
    </row>
    <row r="219" s="12" customFormat="1" ht="25.92" customHeight="1">
      <c r="A219" s="12"/>
      <c r="B219" s="152"/>
      <c r="C219" s="12"/>
      <c r="D219" s="153" t="s">
        <v>70</v>
      </c>
      <c r="E219" s="154" t="s">
        <v>1356</v>
      </c>
      <c r="F219" s="154" t="s">
        <v>1357</v>
      </c>
      <c r="G219" s="12"/>
      <c r="H219" s="12"/>
      <c r="I219" s="155"/>
      <c r="J219" s="156">
        <f>BK219</f>
        <v>0</v>
      </c>
      <c r="K219" s="12"/>
      <c r="L219" s="152"/>
      <c r="M219" s="157"/>
      <c r="N219" s="158"/>
      <c r="O219" s="158"/>
      <c r="P219" s="159">
        <f>SUM(P220:P225)</f>
        <v>0</v>
      </c>
      <c r="Q219" s="158"/>
      <c r="R219" s="159">
        <f>SUM(R220:R225)</f>
        <v>0</v>
      </c>
      <c r="S219" s="158"/>
      <c r="T219" s="160">
        <f>SUM(T220:T225)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153" t="s">
        <v>150</v>
      </c>
      <c r="AT219" s="161" t="s">
        <v>70</v>
      </c>
      <c r="AU219" s="161" t="s">
        <v>71</v>
      </c>
      <c r="AY219" s="153" t="s">
        <v>142</v>
      </c>
      <c r="BK219" s="162">
        <f>SUM(BK220:BK225)</f>
        <v>0</v>
      </c>
    </row>
    <row r="220" s="2" customFormat="1" ht="16.5" customHeight="1">
      <c r="A220" s="39"/>
      <c r="B220" s="165"/>
      <c r="C220" s="166" t="s">
        <v>521</v>
      </c>
      <c r="D220" s="166" t="s">
        <v>145</v>
      </c>
      <c r="E220" s="167" t="s">
        <v>1358</v>
      </c>
      <c r="F220" s="168" t="s">
        <v>1359</v>
      </c>
      <c r="G220" s="169" t="s">
        <v>963</v>
      </c>
      <c r="H220" s="170">
        <v>20</v>
      </c>
      <c r="I220" s="171"/>
      <c r="J220" s="172">
        <f>ROUND(I220*H220,2)</f>
        <v>0</v>
      </c>
      <c r="K220" s="168" t="s">
        <v>149</v>
      </c>
      <c r="L220" s="40"/>
      <c r="M220" s="173" t="s">
        <v>3</v>
      </c>
      <c r="N220" s="174" t="s">
        <v>42</v>
      </c>
      <c r="O220" s="73"/>
      <c r="P220" s="175">
        <f>O220*H220</f>
        <v>0</v>
      </c>
      <c r="Q220" s="175">
        <v>0</v>
      </c>
      <c r="R220" s="175">
        <f>Q220*H220</f>
        <v>0</v>
      </c>
      <c r="S220" s="175">
        <v>0</v>
      </c>
      <c r="T220" s="176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177" t="s">
        <v>1360</v>
      </c>
      <c r="AT220" s="177" t="s">
        <v>145</v>
      </c>
      <c r="AU220" s="177" t="s">
        <v>79</v>
      </c>
      <c r="AY220" s="20" t="s">
        <v>142</v>
      </c>
      <c r="BE220" s="178">
        <f>IF(N220="základní",J220,0)</f>
        <v>0</v>
      </c>
      <c r="BF220" s="178">
        <f>IF(N220="snížená",J220,0)</f>
        <v>0</v>
      </c>
      <c r="BG220" s="178">
        <f>IF(N220="zákl. přenesená",J220,0)</f>
        <v>0</v>
      </c>
      <c r="BH220" s="178">
        <f>IF(N220="sníž. přenesená",J220,0)</f>
        <v>0</v>
      </c>
      <c r="BI220" s="178">
        <f>IF(N220="nulová",J220,0)</f>
        <v>0</v>
      </c>
      <c r="BJ220" s="20" t="s">
        <v>79</v>
      </c>
      <c r="BK220" s="178">
        <f>ROUND(I220*H220,2)</f>
        <v>0</v>
      </c>
      <c r="BL220" s="20" t="s">
        <v>1360</v>
      </c>
      <c r="BM220" s="177" t="s">
        <v>1361</v>
      </c>
    </row>
    <row r="221" s="2" customFormat="1">
      <c r="A221" s="39"/>
      <c r="B221" s="40"/>
      <c r="C221" s="39"/>
      <c r="D221" s="179" t="s">
        <v>152</v>
      </c>
      <c r="E221" s="39"/>
      <c r="F221" s="180" t="s">
        <v>1362</v>
      </c>
      <c r="G221" s="39"/>
      <c r="H221" s="39"/>
      <c r="I221" s="181"/>
      <c r="J221" s="39"/>
      <c r="K221" s="39"/>
      <c r="L221" s="40"/>
      <c r="M221" s="182"/>
      <c r="N221" s="183"/>
      <c r="O221" s="73"/>
      <c r="P221" s="73"/>
      <c r="Q221" s="73"/>
      <c r="R221" s="73"/>
      <c r="S221" s="73"/>
      <c r="T221" s="74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20" t="s">
        <v>152</v>
      </c>
      <c r="AU221" s="20" t="s">
        <v>79</v>
      </c>
    </row>
    <row r="222" s="2" customFormat="1">
      <c r="A222" s="39"/>
      <c r="B222" s="40"/>
      <c r="C222" s="39"/>
      <c r="D222" s="184" t="s">
        <v>154</v>
      </c>
      <c r="E222" s="39"/>
      <c r="F222" s="185" t="s">
        <v>1363</v>
      </c>
      <c r="G222" s="39"/>
      <c r="H222" s="39"/>
      <c r="I222" s="181"/>
      <c r="J222" s="39"/>
      <c r="K222" s="39"/>
      <c r="L222" s="40"/>
      <c r="M222" s="182"/>
      <c r="N222" s="183"/>
      <c r="O222" s="73"/>
      <c r="P222" s="73"/>
      <c r="Q222" s="73"/>
      <c r="R222" s="73"/>
      <c r="S222" s="73"/>
      <c r="T222" s="74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T222" s="20" t="s">
        <v>154</v>
      </c>
      <c r="AU222" s="20" t="s">
        <v>79</v>
      </c>
    </row>
    <row r="223" s="2" customFormat="1" ht="16.5" customHeight="1">
      <c r="A223" s="39"/>
      <c r="B223" s="165"/>
      <c r="C223" s="166" t="s">
        <v>528</v>
      </c>
      <c r="D223" s="166" t="s">
        <v>145</v>
      </c>
      <c r="E223" s="167" t="s">
        <v>1364</v>
      </c>
      <c r="F223" s="168" t="s">
        <v>1365</v>
      </c>
      <c r="G223" s="169" t="s">
        <v>963</v>
      </c>
      <c r="H223" s="170">
        <v>20</v>
      </c>
      <c r="I223" s="171"/>
      <c r="J223" s="172">
        <f>ROUND(I223*H223,2)</f>
        <v>0</v>
      </c>
      <c r="K223" s="168" t="s">
        <v>149</v>
      </c>
      <c r="L223" s="40"/>
      <c r="M223" s="173" t="s">
        <v>3</v>
      </c>
      <c r="N223" s="174" t="s">
        <v>42</v>
      </c>
      <c r="O223" s="73"/>
      <c r="P223" s="175">
        <f>O223*H223</f>
        <v>0</v>
      </c>
      <c r="Q223" s="175">
        <v>0</v>
      </c>
      <c r="R223" s="175">
        <f>Q223*H223</f>
        <v>0</v>
      </c>
      <c r="S223" s="175">
        <v>0</v>
      </c>
      <c r="T223" s="176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177" t="s">
        <v>1360</v>
      </c>
      <c r="AT223" s="177" t="s">
        <v>145</v>
      </c>
      <c r="AU223" s="177" t="s">
        <v>79</v>
      </c>
      <c r="AY223" s="20" t="s">
        <v>142</v>
      </c>
      <c r="BE223" s="178">
        <f>IF(N223="základní",J223,0)</f>
        <v>0</v>
      </c>
      <c r="BF223" s="178">
        <f>IF(N223="snížená",J223,0)</f>
        <v>0</v>
      </c>
      <c r="BG223" s="178">
        <f>IF(N223="zákl. přenesená",J223,0)</f>
        <v>0</v>
      </c>
      <c r="BH223" s="178">
        <f>IF(N223="sníž. přenesená",J223,0)</f>
        <v>0</v>
      </c>
      <c r="BI223" s="178">
        <f>IF(N223="nulová",J223,0)</f>
        <v>0</v>
      </c>
      <c r="BJ223" s="20" t="s">
        <v>79</v>
      </c>
      <c r="BK223" s="178">
        <f>ROUND(I223*H223,2)</f>
        <v>0</v>
      </c>
      <c r="BL223" s="20" t="s">
        <v>1360</v>
      </c>
      <c r="BM223" s="177" t="s">
        <v>1366</v>
      </c>
    </row>
    <row r="224" s="2" customFormat="1">
      <c r="A224" s="39"/>
      <c r="B224" s="40"/>
      <c r="C224" s="39"/>
      <c r="D224" s="179" t="s">
        <v>152</v>
      </c>
      <c r="E224" s="39"/>
      <c r="F224" s="180" t="s">
        <v>1367</v>
      </c>
      <c r="G224" s="39"/>
      <c r="H224" s="39"/>
      <c r="I224" s="181"/>
      <c r="J224" s="39"/>
      <c r="K224" s="39"/>
      <c r="L224" s="40"/>
      <c r="M224" s="182"/>
      <c r="N224" s="183"/>
      <c r="O224" s="73"/>
      <c r="P224" s="73"/>
      <c r="Q224" s="73"/>
      <c r="R224" s="73"/>
      <c r="S224" s="73"/>
      <c r="T224" s="74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T224" s="20" t="s">
        <v>152</v>
      </c>
      <c r="AU224" s="20" t="s">
        <v>79</v>
      </c>
    </row>
    <row r="225" s="2" customFormat="1">
      <c r="A225" s="39"/>
      <c r="B225" s="40"/>
      <c r="C225" s="39"/>
      <c r="D225" s="184" t="s">
        <v>154</v>
      </c>
      <c r="E225" s="39"/>
      <c r="F225" s="185" t="s">
        <v>1368</v>
      </c>
      <c r="G225" s="39"/>
      <c r="H225" s="39"/>
      <c r="I225" s="181"/>
      <c r="J225" s="39"/>
      <c r="K225" s="39"/>
      <c r="L225" s="40"/>
      <c r="M225" s="224"/>
      <c r="N225" s="225"/>
      <c r="O225" s="226"/>
      <c r="P225" s="226"/>
      <c r="Q225" s="226"/>
      <c r="R225" s="226"/>
      <c r="S225" s="226"/>
      <c r="T225" s="227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20" t="s">
        <v>154</v>
      </c>
      <c r="AU225" s="20" t="s">
        <v>79</v>
      </c>
    </row>
    <row r="226" s="2" customFormat="1" ht="6.96" customHeight="1">
      <c r="A226" s="39"/>
      <c r="B226" s="56"/>
      <c r="C226" s="57"/>
      <c r="D226" s="57"/>
      <c r="E226" s="57"/>
      <c r="F226" s="57"/>
      <c r="G226" s="57"/>
      <c r="H226" s="57"/>
      <c r="I226" s="57"/>
      <c r="J226" s="57"/>
      <c r="K226" s="57"/>
      <c r="L226" s="40"/>
      <c r="M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</row>
  </sheetData>
  <autoFilter ref="C90:K225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100" r:id="rId1" display="https://podminky.urs.cz/item/CS_URS_2025_02/974031155"/>
    <hyperlink ref="F107" r:id="rId2" display="https://podminky.urs.cz/item/CS_URS_2025_02/997013111"/>
    <hyperlink ref="F110" r:id="rId3" display="https://podminky.urs.cz/item/CS_URS_2025_02/997013501"/>
    <hyperlink ref="F113" r:id="rId4" display="https://podminky.urs.cz/item/CS_URS_2025_02/997013509"/>
    <hyperlink ref="F117" r:id="rId5" display="https://podminky.urs.cz/item/CS_URS_2025_02/997013631"/>
    <hyperlink ref="F122" r:id="rId6" display="https://podminky.urs.cz/item/CS_URS_2025_02/721171803"/>
    <hyperlink ref="F125" r:id="rId7" display="https://podminky.urs.cz/item/CS_URS_2025_02/721174024"/>
    <hyperlink ref="F128" r:id="rId8" display="https://podminky.urs.cz/item/CS_URS_2025_02/721174041"/>
    <hyperlink ref="F131" r:id="rId9" display="https://podminky.urs.cz/item/CS_URS_2025_02/721174043"/>
    <hyperlink ref="F134" r:id="rId10" display="https://podminky.urs.cz/item/CS_URS_2025_02/721174044"/>
    <hyperlink ref="F137" r:id="rId11" display="https://podminky.urs.cz/item/CS_URS_2025_02/721210814"/>
    <hyperlink ref="F140" r:id="rId12" display="https://podminky.urs.cz/item/CS_URS_2025_02/721220801"/>
    <hyperlink ref="F143" r:id="rId13" display="https://podminky.urs.cz/item/CS_URS_2025_02/721229111"/>
    <hyperlink ref="F148" r:id="rId14" display="https://podminky.urs.cz/item/CS_URS_2025_02/721290111"/>
    <hyperlink ref="F152" r:id="rId15" display="https://podminky.urs.cz/item/CS_URS_2025_02/998721201"/>
    <hyperlink ref="F156" r:id="rId16" display="https://podminky.urs.cz/item/CS_URS_2025_02/722170801"/>
    <hyperlink ref="F159" r:id="rId17" display="https://podminky.urs.cz/item/CS_URS_2025_02/722174023"/>
    <hyperlink ref="F162" r:id="rId18" display="https://podminky.urs.cz/item/CS_URS_2025_02/722181232"/>
    <hyperlink ref="F165" r:id="rId19" display="https://podminky.urs.cz/item/CS_URS_2025_02/722181812"/>
    <hyperlink ref="F168" r:id="rId20" display="https://podminky.urs.cz/item/CS_URS_2025_02/722220851"/>
    <hyperlink ref="F171" r:id="rId21" display="https://podminky.urs.cz/item/CS_URS_2025_02/722290246"/>
    <hyperlink ref="F174" r:id="rId22" display="https://podminky.urs.cz/item/CS_URS_2025_02/722290234"/>
    <hyperlink ref="F177" r:id="rId23" display="https://podminky.urs.cz/item/CS_URS_2025_02/998722201"/>
    <hyperlink ref="F181" r:id="rId24" display="https://podminky.urs.cz/item/CS_URS_2025_02/725210821"/>
    <hyperlink ref="F184" r:id="rId25" display="https://podminky.urs.cz/item/CS_URS_2025_02/725240812"/>
    <hyperlink ref="F188" r:id="rId26" display="https://podminky.urs.cz/item/CS_URS_2025_02/725810811"/>
    <hyperlink ref="F191" r:id="rId27" display="https://podminky.urs.cz/item/CS_URS_2025_02/725813113"/>
    <hyperlink ref="F194" r:id="rId28" display="https://podminky.urs.cz/item/CS_URS_2025_02/725820801"/>
    <hyperlink ref="F197" r:id="rId29" display="https://podminky.urs.cz/item/CS_URS_2025_02/725840850"/>
    <hyperlink ref="F201" r:id="rId30" display="https://podminky.urs.cz/item/CS_URS_2025_02/725850800"/>
    <hyperlink ref="F204" r:id="rId31" display="https://podminky.urs.cz/item/CS_URS_2025_02/998725201"/>
    <hyperlink ref="F208" r:id="rId32" display="https://podminky.urs.cz/item/CS_URS_2025_02/751613140"/>
    <hyperlink ref="F213" r:id="rId33" display="https://podminky.urs.cz/item/CS_URS_2025_02/751613142"/>
    <hyperlink ref="F218" r:id="rId34" display="https://podminky.urs.cz/item/CS_URS_2025_02/998751201"/>
    <hyperlink ref="F222" r:id="rId35" display="https://podminky.urs.cz/item/CS_URS_2025_02/HZS2491"/>
    <hyperlink ref="F225" r:id="rId36" display="https://podminky.urs.cz/item/CS_URS_2025_02/HZS24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7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99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110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UHK - Objekt E - Stavební úpravy pracoviště centra terénní archeologie (CETA)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111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1369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8. 12. 2025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/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>Univerzita Hradec Králové</v>
      </c>
      <c r="F15" s="39"/>
      <c r="G15" s="39"/>
      <c r="H15" s="39"/>
      <c r="I15" s="33" t="s">
        <v>28</v>
      </c>
      <c r="J15" s="28" t="str">
        <f>IF('Rekapitulace stavby'!AN11="","",'Rekapitulace stavby'!AN11)</f>
        <v/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/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>Fplan projekty a stavby s. r. o.</v>
      </c>
      <c r="F21" s="39"/>
      <c r="G21" s="39"/>
      <c r="H21" s="39"/>
      <c r="I21" s="33" t="s">
        <v>28</v>
      </c>
      <c r="J21" s="28" t="str">
        <f>IF('Rekapitulace stavby'!AN17="","",'Rekapitulace stavby'!AN17)</f>
        <v/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28</v>
      </c>
      <c r="J24" s="28" t="str">
        <f>IF('Rekapitulace stavby'!AN20="","",'Rekapitulace stavby'!AN20)</f>
        <v/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ROUND(J83,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ROUND((SUM(BE83:BE154)),  2)</f>
        <v>0</v>
      </c>
      <c r="G33" s="39"/>
      <c r="H33" s="39"/>
      <c r="I33" s="124">
        <v>0.20999999999999999</v>
      </c>
      <c r="J33" s="123">
        <f>ROUND(((SUM(BE83:BE154))*I33),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ROUND((SUM(BF83:BF154)),  2)</f>
        <v>0</v>
      </c>
      <c r="G34" s="39"/>
      <c r="H34" s="39"/>
      <c r="I34" s="124">
        <v>0.12</v>
      </c>
      <c r="J34" s="123">
        <f>ROUND(((SUM(BF83:BF154))*I34),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ROUND((SUM(BG83:BG154)),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ROUND((SUM(BH83:BH154)),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ROUND((SUM(BI83:BI154)),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114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UHK - Objekt E - Stavební úpravy pracoviště centra terénní archeologie (CETA)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111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01.4d - Vzduchotechnika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8. 12. 2025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Univerzita Hradec Králové</v>
      </c>
      <c r="G54" s="39"/>
      <c r="H54" s="39"/>
      <c r="I54" s="33" t="s">
        <v>31</v>
      </c>
      <c r="J54" s="37" t="str">
        <f>E21</f>
        <v>Fplan projekty a stavby s. r. 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115</v>
      </c>
      <c r="D57" s="125"/>
      <c r="E57" s="125"/>
      <c r="F57" s="125"/>
      <c r="G57" s="125"/>
      <c r="H57" s="125"/>
      <c r="I57" s="125"/>
      <c r="J57" s="132" t="s">
        <v>116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J83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117</v>
      </c>
    </row>
    <row r="60" s="9" customFormat="1" ht="24.96" customHeight="1">
      <c r="A60" s="9"/>
      <c r="B60" s="134"/>
      <c r="C60" s="9"/>
      <c r="D60" s="135" t="s">
        <v>1370</v>
      </c>
      <c r="E60" s="136"/>
      <c r="F60" s="136"/>
      <c r="G60" s="136"/>
      <c r="H60" s="136"/>
      <c r="I60" s="136"/>
      <c r="J60" s="137">
        <f>J84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34"/>
      <c r="C61" s="9"/>
      <c r="D61" s="135" t="s">
        <v>1371</v>
      </c>
      <c r="E61" s="136"/>
      <c r="F61" s="136"/>
      <c r="G61" s="136"/>
      <c r="H61" s="136"/>
      <c r="I61" s="136"/>
      <c r="J61" s="137">
        <f>J125</f>
        <v>0</v>
      </c>
      <c r="K61" s="9"/>
      <c r="L61" s="134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34"/>
      <c r="C62" s="9"/>
      <c r="D62" s="135" t="s">
        <v>1372</v>
      </c>
      <c r="E62" s="136"/>
      <c r="F62" s="136"/>
      <c r="G62" s="136"/>
      <c r="H62" s="136"/>
      <c r="I62" s="136"/>
      <c r="J62" s="137">
        <f>J136</f>
        <v>0</v>
      </c>
      <c r="K62" s="9"/>
      <c r="L62" s="13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34"/>
      <c r="C63" s="9"/>
      <c r="D63" s="135" t="s">
        <v>1373</v>
      </c>
      <c r="E63" s="136"/>
      <c r="F63" s="136"/>
      <c r="G63" s="136"/>
      <c r="H63" s="136"/>
      <c r="I63" s="136"/>
      <c r="J63" s="137">
        <f>J150</f>
        <v>0</v>
      </c>
      <c r="K63" s="9"/>
      <c r="L63" s="134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2" customFormat="1" ht="21.84" customHeight="1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117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</row>
    <row r="65" s="2" customFormat="1" ht="6.96" customHeight="1">
      <c r="A65" s="39"/>
      <c r="B65" s="56"/>
      <c r="C65" s="57"/>
      <c r="D65" s="57"/>
      <c r="E65" s="57"/>
      <c r="F65" s="57"/>
      <c r="G65" s="57"/>
      <c r="H65" s="57"/>
      <c r="I65" s="57"/>
      <c r="J65" s="57"/>
      <c r="K65" s="57"/>
      <c r="L65" s="117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9" s="2" customFormat="1" ht="6.96" customHeight="1">
      <c r="A69" s="39"/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117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24.96" customHeight="1">
      <c r="A70" s="39"/>
      <c r="B70" s="40"/>
      <c r="C70" s="24" t="s">
        <v>127</v>
      </c>
      <c r="D70" s="39"/>
      <c r="E70" s="39"/>
      <c r="F70" s="39"/>
      <c r="G70" s="39"/>
      <c r="H70" s="39"/>
      <c r="I70" s="39"/>
      <c r="J70" s="39"/>
      <c r="K70" s="39"/>
      <c r="L70" s="117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1" s="2" customFormat="1" ht="6.96" customHeight="1">
      <c r="A71" s="39"/>
      <c r="B71" s="40"/>
      <c r="C71" s="39"/>
      <c r="D71" s="39"/>
      <c r="E71" s="39"/>
      <c r="F71" s="39"/>
      <c r="G71" s="39"/>
      <c r="H71" s="39"/>
      <c r="I71" s="39"/>
      <c r="J71" s="39"/>
      <c r="K71" s="3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12" customHeight="1">
      <c r="A72" s="39"/>
      <c r="B72" s="40"/>
      <c r="C72" s="33" t="s">
        <v>17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16.5" customHeight="1">
      <c r="A73" s="39"/>
      <c r="B73" s="40"/>
      <c r="C73" s="39"/>
      <c r="D73" s="39"/>
      <c r="E73" s="116" t="str">
        <f>E7</f>
        <v>UHK - Objekt E - Stavební úpravy pracoviště centra terénní archeologie (CETA)</v>
      </c>
      <c r="F73" s="33"/>
      <c r="G73" s="33"/>
      <c r="H73" s="33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111</v>
      </c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39"/>
      <c r="D75" s="39"/>
      <c r="E75" s="63" t="str">
        <f>E9</f>
        <v>SO 01.4d - Vzduchotechnika</v>
      </c>
      <c r="F75" s="39"/>
      <c r="G75" s="39"/>
      <c r="H75" s="39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39"/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21</v>
      </c>
      <c r="D77" s="39"/>
      <c r="E77" s="39"/>
      <c r="F77" s="28" t="str">
        <f>F12</f>
        <v xml:space="preserve"> </v>
      </c>
      <c r="G77" s="39"/>
      <c r="H77" s="39"/>
      <c r="I77" s="33" t="s">
        <v>23</v>
      </c>
      <c r="J77" s="65" t="str">
        <f>IF(J12="","",J12)</f>
        <v>8. 12. 2025</v>
      </c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25.65" customHeight="1">
      <c r="A79" s="39"/>
      <c r="B79" s="40"/>
      <c r="C79" s="33" t="s">
        <v>25</v>
      </c>
      <c r="D79" s="39"/>
      <c r="E79" s="39"/>
      <c r="F79" s="28" t="str">
        <f>E15</f>
        <v>Univerzita Hradec Králové</v>
      </c>
      <c r="G79" s="39"/>
      <c r="H79" s="39"/>
      <c r="I79" s="33" t="s">
        <v>31</v>
      </c>
      <c r="J79" s="37" t="str">
        <f>E21</f>
        <v>Fplan projekty a stavby s. r. o.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5.15" customHeight="1">
      <c r="A80" s="39"/>
      <c r="B80" s="40"/>
      <c r="C80" s="33" t="s">
        <v>29</v>
      </c>
      <c r="D80" s="39"/>
      <c r="E80" s="39"/>
      <c r="F80" s="28" t="str">
        <f>IF(E18="","",E18)</f>
        <v>Vyplň údaj</v>
      </c>
      <c r="G80" s="39"/>
      <c r="H80" s="39"/>
      <c r="I80" s="33" t="s">
        <v>34</v>
      </c>
      <c r="J80" s="37" t="str">
        <f>E24</f>
        <v xml:space="preserve"> </v>
      </c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0.32" customHeight="1">
      <c r="A81" s="39"/>
      <c r="B81" s="40"/>
      <c r="C81" s="39"/>
      <c r="D81" s="39"/>
      <c r="E81" s="39"/>
      <c r="F81" s="39"/>
      <c r="G81" s="39"/>
      <c r="H81" s="39"/>
      <c r="I81" s="39"/>
      <c r="J81" s="39"/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11" customFormat="1" ht="29.28" customHeight="1">
      <c r="A82" s="142"/>
      <c r="B82" s="143"/>
      <c r="C82" s="144" t="s">
        <v>128</v>
      </c>
      <c r="D82" s="145" t="s">
        <v>56</v>
      </c>
      <c r="E82" s="145" t="s">
        <v>52</v>
      </c>
      <c r="F82" s="145" t="s">
        <v>53</v>
      </c>
      <c r="G82" s="145" t="s">
        <v>129</v>
      </c>
      <c r="H82" s="145" t="s">
        <v>130</v>
      </c>
      <c r="I82" s="145" t="s">
        <v>131</v>
      </c>
      <c r="J82" s="145" t="s">
        <v>116</v>
      </c>
      <c r="K82" s="146" t="s">
        <v>132</v>
      </c>
      <c r="L82" s="147"/>
      <c r="M82" s="81" t="s">
        <v>3</v>
      </c>
      <c r="N82" s="82" t="s">
        <v>41</v>
      </c>
      <c r="O82" s="82" t="s">
        <v>133</v>
      </c>
      <c r="P82" s="82" t="s">
        <v>134</v>
      </c>
      <c r="Q82" s="82" t="s">
        <v>135</v>
      </c>
      <c r="R82" s="82" t="s">
        <v>136</v>
      </c>
      <c r="S82" s="82" t="s">
        <v>137</v>
      </c>
      <c r="T82" s="83" t="s">
        <v>138</v>
      </c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</row>
    <row r="83" s="2" customFormat="1" ht="22.8" customHeight="1">
      <c r="A83" s="39"/>
      <c r="B83" s="40"/>
      <c r="C83" s="88" t="s">
        <v>139</v>
      </c>
      <c r="D83" s="39"/>
      <c r="E83" s="39"/>
      <c r="F83" s="39"/>
      <c r="G83" s="39"/>
      <c r="H83" s="39"/>
      <c r="I83" s="39"/>
      <c r="J83" s="148">
        <f>BK83</f>
        <v>0</v>
      </c>
      <c r="K83" s="39"/>
      <c r="L83" s="40"/>
      <c r="M83" s="84"/>
      <c r="N83" s="69"/>
      <c r="O83" s="85"/>
      <c r="P83" s="149">
        <f>P84+P125+P136+P150</f>
        <v>0</v>
      </c>
      <c r="Q83" s="85"/>
      <c r="R83" s="149">
        <f>R84+R125+R136+R150</f>
        <v>0</v>
      </c>
      <c r="S83" s="85"/>
      <c r="T83" s="150">
        <f>T84+T125+T136+T150</f>
        <v>0</v>
      </c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T83" s="20" t="s">
        <v>70</v>
      </c>
      <c r="AU83" s="20" t="s">
        <v>117</v>
      </c>
      <c r="BK83" s="151">
        <f>BK84+BK125+BK136+BK150</f>
        <v>0</v>
      </c>
    </row>
    <row r="84" s="12" customFormat="1" ht="25.92" customHeight="1">
      <c r="A84" s="12"/>
      <c r="B84" s="152"/>
      <c r="C84" s="12"/>
      <c r="D84" s="153" t="s">
        <v>70</v>
      </c>
      <c r="E84" s="154" t="s">
        <v>787</v>
      </c>
      <c r="F84" s="154" t="s">
        <v>1374</v>
      </c>
      <c r="G84" s="12"/>
      <c r="H84" s="12"/>
      <c r="I84" s="155"/>
      <c r="J84" s="156">
        <f>BK84</f>
        <v>0</v>
      </c>
      <c r="K84" s="12"/>
      <c r="L84" s="152"/>
      <c r="M84" s="157"/>
      <c r="N84" s="158"/>
      <c r="O84" s="158"/>
      <c r="P84" s="159">
        <f>SUM(P85:P124)</f>
        <v>0</v>
      </c>
      <c r="Q84" s="158"/>
      <c r="R84" s="159">
        <f>SUM(R85:R124)</f>
        <v>0</v>
      </c>
      <c r="S84" s="158"/>
      <c r="T84" s="160">
        <f>SUM(T85:T124)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153" t="s">
        <v>79</v>
      </c>
      <c r="AT84" s="161" t="s">
        <v>70</v>
      </c>
      <c r="AU84" s="161" t="s">
        <v>71</v>
      </c>
      <c r="AY84" s="153" t="s">
        <v>142</v>
      </c>
      <c r="BK84" s="162">
        <f>SUM(BK85:BK124)</f>
        <v>0</v>
      </c>
    </row>
    <row r="85" s="2" customFormat="1" ht="24.15" customHeight="1">
      <c r="A85" s="39"/>
      <c r="B85" s="165"/>
      <c r="C85" s="166" t="s">
        <v>71</v>
      </c>
      <c r="D85" s="166" t="s">
        <v>145</v>
      </c>
      <c r="E85" s="167" t="s">
        <v>1375</v>
      </c>
      <c r="F85" s="168" t="s">
        <v>1376</v>
      </c>
      <c r="G85" s="169" t="s">
        <v>1158</v>
      </c>
      <c r="H85" s="170">
        <v>1</v>
      </c>
      <c r="I85" s="171"/>
      <c r="J85" s="172">
        <f>ROUND(I85*H85,2)</f>
        <v>0</v>
      </c>
      <c r="K85" s="168" t="s">
        <v>3</v>
      </c>
      <c r="L85" s="40"/>
      <c r="M85" s="173" t="s">
        <v>3</v>
      </c>
      <c r="N85" s="174" t="s">
        <v>42</v>
      </c>
      <c r="O85" s="73"/>
      <c r="P85" s="175">
        <f>O85*H85</f>
        <v>0</v>
      </c>
      <c r="Q85" s="175">
        <v>0</v>
      </c>
      <c r="R85" s="175">
        <f>Q85*H85</f>
        <v>0</v>
      </c>
      <c r="S85" s="175">
        <v>0</v>
      </c>
      <c r="T85" s="176">
        <f>S85*H85</f>
        <v>0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R85" s="177" t="s">
        <v>150</v>
      </c>
      <c r="AT85" s="177" t="s">
        <v>145</v>
      </c>
      <c r="AU85" s="177" t="s">
        <v>79</v>
      </c>
      <c r="AY85" s="20" t="s">
        <v>142</v>
      </c>
      <c r="BE85" s="178">
        <f>IF(N85="základní",J85,0)</f>
        <v>0</v>
      </c>
      <c r="BF85" s="178">
        <f>IF(N85="snížená",J85,0)</f>
        <v>0</v>
      </c>
      <c r="BG85" s="178">
        <f>IF(N85="zákl. přenesená",J85,0)</f>
        <v>0</v>
      </c>
      <c r="BH85" s="178">
        <f>IF(N85="sníž. přenesená",J85,0)</f>
        <v>0</v>
      </c>
      <c r="BI85" s="178">
        <f>IF(N85="nulová",J85,0)</f>
        <v>0</v>
      </c>
      <c r="BJ85" s="20" t="s">
        <v>79</v>
      </c>
      <c r="BK85" s="178">
        <f>ROUND(I85*H85,2)</f>
        <v>0</v>
      </c>
      <c r="BL85" s="20" t="s">
        <v>150</v>
      </c>
      <c r="BM85" s="177" t="s">
        <v>81</v>
      </c>
    </row>
    <row r="86" s="2" customFormat="1">
      <c r="A86" s="39"/>
      <c r="B86" s="40"/>
      <c r="C86" s="39"/>
      <c r="D86" s="179" t="s">
        <v>152</v>
      </c>
      <c r="E86" s="39"/>
      <c r="F86" s="180" t="s">
        <v>1376</v>
      </c>
      <c r="G86" s="39"/>
      <c r="H86" s="39"/>
      <c r="I86" s="181"/>
      <c r="J86" s="39"/>
      <c r="K86" s="39"/>
      <c r="L86" s="40"/>
      <c r="M86" s="182"/>
      <c r="N86" s="183"/>
      <c r="O86" s="73"/>
      <c r="P86" s="73"/>
      <c r="Q86" s="73"/>
      <c r="R86" s="73"/>
      <c r="S86" s="73"/>
      <c r="T86" s="74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T86" s="20" t="s">
        <v>152</v>
      </c>
      <c r="AU86" s="20" t="s">
        <v>79</v>
      </c>
    </row>
    <row r="87" s="2" customFormat="1">
      <c r="A87" s="39"/>
      <c r="B87" s="40"/>
      <c r="C87" s="39"/>
      <c r="D87" s="179" t="s">
        <v>403</v>
      </c>
      <c r="E87" s="39"/>
      <c r="F87" s="222" t="s">
        <v>1377</v>
      </c>
      <c r="G87" s="39"/>
      <c r="H87" s="39"/>
      <c r="I87" s="181"/>
      <c r="J87" s="39"/>
      <c r="K87" s="39"/>
      <c r="L87" s="40"/>
      <c r="M87" s="182"/>
      <c r="N87" s="183"/>
      <c r="O87" s="73"/>
      <c r="P87" s="73"/>
      <c r="Q87" s="73"/>
      <c r="R87" s="73"/>
      <c r="S87" s="73"/>
      <c r="T87" s="74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20" t="s">
        <v>403</v>
      </c>
      <c r="AU87" s="20" t="s">
        <v>79</v>
      </c>
    </row>
    <row r="88" s="2" customFormat="1" ht="16.5" customHeight="1">
      <c r="A88" s="39"/>
      <c r="B88" s="165"/>
      <c r="C88" s="166" t="s">
        <v>71</v>
      </c>
      <c r="D88" s="166" t="s">
        <v>145</v>
      </c>
      <c r="E88" s="167" t="s">
        <v>1378</v>
      </c>
      <c r="F88" s="168" t="s">
        <v>1379</v>
      </c>
      <c r="G88" s="169" t="s">
        <v>970</v>
      </c>
      <c r="H88" s="170">
        <v>1</v>
      </c>
      <c r="I88" s="171"/>
      <c r="J88" s="172">
        <f>ROUND(I88*H88,2)</f>
        <v>0</v>
      </c>
      <c r="K88" s="168" t="s">
        <v>3</v>
      </c>
      <c r="L88" s="40"/>
      <c r="M88" s="173" t="s">
        <v>3</v>
      </c>
      <c r="N88" s="174" t="s">
        <v>42</v>
      </c>
      <c r="O88" s="73"/>
      <c r="P88" s="175">
        <f>O88*H88</f>
        <v>0</v>
      </c>
      <c r="Q88" s="175">
        <v>0</v>
      </c>
      <c r="R88" s="175">
        <f>Q88*H88</f>
        <v>0</v>
      </c>
      <c r="S88" s="175">
        <v>0</v>
      </c>
      <c r="T88" s="17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150</v>
      </c>
      <c r="AT88" s="177" t="s">
        <v>145</v>
      </c>
      <c r="AU88" s="177" t="s">
        <v>79</v>
      </c>
      <c r="AY88" s="20" t="s">
        <v>142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79</v>
      </c>
      <c r="BK88" s="178">
        <f>ROUND(I88*H88,2)</f>
        <v>0</v>
      </c>
      <c r="BL88" s="20" t="s">
        <v>150</v>
      </c>
      <c r="BM88" s="177" t="s">
        <v>150</v>
      </c>
    </row>
    <row r="89" s="2" customFormat="1">
      <c r="A89" s="39"/>
      <c r="B89" s="40"/>
      <c r="C89" s="39"/>
      <c r="D89" s="179" t="s">
        <v>152</v>
      </c>
      <c r="E89" s="39"/>
      <c r="F89" s="180" t="s">
        <v>1380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152</v>
      </c>
      <c r="AU89" s="20" t="s">
        <v>79</v>
      </c>
    </row>
    <row r="90" s="2" customFormat="1" ht="16.5" customHeight="1">
      <c r="A90" s="39"/>
      <c r="B90" s="165"/>
      <c r="C90" s="166" t="s">
        <v>71</v>
      </c>
      <c r="D90" s="166" t="s">
        <v>145</v>
      </c>
      <c r="E90" s="167" t="s">
        <v>1381</v>
      </c>
      <c r="F90" s="168" t="s">
        <v>1382</v>
      </c>
      <c r="G90" s="169" t="s">
        <v>970</v>
      </c>
      <c r="H90" s="170">
        <v>1</v>
      </c>
      <c r="I90" s="171"/>
      <c r="J90" s="172">
        <f>ROUND(I90*H90,2)</f>
        <v>0</v>
      </c>
      <c r="K90" s="168" t="s">
        <v>3</v>
      </c>
      <c r="L90" s="40"/>
      <c r="M90" s="173" t="s">
        <v>3</v>
      </c>
      <c r="N90" s="174" t="s">
        <v>42</v>
      </c>
      <c r="O90" s="73"/>
      <c r="P90" s="175">
        <f>O90*H90</f>
        <v>0</v>
      </c>
      <c r="Q90" s="175">
        <v>0</v>
      </c>
      <c r="R90" s="175">
        <f>Q90*H90</f>
        <v>0</v>
      </c>
      <c r="S90" s="175">
        <v>0</v>
      </c>
      <c r="T90" s="176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177" t="s">
        <v>150</v>
      </c>
      <c r="AT90" s="177" t="s">
        <v>145</v>
      </c>
      <c r="AU90" s="177" t="s">
        <v>79</v>
      </c>
      <c r="AY90" s="20" t="s">
        <v>142</v>
      </c>
      <c r="BE90" s="178">
        <f>IF(N90="základní",J90,0)</f>
        <v>0</v>
      </c>
      <c r="BF90" s="178">
        <f>IF(N90="snížená",J90,0)</f>
        <v>0</v>
      </c>
      <c r="BG90" s="178">
        <f>IF(N90="zákl. přenesená",J90,0)</f>
        <v>0</v>
      </c>
      <c r="BH90" s="178">
        <f>IF(N90="sníž. přenesená",J90,0)</f>
        <v>0</v>
      </c>
      <c r="BI90" s="178">
        <f>IF(N90="nulová",J90,0)</f>
        <v>0</v>
      </c>
      <c r="BJ90" s="20" t="s">
        <v>79</v>
      </c>
      <c r="BK90" s="178">
        <f>ROUND(I90*H90,2)</f>
        <v>0</v>
      </c>
      <c r="BL90" s="20" t="s">
        <v>150</v>
      </c>
      <c r="BM90" s="177" t="s">
        <v>190</v>
      </c>
    </row>
    <row r="91" s="2" customFormat="1">
      <c r="A91" s="39"/>
      <c r="B91" s="40"/>
      <c r="C91" s="39"/>
      <c r="D91" s="179" t="s">
        <v>152</v>
      </c>
      <c r="E91" s="39"/>
      <c r="F91" s="180" t="s">
        <v>1382</v>
      </c>
      <c r="G91" s="39"/>
      <c r="H91" s="39"/>
      <c r="I91" s="181"/>
      <c r="J91" s="39"/>
      <c r="K91" s="39"/>
      <c r="L91" s="40"/>
      <c r="M91" s="182"/>
      <c r="N91" s="183"/>
      <c r="O91" s="73"/>
      <c r="P91" s="73"/>
      <c r="Q91" s="73"/>
      <c r="R91" s="73"/>
      <c r="S91" s="73"/>
      <c r="T91" s="74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T91" s="20" t="s">
        <v>152</v>
      </c>
      <c r="AU91" s="20" t="s">
        <v>79</v>
      </c>
    </row>
    <row r="92" s="2" customFormat="1" ht="16.5" customHeight="1">
      <c r="A92" s="39"/>
      <c r="B92" s="165"/>
      <c r="C92" s="166" t="s">
        <v>71</v>
      </c>
      <c r="D92" s="166" t="s">
        <v>145</v>
      </c>
      <c r="E92" s="167" t="s">
        <v>1383</v>
      </c>
      <c r="F92" s="168" t="s">
        <v>1384</v>
      </c>
      <c r="G92" s="169" t="s">
        <v>970</v>
      </c>
      <c r="H92" s="170">
        <v>1</v>
      </c>
      <c r="I92" s="171"/>
      <c r="J92" s="172">
        <f>ROUND(I92*H92,2)</f>
        <v>0</v>
      </c>
      <c r="K92" s="168" t="s">
        <v>3</v>
      </c>
      <c r="L92" s="40"/>
      <c r="M92" s="173" t="s">
        <v>3</v>
      </c>
      <c r="N92" s="174" t="s">
        <v>42</v>
      </c>
      <c r="O92" s="73"/>
      <c r="P92" s="175">
        <f>O92*H92</f>
        <v>0</v>
      </c>
      <c r="Q92" s="175">
        <v>0</v>
      </c>
      <c r="R92" s="175">
        <f>Q92*H92</f>
        <v>0</v>
      </c>
      <c r="S92" s="175">
        <v>0</v>
      </c>
      <c r="T92" s="176">
        <f>S92*H92</f>
        <v>0</v>
      </c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R92" s="177" t="s">
        <v>150</v>
      </c>
      <c r="AT92" s="177" t="s">
        <v>145</v>
      </c>
      <c r="AU92" s="177" t="s">
        <v>79</v>
      </c>
      <c r="AY92" s="20" t="s">
        <v>142</v>
      </c>
      <c r="BE92" s="178">
        <f>IF(N92="základní",J92,0)</f>
        <v>0</v>
      </c>
      <c r="BF92" s="178">
        <f>IF(N92="snížená",J92,0)</f>
        <v>0</v>
      </c>
      <c r="BG92" s="178">
        <f>IF(N92="zákl. přenesená",J92,0)</f>
        <v>0</v>
      </c>
      <c r="BH92" s="178">
        <f>IF(N92="sníž. přenesená",J92,0)</f>
        <v>0</v>
      </c>
      <c r="BI92" s="178">
        <f>IF(N92="nulová",J92,0)</f>
        <v>0</v>
      </c>
      <c r="BJ92" s="20" t="s">
        <v>79</v>
      </c>
      <c r="BK92" s="178">
        <f>ROUND(I92*H92,2)</f>
        <v>0</v>
      </c>
      <c r="BL92" s="20" t="s">
        <v>150</v>
      </c>
      <c r="BM92" s="177" t="s">
        <v>207</v>
      </c>
    </row>
    <row r="93" s="2" customFormat="1">
      <c r="A93" s="39"/>
      <c r="B93" s="40"/>
      <c r="C93" s="39"/>
      <c r="D93" s="179" t="s">
        <v>152</v>
      </c>
      <c r="E93" s="39"/>
      <c r="F93" s="180" t="s">
        <v>1384</v>
      </c>
      <c r="G93" s="39"/>
      <c r="H93" s="39"/>
      <c r="I93" s="181"/>
      <c r="J93" s="39"/>
      <c r="K93" s="39"/>
      <c r="L93" s="40"/>
      <c r="M93" s="182"/>
      <c r="N93" s="183"/>
      <c r="O93" s="73"/>
      <c r="P93" s="73"/>
      <c r="Q93" s="73"/>
      <c r="R93" s="73"/>
      <c r="S93" s="73"/>
      <c r="T93" s="74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0" t="s">
        <v>152</v>
      </c>
      <c r="AU93" s="20" t="s">
        <v>79</v>
      </c>
    </row>
    <row r="94" s="2" customFormat="1" ht="16.5" customHeight="1">
      <c r="A94" s="39"/>
      <c r="B94" s="165"/>
      <c r="C94" s="166" t="s">
        <v>71</v>
      </c>
      <c r="D94" s="166" t="s">
        <v>145</v>
      </c>
      <c r="E94" s="167" t="s">
        <v>1385</v>
      </c>
      <c r="F94" s="168" t="s">
        <v>1386</v>
      </c>
      <c r="G94" s="169" t="s">
        <v>970</v>
      </c>
      <c r="H94" s="170">
        <v>1</v>
      </c>
      <c r="I94" s="171"/>
      <c r="J94" s="172">
        <f>ROUND(I94*H94,2)</f>
        <v>0</v>
      </c>
      <c r="K94" s="168" t="s">
        <v>3</v>
      </c>
      <c r="L94" s="40"/>
      <c r="M94" s="173" t="s">
        <v>3</v>
      </c>
      <c r="N94" s="174" t="s">
        <v>42</v>
      </c>
      <c r="O94" s="73"/>
      <c r="P94" s="175">
        <f>O94*H94</f>
        <v>0</v>
      </c>
      <c r="Q94" s="175">
        <v>0</v>
      </c>
      <c r="R94" s="175">
        <f>Q94*H94</f>
        <v>0</v>
      </c>
      <c r="S94" s="175">
        <v>0</v>
      </c>
      <c r="T94" s="176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77" t="s">
        <v>150</v>
      </c>
      <c r="AT94" s="177" t="s">
        <v>145</v>
      </c>
      <c r="AU94" s="177" t="s">
        <v>79</v>
      </c>
      <c r="AY94" s="20" t="s">
        <v>142</v>
      </c>
      <c r="BE94" s="178">
        <f>IF(N94="základní",J94,0)</f>
        <v>0</v>
      </c>
      <c r="BF94" s="178">
        <f>IF(N94="snížená",J94,0)</f>
        <v>0</v>
      </c>
      <c r="BG94" s="178">
        <f>IF(N94="zákl. přenesená",J94,0)</f>
        <v>0</v>
      </c>
      <c r="BH94" s="178">
        <f>IF(N94="sníž. přenesená",J94,0)</f>
        <v>0</v>
      </c>
      <c r="BI94" s="178">
        <f>IF(N94="nulová",J94,0)</f>
        <v>0</v>
      </c>
      <c r="BJ94" s="20" t="s">
        <v>79</v>
      </c>
      <c r="BK94" s="178">
        <f>ROUND(I94*H94,2)</f>
        <v>0</v>
      </c>
      <c r="BL94" s="20" t="s">
        <v>150</v>
      </c>
      <c r="BM94" s="177" t="s">
        <v>219</v>
      </c>
    </row>
    <row r="95" s="2" customFormat="1">
      <c r="A95" s="39"/>
      <c r="B95" s="40"/>
      <c r="C95" s="39"/>
      <c r="D95" s="179" t="s">
        <v>152</v>
      </c>
      <c r="E95" s="39"/>
      <c r="F95" s="180" t="s">
        <v>1386</v>
      </c>
      <c r="G95" s="39"/>
      <c r="H95" s="39"/>
      <c r="I95" s="181"/>
      <c r="J95" s="39"/>
      <c r="K95" s="39"/>
      <c r="L95" s="40"/>
      <c r="M95" s="182"/>
      <c r="N95" s="183"/>
      <c r="O95" s="73"/>
      <c r="P95" s="73"/>
      <c r="Q95" s="73"/>
      <c r="R95" s="73"/>
      <c r="S95" s="73"/>
      <c r="T95" s="74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0" t="s">
        <v>152</v>
      </c>
      <c r="AU95" s="20" t="s">
        <v>79</v>
      </c>
    </row>
    <row r="96" s="2" customFormat="1" ht="16.5" customHeight="1">
      <c r="A96" s="39"/>
      <c r="B96" s="165"/>
      <c r="C96" s="166" t="s">
        <v>71</v>
      </c>
      <c r="D96" s="166" t="s">
        <v>145</v>
      </c>
      <c r="E96" s="167" t="s">
        <v>1387</v>
      </c>
      <c r="F96" s="168" t="s">
        <v>1388</v>
      </c>
      <c r="G96" s="169" t="s">
        <v>970</v>
      </c>
      <c r="H96" s="170">
        <v>2</v>
      </c>
      <c r="I96" s="171"/>
      <c r="J96" s="172">
        <f>ROUND(I96*H96,2)</f>
        <v>0</v>
      </c>
      <c r="K96" s="168" t="s">
        <v>3</v>
      </c>
      <c r="L96" s="40"/>
      <c r="M96" s="173" t="s">
        <v>3</v>
      </c>
      <c r="N96" s="174" t="s">
        <v>42</v>
      </c>
      <c r="O96" s="73"/>
      <c r="P96" s="175">
        <f>O96*H96</f>
        <v>0</v>
      </c>
      <c r="Q96" s="175">
        <v>0</v>
      </c>
      <c r="R96" s="175">
        <f>Q96*H96</f>
        <v>0</v>
      </c>
      <c r="S96" s="175">
        <v>0</v>
      </c>
      <c r="T96" s="176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177" t="s">
        <v>150</v>
      </c>
      <c r="AT96" s="177" t="s">
        <v>145</v>
      </c>
      <c r="AU96" s="177" t="s">
        <v>79</v>
      </c>
      <c r="AY96" s="20" t="s">
        <v>142</v>
      </c>
      <c r="BE96" s="178">
        <f>IF(N96="základní",J96,0)</f>
        <v>0</v>
      </c>
      <c r="BF96" s="178">
        <f>IF(N96="snížená",J96,0)</f>
        <v>0</v>
      </c>
      <c r="BG96" s="178">
        <f>IF(N96="zákl. přenesená",J96,0)</f>
        <v>0</v>
      </c>
      <c r="BH96" s="178">
        <f>IF(N96="sníž. přenesená",J96,0)</f>
        <v>0</v>
      </c>
      <c r="BI96" s="178">
        <f>IF(N96="nulová",J96,0)</f>
        <v>0</v>
      </c>
      <c r="BJ96" s="20" t="s">
        <v>79</v>
      </c>
      <c r="BK96" s="178">
        <f>ROUND(I96*H96,2)</f>
        <v>0</v>
      </c>
      <c r="BL96" s="20" t="s">
        <v>150</v>
      </c>
      <c r="BM96" s="177" t="s">
        <v>9</v>
      </c>
    </row>
    <row r="97" s="2" customFormat="1">
      <c r="A97" s="39"/>
      <c r="B97" s="40"/>
      <c r="C97" s="39"/>
      <c r="D97" s="179" t="s">
        <v>152</v>
      </c>
      <c r="E97" s="39"/>
      <c r="F97" s="180" t="s">
        <v>1388</v>
      </c>
      <c r="G97" s="39"/>
      <c r="H97" s="39"/>
      <c r="I97" s="181"/>
      <c r="J97" s="39"/>
      <c r="K97" s="39"/>
      <c r="L97" s="40"/>
      <c r="M97" s="182"/>
      <c r="N97" s="183"/>
      <c r="O97" s="73"/>
      <c r="P97" s="73"/>
      <c r="Q97" s="73"/>
      <c r="R97" s="73"/>
      <c r="S97" s="73"/>
      <c r="T97" s="74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T97" s="20" t="s">
        <v>152</v>
      </c>
      <c r="AU97" s="20" t="s">
        <v>79</v>
      </c>
    </row>
    <row r="98" s="2" customFormat="1" ht="16.5" customHeight="1">
      <c r="A98" s="39"/>
      <c r="B98" s="165"/>
      <c r="C98" s="166" t="s">
        <v>71</v>
      </c>
      <c r="D98" s="166" t="s">
        <v>145</v>
      </c>
      <c r="E98" s="167" t="s">
        <v>1389</v>
      </c>
      <c r="F98" s="168" t="s">
        <v>1390</v>
      </c>
      <c r="G98" s="169" t="s">
        <v>970</v>
      </c>
      <c r="H98" s="170">
        <v>1</v>
      </c>
      <c r="I98" s="171"/>
      <c r="J98" s="172">
        <f>ROUND(I98*H98,2)</f>
        <v>0</v>
      </c>
      <c r="K98" s="168" t="s">
        <v>3</v>
      </c>
      <c r="L98" s="40"/>
      <c r="M98" s="173" t="s">
        <v>3</v>
      </c>
      <c r="N98" s="174" t="s">
        <v>42</v>
      </c>
      <c r="O98" s="73"/>
      <c r="P98" s="175">
        <f>O98*H98</f>
        <v>0</v>
      </c>
      <c r="Q98" s="175">
        <v>0</v>
      </c>
      <c r="R98" s="175">
        <f>Q98*H98</f>
        <v>0</v>
      </c>
      <c r="S98" s="175">
        <v>0</v>
      </c>
      <c r="T98" s="176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177" t="s">
        <v>150</v>
      </c>
      <c r="AT98" s="177" t="s">
        <v>145</v>
      </c>
      <c r="AU98" s="177" t="s">
        <v>79</v>
      </c>
      <c r="AY98" s="20" t="s">
        <v>142</v>
      </c>
      <c r="BE98" s="178">
        <f>IF(N98="základní",J98,0)</f>
        <v>0</v>
      </c>
      <c r="BF98" s="178">
        <f>IF(N98="snížená",J98,0)</f>
        <v>0</v>
      </c>
      <c r="BG98" s="178">
        <f>IF(N98="zákl. přenesená",J98,0)</f>
        <v>0</v>
      </c>
      <c r="BH98" s="178">
        <f>IF(N98="sníž. přenesená",J98,0)</f>
        <v>0</v>
      </c>
      <c r="BI98" s="178">
        <f>IF(N98="nulová",J98,0)</f>
        <v>0</v>
      </c>
      <c r="BJ98" s="20" t="s">
        <v>79</v>
      </c>
      <c r="BK98" s="178">
        <f>ROUND(I98*H98,2)</f>
        <v>0</v>
      </c>
      <c r="BL98" s="20" t="s">
        <v>150</v>
      </c>
      <c r="BM98" s="177" t="s">
        <v>254</v>
      </c>
    </row>
    <row r="99" s="2" customFormat="1">
      <c r="A99" s="39"/>
      <c r="B99" s="40"/>
      <c r="C99" s="39"/>
      <c r="D99" s="179" t="s">
        <v>152</v>
      </c>
      <c r="E99" s="39"/>
      <c r="F99" s="180" t="s">
        <v>1390</v>
      </c>
      <c r="G99" s="39"/>
      <c r="H99" s="39"/>
      <c r="I99" s="181"/>
      <c r="J99" s="39"/>
      <c r="K99" s="39"/>
      <c r="L99" s="40"/>
      <c r="M99" s="182"/>
      <c r="N99" s="183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152</v>
      </c>
      <c r="AU99" s="20" t="s">
        <v>79</v>
      </c>
    </row>
    <row r="100" s="2" customFormat="1" ht="16.5" customHeight="1">
      <c r="A100" s="39"/>
      <c r="B100" s="165"/>
      <c r="C100" s="166" t="s">
        <v>71</v>
      </c>
      <c r="D100" s="166" t="s">
        <v>145</v>
      </c>
      <c r="E100" s="167" t="s">
        <v>1391</v>
      </c>
      <c r="F100" s="168" t="s">
        <v>1392</v>
      </c>
      <c r="G100" s="169" t="s">
        <v>970</v>
      </c>
      <c r="H100" s="170">
        <v>2</v>
      </c>
      <c r="I100" s="171"/>
      <c r="J100" s="172">
        <f>ROUND(I100*H100,2)</f>
        <v>0</v>
      </c>
      <c r="K100" s="168" t="s">
        <v>3</v>
      </c>
      <c r="L100" s="40"/>
      <c r="M100" s="173" t="s">
        <v>3</v>
      </c>
      <c r="N100" s="174" t="s">
        <v>42</v>
      </c>
      <c r="O100" s="73"/>
      <c r="P100" s="175">
        <f>O100*H100</f>
        <v>0</v>
      </c>
      <c r="Q100" s="175">
        <v>0</v>
      </c>
      <c r="R100" s="175">
        <f>Q100*H100</f>
        <v>0</v>
      </c>
      <c r="S100" s="175">
        <v>0</v>
      </c>
      <c r="T100" s="17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7" t="s">
        <v>150</v>
      </c>
      <c r="AT100" s="177" t="s">
        <v>145</v>
      </c>
      <c r="AU100" s="177" t="s">
        <v>79</v>
      </c>
      <c r="AY100" s="20" t="s">
        <v>142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20" t="s">
        <v>79</v>
      </c>
      <c r="BK100" s="178">
        <f>ROUND(I100*H100,2)</f>
        <v>0</v>
      </c>
      <c r="BL100" s="20" t="s">
        <v>150</v>
      </c>
      <c r="BM100" s="177" t="s">
        <v>245</v>
      </c>
    </row>
    <row r="101" s="2" customFormat="1">
      <c r="A101" s="39"/>
      <c r="B101" s="40"/>
      <c r="C101" s="39"/>
      <c r="D101" s="179" t="s">
        <v>152</v>
      </c>
      <c r="E101" s="39"/>
      <c r="F101" s="180" t="s">
        <v>1392</v>
      </c>
      <c r="G101" s="39"/>
      <c r="H101" s="39"/>
      <c r="I101" s="181"/>
      <c r="J101" s="39"/>
      <c r="K101" s="39"/>
      <c r="L101" s="40"/>
      <c r="M101" s="182"/>
      <c r="N101" s="183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152</v>
      </c>
      <c r="AU101" s="20" t="s">
        <v>79</v>
      </c>
    </row>
    <row r="102" s="2" customFormat="1" ht="16.5" customHeight="1">
      <c r="A102" s="39"/>
      <c r="B102" s="165"/>
      <c r="C102" s="166" t="s">
        <v>71</v>
      </c>
      <c r="D102" s="166" t="s">
        <v>145</v>
      </c>
      <c r="E102" s="167" t="s">
        <v>1393</v>
      </c>
      <c r="F102" s="168" t="s">
        <v>1394</v>
      </c>
      <c r="G102" s="169" t="s">
        <v>970</v>
      </c>
      <c r="H102" s="170">
        <v>1</v>
      </c>
      <c r="I102" s="171"/>
      <c r="J102" s="172">
        <f>ROUND(I102*H102,2)</f>
        <v>0</v>
      </c>
      <c r="K102" s="168" t="s">
        <v>3</v>
      </c>
      <c r="L102" s="40"/>
      <c r="M102" s="173" t="s">
        <v>3</v>
      </c>
      <c r="N102" s="174" t="s">
        <v>42</v>
      </c>
      <c r="O102" s="73"/>
      <c r="P102" s="175">
        <f>O102*H102</f>
        <v>0</v>
      </c>
      <c r="Q102" s="175">
        <v>0</v>
      </c>
      <c r="R102" s="175">
        <f>Q102*H102</f>
        <v>0</v>
      </c>
      <c r="S102" s="175">
        <v>0</v>
      </c>
      <c r="T102" s="176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177" t="s">
        <v>150</v>
      </c>
      <c r="AT102" s="177" t="s">
        <v>145</v>
      </c>
      <c r="AU102" s="177" t="s">
        <v>79</v>
      </c>
      <c r="AY102" s="20" t="s">
        <v>142</v>
      </c>
      <c r="BE102" s="178">
        <f>IF(N102="základní",J102,0)</f>
        <v>0</v>
      </c>
      <c r="BF102" s="178">
        <f>IF(N102="snížená",J102,0)</f>
        <v>0</v>
      </c>
      <c r="BG102" s="178">
        <f>IF(N102="zákl. přenesená",J102,0)</f>
        <v>0</v>
      </c>
      <c r="BH102" s="178">
        <f>IF(N102="sníž. přenesená",J102,0)</f>
        <v>0</v>
      </c>
      <c r="BI102" s="178">
        <f>IF(N102="nulová",J102,0)</f>
        <v>0</v>
      </c>
      <c r="BJ102" s="20" t="s">
        <v>79</v>
      </c>
      <c r="BK102" s="178">
        <f>ROUND(I102*H102,2)</f>
        <v>0</v>
      </c>
      <c r="BL102" s="20" t="s">
        <v>150</v>
      </c>
      <c r="BM102" s="177" t="s">
        <v>285</v>
      </c>
    </row>
    <row r="103" s="2" customFormat="1">
      <c r="A103" s="39"/>
      <c r="B103" s="40"/>
      <c r="C103" s="39"/>
      <c r="D103" s="179" t="s">
        <v>152</v>
      </c>
      <c r="E103" s="39"/>
      <c r="F103" s="180" t="s">
        <v>1394</v>
      </c>
      <c r="G103" s="39"/>
      <c r="H103" s="39"/>
      <c r="I103" s="181"/>
      <c r="J103" s="39"/>
      <c r="K103" s="39"/>
      <c r="L103" s="40"/>
      <c r="M103" s="182"/>
      <c r="N103" s="183"/>
      <c r="O103" s="73"/>
      <c r="P103" s="73"/>
      <c r="Q103" s="73"/>
      <c r="R103" s="73"/>
      <c r="S103" s="73"/>
      <c r="T103" s="74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T103" s="20" t="s">
        <v>152</v>
      </c>
      <c r="AU103" s="20" t="s">
        <v>79</v>
      </c>
    </row>
    <row r="104" s="2" customFormat="1" ht="16.5" customHeight="1">
      <c r="A104" s="39"/>
      <c r="B104" s="165"/>
      <c r="C104" s="166" t="s">
        <v>71</v>
      </c>
      <c r="D104" s="166" t="s">
        <v>145</v>
      </c>
      <c r="E104" s="167" t="s">
        <v>1395</v>
      </c>
      <c r="F104" s="168" t="s">
        <v>1396</v>
      </c>
      <c r="G104" s="169" t="s">
        <v>970</v>
      </c>
      <c r="H104" s="170">
        <v>4</v>
      </c>
      <c r="I104" s="171"/>
      <c r="J104" s="172">
        <f>ROUND(I104*H104,2)</f>
        <v>0</v>
      </c>
      <c r="K104" s="168" t="s">
        <v>3</v>
      </c>
      <c r="L104" s="40"/>
      <c r="M104" s="173" t="s">
        <v>3</v>
      </c>
      <c r="N104" s="174" t="s">
        <v>42</v>
      </c>
      <c r="O104" s="73"/>
      <c r="P104" s="175">
        <f>O104*H104</f>
        <v>0</v>
      </c>
      <c r="Q104" s="175">
        <v>0</v>
      </c>
      <c r="R104" s="175">
        <f>Q104*H104</f>
        <v>0</v>
      </c>
      <c r="S104" s="175">
        <v>0</v>
      </c>
      <c r="T104" s="176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7" t="s">
        <v>150</v>
      </c>
      <c r="AT104" s="177" t="s">
        <v>145</v>
      </c>
      <c r="AU104" s="177" t="s">
        <v>79</v>
      </c>
      <c r="AY104" s="20" t="s">
        <v>142</v>
      </c>
      <c r="BE104" s="178">
        <f>IF(N104="základní",J104,0)</f>
        <v>0</v>
      </c>
      <c r="BF104" s="178">
        <f>IF(N104="snížená",J104,0)</f>
        <v>0</v>
      </c>
      <c r="BG104" s="178">
        <f>IF(N104="zákl. přenesená",J104,0)</f>
        <v>0</v>
      </c>
      <c r="BH104" s="178">
        <f>IF(N104="sníž. přenesená",J104,0)</f>
        <v>0</v>
      </c>
      <c r="BI104" s="178">
        <f>IF(N104="nulová",J104,0)</f>
        <v>0</v>
      </c>
      <c r="BJ104" s="20" t="s">
        <v>79</v>
      </c>
      <c r="BK104" s="178">
        <f>ROUND(I104*H104,2)</f>
        <v>0</v>
      </c>
      <c r="BL104" s="20" t="s">
        <v>150</v>
      </c>
      <c r="BM104" s="177" t="s">
        <v>411</v>
      </c>
    </row>
    <row r="105" s="2" customFormat="1">
      <c r="A105" s="39"/>
      <c r="B105" s="40"/>
      <c r="C105" s="39"/>
      <c r="D105" s="179" t="s">
        <v>152</v>
      </c>
      <c r="E105" s="39"/>
      <c r="F105" s="180" t="s">
        <v>1396</v>
      </c>
      <c r="G105" s="39"/>
      <c r="H105" s="39"/>
      <c r="I105" s="181"/>
      <c r="J105" s="39"/>
      <c r="K105" s="39"/>
      <c r="L105" s="40"/>
      <c r="M105" s="182"/>
      <c r="N105" s="183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152</v>
      </c>
      <c r="AU105" s="20" t="s">
        <v>79</v>
      </c>
    </row>
    <row r="106" s="2" customFormat="1" ht="16.5" customHeight="1">
      <c r="A106" s="39"/>
      <c r="B106" s="165"/>
      <c r="C106" s="166" t="s">
        <v>71</v>
      </c>
      <c r="D106" s="166" t="s">
        <v>145</v>
      </c>
      <c r="E106" s="167" t="s">
        <v>1397</v>
      </c>
      <c r="F106" s="168" t="s">
        <v>1398</v>
      </c>
      <c r="G106" s="169" t="s">
        <v>970</v>
      </c>
      <c r="H106" s="170">
        <v>4</v>
      </c>
      <c r="I106" s="171"/>
      <c r="J106" s="172">
        <f>ROUND(I106*H106,2)</f>
        <v>0</v>
      </c>
      <c r="K106" s="168" t="s">
        <v>3</v>
      </c>
      <c r="L106" s="40"/>
      <c r="M106" s="173" t="s">
        <v>3</v>
      </c>
      <c r="N106" s="174" t="s">
        <v>42</v>
      </c>
      <c r="O106" s="73"/>
      <c r="P106" s="175">
        <f>O106*H106</f>
        <v>0</v>
      </c>
      <c r="Q106" s="175">
        <v>0</v>
      </c>
      <c r="R106" s="175">
        <f>Q106*H106</f>
        <v>0</v>
      </c>
      <c r="S106" s="175">
        <v>0</v>
      </c>
      <c r="T106" s="176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177" t="s">
        <v>150</v>
      </c>
      <c r="AT106" s="177" t="s">
        <v>145</v>
      </c>
      <c r="AU106" s="177" t="s">
        <v>79</v>
      </c>
      <c r="AY106" s="20" t="s">
        <v>142</v>
      </c>
      <c r="BE106" s="178">
        <f>IF(N106="základní",J106,0)</f>
        <v>0</v>
      </c>
      <c r="BF106" s="178">
        <f>IF(N106="snížená",J106,0)</f>
        <v>0</v>
      </c>
      <c r="BG106" s="178">
        <f>IF(N106="zákl. přenesená",J106,0)</f>
        <v>0</v>
      </c>
      <c r="BH106" s="178">
        <f>IF(N106="sníž. přenesená",J106,0)</f>
        <v>0</v>
      </c>
      <c r="BI106" s="178">
        <f>IF(N106="nulová",J106,0)</f>
        <v>0</v>
      </c>
      <c r="BJ106" s="20" t="s">
        <v>79</v>
      </c>
      <c r="BK106" s="178">
        <f>ROUND(I106*H106,2)</f>
        <v>0</v>
      </c>
      <c r="BL106" s="20" t="s">
        <v>150</v>
      </c>
      <c r="BM106" s="177" t="s">
        <v>420</v>
      </c>
    </row>
    <row r="107" s="2" customFormat="1">
      <c r="A107" s="39"/>
      <c r="B107" s="40"/>
      <c r="C107" s="39"/>
      <c r="D107" s="179" t="s">
        <v>152</v>
      </c>
      <c r="E107" s="39"/>
      <c r="F107" s="180" t="s">
        <v>1398</v>
      </c>
      <c r="G107" s="39"/>
      <c r="H107" s="39"/>
      <c r="I107" s="181"/>
      <c r="J107" s="39"/>
      <c r="K107" s="39"/>
      <c r="L107" s="40"/>
      <c r="M107" s="182"/>
      <c r="N107" s="183"/>
      <c r="O107" s="73"/>
      <c r="P107" s="73"/>
      <c r="Q107" s="73"/>
      <c r="R107" s="73"/>
      <c r="S107" s="73"/>
      <c r="T107" s="74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T107" s="20" t="s">
        <v>152</v>
      </c>
      <c r="AU107" s="20" t="s">
        <v>79</v>
      </c>
    </row>
    <row r="108" s="2" customFormat="1" ht="16.5" customHeight="1">
      <c r="A108" s="39"/>
      <c r="B108" s="165"/>
      <c r="C108" s="166" t="s">
        <v>71</v>
      </c>
      <c r="D108" s="166" t="s">
        <v>145</v>
      </c>
      <c r="E108" s="167" t="s">
        <v>1399</v>
      </c>
      <c r="F108" s="168" t="s">
        <v>1400</v>
      </c>
      <c r="G108" s="169" t="s">
        <v>1401</v>
      </c>
      <c r="H108" s="170">
        <v>15</v>
      </c>
      <c r="I108" s="171"/>
      <c r="J108" s="172">
        <f>ROUND(I108*H108,2)</f>
        <v>0</v>
      </c>
      <c r="K108" s="168" t="s">
        <v>3</v>
      </c>
      <c r="L108" s="40"/>
      <c r="M108" s="173" t="s">
        <v>3</v>
      </c>
      <c r="N108" s="174" t="s">
        <v>42</v>
      </c>
      <c r="O108" s="73"/>
      <c r="P108" s="175">
        <f>O108*H108</f>
        <v>0</v>
      </c>
      <c r="Q108" s="175">
        <v>0</v>
      </c>
      <c r="R108" s="175">
        <f>Q108*H108</f>
        <v>0</v>
      </c>
      <c r="S108" s="175">
        <v>0</v>
      </c>
      <c r="T108" s="176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177" t="s">
        <v>150</v>
      </c>
      <c r="AT108" s="177" t="s">
        <v>145</v>
      </c>
      <c r="AU108" s="177" t="s">
        <v>79</v>
      </c>
      <c r="AY108" s="20" t="s">
        <v>142</v>
      </c>
      <c r="BE108" s="178">
        <f>IF(N108="základní",J108,0)</f>
        <v>0</v>
      </c>
      <c r="BF108" s="178">
        <f>IF(N108="snížená",J108,0)</f>
        <v>0</v>
      </c>
      <c r="BG108" s="178">
        <f>IF(N108="zákl. přenesená",J108,0)</f>
        <v>0</v>
      </c>
      <c r="BH108" s="178">
        <f>IF(N108="sníž. přenesená",J108,0)</f>
        <v>0</v>
      </c>
      <c r="BI108" s="178">
        <f>IF(N108="nulová",J108,0)</f>
        <v>0</v>
      </c>
      <c r="BJ108" s="20" t="s">
        <v>79</v>
      </c>
      <c r="BK108" s="178">
        <f>ROUND(I108*H108,2)</f>
        <v>0</v>
      </c>
      <c r="BL108" s="20" t="s">
        <v>150</v>
      </c>
      <c r="BM108" s="177" t="s">
        <v>432</v>
      </c>
    </row>
    <row r="109" s="2" customFormat="1">
      <c r="A109" s="39"/>
      <c r="B109" s="40"/>
      <c r="C109" s="39"/>
      <c r="D109" s="179" t="s">
        <v>152</v>
      </c>
      <c r="E109" s="39"/>
      <c r="F109" s="180" t="s">
        <v>1400</v>
      </c>
      <c r="G109" s="39"/>
      <c r="H109" s="39"/>
      <c r="I109" s="181"/>
      <c r="J109" s="39"/>
      <c r="K109" s="39"/>
      <c r="L109" s="40"/>
      <c r="M109" s="182"/>
      <c r="N109" s="183"/>
      <c r="O109" s="73"/>
      <c r="P109" s="73"/>
      <c r="Q109" s="73"/>
      <c r="R109" s="73"/>
      <c r="S109" s="73"/>
      <c r="T109" s="74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20" t="s">
        <v>152</v>
      </c>
      <c r="AU109" s="20" t="s">
        <v>79</v>
      </c>
    </row>
    <row r="110" s="2" customFormat="1" ht="16.5" customHeight="1">
      <c r="A110" s="39"/>
      <c r="B110" s="165"/>
      <c r="C110" s="166" t="s">
        <v>71</v>
      </c>
      <c r="D110" s="166" t="s">
        <v>145</v>
      </c>
      <c r="E110" s="167" t="s">
        <v>1402</v>
      </c>
      <c r="F110" s="168" t="s">
        <v>1403</v>
      </c>
      <c r="G110" s="169" t="s">
        <v>1401</v>
      </c>
      <c r="H110" s="170">
        <v>8</v>
      </c>
      <c r="I110" s="171"/>
      <c r="J110" s="172">
        <f>ROUND(I110*H110,2)</f>
        <v>0</v>
      </c>
      <c r="K110" s="168" t="s">
        <v>3</v>
      </c>
      <c r="L110" s="40"/>
      <c r="M110" s="173" t="s">
        <v>3</v>
      </c>
      <c r="N110" s="174" t="s">
        <v>42</v>
      </c>
      <c r="O110" s="73"/>
      <c r="P110" s="175">
        <f>O110*H110</f>
        <v>0</v>
      </c>
      <c r="Q110" s="175">
        <v>0</v>
      </c>
      <c r="R110" s="175">
        <f>Q110*H110</f>
        <v>0</v>
      </c>
      <c r="S110" s="175">
        <v>0</v>
      </c>
      <c r="T110" s="176">
        <f>S110*H110</f>
        <v>0</v>
      </c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R110" s="177" t="s">
        <v>150</v>
      </c>
      <c r="AT110" s="177" t="s">
        <v>145</v>
      </c>
      <c r="AU110" s="177" t="s">
        <v>79</v>
      </c>
      <c r="AY110" s="20" t="s">
        <v>142</v>
      </c>
      <c r="BE110" s="178">
        <f>IF(N110="základní",J110,0)</f>
        <v>0</v>
      </c>
      <c r="BF110" s="178">
        <f>IF(N110="snížená",J110,0)</f>
        <v>0</v>
      </c>
      <c r="BG110" s="178">
        <f>IF(N110="zákl. přenesená",J110,0)</f>
        <v>0</v>
      </c>
      <c r="BH110" s="178">
        <f>IF(N110="sníž. přenesená",J110,0)</f>
        <v>0</v>
      </c>
      <c r="BI110" s="178">
        <f>IF(N110="nulová",J110,0)</f>
        <v>0</v>
      </c>
      <c r="BJ110" s="20" t="s">
        <v>79</v>
      </c>
      <c r="BK110" s="178">
        <f>ROUND(I110*H110,2)</f>
        <v>0</v>
      </c>
      <c r="BL110" s="20" t="s">
        <v>150</v>
      </c>
      <c r="BM110" s="177" t="s">
        <v>443</v>
      </c>
    </row>
    <row r="111" s="2" customFormat="1">
      <c r="A111" s="39"/>
      <c r="B111" s="40"/>
      <c r="C111" s="39"/>
      <c r="D111" s="179" t="s">
        <v>152</v>
      </c>
      <c r="E111" s="39"/>
      <c r="F111" s="180" t="s">
        <v>1403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152</v>
      </c>
      <c r="AU111" s="20" t="s">
        <v>79</v>
      </c>
    </row>
    <row r="112" s="2" customFormat="1" ht="16.5" customHeight="1">
      <c r="A112" s="39"/>
      <c r="B112" s="165"/>
      <c r="C112" s="166" t="s">
        <v>71</v>
      </c>
      <c r="D112" s="166" t="s">
        <v>145</v>
      </c>
      <c r="E112" s="167" t="s">
        <v>1404</v>
      </c>
      <c r="F112" s="168" t="s">
        <v>1405</v>
      </c>
      <c r="G112" s="169" t="s">
        <v>1401</v>
      </c>
      <c r="H112" s="170">
        <v>5</v>
      </c>
      <c r="I112" s="171"/>
      <c r="J112" s="172">
        <f>ROUND(I112*H112,2)</f>
        <v>0</v>
      </c>
      <c r="K112" s="168" t="s">
        <v>3</v>
      </c>
      <c r="L112" s="40"/>
      <c r="M112" s="173" t="s">
        <v>3</v>
      </c>
      <c r="N112" s="174" t="s">
        <v>42</v>
      </c>
      <c r="O112" s="73"/>
      <c r="P112" s="175">
        <f>O112*H112</f>
        <v>0</v>
      </c>
      <c r="Q112" s="175">
        <v>0</v>
      </c>
      <c r="R112" s="175">
        <f>Q112*H112</f>
        <v>0</v>
      </c>
      <c r="S112" s="175">
        <v>0</v>
      </c>
      <c r="T112" s="176">
        <f>S112*H112</f>
        <v>0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150</v>
      </c>
      <c r="AT112" s="177" t="s">
        <v>145</v>
      </c>
      <c r="AU112" s="177" t="s">
        <v>79</v>
      </c>
      <c r="AY112" s="20" t="s">
        <v>142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79</v>
      </c>
      <c r="BK112" s="178">
        <f>ROUND(I112*H112,2)</f>
        <v>0</v>
      </c>
      <c r="BL112" s="20" t="s">
        <v>150</v>
      </c>
      <c r="BM112" s="177" t="s">
        <v>458</v>
      </c>
    </row>
    <row r="113" s="2" customFormat="1">
      <c r="A113" s="39"/>
      <c r="B113" s="40"/>
      <c r="C113" s="39"/>
      <c r="D113" s="179" t="s">
        <v>152</v>
      </c>
      <c r="E113" s="39"/>
      <c r="F113" s="180" t="s">
        <v>1405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152</v>
      </c>
      <c r="AU113" s="20" t="s">
        <v>79</v>
      </c>
    </row>
    <row r="114" s="2" customFormat="1" ht="16.5" customHeight="1">
      <c r="A114" s="39"/>
      <c r="B114" s="165"/>
      <c r="C114" s="166" t="s">
        <v>71</v>
      </c>
      <c r="D114" s="166" t="s">
        <v>145</v>
      </c>
      <c r="E114" s="167" t="s">
        <v>1406</v>
      </c>
      <c r="F114" s="168" t="s">
        <v>1407</v>
      </c>
      <c r="G114" s="169" t="s">
        <v>1401</v>
      </c>
      <c r="H114" s="170">
        <v>6</v>
      </c>
      <c r="I114" s="171"/>
      <c r="J114" s="172">
        <f>ROUND(I114*H114,2)</f>
        <v>0</v>
      </c>
      <c r="K114" s="168" t="s">
        <v>3</v>
      </c>
      <c r="L114" s="40"/>
      <c r="M114" s="173" t="s">
        <v>3</v>
      </c>
      <c r="N114" s="174" t="s">
        <v>42</v>
      </c>
      <c r="O114" s="73"/>
      <c r="P114" s="175">
        <f>O114*H114</f>
        <v>0</v>
      </c>
      <c r="Q114" s="175">
        <v>0</v>
      </c>
      <c r="R114" s="175">
        <f>Q114*H114</f>
        <v>0</v>
      </c>
      <c r="S114" s="175">
        <v>0</v>
      </c>
      <c r="T114" s="176">
        <f>S114*H114</f>
        <v>0</v>
      </c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R114" s="177" t="s">
        <v>150</v>
      </c>
      <c r="AT114" s="177" t="s">
        <v>145</v>
      </c>
      <c r="AU114" s="177" t="s">
        <v>79</v>
      </c>
      <c r="AY114" s="20" t="s">
        <v>142</v>
      </c>
      <c r="BE114" s="178">
        <f>IF(N114="základní",J114,0)</f>
        <v>0</v>
      </c>
      <c r="BF114" s="178">
        <f>IF(N114="snížená",J114,0)</f>
        <v>0</v>
      </c>
      <c r="BG114" s="178">
        <f>IF(N114="zákl. přenesená",J114,0)</f>
        <v>0</v>
      </c>
      <c r="BH114" s="178">
        <f>IF(N114="sníž. přenesená",J114,0)</f>
        <v>0</v>
      </c>
      <c r="BI114" s="178">
        <f>IF(N114="nulová",J114,0)</f>
        <v>0</v>
      </c>
      <c r="BJ114" s="20" t="s">
        <v>79</v>
      </c>
      <c r="BK114" s="178">
        <f>ROUND(I114*H114,2)</f>
        <v>0</v>
      </c>
      <c r="BL114" s="20" t="s">
        <v>150</v>
      </c>
      <c r="BM114" s="177" t="s">
        <v>471</v>
      </c>
    </row>
    <row r="115" s="2" customFormat="1">
      <c r="A115" s="39"/>
      <c r="B115" s="40"/>
      <c r="C115" s="39"/>
      <c r="D115" s="179" t="s">
        <v>152</v>
      </c>
      <c r="E115" s="39"/>
      <c r="F115" s="180" t="s">
        <v>1407</v>
      </c>
      <c r="G115" s="39"/>
      <c r="H115" s="39"/>
      <c r="I115" s="181"/>
      <c r="J115" s="39"/>
      <c r="K115" s="39"/>
      <c r="L115" s="40"/>
      <c r="M115" s="182"/>
      <c r="N115" s="183"/>
      <c r="O115" s="73"/>
      <c r="P115" s="73"/>
      <c r="Q115" s="73"/>
      <c r="R115" s="73"/>
      <c r="S115" s="73"/>
      <c r="T115" s="74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T115" s="20" t="s">
        <v>152</v>
      </c>
      <c r="AU115" s="20" t="s">
        <v>79</v>
      </c>
    </row>
    <row r="116" s="2" customFormat="1" ht="16.5" customHeight="1">
      <c r="A116" s="39"/>
      <c r="B116" s="165"/>
      <c r="C116" s="166" t="s">
        <v>71</v>
      </c>
      <c r="D116" s="166" t="s">
        <v>145</v>
      </c>
      <c r="E116" s="167" t="s">
        <v>1408</v>
      </c>
      <c r="F116" s="168" t="s">
        <v>1409</v>
      </c>
      <c r="G116" s="169" t="s">
        <v>1401</v>
      </c>
      <c r="H116" s="170">
        <v>6</v>
      </c>
      <c r="I116" s="171"/>
      <c r="J116" s="172">
        <f>ROUND(I116*H116,2)</f>
        <v>0</v>
      </c>
      <c r="K116" s="168" t="s">
        <v>3</v>
      </c>
      <c r="L116" s="40"/>
      <c r="M116" s="173" t="s">
        <v>3</v>
      </c>
      <c r="N116" s="174" t="s">
        <v>42</v>
      </c>
      <c r="O116" s="73"/>
      <c r="P116" s="175">
        <f>O116*H116</f>
        <v>0</v>
      </c>
      <c r="Q116" s="175">
        <v>0</v>
      </c>
      <c r="R116" s="175">
        <f>Q116*H116</f>
        <v>0</v>
      </c>
      <c r="S116" s="175">
        <v>0</v>
      </c>
      <c r="T116" s="176">
        <f>S116*H116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177" t="s">
        <v>150</v>
      </c>
      <c r="AT116" s="177" t="s">
        <v>145</v>
      </c>
      <c r="AU116" s="177" t="s">
        <v>79</v>
      </c>
      <c r="AY116" s="20" t="s">
        <v>142</v>
      </c>
      <c r="BE116" s="178">
        <f>IF(N116="základní",J116,0)</f>
        <v>0</v>
      </c>
      <c r="BF116" s="178">
        <f>IF(N116="snížená",J116,0)</f>
        <v>0</v>
      </c>
      <c r="BG116" s="178">
        <f>IF(N116="zákl. přenesená",J116,0)</f>
        <v>0</v>
      </c>
      <c r="BH116" s="178">
        <f>IF(N116="sníž. přenesená",J116,0)</f>
        <v>0</v>
      </c>
      <c r="BI116" s="178">
        <f>IF(N116="nulová",J116,0)</f>
        <v>0</v>
      </c>
      <c r="BJ116" s="20" t="s">
        <v>79</v>
      </c>
      <c r="BK116" s="178">
        <f>ROUND(I116*H116,2)</f>
        <v>0</v>
      </c>
      <c r="BL116" s="20" t="s">
        <v>150</v>
      </c>
      <c r="BM116" s="177" t="s">
        <v>474</v>
      </c>
    </row>
    <row r="117" s="2" customFormat="1">
      <c r="A117" s="39"/>
      <c r="B117" s="40"/>
      <c r="C117" s="39"/>
      <c r="D117" s="179" t="s">
        <v>152</v>
      </c>
      <c r="E117" s="39"/>
      <c r="F117" s="180" t="s">
        <v>1409</v>
      </c>
      <c r="G117" s="39"/>
      <c r="H117" s="39"/>
      <c r="I117" s="181"/>
      <c r="J117" s="39"/>
      <c r="K117" s="39"/>
      <c r="L117" s="40"/>
      <c r="M117" s="182"/>
      <c r="N117" s="183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152</v>
      </c>
      <c r="AU117" s="20" t="s">
        <v>79</v>
      </c>
    </row>
    <row r="118" s="2" customFormat="1" ht="16.5" customHeight="1">
      <c r="A118" s="39"/>
      <c r="B118" s="165"/>
      <c r="C118" s="166" t="s">
        <v>71</v>
      </c>
      <c r="D118" s="166" t="s">
        <v>145</v>
      </c>
      <c r="E118" s="167" t="s">
        <v>1410</v>
      </c>
      <c r="F118" s="168" t="s">
        <v>1411</v>
      </c>
      <c r="G118" s="169" t="s">
        <v>1401</v>
      </c>
      <c r="H118" s="170">
        <v>1</v>
      </c>
      <c r="I118" s="171"/>
      <c r="J118" s="172">
        <f>ROUND(I118*H118,2)</f>
        <v>0</v>
      </c>
      <c r="K118" s="168" t="s">
        <v>3</v>
      </c>
      <c r="L118" s="40"/>
      <c r="M118" s="173" t="s">
        <v>3</v>
      </c>
      <c r="N118" s="174" t="s">
        <v>42</v>
      </c>
      <c r="O118" s="73"/>
      <c r="P118" s="175">
        <f>O118*H118</f>
        <v>0</v>
      </c>
      <c r="Q118" s="175">
        <v>0</v>
      </c>
      <c r="R118" s="175">
        <f>Q118*H118</f>
        <v>0</v>
      </c>
      <c r="S118" s="175">
        <v>0</v>
      </c>
      <c r="T118" s="176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177" t="s">
        <v>150</v>
      </c>
      <c r="AT118" s="177" t="s">
        <v>145</v>
      </c>
      <c r="AU118" s="177" t="s">
        <v>79</v>
      </c>
      <c r="AY118" s="20" t="s">
        <v>142</v>
      </c>
      <c r="BE118" s="178">
        <f>IF(N118="základní",J118,0)</f>
        <v>0</v>
      </c>
      <c r="BF118" s="178">
        <f>IF(N118="snížená",J118,0)</f>
        <v>0</v>
      </c>
      <c r="BG118" s="178">
        <f>IF(N118="zákl. přenesená",J118,0)</f>
        <v>0</v>
      </c>
      <c r="BH118" s="178">
        <f>IF(N118="sníž. přenesená",J118,0)</f>
        <v>0</v>
      </c>
      <c r="BI118" s="178">
        <f>IF(N118="nulová",J118,0)</f>
        <v>0</v>
      </c>
      <c r="BJ118" s="20" t="s">
        <v>79</v>
      </c>
      <c r="BK118" s="178">
        <f>ROUND(I118*H118,2)</f>
        <v>0</v>
      </c>
      <c r="BL118" s="20" t="s">
        <v>150</v>
      </c>
      <c r="BM118" s="177" t="s">
        <v>499</v>
      </c>
    </row>
    <row r="119" s="2" customFormat="1">
      <c r="A119" s="39"/>
      <c r="B119" s="40"/>
      <c r="C119" s="39"/>
      <c r="D119" s="179" t="s">
        <v>152</v>
      </c>
      <c r="E119" s="39"/>
      <c r="F119" s="180" t="s">
        <v>1411</v>
      </c>
      <c r="G119" s="39"/>
      <c r="H119" s="39"/>
      <c r="I119" s="181"/>
      <c r="J119" s="39"/>
      <c r="K119" s="39"/>
      <c r="L119" s="40"/>
      <c r="M119" s="182"/>
      <c r="N119" s="183"/>
      <c r="O119" s="73"/>
      <c r="P119" s="73"/>
      <c r="Q119" s="73"/>
      <c r="R119" s="73"/>
      <c r="S119" s="73"/>
      <c r="T119" s="74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20" t="s">
        <v>152</v>
      </c>
      <c r="AU119" s="20" t="s">
        <v>79</v>
      </c>
    </row>
    <row r="120" s="2" customFormat="1" ht="16.5" customHeight="1">
      <c r="A120" s="39"/>
      <c r="B120" s="165"/>
      <c r="C120" s="166" t="s">
        <v>71</v>
      </c>
      <c r="D120" s="166" t="s">
        <v>145</v>
      </c>
      <c r="E120" s="167" t="s">
        <v>1412</v>
      </c>
      <c r="F120" s="168" t="s">
        <v>1413</v>
      </c>
      <c r="G120" s="169" t="s">
        <v>148</v>
      </c>
      <c r="H120" s="170">
        <v>8</v>
      </c>
      <c r="I120" s="171"/>
      <c r="J120" s="172">
        <f>ROUND(I120*H120,2)</f>
        <v>0</v>
      </c>
      <c r="K120" s="168" t="s">
        <v>3</v>
      </c>
      <c r="L120" s="40"/>
      <c r="M120" s="173" t="s">
        <v>3</v>
      </c>
      <c r="N120" s="174" t="s">
        <v>42</v>
      </c>
      <c r="O120" s="73"/>
      <c r="P120" s="175">
        <f>O120*H120</f>
        <v>0</v>
      </c>
      <c r="Q120" s="175">
        <v>0</v>
      </c>
      <c r="R120" s="175">
        <f>Q120*H120</f>
        <v>0</v>
      </c>
      <c r="S120" s="175">
        <v>0</v>
      </c>
      <c r="T120" s="176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177" t="s">
        <v>150</v>
      </c>
      <c r="AT120" s="177" t="s">
        <v>145</v>
      </c>
      <c r="AU120" s="177" t="s">
        <v>79</v>
      </c>
      <c r="AY120" s="20" t="s">
        <v>142</v>
      </c>
      <c r="BE120" s="178">
        <f>IF(N120="základní",J120,0)</f>
        <v>0</v>
      </c>
      <c r="BF120" s="178">
        <f>IF(N120="snížená",J120,0)</f>
        <v>0</v>
      </c>
      <c r="BG120" s="178">
        <f>IF(N120="zákl. přenesená",J120,0)</f>
        <v>0</v>
      </c>
      <c r="BH120" s="178">
        <f>IF(N120="sníž. přenesená",J120,0)</f>
        <v>0</v>
      </c>
      <c r="BI120" s="178">
        <f>IF(N120="nulová",J120,0)</f>
        <v>0</v>
      </c>
      <c r="BJ120" s="20" t="s">
        <v>79</v>
      </c>
      <c r="BK120" s="178">
        <f>ROUND(I120*H120,2)</f>
        <v>0</v>
      </c>
      <c r="BL120" s="20" t="s">
        <v>150</v>
      </c>
      <c r="BM120" s="177" t="s">
        <v>508</v>
      </c>
    </row>
    <row r="121" s="2" customFormat="1">
      <c r="A121" s="39"/>
      <c r="B121" s="40"/>
      <c r="C121" s="39"/>
      <c r="D121" s="179" t="s">
        <v>152</v>
      </c>
      <c r="E121" s="39"/>
      <c r="F121" s="180" t="s">
        <v>1413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152</v>
      </c>
      <c r="AU121" s="20" t="s">
        <v>79</v>
      </c>
    </row>
    <row r="122" s="2" customFormat="1" ht="16.5" customHeight="1">
      <c r="A122" s="39"/>
      <c r="B122" s="165"/>
      <c r="C122" s="166" t="s">
        <v>71</v>
      </c>
      <c r="D122" s="166" t="s">
        <v>145</v>
      </c>
      <c r="E122" s="167" t="s">
        <v>1414</v>
      </c>
      <c r="F122" s="168" t="s">
        <v>1415</v>
      </c>
      <c r="G122" s="169" t="s">
        <v>1158</v>
      </c>
      <c r="H122" s="170">
        <v>1</v>
      </c>
      <c r="I122" s="171"/>
      <c r="J122" s="172">
        <f>ROUND(I122*H122,2)</f>
        <v>0</v>
      </c>
      <c r="K122" s="168" t="s">
        <v>3</v>
      </c>
      <c r="L122" s="40"/>
      <c r="M122" s="173" t="s">
        <v>3</v>
      </c>
      <c r="N122" s="174" t="s">
        <v>42</v>
      </c>
      <c r="O122" s="73"/>
      <c r="P122" s="175">
        <f>O122*H122</f>
        <v>0</v>
      </c>
      <c r="Q122" s="175">
        <v>0</v>
      </c>
      <c r="R122" s="175">
        <f>Q122*H122</f>
        <v>0</v>
      </c>
      <c r="S122" s="175">
        <v>0</v>
      </c>
      <c r="T122" s="176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150</v>
      </c>
      <c r="AT122" s="177" t="s">
        <v>145</v>
      </c>
      <c r="AU122" s="177" t="s">
        <v>79</v>
      </c>
      <c r="AY122" s="20" t="s">
        <v>142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79</v>
      </c>
      <c r="BK122" s="178">
        <f>ROUND(I122*H122,2)</f>
        <v>0</v>
      </c>
      <c r="BL122" s="20" t="s">
        <v>150</v>
      </c>
      <c r="BM122" s="177" t="s">
        <v>521</v>
      </c>
    </row>
    <row r="123" s="2" customFormat="1">
      <c r="A123" s="39"/>
      <c r="B123" s="40"/>
      <c r="C123" s="39"/>
      <c r="D123" s="179" t="s">
        <v>152</v>
      </c>
      <c r="E123" s="39"/>
      <c r="F123" s="180" t="s">
        <v>1415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152</v>
      </c>
      <c r="AU123" s="20" t="s">
        <v>79</v>
      </c>
    </row>
    <row r="124" s="2" customFormat="1">
      <c r="A124" s="39"/>
      <c r="B124" s="40"/>
      <c r="C124" s="39"/>
      <c r="D124" s="179" t="s">
        <v>403</v>
      </c>
      <c r="E124" s="39"/>
      <c r="F124" s="222" t="s">
        <v>1416</v>
      </c>
      <c r="G124" s="39"/>
      <c r="H124" s="39"/>
      <c r="I124" s="181"/>
      <c r="J124" s="39"/>
      <c r="K124" s="39"/>
      <c r="L124" s="40"/>
      <c r="M124" s="182"/>
      <c r="N124" s="183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403</v>
      </c>
      <c r="AU124" s="20" t="s">
        <v>79</v>
      </c>
    </row>
    <row r="125" s="12" customFormat="1" ht="25.92" customHeight="1">
      <c r="A125" s="12"/>
      <c r="B125" s="152"/>
      <c r="C125" s="12"/>
      <c r="D125" s="153" t="s">
        <v>70</v>
      </c>
      <c r="E125" s="154" t="s">
        <v>791</v>
      </c>
      <c r="F125" s="154" t="s">
        <v>1417</v>
      </c>
      <c r="G125" s="12"/>
      <c r="H125" s="12"/>
      <c r="I125" s="155"/>
      <c r="J125" s="156">
        <f>BK125</f>
        <v>0</v>
      </c>
      <c r="K125" s="12"/>
      <c r="L125" s="152"/>
      <c r="M125" s="157"/>
      <c r="N125" s="158"/>
      <c r="O125" s="158"/>
      <c r="P125" s="159">
        <f>SUM(P126:P135)</f>
        <v>0</v>
      </c>
      <c r="Q125" s="158"/>
      <c r="R125" s="159">
        <f>SUM(R126:R135)</f>
        <v>0</v>
      </c>
      <c r="S125" s="158"/>
      <c r="T125" s="160">
        <f>SUM(T126:T135)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3" t="s">
        <v>79</v>
      </c>
      <c r="AT125" s="161" t="s">
        <v>70</v>
      </c>
      <c r="AU125" s="161" t="s">
        <v>71</v>
      </c>
      <c r="AY125" s="153" t="s">
        <v>142</v>
      </c>
      <c r="BK125" s="162">
        <f>SUM(BK126:BK135)</f>
        <v>0</v>
      </c>
    </row>
    <row r="126" s="2" customFormat="1" ht="16.5" customHeight="1">
      <c r="A126" s="39"/>
      <c r="B126" s="165"/>
      <c r="C126" s="166" t="s">
        <v>71</v>
      </c>
      <c r="D126" s="166" t="s">
        <v>145</v>
      </c>
      <c r="E126" s="167" t="s">
        <v>1418</v>
      </c>
      <c r="F126" s="168" t="s">
        <v>1419</v>
      </c>
      <c r="G126" s="169" t="s">
        <v>970</v>
      </c>
      <c r="H126" s="170">
        <v>3</v>
      </c>
      <c r="I126" s="171"/>
      <c r="J126" s="172">
        <f>ROUND(I126*H126,2)</f>
        <v>0</v>
      </c>
      <c r="K126" s="168" t="s">
        <v>3</v>
      </c>
      <c r="L126" s="40"/>
      <c r="M126" s="173" t="s">
        <v>3</v>
      </c>
      <c r="N126" s="174" t="s">
        <v>42</v>
      </c>
      <c r="O126" s="73"/>
      <c r="P126" s="175">
        <f>O126*H126</f>
        <v>0</v>
      </c>
      <c r="Q126" s="175">
        <v>0</v>
      </c>
      <c r="R126" s="175">
        <f>Q126*H126</f>
        <v>0</v>
      </c>
      <c r="S126" s="175">
        <v>0</v>
      </c>
      <c r="T126" s="176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177" t="s">
        <v>150</v>
      </c>
      <c r="AT126" s="177" t="s">
        <v>145</v>
      </c>
      <c r="AU126" s="177" t="s">
        <v>79</v>
      </c>
      <c r="AY126" s="20" t="s">
        <v>142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20" t="s">
        <v>79</v>
      </c>
      <c r="BK126" s="178">
        <f>ROUND(I126*H126,2)</f>
        <v>0</v>
      </c>
      <c r="BL126" s="20" t="s">
        <v>150</v>
      </c>
      <c r="BM126" s="177" t="s">
        <v>533</v>
      </c>
    </row>
    <row r="127" s="2" customFormat="1">
      <c r="A127" s="39"/>
      <c r="B127" s="40"/>
      <c r="C127" s="39"/>
      <c r="D127" s="179" t="s">
        <v>152</v>
      </c>
      <c r="E127" s="39"/>
      <c r="F127" s="180" t="s">
        <v>1419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152</v>
      </c>
      <c r="AU127" s="20" t="s">
        <v>79</v>
      </c>
    </row>
    <row r="128" s="2" customFormat="1">
      <c r="A128" s="39"/>
      <c r="B128" s="40"/>
      <c r="C128" s="39"/>
      <c r="D128" s="179" t="s">
        <v>403</v>
      </c>
      <c r="E128" s="39"/>
      <c r="F128" s="222" t="s">
        <v>1420</v>
      </c>
      <c r="G128" s="39"/>
      <c r="H128" s="39"/>
      <c r="I128" s="181"/>
      <c r="J128" s="39"/>
      <c r="K128" s="39"/>
      <c r="L128" s="40"/>
      <c r="M128" s="182"/>
      <c r="N128" s="183"/>
      <c r="O128" s="73"/>
      <c r="P128" s="73"/>
      <c r="Q128" s="73"/>
      <c r="R128" s="73"/>
      <c r="S128" s="73"/>
      <c r="T128" s="74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20" t="s">
        <v>403</v>
      </c>
      <c r="AU128" s="20" t="s">
        <v>79</v>
      </c>
    </row>
    <row r="129" s="2" customFormat="1" ht="16.5" customHeight="1">
      <c r="A129" s="39"/>
      <c r="B129" s="165"/>
      <c r="C129" s="166" t="s">
        <v>71</v>
      </c>
      <c r="D129" s="166" t="s">
        <v>145</v>
      </c>
      <c r="E129" s="167" t="s">
        <v>1421</v>
      </c>
      <c r="F129" s="168" t="s">
        <v>1422</v>
      </c>
      <c r="G129" s="169" t="s">
        <v>970</v>
      </c>
      <c r="H129" s="170">
        <v>1</v>
      </c>
      <c r="I129" s="171"/>
      <c r="J129" s="172">
        <f>ROUND(I129*H129,2)</f>
        <v>0</v>
      </c>
      <c r="K129" s="168" t="s">
        <v>3</v>
      </c>
      <c r="L129" s="40"/>
      <c r="M129" s="173" t="s">
        <v>3</v>
      </c>
      <c r="N129" s="174" t="s">
        <v>42</v>
      </c>
      <c r="O129" s="73"/>
      <c r="P129" s="175">
        <f>O129*H129</f>
        <v>0</v>
      </c>
      <c r="Q129" s="175">
        <v>0</v>
      </c>
      <c r="R129" s="175">
        <f>Q129*H129</f>
        <v>0</v>
      </c>
      <c r="S129" s="175">
        <v>0</v>
      </c>
      <c r="T129" s="176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177" t="s">
        <v>150</v>
      </c>
      <c r="AT129" s="177" t="s">
        <v>145</v>
      </c>
      <c r="AU129" s="177" t="s">
        <v>79</v>
      </c>
      <c r="AY129" s="20" t="s">
        <v>142</v>
      </c>
      <c r="BE129" s="178">
        <f>IF(N129="základní",J129,0)</f>
        <v>0</v>
      </c>
      <c r="BF129" s="178">
        <f>IF(N129="snížená",J129,0)</f>
        <v>0</v>
      </c>
      <c r="BG129" s="178">
        <f>IF(N129="zákl. přenesená",J129,0)</f>
        <v>0</v>
      </c>
      <c r="BH129" s="178">
        <f>IF(N129="sníž. přenesená",J129,0)</f>
        <v>0</v>
      </c>
      <c r="BI129" s="178">
        <f>IF(N129="nulová",J129,0)</f>
        <v>0</v>
      </c>
      <c r="BJ129" s="20" t="s">
        <v>79</v>
      </c>
      <c r="BK129" s="178">
        <f>ROUND(I129*H129,2)</f>
        <v>0</v>
      </c>
      <c r="BL129" s="20" t="s">
        <v>150</v>
      </c>
      <c r="BM129" s="177" t="s">
        <v>546</v>
      </c>
    </row>
    <row r="130" s="2" customFormat="1">
      <c r="A130" s="39"/>
      <c r="B130" s="40"/>
      <c r="C130" s="39"/>
      <c r="D130" s="179" t="s">
        <v>152</v>
      </c>
      <c r="E130" s="39"/>
      <c r="F130" s="180" t="s">
        <v>1422</v>
      </c>
      <c r="G130" s="39"/>
      <c r="H130" s="39"/>
      <c r="I130" s="181"/>
      <c r="J130" s="39"/>
      <c r="K130" s="39"/>
      <c r="L130" s="40"/>
      <c r="M130" s="182"/>
      <c r="N130" s="183"/>
      <c r="O130" s="73"/>
      <c r="P130" s="73"/>
      <c r="Q130" s="73"/>
      <c r="R130" s="73"/>
      <c r="S130" s="73"/>
      <c r="T130" s="74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20" t="s">
        <v>152</v>
      </c>
      <c r="AU130" s="20" t="s">
        <v>79</v>
      </c>
    </row>
    <row r="131" s="2" customFormat="1">
      <c r="A131" s="39"/>
      <c r="B131" s="40"/>
      <c r="C131" s="39"/>
      <c r="D131" s="179" t="s">
        <v>403</v>
      </c>
      <c r="E131" s="39"/>
      <c r="F131" s="222" t="s">
        <v>1423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403</v>
      </c>
      <c r="AU131" s="20" t="s">
        <v>79</v>
      </c>
    </row>
    <row r="132" s="2" customFormat="1" ht="16.5" customHeight="1">
      <c r="A132" s="39"/>
      <c r="B132" s="165"/>
      <c r="C132" s="166" t="s">
        <v>71</v>
      </c>
      <c r="D132" s="166" t="s">
        <v>145</v>
      </c>
      <c r="E132" s="167" t="s">
        <v>1424</v>
      </c>
      <c r="F132" s="168" t="s">
        <v>1425</v>
      </c>
      <c r="G132" s="169" t="s">
        <v>1401</v>
      </c>
      <c r="H132" s="170">
        <v>45</v>
      </c>
      <c r="I132" s="171"/>
      <c r="J132" s="172">
        <f>ROUND(I132*H132,2)</f>
        <v>0</v>
      </c>
      <c r="K132" s="168" t="s">
        <v>3</v>
      </c>
      <c r="L132" s="40"/>
      <c r="M132" s="173" t="s">
        <v>3</v>
      </c>
      <c r="N132" s="174" t="s">
        <v>42</v>
      </c>
      <c r="O132" s="73"/>
      <c r="P132" s="175">
        <f>O132*H132</f>
        <v>0</v>
      </c>
      <c r="Q132" s="175">
        <v>0</v>
      </c>
      <c r="R132" s="175">
        <f>Q132*H132</f>
        <v>0</v>
      </c>
      <c r="S132" s="175">
        <v>0</v>
      </c>
      <c r="T132" s="176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177" t="s">
        <v>150</v>
      </c>
      <c r="AT132" s="177" t="s">
        <v>145</v>
      </c>
      <c r="AU132" s="177" t="s">
        <v>79</v>
      </c>
      <c r="AY132" s="20" t="s">
        <v>142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20" t="s">
        <v>79</v>
      </c>
      <c r="BK132" s="178">
        <f>ROUND(I132*H132,2)</f>
        <v>0</v>
      </c>
      <c r="BL132" s="20" t="s">
        <v>150</v>
      </c>
      <c r="BM132" s="177" t="s">
        <v>558</v>
      </c>
    </row>
    <row r="133" s="2" customFormat="1">
      <c r="A133" s="39"/>
      <c r="B133" s="40"/>
      <c r="C133" s="39"/>
      <c r="D133" s="179" t="s">
        <v>152</v>
      </c>
      <c r="E133" s="39"/>
      <c r="F133" s="180" t="s">
        <v>1425</v>
      </c>
      <c r="G133" s="39"/>
      <c r="H133" s="39"/>
      <c r="I133" s="181"/>
      <c r="J133" s="39"/>
      <c r="K133" s="39"/>
      <c r="L133" s="40"/>
      <c r="M133" s="182"/>
      <c r="N133" s="183"/>
      <c r="O133" s="73"/>
      <c r="P133" s="73"/>
      <c r="Q133" s="73"/>
      <c r="R133" s="73"/>
      <c r="S133" s="73"/>
      <c r="T133" s="74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20" t="s">
        <v>152</v>
      </c>
      <c r="AU133" s="20" t="s">
        <v>79</v>
      </c>
    </row>
    <row r="134" s="2" customFormat="1" ht="16.5" customHeight="1">
      <c r="A134" s="39"/>
      <c r="B134" s="165"/>
      <c r="C134" s="166" t="s">
        <v>71</v>
      </c>
      <c r="D134" s="166" t="s">
        <v>145</v>
      </c>
      <c r="E134" s="167" t="s">
        <v>1426</v>
      </c>
      <c r="F134" s="168" t="s">
        <v>1427</v>
      </c>
      <c r="G134" s="169" t="s">
        <v>1158</v>
      </c>
      <c r="H134" s="170">
        <v>1</v>
      </c>
      <c r="I134" s="171"/>
      <c r="J134" s="172">
        <f>ROUND(I134*H134,2)</f>
        <v>0</v>
      </c>
      <c r="K134" s="168" t="s">
        <v>3</v>
      </c>
      <c r="L134" s="40"/>
      <c r="M134" s="173" t="s">
        <v>3</v>
      </c>
      <c r="N134" s="174" t="s">
        <v>42</v>
      </c>
      <c r="O134" s="73"/>
      <c r="P134" s="175">
        <f>O134*H134</f>
        <v>0</v>
      </c>
      <c r="Q134" s="175">
        <v>0</v>
      </c>
      <c r="R134" s="175">
        <f>Q134*H134</f>
        <v>0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150</v>
      </c>
      <c r="AT134" s="177" t="s">
        <v>145</v>
      </c>
      <c r="AU134" s="177" t="s">
        <v>79</v>
      </c>
      <c r="AY134" s="20" t="s">
        <v>142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79</v>
      </c>
      <c r="BK134" s="178">
        <f>ROUND(I134*H134,2)</f>
        <v>0</v>
      </c>
      <c r="BL134" s="20" t="s">
        <v>150</v>
      </c>
      <c r="BM134" s="177" t="s">
        <v>572</v>
      </c>
    </row>
    <row r="135" s="2" customFormat="1">
      <c r="A135" s="39"/>
      <c r="B135" s="40"/>
      <c r="C135" s="39"/>
      <c r="D135" s="179" t="s">
        <v>152</v>
      </c>
      <c r="E135" s="39"/>
      <c r="F135" s="180" t="s">
        <v>1427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152</v>
      </c>
      <c r="AU135" s="20" t="s">
        <v>79</v>
      </c>
    </row>
    <row r="136" s="12" customFormat="1" ht="25.92" customHeight="1">
      <c r="A136" s="12"/>
      <c r="B136" s="152"/>
      <c r="C136" s="12"/>
      <c r="D136" s="153" t="s">
        <v>70</v>
      </c>
      <c r="E136" s="154" t="s">
        <v>807</v>
      </c>
      <c r="F136" s="154" t="s">
        <v>1428</v>
      </c>
      <c r="G136" s="12"/>
      <c r="H136" s="12"/>
      <c r="I136" s="155"/>
      <c r="J136" s="156">
        <f>BK136</f>
        <v>0</v>
      </c>
      <c r="K136" s="12"/>
      <c r="L136" s="152"/>
      <c r="M136" s="157"/>
      <c r="N136" s="158"/>
      <c r="O136" s="158"/>
      <c r="P136" s="159">
        <f>SUM(P137:P149)</f>
        <v>0</v>
      </c>
      <c r="Q136" s="158"/>
      <c r="R136" s="159">
        <f>SUM(R137:R149)</f>
        <v>0</v>
      </c>
      <c r="S136" s="158"/>
      <c r="T136" s="160">
        <f>SUM(T137:T149)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3" t="s">
        <v>79</v>
      </c>
      <c r="AT136" s="161" t="s">
        <v>70</v>
      </c>
      <c r="AU136" s="161" t="s">
        <v>71</v>
      </c>
      <c r="AY136" s="153" t="s">
        <v>142</v>
      </c>
      <c r="BK136" s="162">
        <f>SUM(BK137:BK149)</f>
        <v>0</v>
      </c>
    </row>
    <row r="137" s="2" customFormat="1" ht="16.5" customHeight="1">
      <c r="A137" s="39"/>
      <c r="B137" s="165"/>
      <c r="C137" s="166" t="s">
        <v>71</v>
      </c>
      <c r="D137" s="166" t="s">
        <v>145</v>
      </c>
      <c r="E137" s="167" t="s">
        <v>1429</v>
      </c>
      <c r="F137" s="168" t="s">
        <v>1430</v>
      </c>
      <c r="G137" s="169" t="s">
        <v>970</v>
      </c>
      <c r="H137" s="170">
        <v>1</v>
      </c>
      <c r="I137" s="171"/>
      <c r="J137" s="172">
        <f>ROUND(I137*H137,2)</f>
        <v>0</v>
      </c>
      <c r="K137" s="168" t="s">
        <v>3</v>
      </c>
      <c r="L137" s="40"/>
      <c r="M137" s="173" t="s">
        <v>3</v>
      </c>
      <c r="N137" s="174" t="s">
        <v>42</v>
      </c>
      <c r="O137" s="73"/>
      <c r="P137" s="175">
        <f>O137*H137</f>
        <v>0</v>
      </c>
      <c r="Q137" s="175">
        <v>0</v>
      </c>
      <c r="R137" s="175">
        <f>Q137*H137</f>
        <v>0</v>
      </c>
      <c r="S137" s="175">
        <v>0</v>
      </c>
      <c r="T137" s="176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177" t="s">
        <v>150</v>
      </c>
      <c r="AT137" s="177" t="s">
        <v>145</v>
      </c>
      <c r="AU137" s="177" t="s">
        <v>79</v>
      </c>
      <c r="AY137" s="20" t="s">
        <v>142</v>
      </c>
      <c r="BE137" s="178">
        <f>IF(N137="základní",J137,0)</f>
        <v>0</v>
      </c>
      <c r="BF137" s="178">
        <f>IF(N137="snížená",J137,0)</f>
        <v>0</v>
      </c>
      <c r="BG137" s="178">
        <f>IF(N137="zákl. přenesená",J137,0)</f>
        <v>0</v>
      </c>
      <c r="BH137" s="178">
        <f>IF(N137="sníž. přenesená",J137,0)</f>
        <v>0</v>
      </c>
      <c r="BI137" s="178">
        <f>IF(N137="nulová",J137,0)</f>
        <v>0</v>
      </c>
      <c r="BJ137" s="20" t="s">
        <v>79</v>
      </c>
      <c r="BK137" s="178">
        <f>ROUND(I137*H137,2)</f>
        <v>0</v>
      </c>
      <c r="BL137" s="20" t="s">
        <v>150</v>
      </c>
      <c r="BM137" s="177" t="s">
        <v>583</v>
      </c>
    </row>
    <row r="138" s="2" customFormat="1">
      <c r="A138" s="39"/>
      <c r="B138" s="40"/>
      <c r="C138" s="39"/>
      <c r="D138" s="179" t="s">
        <v>152</v>
      </c>
      <c r="E138" s="39"/>
      <c r="F138" s="180" t="s">
        <v>1430</v>
      </c>
      <c r="G138" s="39"/>
      <c r="H138" s="39"/>
      <c r="I138" s="181"/>
      <c r="J138" s="39"/>
      <c r="K138" s="39"/>
      <c r="L138" s="40"/>
      <c r="M138" s="182"/>
      <c r="N138" s="183"/>
      <c r="O138" s="73"/>
      <c r="P138" s="73"/>
      <c r="Q138" s="73"/>
      <c r="R138" s="73"/>
      <c r="S138" s="73"/>
      <c r="T138" s="74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20" t="s">
        <v>152</v>
      </c>
      <c r="AU138" s="20" t="s">
        <v>79</v>
      </c>
    </row>
    <row r="139" s="2" customFormat="1">
      <c r="A139" s="39"/>
      <c r="B139" s="40"/>
      <c r="C139" s="39"/>
      <c r="D139" s="179" t="s">
        <v>403</v>
      </c>
      <c r="E139" s="39"/>
      <c r="F139" s="222" t="s">
        <v>1431</v>
      </c>
      <c r="G139" s="39"/>
      <c r="H139" s="39"/>
      <c r="I139" s="181"/>
      <c r="J139" s="39"/>
      <c r="K139" s="39"/>
      <c r="L139" s="40"/>
      <c r="M139" s="182"/>
      <c r="N139" s="183"/>
      <c r="O139" s="73"/>
      <c r="P139" s="73"/>
      <c r="Q139" s="73"/>
      <c r="R139" s="73"/>
      <c r="S139" s="73"/>
      <c r="T139" s="74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403</v>
      </c>
      <c r="AU139" s="20" t="s">
        <v>79</v>
      </c>
    </row>
    <row r="140" s="2" customFormat="1" ht="16.5" customHeight="1">
      <c r="A140" s="39"/>
      <c r="B140" s="165"/>
      <c r="C140" s="166" t="s">
        <v>71</v>
      </c>
      <c r="D140" s="166" t="s">
        <v>145</v>
      </c>
      <c r="E140" s="167" t="s">
        <v>1432</v>
      </c>
      <c r="F140" s="168" t="s">
        <v>1433</v>
      </c>
      <c r="G140" s="169" t="s">
        <v>970</v>
      </c>
      <c r="H140" s="170">
        <v>1</v>
      </c>
      <c r="I140" s="171"/>
      <c r="J140" s="172">
        <f>ROUND(I140*H140,2)</f>
        <v>0</v>
      </c>
      <c r="K140" s="168" t="s">
        <v>3</v>
      </c>
      <c r="L140" s="40"/>
      <c r="M140" s="173" t="s">
        <v>3</v>
      </c>
      <c r="N140" s="174" t="s">
        <v>42</v>
      </c>
      <c r="O140" s="73"/>
      <c r="P140" s="175">
        <f>O140*H140</f>
        <v>0</v>
      </c>
      <c r="Q140" s="175">
        <v>0</v>
      </c>
      <c r="R140" s="175">
        <f>Q140*H140</f>
        <v>0</v>
      </c>
      <c r="S140" s="175">
        <v>0</v>
      </c>
      <c r="T140" s="176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177" t="s">
        <v>150</v>
      </c>
      <c r="AT140" s="177" t="s">
        <v>145</v>
      </c>
      <c r="AU140" s="177" t="s">
        <v>79</v>
      </c>
      <c r="AY140" s="20" t="s">
        <v>142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20" t="s">
        <v>79</v>
      </c>
      <c r="BK140" s="178">
        <f>ROUND(I140*H140,2)</f>
        <v>0</v>
      </c>
      <c r="BL140" s="20" t="s">
        <v>150</v>
      </c>
      <c r="BM140" s="177" t="s">
        <v>595</v>
      </c>
    </row>
    <row r="141" s="2" customFormat="1">
      <c r="A141" s="39"/>
      <c r="B141" s="40"/>
      <c r="C141" s="39"/>
      <c r="D141" s="179" t="s">
        <v>152</v>
      </c>
      <c r="E141" s="39"/>
      <c r="F141" s="180" t="s">
        <v>1433</v>
      </c>
      <c r="G141" s="39"/>
      <c r="H141" s="39"/>
      <c r="I141" s="181"/>
      <c r="J141" s="39"/>
      <c r="K141" s="39"/>
      <c r="L141" s="40"/>
      <c r="M141" s="182"/>
      <c r="N141" s="183"/>
      <c r="O141" s="73"/>
      <c r="P141" s="73"/>
      <c r="Q141" s="73"/>
      <c r="R141" s="73"/>
      <c r="S141" s="73"/>
      <c r="T141" s="74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20" t="s">
        <v>152</v>
      </c>
      <c r="AU141" s="20" t="s">
        <v>79</v>
      </c>
    </row>
    <row r="142" s="2" customFormat="1">
      <c r="A142" s="39"/>
      <c r="B142" s="40"/>
      <c r="C142" s="39"/>
      <c r="D142" s="179" t="s">
        <v>403</v>
      </c>
      <c r="E142" s="39"/>
      <c r="F142" s="222" t="s">
        <v>1434</v>
      </c>
      <c r="G142" s="39"/>
      <c r="H142" s="39"/>
      <c r="I142" s="181"/>
      <c r="J142" s="39"/>
      <c r="K142" s="39"/>
      <c r="L142" s="40"/>
      <c r="M142" s="182"/>
      <c r="N142" s="183"/>
      <c r="O142" s="73"/>
      <c r="P142" s="73"/>
      <c r="Q142" s="73"/>
      <c r="R142" s="73"/>
      <c r="S142" s="73"/>
      <c r="T142" s="74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T142" s="20" t="s">
        <v>403</v>
      </c>
      <c r="AU142" s="20" t="s">
        <v>79</v>
      </c>
    </row>
    <row r="143" s="2" customFormat="1" ht="16.5" customHeight="1">
      <c r="A143" s="39"/>
      <c r="B143" s="165"/>
      <c r="C143" s="166" t="s">
        <v>71</v>
      </c>
      <c r="D143" s="166" t="s">
        <v>145</v>
      </c>
      <c r="E143" s="167" t="s">
        <v>1435</v>
      </c>
      <c r="F143" s="168" t="s">
        <v>1436</v>
      </c>
      <c r="G143" s="169" t="s">
        <v>1401</v>
      </c>
      <c r="H143" s="170">
        <v>15</v>
      </c>
      <c r="I143" s="171"/>
      <c r="J143" s="172">
        <f>ROUND(I143*H143,2)</f>
        <v>0</v>
      </c>
      <c r="K143" s="168" t="s">
        <v>3</v>
      </c>
      <c r="L143" s="40"/>
      <c r="M143" s="173" t="s">
        <v>3</v>
      </c>
      <c r="N143" s="174" t="s">
        <v>42</v>
      </c>
      <c r="O143" s="73"/>
      <c r="P143" s="175">
        <f>O143*H143</f>
        <v>0</v>
      </c>
      <c r="Q143" s="175">
        <v>0</v>
      </c>
      <c r="R143" s="175">
        <f>Q143*H143</f>
        <v>0</v>
      </c>
      <c r="S143" s="175">
        <v>0</v>
      </c>
      <c r="T143" s="176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177" t="s">
        <v>150</v>
      </c>
      <c r="AT143" s="177" t="s">
        <v>145</v>
      </c>
      <c r="AU143" s="177" t="s">
        <v>79</v>
      </c>
      <c r="AY143" s="20" t="s">
        <v>142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20" t="s">
        <v>79</v>
      </c>
      <c r="BK143" s="178">
        <f>ROUND(I143*H143,2)</f>
        <v>0</v>
      </c>
      <c r="BL143" s="20" t="s">
        <v>150</v>
      </c>
      <c r="BM143" s="177" t="s">
        <v>609</v>
      </c>
    </row>
    <row r="144" s="2" customFormat="1">
      <c r="A144" s="39"/>
      <c r="B144" s="40"/>
      <c r="C144" s="39"/>
      <c r="D144" s="179" t="s">
        <v>152</v>
      </c>
      <c r="E144" s="39"/>
      <c r="F144" s="180" t="s">
        <v>1436</v>
      </c>
      <c r="G144" s="39"/>
      <c r="H144" s="39"/>
      <c r="I144" s="181"/>
      <c r="J144" s="39"/>
      <c r="K144" s="39"/>
      <c r="L144" s="40"/>
      <c r="M144" s="182"/>
      <c r="N144" s="183"/>
      <c r="O144" s="73"/>
      <c r="P144" s="73"/>
      <c r="Q144" s="73"/>
      <c r="R144" s="73"/>
      <c r="S144" s="73"/>
      <c r="T144" s="74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20" t="s">
        <v>152</v>
      </c>
      <c r="AU144" s="20" t="s">
        <v>79</v>
      </c>
    </row>
    <row r="145" s="2" customFormat="1" ht="16.5" customHeight="1">
      <c r="A145" s="39"/>
      <c r="B145" s="165"/>
      <c r="C145" s="166" t="s">
        <v>71</v>
      </c>
      <c r="D145" s="166" t="s">
        <v>145</v>
      </c>
      <c r="E145" s="167" t="s">
        <v>1426</v>
      </c>
      <c r="F145" s="168" t="s">
        <v>1427</v>
      </c>
      <c r="G145" s="169" t="s">
        <v>1158</v>
      </c>
      <c r="H145" s="170">
        <v>1</v>
      </c>
      <c r="I145" s="171"/>
      <c r="J145" s="172">
        <f>ROUND(I145*H145,2)</f>
        <v>0</v>
      </c>
      <c r="K145" s="168" t="s">
        <v>3</v>
      </c>
      <c r="L145" s="40"/>
      <c r="M145" s="173" t="s">
        <v>3</v>
      </c>
      <c r="N145" s="174" t="s">
        <v>42</v>
      </c>
      <c r="O145" s="73"/>
      <c r="P145" s="175">
        <f>O145*H145</f>
        <v>0</v>
      </c>
      <c r="Q145" s="175">
        <v>0</v>
      </c>
      <c r="R145" s="175">
        <f>Q145*H145</f>
        <v>0</v>
      </c>
      <c r="S145" s="175">
        <v>0</v>
      </c>
      <c r="T145" s="176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177" t="s">
        <v>150</v>
      </c>
      <c r="AT145" s="177" t="s">
        <v>145</v>
      </c>
      <c r="AU145" s="177" t="s">
        <v>79</v>
      </c>
      <c r="AY145" s="20" t="s">
        <v>142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20" t="s">
        <v>79</v>
      </c>
      <c r="BK145" s="178">
        <f>ROUND(I145*H145,2)</f>
        <v>0</v>
      </c>
      <c r="BL145" s="20" t="s">
        <v>150</v>
      </c>
      <c r="BM145" s="177" t="s">
        <v>620</v>
      </c>
    </row>
    <row r="146" s="2" customFormat="1">
      <c r="A146" s="39"/>
      <c r="B146" s="40"/>
      <c r="C146" s="39"/>
      <c r="D146" s="179" t="s">
        <v>152</v>
      </c>
      <c r="E146" s="39"/>
      <c r="F146" s="180" t="s">
        <v>1427</v>
      </c>
      <c r="G146" s="39"/>
      <c r="H146" s="39"/>
      <c r="I146" s="181"/>
      <c r="J146" s="39"/>
      <c r="K146" s="39"/>
      <c r="L146" s="40"/>
      <c r="M146" s="182"/>
      <c r="N146" s="183"/>
      <c r="O146" s="73"/>
      <c r="P146" s="73"/>
      <c r="Q146" s="73"/>
      <c r="R146" s="73"/>
      <c r="S146" s="73"/>
      <c r="T146" s="74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20" t="s">
        <v>152</v>
      </c>
      <c r="AU146" s="20" t="s">
        <v>79</v>
      </c>
    </row>
    <row r="147" s="2" customFormat="1" ht="16.5" customHeight="1">
      <c r="A147" s="39"/>
      <c r="B147" s="165"/>
      <c r="C147" s="166" t="s">
        <v>71</v>
      </c>
      <c r="D147" s="166" t="s">
        <v>145</v>
      </c>
      <c r="E147" s="167" t="s">
        <v>1437</v>
      </c>
      <c r="F147" s="168" t="s">
        <v>1415</v>
      </c>
      <c r="G147" s="169" t="s">
        <v>1158</v>
      </c>
      <c r="H147" s="170">
        <v>1</v>
      </c>
      <c r="I147" s="171"/>
      <c r="J147" s="172">
        <f>ROUND(I147*H147,2)</f>
        <v>0</v>
      </c>
      <c r="K147" s="168" t="s">
        <v>3</v>
      </c>
      <c r="L147" s="40"/>
      <c r="M147" s="173" t="s">
        <v>3</v>
      </c>
      <c r="N147" s="174" t="s">
        <v>42</v>
      </c>
      <c r="O147" s="73"/>
      <c r="P147" s="175">
        <f>O147*H147</f>
        <v>0</v>
      </c>
      <c r="Q147" s="175">
        <v>0</v>
      </c>
      <c r="R147" s="175">
        <f>Q147*H147</f>
        <v>0</v>
      </c>
      <c r="S147" s="175">
        <v>0</v>
      </c>
      <c r="T147" s="176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177" t="s">
        <v>150</v>
      </c>
      <c r="AT147" s="177" t="s">
        <v>145</v>
      </c>
      <c r="AU147" s="177" t="s">
        <v>79</v>
      </c>
      <c r="AY147" s="20" t="s">
        <v>142</v>
      </c>
      <c r="BE147" s="178">
        <f>IF(N147="základní",J147,0)</f>
        <v>0</v>
      </c>
      <c r="BF147" s="178">
        <f>IF(N147="snížená",J147,0)</f>
        <v>0</v>
      </c>
      <c r="BG147" s="178">
        <f>IF(N147="zákl. přenesená",J147,0)</f>
        <v>0</v>
      </c>
      <c r="BH147" s="178">
        <f>IF(N147="sníž. přenesená",J147,0)</f>
        <v>0</v>
      </c>
      <c r="BI147" s="178">
        <f>IF(N147="nulová",J147,0)</f>
        <v>0</v>
      </c>
      <c r="BJ147" s="20" t="s">
        <v>79</v>
      </c>
      <c r="BK147" s="178">
        <f>ROUND(I147*H147,2)</f>
        <v>0</v>
      </c>
      <c r="BL147" s="20" t="s">
        <v>150</v>
      </c>
      <c r="BM147" s="177" t="s">
        <v>632</v>
      </c>
    </row>
    <row r="148" s="2" customFormat="1">
      <c r="A148" s="39"/>
      <c r="B148" s="40"/>
      <c r="C148" s="39"/>
      <c r="D148" s="179" t="s">
        <v>152</v>
      </c>
      <c r="E148" s="39"/>
      <c r="F148" s="180" t="s">
        <v>1415</v>
      </c>
      <c r="G148" s="39"/>
      <c r="H148" s="39"/>
      <c r="I148" s="181"/>
      <c r="J148" s="39"/>
      <c r="K148" s="39"/>
      <c r="L148" s="40"/>
      <c r="M148" s="182"/>
      <c r="N148" s="183"/>
      <c r="O148" s="73"/>
      <c r="P148" s="73"/>
      <c r="Q148" s="73"/>
      <c r="R148" s="73"/>
      <c r="S148" s="73"/>
      <c r="T148" s="74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20" t="s">
        <v>152</v>
      </c>
      <c r="AU148" s="20" t="s">
        <v>79</v>
      </c>
    </row>
    <row r="149" s="2" customFormat="1">
      <c r="A149" s="39"/>
      <c r="B149" s="40"/>
      <c r="C149" s="39"/>
      <c r="D149" s="179" t="s">
        <v>403</v>
      </c>
      <c r="E149" s="39"/>
      <c r="F149" s="222" t="s">
        <v>1416</v>
      </c>
      <c r="G149" s="39"/>
      <c r="H149" s="39"/>
      <c r="I149" s="181"/>
      <c r="J149" s="39"/>
      <c r="K149" s="39"/>
      <c r="L149" s="40"/>
      <c r="M149" s="182"/>
      <c r="N149" s="183"/>
      <c r="O149" s="73"/>
      <c r="P149" s="73"/>
      <c r="Q149" s="73"/>
      <c r="R149" s="73"/>
      <c r="S149" s="73"/>
      <c r="T149" s="74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20" t="s">
        <v>403</v>
      </c>
      <c r="AU149" s="20" t="s">
        <v>79</v>
      </c>
    </row>
    <row r="150" s="12" customFormat="1" ht="25.92" customHeight="1">
      <c r="A150" s="12"/>
      <c r="B150" s="152"/>
      <c r="C150" s="12"/>
      <c r="D150" s="153" t="s">
        <v>70</v>
      </c>
      <c r="E150" s="154" t="s">
        <v>846</v>
      </c>
      <c r="F150" s="154" t="s">
        <v>1438</v>
      </c>
      <c r="G150" s="12"/>
      <c r="H150" s="12"/>
      <c r="I150" s="155"/>
      <c r="J150" s="156">
        <f>BK150</f>
        <v>0</v>
      </c>
      <c r="K150" s="12"/>
      <c r="L150" s="152"/>
      <c r="M150" s="157"/>
      <c r="N150" s="158"/>
      <c r="O150" s="158"/>
      <c r="P150" s="159">
        <f>SUM(P151:P154)</f>
        <v>0</v>
      </c>
      <c r="Q150" s="158"/>
      <c r="R150" s="159">
        <f>SUM(R151:R154)</f>
        <v>0</v>
      </c>
      <c r="S150" s="158"/>
      <c r="T150" s="160">
        <f>SUM(T151:T154)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3" t="s">
        <v>79</v>
      </c>
      <c r="AT150" s="161" t="s">
        <v>70</v>
      </c>
      <c r="AU150" s="161" t="s">
        <v>71</v>
      </c>
      <c r="AY150" s="153" t="s">
        <v>142</v>
      </c>
      <c r="BK150" s="162">
        <f>SUM(BK151:BK154)</f>
        <v>0</v>
      </c>
    </row>
    <row r="151" s="2" customFormat="1" ht="16.5" customHeight="1">
      <c r="A151" s="39"/>
      <c r="B151" s="165"/>
      <c r="C151" s="166" t="s">
        <v>79</v>
      </c>
      <c r="D151" s="166" t="s">
        <v>145</v>
      </c>
      <c r="E151" s="167" t="s">
        <v>1439</v>
      </c>
      <c r="F151" s="168" t="s">
        <v>1440</v>
      </c>
      <c r="G151" s="169" t="s">
        <v>1158</v>
      </c>
      <c r="H151" s="170">
        <v>1</v>
      </c>
      <c r="I151" s="171"/>
      <c r="J151" s="172">
        <f>ROUND(I151*H151,2)</f>
        <v>0</v>
      </c>
      <c r="K151" s="168" t="s">
        <v>3</v>
      </c>
      <c r="L151" s="40"/>
      <c r="M151" s="173" t="s">
        <v>3</v>
      </c>
      <c r="N151" s="174" t="s">
        <v>42</v>
      </c>
      <c r="O151" s="73"/>
      <c r="P151" s="175">
        <f>O151*H151</f>
        <v>0</v>
      </c>
      <c r="Q151" s="175">
        <v>0</v>
      </c>
      <c r="R151" s="175">
        <f>Q151*H151</f>
        <v>0</v>
      </c>
      <c r="S151" s="175">
        <v>0</v>
      </c>
      <c r="T151" s="176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177" t="s">
        <v>150</v>
      </c>
      <c r="AT151" s="177" t="s">
        <v>145</v>
      </c>
      <c r="AU151" s="177" t="s">
        <v>79</v>
      </c>
      <c r="AY151" s="20" t="s">
        <v>142</v>
      </c>
      <c r="BE151" s="178">
        <f>IF(N151="základní",J151,0)</f>
        <v>0</v>
      </c>
      <c r="BF151" s="178">
        <f>IF(N151="snížená",J151,0)</f>
        <v>0</v>
      </c>
      <c r="BG151" s="178">
        <f>IF(N151="zákl. přenesená",J151,0)</f>
        <v>0</v>
      </c>
      <c r="BH151" s="178">
        <f>IF(N151="sníž. přenesená",J151,0)</f>
        <v>0</v>
      </c>
      <c r="BI151" s="178">
        <f>IF(N151="nulová",J151,0)</f>
        <v>0</v>
      </c>
      <c r="BJ151" s="20" t="s">
        <v>79</v>
      </c>
      <c r="BK151" s="178">
        <f>ROUND(I151*H151,2)</f>
        <v>0</v>
      </c>
      <c r="BL151" s="20" t="s">
        <v>150</v>
      </c>
      <c r="BM151" s="177" t="s">
        <v>1441</v>
      </c>
    </row>
    <row r="152" s="2" customFormat="1">
      <c r="A152" s="39"/>
      <c r="B152" s="40"/>
      <c r="C152" s="39"/>
      <c r="D152" s="179" t="s">
        <v>152</v>
      </c>
      <c r="E152" s="39"/>
      <c r="F152" s="180" t="s">
        <v>1440</v>
      </c>
      <c r="G152" s="39"/>
      <c r="H152" s="39"/>
      <c r="I152" s="181"/>
      <c r="J152" s="39"/>
      <c r="K152" s="39"/>
      <c r="L152" s="40"/>
      <c r="M152" s="182"/>
      <c r="N152" s="183"/>
      <c r="O152" s="73"/>
      <c r="P152" s="73"/>
      <c r="Q152" s="73"/>
      <c r="R152" s="73"/>
      <c r="S152" s="73"/>
      <c r="T152" s="74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20" t="s">
        <v>152</v>
      </c>
      <c r="AU152" s="20" t="s">
        <v>79</v>
      </c>
    </row>
    <row r="153" s="2" customFormat="1" ht="16.5" customHeight="1">
      <c r="A153" s="39"/>
      <c r="B153" s="165"/>
      <c r="C153" s="166" t="s">
        <v>81</v>
      </c>
      <c r="D153" s="166" t="s">
        <v>145</v>
      </c>
      <c r="E153" s="167" t="s">
        <v>1442</v>
      </c>
      <c r="F153" s="168" t="s">
        <v>1157</v>
      </c>
      <c r="G153" s="169" t="s">
        <v>1158</v>
      </c>
      <c r="H153" s="170">
        <v>1</v>
      </c>
      <c r="I153" s="171"/>
      <c r="J153" s="172">
        <f>ROUND(I153*H153,2)</f>
        <v>0</v>
      </c>
      <c r="K153" s="168" t="s">
        <v>3</v>
      </c>
      <c r="L153" s="40"/>
      <c r="M153" s="173" t="s">
        <v>3</v>
      </c>
      <c r="N153" s="174" t="s">
        <v>42</v>
      </c>
      <c r="O153" s="73"/>
      <c r="P153" s="175">
        <f>O153*H153</f>
        <v>0</v>
      </c>
      <c r="Q153" s="175">
        <v>0</v>
      </c>
      <c r="R153" s="175">
        <f>Q153*H153</f>
        <v>0</v>
      </c>
      <c r="S153" s="175">
        <v>0</v>
      </c>
      <c r="T153" s="176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177" t="s">
        <v>150</v>
      </c>
      <c r="AT153" s="177" t="s">
        <v>145</v>
      </c>
      <c r="AU153" s="177" t="s">
        <v>79</v>
      </c>
      <c r="AY153" s="20" t="s">
        <v>142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20" t="s">
        <v>79</v>
      </c>
      <c r="BK153" s="178">
        <f>ROUND(I153*H153,2)</f>
        <v>0</v>
      </c>
      <c r="BL153" s="20" t="s">
        <v>150</v>
      </c>
      <c r="BM153" s="177" t="s">
        <v>1443</v>
      </c>
    </row>
    <row r="154" s="2" customFormat="1">
      <c r="A154" s="39"/>
      <c r="B154" s="40"/>
      <c r="C154" s="39"/>
      <c r="D154" s="179" t="s">
        <v>152</v>
      </c>
      <c r="E154" s="39"/>
      <c r="F154" s="180" t="s">
        <v>1157</v>
      </c>
      <c r="G154" s="39"/>
      <c r="H154" s="39"/>
      <c r="I154" s="181"/>
      <c r="J154" s="39"/>
      <c r="K154" s="39"/>
      <c r="L154" s="40"/>
      <c r="M154" s="224"/>
      <c r="N154" s="225"/>
      <c r="O154" s="226"/>
      <c r="P154" s="226"/>
      <c r="Q154" s="226"/>
      <c r="R154" s="226"/>
      <c r="S154" s="226"/>
      <c r="T154" s="227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20" t="s">
        <v>152</v>
      </c>
      <c r="AU154" s="20" t="s">
        <v>79</v>
      </c>
    </row>
    <row r="155" s="2" customFormat="1" ht="6.96" customHeight="1">
      <c r="A155" s="39"/>
      <c r="B155" s="56"/>
      <c r="C155" s="57"/>
      <c r="D155" s="57"/>
      <c r="E155" s="57"/>
      <c r="F155" s="57"/>
      <c r="G155" s="57"/>
      <c r="H155" s="57"/>
      <c r="I155" s="57"/>
      <c r="J155" s="57"/>
      <c r="K155" s="57"/>
      <c r="L155" s="40"/>
      <c r="M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</row>
  </sheetData>
  <autoFilter ref="C82:K154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9" t="s">
        <v>6</v>
      </c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102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3"/>
      <c r="AT3" s="20" t="s">
        <v>81</v>
      </c>
    </row>
    <row r="4" s="1" customFormat="1" ht="24.96" customHeight="1">
      <c r="B4" s="23"/>
      <c r="D4" s="24" t="s">
        <v>110</v>
      </c>
      <c r="L4" s="23"/>
      <c r="M4" s="115" t="s">
        <v>11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33" t="s">
        <v>17</v>
      </c>
      <c r="L6" s="23"/>
    </row>
    <row r="7" s="1" customFormat="1" ht="16.5" customHeight="1">
      <c r="B7" s="23"/>
      <c r="E7" s="116" t="str">
        <f>'Rekapitulace stavby'!K6</f>
        <v>UHK - Objekt E - Stavební úpravy pracoviště centra terénní archeologie (CETA)</v>
      </c>
      <c r="F7" s="33"/>
      <c r="G7" s="33"/>
      <c r="H7" s="33"/>
      <c r="L7" s="23"/>
    </row>
    <row r="8" s="2" customFormat="1" ht="12" customHeight="1">
      <c r="A8" s="39"/>
      <c r="B8" s="40"/>
      <c r="C8" s="39"/>
      <c r="D8" s="33" t="s">
        <v>111</v>
      </c>
      <c r="E8" s="39"/>
      <c r="F8" s="39"/>
      <c r="G8" s="39"/>
      <c r="H8" s="39"/>
      <c r="I8" s="39"/>
      <c r="J8" s="39"/>
      <c r="K8" s="39"/>
      <c r="L8" s="117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0"/>
      <c r="C9" s="39"/>
      <c r="D9" s="39"/>
      <c r="E9" s="63" t="s">
        <v>1444</v>
      </c>
      <c r="F9" s="39"/>
      <c r="G9" s="39"/>
      <c r="H9" s="39"/>
      <c r="I9" s="39"/>
      <c r="J9" s="39"/>
      <c r="K9" s="39"/>
      <c r="L9" s="117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0"/>
      <c r="C10" s="39"/>
      <c r="D10" s="39"/>
      <c r="E10" s="39"/>
      <c r="F10" s="39"/>
      <c r="G10" s="39"/>
      <c r="H10" s="39"/>
      <c r="I10" s="39"/>
      <c r="J10" s="39"/>
      <c r="K10" s="39"/>
      <c r="L10" s="117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0"/>
      <c r="C11" s="39"/>
      <c r="D11" s="33" t="s">
        <v>19</v>
      </c>
      <c r="E11" s="39"/>
      <c r="F11" s="28" t="s">
        <v>3</v>
      </c>
      <c r="G11" s="39"/>
      <c r="H11" s="39"/>
      <c r="I11" s="33" t="s">
        <v>20</v>
      </c>
      <c r="J11" s="28" t="s">
        <v>3</v>
      </c>
      <c r="K11" s="39"/>
      <c r="L11" s="117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0"/>
      <c r="C12" s="39"/>
      <c r="D12" s="33" t="s">
        <v>21</v>
      </c>
      <c r="E12" s="39"/>
      <c r="F12" s="28" t="s">
        <v>22</v>
      </c>
      <c r="G12" s="39"/>
      <c r="H12" s="39"/>
      <c r="I12" s="33" t="s">
        <v>23</v>
      </c>
      <c r="J12" s="65" t="str">
        <f>'Rekapitulace stavby'!AN8</f>
        <v>8. 12. 2025</v>
      </c>
      <c r="K12" s="39"/>
      <c r="L12" s="117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0"/>
      <c r="C13" s="39"/>
      <c r="D13" s="39"/>
      <c r="E13" s="39"/>
      <c r="F13" s="39"/>
      <c r="G13" s="39"/>
      <c r="H13" s="39"/>
      <c r="I13" s="39"/>
      <c r="J13" s="39"/>
      <c r="K13" s="39"/>
      <c r="L13" s="117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0"/>
      <c r="C14" s="39"/>
      <c r="D14" s="33" t="s">
        <v>25</v>
      </c>
      <c r="E14" s="39"/>
      <c r="F14" s="39"/>
      <c r="G14" s="39"/>
      <c r="H14" s="39"/>
      <c r="I14" s="33" t="s">
        <v>26</v>
      </c>
      <c r="J14" s="28" t="str">
        <f>IF('Rekapitulace stavby'!AN10="","",'Rekapitulace stavby'!AN10)</f>
        <v/>
      </c>
      <c r="K14" s="39"/>
      <c r="L14" s="117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0"/>
      <c r="C15" s="39"/>
      <c r="D15" s="39"/>
      <c r="E15" s="28" t="str">
        <f>IF('Rekapitulace stavby'!E11="","",'Rekapitulace stavby'!E11)</f>
        <v>Univerzita Hradec Králové</v>
      </c>
      <c r="F15" s="39"/>
      <c r="G15" s="39"/>
      <c r="H15" s="39"/>
      <c r="I15" s="33" t="s">
        <v>28</v>
      </c>
      <c r="J15" s="28" t="str">
        <f>IF('Rekapitulace stavby'!AN11="","",'Rekapitulace stavby'!AN11)</f>
        <v/>
      </c>
      <c r="K15" s="39"/>
      <c r="L15" s="117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117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0"/>
      <c r="C17" s="39"/>
      <c r="D17" s="33" t="s">
        <v>29</v>
      </c>
      <c r="E17" s="39"/>
      <c r="F17" s="39"/>
      <c r="G17" s="39"/>
      <c r="H17" s="39"/>
      <c r="I17" s="33" t="s">
        <v>26</v>
      </c>
      <c r="J17" s="34" t="str">
        <f>'Rekapitulace stavby'!AN13</f>
        <v>Vyplň údaj</v>
      </c>
      <c r="K17" s="39"/>
      <c r="L17" s="117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0"/>
      <c r="C18" s="39"/>
      <c r="D18" s="39"/>
      <c r="E18" s="34" t="str">
        <f>'Rekapitulace stavby'!E14</f>
        <v>Vyplň údaj</v>
      </c>
      <c r="F18" s="28"/>
      <c r="G18" s="28"/>
      <c r="H18" s="28"/>
      <c r="I18" s="33" t="s">
        <v>28</v>
      </c>
      <c r="J18" s="34" t="str">
        <f>'Rekapitulace stavby'!AN14</f>
        <v>Vyplň údaj</v>
      </c>
      <c r="K18" s="39"/>
      <c r="L18" s="117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117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0"/>
      <c r="C20" s="39"/>
      <c r="D20" s="33" t="s">
        <v>31</v>
      </c>
      <c r="E20" s="39"/>
      <c r="F20" s="39"/>
      <c r="G20" s="39"/>
      <c r="H20" s="39"/>
      <c r="I20" s="33" t="s">
        <v>26</v>
      </c>
      <c r="J20" s="28" t="str">
        <f>IF('Rekapitulace stavby'!AN16="","",'Rekapitulace stavby'!AN16)</f>
        <v/>
      </c>
      <c r="K20" s="39"/>
      <c r="L20" s="117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0"/>
      <c r="C21" s="39"/>
      <c r="D21" s="39"/>
      <c r="E21" s="28" t="str">
        <f>IF('Rekapitulace stavby'!E17="","",'Rekapitulace stavby'!E17)</f>
        <v>Fplan projekty a stavby s. r. o.</v>
      </c>
      <c r="F21" s="39"/>
      <c r="G21" s="39"/>
      <c r="H21" s="39"/>
      <c r="I21" s="33" t="s">
        <v>28</v>
      </c>
      <c r="J21" s="28" t="str">
        <f>IF('Rekapitulace stavby'!AN17="","",'Rekapitulace stavby'!AN17)</f>
        <v/>
      </c>
      <c r="K21" s="39"/>
      <c r="L21" s="117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117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0"/>
      <c r="C23" s="39"/>
      <c r="D23" s="33" t="s">
        <v>34</v>
      </c>
      <c r="E23" s="39"/>
      <c r="F23" s="39"/>
      <c r="G23" s="39"/>
      <c r="H23" s="39"/>
      <c r="I23" s="33" t="s">
        <v>26</v>
      </c>
      <c r="J23" s="28" t="str">
        <f>IF('Rekapitulace stavby'!AN19="","",'Rekapitulace stavby'!AN19)</f>
        <v/>
      </c>
      <c r="K23" s="39"/>
      <c r="L23" s="117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0"/>
      <c r="C24" s="39"/>
      <c r="D24" s="39"/>
      <c r="E24" s="28" t="str">
        <f>IF('Rekapitulace stavby'!E20="","",'Rekapitulace stavby'!E20)</f>
        <v xml:space="preserve"> </v>
      </c>
      <c r="F24" s="39"/>
      <c r="G24" s="39"/>
      <c r="H24" s="39"/>
      <c r="I24" s="33" t="s">
        <v>28</v>
      </c>
      <c r="J24" s="28" t="str">
        <f>IF('Rekapitulace stavby'!AN20="","",'Rekapitulace stavby'!AN20)</f>
        <v/>
      </c>
      <c r="K24" s="39"/>
      <c r="L24" s="117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117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0"/>
      <c r="C26" s="39"/>
      <c r="D26" s="33" t="s">
        <v>35</v>
      </c>
      <c r="E26" s="39"/>
      <c r="F26" s="39"/>
      <c r="G26" s="39"/>
      <c r="H26" s="39"/>
      <c r="I26" s="39"/>
      <c r="J26" s="39"/>
      <c r="K26" s="39"/>
      <c r="L26" s="117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18"/>
      <c r="B27" s="119"/>
      <c r="C27" s="118"/>
      <c r="D27" s="118"/>
      <c r="E27" s="37" t="s">
        <v>3</v>
      </c>
      <c r="F27" s="37"/>
      <c r="G27" s="37"/>
      <c r="H27" s="37"/>
      <c r="I27" s="118"/>
      <c r="J27" s="118"/>
      <c r="K27" s="118"/>
      <c r="L27" s="120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</row>
    <row r="28" s="2" customFormat="1" ht="6.96" customHeigh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117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0"/>
      <c r="C29" s="39"/>
      <c r="D29" s="85"/>
      <c r="E29" s="85"/>
      <c r="F29" s="85"/>
      <c r="G29" s="85"/>
      <c r="H29" s="85"/>
      <c r="I29" s="85"/>
      <c r="J29" s="85"/>
      <c r="K29" s="85"/>
      <c r="L29" s="117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0"/>
      <c r="C30" s="39"/>
      <c r="D30" s="121" t="s">
        <v>37</v>
      </c>
      <c r="E30" s="39"/>
      <c r="F30" s="39"/>
      <c r="G30" s="39"/>
      <c r="H30" s="39"/>
      <c r="I30" s="39"/>
      <c r="J30" s="91">
        <f>ROUND(J85, 2)</f>
        <v>0</v>
      </c>
      <c r="K30" s="39"/>
      <c r="L30" s="117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0"/>
      <c r="C31" s="39"/>
      <c r="D31" s="85"/>
      <c r="E31" s="85"/>
      <c r="F31" s="85"/>
      <c r="G31" s="85"/>
      <c r="H31" s="85"/>
      <c r="I31" s="85"/>
      <c r="J31" s="85"/>
      <c r="K31" s="85"/>
      <c r="L31" s="117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0"/>
      <c r="C32" s="39"/>
      <c r="D32" s="39"/>
      <c r="E32" s="39"/>
      <c r="F32" s="44" t="s">
        <v>39</v>
      </c>
      <c r="G32" s="39"/>
      <c r="H32" s="39"/>
      <c r="I32" s="44" t="s">
        <v>38</v>
      </c>
      <c r="J32" s="44" t="s">
        <v>40</v>
      </c>
      <c r="K32" s="39"/>
      <c r="L32" s="117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0"/>
      <c r="C33" s="39"/>
      <c r="D33" s="122" t="s">
        <v>41</v>
      </c>
      <c r="E33" s="33" t="s">
        <v>42</v>
      </c>
      <c r="F33" s="123">
        <f>ROUND((SUM(BE85:BE139)),  2)</f>
        <v>0</v>
      </c>
      <c r="G33" s="39"/>
      <c r="H33" s="39"/>
      <c r="I33" s="124">
        <v>0.20999999999999999</v>
      </c>
      <c r="J33" s="123">
        <f>ROUND(((SUM(BE85:BE139))*I33),  2)</f>
        <v>0</v>
      </c>
      <c r="K33" s="39"/>
      <c r="L33" s="117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0"/>
      <c r="C34" s="39"/>
      <c r="D34" s="39"/>
      <c r="E34" s="33" t="s">
        <v>43</v>
      </c>
      <c r="F34" s="123">
        <f>ROUND((SUM(BF85:BF139)),  2)</f>
        <v>0</v>
      </c>
      <c r="G34" s="39"/>
      <c r="H34" s="39"/>
      <c r="I34" s="124">
        <v>0.12</v>
      </c>
      <c r="J34" s="123">
        <f>ROUND(((SUM(BF85:BF139))*I34),  2)</f>
        <v>0</v>
      </c>
      <c r="K34" s="39"/>
      <c r="L34" s="117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0"/>
      <c r="C35" s="39"/>
      <c r="D35" s="39"/>
      <c r="E35" s="33" t="s">
        <v>44</v>
      </c>
      <c r="F35" s="123">
        <f>ROUND((SUM(BG85:BG139)),  2)</f>
        <v>0</v>
      </c>
      <c r="G35" s="39"/>
      <c r="H35" s="39"/>
      <c r="I35" s="124">
        <v>0.20999999999999999</v>
      </c>
      <c r="J35" s="123">
        <f>0</f>
        <v>0</v>
      </c>
      <c r="K35" s="39"/>
      <c r="L35" s="117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0"/>
      <c r="C36" s="39"/>
      <c r="D36" s="39"/>
      <c r="E36" s="33" t="s">
        <v>45</v>
      </c>
      <c r="F36" s="123">
        <f>ROUND((SUM(BH85:BH139)),  2)</f>
        <v>0</v>
      </c>
      <c r="G36" s="39"/>
      <c r="H36" s="39"/>
      <c r="I36" s="124">
        <v>0.12</v>
      </c>
      <c r="J36" s="123">
        <f>0</f>
        <v>0</v>
      </c>
      <c r="K36" s="39"/>
      <c r="L36" s="117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0"/>
      <c r="C37" s="39"/>
      <c r="D37" s="39"/>
      <c r="E37" s="33" t="s">
        <v>46</v>
      </c>
      <c r="F37" s="123">
        <f>ROUND((SUM(BI85:BI139)),  2)</f>
        <v>0</v>
      </c>
      <c r="G37" s="39"/>
      <c r="H37" s="39"/>
      <c r="I37" s="124">
        <v>0</v>
      </c>
      <c r="J37" s="123">
        <f>0</f>
        <v>0</v>
      </c>
      <c r="K37" s="39"/>
      <c r="L37" s="117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117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0"/>
      <c r="C39" s="125"/>
      <c r="D39" s="126" t="s">
        <v>47</v>
      </c>
      <c r="E39" s="77"/>
      <c r="F39" s="77"/>
      <c r="G39" s="127" t="s">
        <v>48</v>
      </c>
      <c r="H39" s="128" t="s">
        <v>49</v>
      </c>
      <c r="I39" s="77"/>
      <c r="J39" s="129">
        <f>SUM(J30:J37)</f>
        <v>0</v>
      </c>
      <c r="K39" s="130"/>
      <c r="L39" s="117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56"/>
      <c r="C40" s="57"/>
      <c r="D40" s="57"/>
      <c r="E40" s="57"/>
      <c r="F40" s="57"/>
      <c r="G40" s="57"/>
      <c r="H40" s="57"/>
      <c r="I40" s="57"/>
      <c r="J40" s="57"/>
      <c r="K40" s="57"/>
      <c r="L40" s="117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58"/>
      <c r="C44" s="59"/>
      <c r="D44" s="59"/>
      <c r="E44" s="59"/>
      <c r="F44" s="59"/>
      <c r="G44" s="59"/>
      <c r="H44" s="59"/>
      <c r="I44" s="59"/>
      <c r="J44" s="59"/>
      <c r="K44" s="59"/>
      <c r="L44" s="117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114</v>
      </c>
      <c r="D45" s="39"/>
      <c r="E45" s="39"/>
      <c r="F45" s="39"/>
      <c r="G45" s="39"/>
      <c r="H45" s="39"/>
      <c r="I45" s="39"/>
      <c r="J45" s="39"/>
      <c r="K45" s="39"/>
      <c r="L45" s="117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117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17</v>
      </c>
      <c r="D47" s="39"/>
      <c r="E47" s="39"/>
      <c r="F47" s="39"/>
      <c r="G47" s="39"/>
      <c r="H47" s="39"/>
      <c r="I47" s="39"/>
      <c r="J47" s="39"/>
      <c r="K47" s="39"/>
      <c r="L47" s="117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39"/>
      <c r="D48" s="39"/>
      <c r="E48" s="116" t="str">
        <f>E7</f>
        <v>UHK - Objekt E - Stavební úpravy pracoviště centra terénní archeologie (CETA)</v>
      </c>
      <c r="F48" s="33"/>
      <c r="G48" s="33"/>
      <c r="H48" s="33"/>
      <c r="I48" s="39"/>
      <c r="J48" s="39"/>
      <c r="K48" s="39"/>
      <c r="L48" s="117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111</v>
      </c>
      <c r="D49" s="39"/>
      <c r="E49" s="39"/>
      <c r="F49" s="39"/>
      <c r="G49" s="39"/>
      <c r="H49" s="39"/>
      <c r="I49" s="39"/>
      <c r="J49" s="39"/>
      <c r="K49" s="39"/>
      <c r="L49" s="117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39"/>
      <c r="D50" s="39"/>
      <c r="E50" s="63" t="str">
        <f>E9</f>
        <v>SO 01.4e - Vytápění</v>
      </c>
      <c r="F50" s="39"/>
      <c r="G50" s="39"/>
      <c r="H50" s="39"/>
      <c r="I50" s="39"/>
      <c r="J50" s="39"/>
      <c r="K50" s="39"/>
      <c r="L50" s="117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117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39"/>
      <c r="E52" s="39"/>
      <c r="F52" s="28" t="str">
        <f>F12</f>
        <v xml:space="preserve"> </v>
      </c>
      <c r="G52" s="39"/>
      <c r="H52" s="39"/>
      <c r="I52" s="33" t="s">
        <v>23</v>
      </c>
      <c r="J52" s="65" t="str">
        <f>IF(J12="","",J12)</f>
        <v>8. 12. 2025</v>
      </c>
      <c r="K52" s="39"/>
      <c r="L52" s="117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117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25.65" customHeight="1">
      <c r="A54" s="39"/>
      <c r="B54" s="40"/>
      <c r="C54" s="33" t="s">
        <v>25</v>
      </c>
      <c r="D54" s="39"/>
      <c r="E54" s="39"/>
      <c r="F54" s="28" t="str">
        <f>E15</f>
        <v>Univerzita Hradec Králové</v>
      </c>
      <c r="G54" s="39"/>
      <c r="H54" s="39"/>
      <c r="I54" s="33" t="s">
        <v>31</v>
      </c>
      <c r="J54" s="37" t="str">
        <f>E21</f>
        <v>Fplan projekty a stavby s. r. o.</v>
      </c>
      <c r="K54" s="39"/>
      <c r="L54" s="117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39"/>
      <c r="E55" s="39"/>
      <c r="F55" s="28" t="str">
        <f>IF(E18="","",E18)</f>
        <v>Vyplň údaj</v>
      </c>
      <c r="G55" s="39"/>
      <c r="H55" s="39"/>
      <c r="I55" s="33" t="s">
        <v>34</v>
      </c>
      <c r="J55" s="37" t="str">
        <f>E24</f>
        <v xml:space="preserve"> </v>
      </c>
      <c r="K55" s="39"/>
      <c r="L55" s="117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117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31" t="s">
        <v>115</v>
      </c>
      <c r="D57" s="125"/>
      <c r="E57" s="125"/>
      <c r="F57" s="125"/>
      <c r="G57" s="125"/>
      <c r="H57" s="125"/>
      <c r="I57" s="125"/>
      <c r="J57" s="132" t="s">
        <v>116</v>
      </c>
      <c r="K57" s="125"/>
      <c r="L57" s="117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117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33" t="s">
        <v>69</v>
      </c>
      <c r="D59" s="39"/>
      <c r="E59" s="39"/>
      <c r="F59" s="39"/>
      <c r="G59" s="39"/>
      <c r="H59" s="39"/>
      <c r="I59" s="39"/>
      <c r="J59" s="91">
        <f>J85</f>
        <v>0</v>
      </c>
      <c r="K59" s="39"/>
      <c r="L59" s="117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20" t="s">
        <v>117</v>
      </c>
    </row>
    <row r="60" s="9" customFormat="1" ht="24.96" customHeight="1">
      <c r="A60" s="9"/>
      <c r="B60" s="134"/>
      <c r="C60" s="9"/>
      <c r="D60" s="135" t="s">
        <v>121</v>
      </c>
      <c r="E60" s="136"/>
      <c r="F60" s="136"/>
      <c r="G60" s="136"/>
      <c r="H60" s="136"/>
      <c r="I60" s="136"/>
      <c r="J60" s="137">
        <f>J86</f>
        <v>0</v>
      </c>
      <c r="K60" s="9"/>
      <c r="L60" s="13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38"/>
      <c r="C61" s="10"/>
      <c r="D61" s="139" t="s">
        <v>1445</v>
      </c>
      <c r="E61" s="140"/>
      <c r="F61" s="140"/>
      <c r="G61" s="140"/>
      <c r="H61" s="140"/>
      <c r="I61" s="140"/>
      <c r="J61" s="141">
        <f>J87</f>
        <v>0</v>
      </c>
      <c r="K61" s="10"/>
      <c r="L61" s="13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38"/>
      <c r="C62" s="10"/>
      <c r="D62" s="139" t="s">
        <v>1446</v>
      </c>
      <c r="E62" s="140"/>
      <c r="F62" s="140"/>
      <c r="G62" s="140"/>
      <c r="H62" s="140"/>
      <c r="I62" s="140"/>
      <c r="J62" s="141">
        <f>J103</f>
        <v>0</v>
      </c>
      <c r="K62" s="10"/>
      <c r="L62" s="13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38"/>
      <c r="C63" s="10"/>
      <c r="D63" s="139" t="s">
        <v>1447</v>
      </c>
      <c r="E63" s="140"/>
      <c r="F63" s="140"/>
      <c r="G63" s="140"/>
      <c r="H63" s="140"/>
      <c r="I63" s="140"/>
      <c r="J63" s="141">
        <f>J118</f>
        <v>0</v>
      </c>
      <c r="K63" s="10"/>
      <c r="L63" s="13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34"/>
      <c r="C64" s="9"/>
      <c r="D64" s="135" t="s">
        <v>1170</v>
      </c>
      <c r="E64" s="136"/>
      <c r="F64" s="136"/>
      <c r="G64" s="136"/>
      <c r="H64" s="136"/>
      <c r="I64" s="136"/>
      <c r="J64" s="137">
        <f>J133</f>
        <v>0</v>
      </c>
      <c r="K64" s="9"/>
      <c r="L64" s="134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34"/>
      <c r="C65" s="9"/>
      <c r="D65" s="135" t="s">
        <v>1448</v>
      </c>
      <c r="E65" s="136"/>
      <c r="F65" s="136"/>
      <c r="G65" s="136"/>
      <c r="H65" s="136"/>
      <c r="I65" s="136"/>
      <c r="J65" s="137">
        <f>J137</f>
        <v>0</v>
      </c>
      <c r="K65" s="9"/>
      <c r="L65" s="134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117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</row>
    <row r="67" s="2" customFormat="1" ht="6.96" customHeight="1">
      <c r="A67" s="39"/>
      <c r="B67" s="56"/>
      <c r="C67" s="57"/>
      <c r="D67" s="57"/>
      <c r="E67" s="57"/>
      <c r="F67" s="57"/>
      <c r="G67" s="57"/>
      <c r="H67" s="57"/>
      <c r="I67" s="57"/>
      <c r="J67" s="57"/>
      <c r="K67" s="57"/>
      <c r="L67" s="117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</row>
    <row r="71" s="2" customFormat="1" ht="6.96" customHeight="1">
      <c r="A71" s="39"/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117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</row>
    <row r="72" s="2" customFormat="1" ht="24.96" customHeight="1">
      <c r="A72" s="39"/>
      <c r="B72" s="40"/>
      <c r="C72" s="24" t="s">
        <v>127</v>
      </c>
      <c r="D72" s="39"/>
      <c r="E72" s="39"/>
      <c r="F72" s="39"/>
      <c r="G72" s="39"/>
      <c r="H72" s="39"/>
      <c r="I72" s="39"/>
      <c r="J72" s="39"/>
      <c r="K72" s="39"/>
      <c r="L72" s="117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</row>
    <row r="73" s="2" customFormat="1" ht="6.96" customHeight="1">
      <c r="A73" s="39"/>
      <c r="B73" s="40"/>
      <c r="C73" s="39"/>
      <c r="D73" s="39"/>
      <c r="E73" s="39"/>
      <c r="F73" s="39"/>
      <c r="G73" s="39"/>
      <c r="H73" s="39"/>
      <c r="I73" s="39"/>
      <c r="J73" s="39"/>
      <c r="K73" s="39"/>
      <c r="L73" s="117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12" customHeight="1">
      <c r="A74" s="39"/>
      <c r="B74" s="40"/>
      <c r="C74" s="33" t="s">
        <v>17</v>
      </c>
      <c r="D74" s="39"/>
      <c r="E74" s="39"/>
      <c r="F74" s="39"/>
      <c r="G74" s="39"/>
      <c r="H74" s="39"/>
      <c r="I74" s="39"/>
      <c r="J74" s="39"/>
      <c r="K74" s="39"/>
      <c r="L74" s="117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16.5" customHeight="1">
      <c r="A75" s="39"/>
      <c r="B75" s="40"/>
      <c r="C75" s="39"/>
      <c r="D75" s="39"/>
      <c r="E75" s="116" t="str">
        <f>E7</f>
        <v>UHK - Objekt E - Stavební úpravy pracoviště centra terénní archeologie (CETA)</v>
      </c>
      <c r="F75" s="33"/>
      <c r="G75" s="33"/>
      <c r="H75" s="33"/>
      <c r="I75" s="39"/>
      <c r="J75" s="39"/>
      <c r="K75" s="39"/>
      <c r="L75" s="117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111</v>
      </c>
      <c r="D76" s="39"/>
      <c r="E76" s="39"/>
      <c r="F76" s="39"/>
      <c r="G76" s="39"/>
      <c r="H76" s="39"/>
      <c r="I76" s="39"/>
      <c r="J76" s="39"/>
      <c r="K76" s="39"/>
      <c r="L76" s="117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39"/>
      <c r="D77" s="39"/>
      <c r="E77" s="63" t="str">
        <f>E9</f>
        <v>SO 01.4e - Vytápění</v>
      </c>
      <c r="F77" s="39"/>
      <c r="G77" s="39"/>
      <c r="H77" s="39"/>
      <c r="I77" s="39"/>
      <c r="J77" s="39"/>
      <c r="K77" s="39"/>
      <c r="L77" s="117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6.96" customHeight="1">
      <c r="A78" s="39"/>
      <c r="B78" s="40"/>
      <c r="C78" s="39"/>
      <c r="D78" s="39"/>
      <c r="E78" s="39"/>
      <c r="F78" s="39"/>
      <c r="G78" s="39"/>
      <c r="H78" s="39"/>
      <c r="I78" s="39"/>
      <c r="J78" s="39"/>
      <c r="K78" s="39"/>
      <c r="L78" s="117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21</v>
      </c>
      <c r="D79" s="39"/>
      <c r="E79" s="39"/>
      <c r="F79" s="28" t="str">
        <f>F12</f>
        <v xml:space="preserve"> </v>
      </c>
      <c r="G79" s="39"/>
      <c r="H79" s="39"/>
      <c r="I79" s="33" t="s">
        <v>23</v>
      </c>
      <c r="J79" s="65" t="str">
        <f>IF(J12="","",J12)</f>
        <v>8. 12. 2025</v>
      </c>
      <c r="K79" s="39"/>
      <c r="L79" s="117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39"/>
      <c r="D80" s="39"/>
      <c r="E80" s="39"/>
      <c r="F80" s="39"/>
      <c r="G80" s="39"/>
      <c r="H80" s="39"/>
      <c r="I80" s="39"/>
      <c r="J80" s="39"/>
      <c r="K80" s="39"/>
      <c r="L80" s="117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25.65" customHeight="1">
      <c r="A81" s="39"/>
      <c r="B81" s="40"/>
      <c r="C81" s="33" t="s">
        <v>25</v>
      </c>
      <c r="D81" s="39"/>
      <c r="E81" s="39"/>
      <c r="F81" s="28" t="str">
        <f>E15</f>
        <v>Univerzita Hradec Králové</v>
      </c>
      <c r="G81" s="39"/>
      <c r="H81" s="39"/>
      <c r="I81" s="33" t="s">
        <v>31</v>
      </c>
      <c r="J81" s="37" t="str">
        <f>E21</f>
        <v>Fplan projekty a stavby s. r. o.</v>
      </c>
      <c r="K81" s="39"/>
      <c r="L81" s="117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5.15" customHeight="1">
      <c r="A82" s="39"/>
      <c r="B82" s="40"/>
      <c r="C82" s="33" t="s">
        <v>29</v>
      </c>
      <c r="D82" s="39"/>
      <c r="E82" s="39"/>
      <c r="F82" s="28" t="str">
        <f>IF(E18="","",E18)</f>
        <v>Vyplň údaj</v>
      </c>
      <c r="G82" s="39"/>
      <c r="H82" s="39"/>
      <c r="I82" s="33" t="s">
        <v>34</v>
      </c>
      <c r="J82" s="37" t="str">
        <f>E24</f>
        <v xml:space="preserve"> </v>
      </c>
      <c r="K82" s="39"/>
      <c r="L82" s="117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0.32" customHeight="1">
      <c r="A83" s="39"/>
      <c r="B83" s="40"/>
      <c r="C83" s="39"/>
      <c r="D83" s="39"/>
      <c r="E83" s="39"/>
      <c r="F83" s="39"/>
      <c r="G83" s="39"/>
      <c r="H83" s="39"/>
      <c r="I83" s="39"/>
      <c r="J83" s="39"/>
      <c r="K83" s="39"/>
      <c r="L83" s="117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11" customFormat="1" ht="29.28" customHeight="1">
      <c r="A84" s="142"/>
      <c r="B84" s="143"/>
      <c r="C84" s="144" t="s">
        <v>128</v>
      </c>
      <c r="D84" s="145" t="s">
        <v>56</v>
      </c>
      <c r="E84" s="145" t="s">
        <v>52</v>
      </c>
      <c r="F84" s="145" t="s">
        <v>53</v>
      </c>
      <c r="G84" s="145" t="s">
        <v>129</v>
      </c>
      <c r="H84" s="145" t="s">
        <v>130</v>
      </c>
      <c r="I84" s="145" t="s">
        <v>131</v>
      </c>
      <c r="J84" s="145" t="s">
        <v>116</v>
      </c>
      <c r="K84" s="146" t="s">
        <v>132</v>
      </c>
      <c r="L84" s="147"/>
      <c r="M84" s="81" t="s">
        <v>3</v>
      </c>
      <c r="N84" s="82" t="s">
        <v>41</v>
      </c>
      <c r="O84" s="82" t="s">
        <v>133</v>
      </c>
      <c r="P84" s="82" t="s">
        <v>134</v>
      </c>
      <c r="Q84" s="82" t="s">
        <v>135</v>
      </c>
      <c r="R84" s="82" t="s">
        <v>136</v>
      </c>
      <c r="S84" s="82" t="s">
        <v>137</v>
      </c>
      <c r="T84" s="83" t="s">
        <v>138</v>
      </c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</row>
    <row r="85" s="2" customFormat="1" ht="22.8" customHeight="1">
      <c r="A85" s="39"/>
      <c r="B85" s="40"/>
      <c r="C85" s="88" t="s">
        <v>139</v>
      </c>
      <c r="D85" s="39"/>
      <c r="E85" s="39"/>
      <c r="F85" s="39"/>
      <c r="G85" s="39"/>
      <c r="H85" s="39"/>
      <c r="I85" s="39"/>
      <c r="J85" s="148">
        <f>BK85</f>
        <v>0</v>
      </c>
      <c r="K85" s="39"/>
      <c r="L85" s="40"/>
      <c r="M85" s="84"/>
      <c r="N85" s="69"/>
      <c r="O85" s="85"/>
      <c r="P85" s="149">
        <f>P86+P133+P137</f>
        <v>0</v>
      </c>
      <c r="Q85" s="85"/>
      <c r="R85" s="149">
        <f>R86+R133+R137</f>
        <v>0.052859999999999997</v>
      </c>
      <c r="S85" s="85"/>
      <c r="T85" s="150">
        <f>T86+T133+T137</f>
        <v>0.56540999999999997</v>
      </c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T85" s="20" t="s">
        <v>70</v>
      </c>
      <c r="AU85" s="20" t="s">
        <v>117</v>
      </c>
      <c r="BK85" s="151">
        <f>BK86+BK133+BK137</f>
        <v>0</v>
      </c>
    </row>
    <row r="86" s="12" customFormat="1" ht="25.92" customHeight="1">
      <c r="A86" s="12"/>
      <c r="B86" s="152"/>
      <c r="C86" s="12"/>
      <c r="D86" s="153" t="s">
        <v>70</v>
      </c>
      <c r="E86" s="154" t="s">
        <v>238</v>
      </c>
      <c r="F86" s="154" t="s">
        <v>239</v>
      </c>
      <c r="G86" s="12"/>
      <c r="H86" s="12"/>
      <c r="I86" s="155"/>
      <c r="J86" s="156">
        <f>BK86</f>
        <v>0</v>
      </c>
      <c r="K86" s="12"/>
      <c r="L86" s="152"/>
      <c r="M86" s="157"/>
      <c r="N86" s="158"/>
      <c r="O86" s="158"/>
      <c r="P86" s="159">
        <f>P87+P103+P118</f>
        <v>0</v>
      </c>
      <c r="Q86" s="158"/>
      <c r="R86" s="159">
        <f>R87+R103+R118</f>
        <v>0.052859999999999997</v>
      </c>
      <c r="S86" s="158"/>
      <c r="T86" s="160">
        <f>T87+T103+T118</f>
        <v>0.56540999999999997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153" t="s">
        <v>81</v>
      </c>
      <c r="AT86" s="161" t="s">
        <v>70</v>
      </c>
      <c r="AU86" s="161" t="s">
        <v>71</v>
      </c>
      <c r="AY86" s="153" t="s">
        <v>142</v>
      </c>
      <c r="BK86" s="162">
        <f>BK87+BK103+BK118</f>
        <v>0</v>
      </c>
    </row>
    <row r="87" s="12" customFormat="1" ht="22.8" customHeight="1">
      <c r="A87" s="12"/>
      <c r="B87" s="152"/>
      <c r="C87" s="12"/>
      <c r="D87" s="153" t="s">
        <v>70</v>
      </c>
      <c r="E87" s="163" t="s">
        <v>1449</v>
      </c>
      <c r="F87" s="163" t="s">
        <v>1450</v>
      </c>
      <c r="G87" s="12"/>
      <c r="H87" s="12"/>
      <c r="I87" s="155"/>
      <c r="J87" s="164">
        <f>BK87</f>
        <v>0</v>
      </c>
      <c r="K87" s="12"/>
      <c r="L87" s="152"/>
      <c r="M87" s="157"/>
      <c r="N87" s="158"/>
      <c r="O87" s="158"/>
      <c r="P87" s="159">
        <f>SUM(P88:P102)</f>
        <v>0</v>
      </c>
      <c r="Q87" s="158"/>
      <c r="R87" s="159">
        <f>SUM(R88:R102)</f>
        <v>0.0034400000000000003</v>
      </c>
      <c r="S87" s="158"/>
      <c r="T87" s="160">
        <f>SUM(T88:T102)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153" t="s">
        <v>81</v>
      </c>
      <c r="AT87" s="161" t="s">
        <v>70</v>
      </c>
      <c r="AU87" s="161" t="s">
        <v>79</v>
      </c>
      <c r="AY87" s="153" t="s">
        <v>142</v>
      </c>
      <c r="BK87" s="162">
        <f>SUM(BK88:BK102)</f>
        <v>0</v>
      </c>
    </row>
    <row r="88" s="2" customFormat="1" ht="16.5" customHeight="1">
      <c r="A88" s="39"/>
      <c r="B88" s="165"/>
      <c r="C88" s="166" t="s">
        <v>79</v>
      </c>
      <c r="D88" s="166" t="s">
        <v>145</v>
      </c>
      <c r="E88" s="167" t="s">
        <v>1451</v>
      </c>
      <c r="F88" s="168" t="s">
        <v>1452</v>
      </c>
      <c r="G88" s="169" t="s">
        <v>193</v>
      </c>
      <c r="H88" s="170">
        <v>6</v>
      </c>
      <c r="I88" s="171"/>
      <c r="J88" s="172">
        <f>ROUND(I88*H88,2)</f>
        <v>0</v>
      </c>
      <c r="K88" s="168" t="s">
        <v>149</v>
      </c>
      <c r="L88" s="40"/>
      <c r="M88" s="173" t="s">
        <v>3</v>
      </c>
      <c r="N88" s="174" t="s">
        <v>42</v>
      </c>
      <c r="O88" s="73"/>
      <c r="P88" s="175">
        <f>O88*H88</f>
        <v>0</v>
      </c>
      <c r="Q88" s="175">
        <v>0.00046000000000000001</v>
      </c>
      <c r="R88" s="175">
        <f>Q88*H88</f>
        <v>0.0027600000000000003</v>
      </c>
      <c r="S88" s="175">
        <v>0</v>
      </c>
      <c r="T88" s="176">
        <f>S88*H88</f>
        <v>0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R88" s="177" t="s">
        <v>245</v>
      </c>
      <c r="AT88" s="177" t="s">
        <v>145</v>
      </c>
      <c r="AU88" s="177" t="s">
        <v>81</v>
      </c>
      <c r="AY88" s="20" t="s">
        <v>142</v>
      </c>
      <c r="BE88" s="178">
        <f>IF(N88="základní",J88,0)</f>
        <v>0</v>
      </c>
      <c r="BF88" s="178">
        <f>IF(N88="snížená",J88,0)</f>
        <v>0</v>
      </c>
      <c r="BG88" s="178">
        <f>IF(N88="zákl. přenesená",J88,0)</f>
        <v>0</v>
      </c>
      <c r="BH88" s="178">
        <f>IF(N88="sníž. přenesená",J88,0)</f>
        <v>0</v>
      </c>
      <c r="BI88" s="178">
        <f>IF(N88="nulová",J88,0)</f>
        <v>0</v>
      </c>
      <c r="BJ88" s="20" t="s">
        <v>79</v>
      </c>
      <c r="BK88" s="178">
        <f>ROUND(I88*H88,2)</f>
        <v>0</v>
      </c>
      <c r="BL88" s="20" t="s">
        <v>245</v>
      </c>
      <c r="BM88" s="177" t="s">
        <v>1453</v>
      </c>
    </row>
    <row r="89" s="2" customFormat="1">
      <c r="A89" s="39"/>
      <c r="B89" s="40"/>
      <c r="C89" s="39"/>
      <c r="D89" s="179" t="s">
        <v>152</v>
      </c>
      <c r="E89" s="39"/>
      <c r="F89" s="180" t="s">
        <v>1454</v>
      </c>
      <c r="G89" s="39"/>
      <c r="H89" s="39"/>
      <c r="I89" s="181"/>
      <c r="J89" s="39"/>
      <c r="K89" s="39"/>
      <c r="L89" s="40"/>
      <c r="M89" s="182"/>
      <c r="N89" s="183"/>
      <c r="O89" s="73"/>
      <c r="P89" s="73"/>
      <c r="Q89" s="73"/>
      <c r="R89" s="73"/>
      <c r="S89" s="73"/>
      <c r="T89" s="74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T89" s="20" t="s">
        <v>152</v>
      </c>
      <c r="AU89" s="20" t="s">
        <v>81</v>
      </c>
    </row>
    <row r="90" s="2" customFormat="1">
      <c r="A90" s="39"/>
      <c r="B90" s="40"/>
      <c r="C90" s="39"/>
      <c r="D90" s="184" t="s">
        <v>154</v>
      </c>
      <c r="E90" s="39"/>
      <c r="F90" s="185" t="s">
        <v>1455</v>
      </c>
      <c r="G90" s="39"/>
      <c r="H90" s="39"/>
      <c r="I90" s="181"/>
      <c r="J90" s="39"/>
      <c r="K90" s="39"/>
      <c r="L90" s="40"/>
      <c r="M90" s="182"/>
      <c r="N90" s="183"/>
      <c r="O90" s="73"/>
      <c r="P90" s="73"/>
      <c r="Q90" s="73"/>
      <c r="R90" s="73"/>
      <c r="S90" s="73"/>
      <c r="T90" s="74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T90" s="20" t="s">
        <v>154</v>
      </c>
      <c r="AU90" s="20" t="s">
        <v>81</v>
      </c>
    </row>
    <row r="91" s="2" customFormat="1" ht="16.5" customHeight="1">
      <c r="A91" s="39"/>
      <c r="B91" s="165"/>
      <c r="C91" s="166" t="s">
        <v>81</v>
      </c>
      <c r="D91" s="166" t="s">
        <v>145</v>
      </c>
      <c r="E91" s="167" t="s">
        <v>1456</v>
      </c>
      <c r="F91" s="168" t="s">
        <v>1457</v>
      </c>
      <c r="G91" s="169" t="s">
        <v>193</v>
      </c>
      <c r="H91" s="170">
        <v>6</v>
      </c>
      <c r="I91" s="171"/>
      <c r="J91" s="172">
        <f>ROUND(I91*H91,2)</f>
        <v>0</v>
      </c>
      <c r="K91" s="168" t="s">
        <v>149</v>
      </c>
      <c r="L91" s="40"/>
      <c r="M91" s="173" t="s">
        <v>3</v>
      </c>
      <c r="N91" s="174" t="s">
        <v>42</v>
      </c>
      <c r="O91" s="73"/>
      <c r="P91" s="175">
        <f>O91*H91</f>
        <v>0</v>
      </c>
      <c r="Q91" s="175">
        <v>0</v>
      </c>
      <c r="R91" s="175">
        <f>Q91*H91</f>
        <v>0</v>
      </c>
      <c r="S91" s="175">
        <v>0</v>
      </c>
      <c r="T91" s="176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177" t="s">
        <v>245</v>
      </c>
      <c r="AT91" s="177" t="s">
        <v>145</v>
      </c>
      <c r="AU91" s="177" t="s">
        <v>81</v>
      </c>
      <c r="AY91" s="20" t="s">
        <v>142</v>
      </c>
      <c r="BE91" s="178">
        <f>IF(N91="základní",J91,0)</f>
        <v>0</v>
      </c>
      <c r="BF91" s="178">
        <f>IF(N91="snížená",J91,0)</f>
        <v>0</v>
      </c>
      <c r="BG91" s="178">
        <f>IF(N91="zákl. přenesená",J91,0)</f>
        <v>0</v>
      </c>
      <c r="BH91" s="178">
        <f>IF(N91="sníž. přenesená",J91,0)</f>
        <v>0</v>
      </c>
      <c r="BI91" s="178">
        <f>IF(N91="nulová",J91,0)</f>
        <v>0</v>
      </c>
      <c r="BJ91" s="20" t="s">
        <v>79</v>
      </c>
      <c r="BK91" s="178">
        <f>ROUND(I91*H91,2)</f>
        <v>0</v>
      </c>
      <c r="BL91" s="20" t="s">
        <v>245</v>
      </c>
      <c r="BM91" s="177" t="s">
        <v>1458</v>
      </c>
    </row>
    <row r="92" s="2" customFormat="1">
      <c r="A92" s="39"/>
      <c r="B92" s="40"/>
      <c r="C92" s="39"/>
      <c r="D92" s="179" t="s">
        <v>152</v>
      </c>
      <c r="E92" s="39"/>
      <c r="F92" s="180" t="s">
        <v>1459</v>
      </c>
      <c r="G92" s="39"/>
      <c r="H92" s="39"/>
      <c r="I92" s="181"/>
      <c r="J92" s="39"/>
      <c r="K92" s="39"/>
      <c r="L92" s="40"/>
      <c r="M92" s="182"/>
      <c r="N92" s="183"/>
      <c r="O92" s="73"/>
      <c r="P92" s="73"/>
      <c r="Q92" s="73"/>
      <c r="R92" s="73"/>
      <c r="S92" s="73"/>
      <c r="T92" s="74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20" t="s">
        <v>152</v>
      </c>
      <c r="AU92" s="20" t="s">
        <v>81</v>
      </c>
    </row>
    <row r="93" s="2" customFormat="1">
      <c r="A93" s="39"/>
      <c r="B93" s="40"/>
      <c r="C93" s="39"/>
      <c r="D93" s="184" t="s">
        <v>154</v>
      </c>
      <c r="E93" s="39"/>
      <c r="F93" s="185" t="s">
        <v>1460</v>
      </c>
      <c r="G93" s="39"/>
      <c r="H93" s="39"/>
      <c r="I93" s="181"/>
      <c r="J93" s="39"/>
      <c r="K93" s="39"/>
      <c r="L93" s="40"/>
      <c r="M93" s="182"/>
      <c r="N93" s="183"/>
      <c r="O93" s="73"/>
      <c r="P93" s="73"/>
      <c r="Q93" s="73"/>
      <c r="R93" s="73"/>
      <c r="S93" s="73"/>
      <c r="T93" s="74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T93" s="20" t="s">
        <v>154</v>
      </c>
      <c r="AU93" s="20" t="s">
        <v>81</v>
      </c>
    </row>
    <row r="94" s="2" customFormat="1" ht="16.5" customHeight="1">
      <c r="A94" s="39"/>
      <c r="B94" s="165"/>
      <c r="C94" s="166" t="s">
        <v>168</v>
      </c>
      <c r="D94" s="166" t="s">
        <v>145</v>
      </c>
      <c r="E94" s="167" t="s">
        <v>1461</v>
      </c>
      <c r="F94" s="168" t="s">
        <v>1462</v>
      </c>
      <c r="G94" s="169" t="s">
        <v>184</v>
      </c>
      <c r="H94" s="170">
        <v>1</v>
      </c>
      <c r="I94" s="171"/>
      <c r="J94" s="172">
        <f>ROUND(I94*H94,2)</f>
        <v>0</v>
      </c>
      <c r="K94" s="168" t="s">
        <v>149</v>
      </c>
      <c r="L94" s="40"/>
      <c r="M94" s="173" t="s">
        <v>3</v>
      </c>
      <c r="N94" s="174" t="s">
        <v>42</v>
      </c>
      <c r="O94" s="73"/>
      <c r="P94" s="175">
        <f>O94*H94</f>
        <v>0</v>
      </c>
      <c r="Q94" s="175">
        <v>2.0000000000000002E-05</v>
      </c>
      <c r="R94" s="175">
        <f>Q94*H94</f>
        <v>2.0000000000000002E-05</v>
      </c>
      <c r="S94" s="175">
        <v>0</v>
      </c>
      <c r="T94" s="176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177" t="s">
        <v>245</v>
      </c>
      <c r="AT94" s="177" t="s">
        <v>145</v>
      </c>
      <c r="AU94" s="177" t="s">
        <v>81</v>
      </c>
      <c r="AY94" s="20" t="s">
        <v>142</v>
      </c>
      <c r="BE94" s="178">
        <f>IF(N94="základní",J94,0)</f>
        <v>0</v>
      </c>
      <c r="BF94" s="178">
        <f>IF(N94="snížená",J94,0)</f>
        <v>0</v>
      </c>
      <c r="BG94" s="178">
        <f>IF(N94="zákl. přenesená",J94,0)</f>
        <v>0</v>
      </c>
      <c r="BH94" s="178">
        <f>IF(N94="sníž. přenesená",J94,0)</f>
        <v>0</v>
      </c>
      <c r="BI94" s="178">
        <f>IF(N94="nulová",J94,0)</f>
        <v>0</v>
      </c>
      <c r="BJ94" s="20" t="s">
        <v>79</v>
      </c>
      <c r="BK94" s="178">
        <f>ROUND(I94*H94,2)</f>
        <v>0</v>
      </c>
      <c r="BL94" s="20" t="s">
        <v>245</v>
      </c>
      <c r="BM94" s="177" t="s">
        <v>1463</v>
      </c>
    </row>
    <row r="95" s="2" customFormat="1">
      <c r="A95" s="39"/>
      <c r="B95" s="40"/>
      <c r="C95" s="39"/>
      <c r="D95" s="179" t="s">
        <v>152</v>
      </c>
      <c r="E95" s="39"/>
      <c r="F95" s="180" t="s">
        <v>1464</v>
      </c>
      <c r="G95" s="39"/>
      <c r="H95" s="39"/>
      <c r="I95" s="181"/>
      <c r="J95" s="39"/>
      <c r="K95" s="39"/>
      <c r="L95" s="40"/>
      <c r="M95" s="182"/>
      <c r="N95" s="183"/>
      <c r="O95" s="73"/>
      <c r="P95" s="73"/>
      <c r="Q95" s="73"/>
      <c r="R95" s="73"/>
      <c r="S95" s="73"/>
      <c r="T95" s="74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T95" s="20" t="s">
        <v>152</v>
      </c>
      <c r="AU95" s="20" t="s">
        <v>81</v>
      </c>
    </row>
    <row r="96" s="2" customFormat="1">
      <c r="A96" s="39"/>
      <c r="B96" s="40"/>
      <c r="C96" s="39"/>
      <c r="D96" s="184" t="s">
        <v>154</v>
      </c>
      <c r="E96" s="39"/>
      <c r="F96" s="185" t="s">
        <v>1465</v>
      </c>
      <c r="G96" s="39"/>
      <c r="H96" s="39"/>
      <c r="I96" s="181"/>
      <c r="J96" s="39"/>
      <c r="K96" s="39"/>
      <c r="L96" s="40"/>
      <c r="M96" s="182"/>
      <c r="N96" s="183"/>
      <c r="O96" s="73"/>
      <c r="P96" s="73"/>
      <c r="Q96" s="73"/>
      <c r="R96" s="73"/>
      <c r="S96" s="73"/>
      <c r="T96" s="74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T96" s="20" t="s">
        <v>154</v>
      </c>
      <c r="AU96" s="20" t="s">
        <v>81</v>
      </c>
    </row>
    <row r="97" s="2" customFormat="1" ht="21.75" customHeight="1">
      <c r="A97" s="39"/>
      <c r="B97" s="165"/>
      <c r="C97" s="166" t="s">
        <v>150</v>
      </c>
      <c r="D97" s="166" t="s">
        <v>145</v>
      </c>
      <c r="E97" s="167" t="s">
        <v>1466</v>
      </c>
      <c r="F97" s="168" t="s">
        <v>1467</v>
      </c>
      <c r="G97" s="169" t="s">
        <v>193</v>
      </c>
      <c r="H97" s="170">
        <v>6</v>
      </c>
      <c r="I97" s="171"/>
      <c r="J97" s="172">
        <f>ROUND(I97*H97,2)</f>
        <v>0</v>
      </c>
      <c r="K97" s="168" t="s">
        <v>149</v>
      </c>
      <c r="L97" s="40"/>
      <c r="M97" s="173" t="s">
        <v>3</v>
      </c>
      <c r="N97" s="174" t="s">
        <v>42</v>
      </c>
      <c r="O97" s="73"/>
      <c r="P97" s="175">
        <f>O97*H97</f>
        <v>0</v>
      </c>
      <c r="Q97" s="175">
        <v>0.00011</v>
      </c>
      <c r="R97" s="175">
        <f>Q97*H97</f>
        <v>0.00066</v>
      </c>
      <c r="S97" s="175">
        <v>0</v>
      </c>
      <c r="T97" s="176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177" t="s">
        <v>245</v>
      </c>
      <c r="AT97" s="177" t="s">
        <v>145</v>
      </c>
      <c r="AU97" s="177" t="s">
        <v>81</v>
      </c>
      <c r="AY97" s="20" t="s">
        <v>142</v>
      </c>
      <c r="BE97" s="178">
        <f>IF(N97="základní",J97,0)</f>
        <v>0</v>
      </c>
      <c r="BF97" s="178">
        <f>IF(N97="snížená",J97,0)</f>
        <v>0</v>
      </c>
      <c r="BG97" s="178">
        <f>IF(N97="zákl. přenesená",J97,0)</f>
        <v>0</v>
      </c>
      <c r="BH97" s="178">
        <f>IF(N97="sníž. přenesená",J97,0)</f>
        <v>0</v>
      </c>
      <c r="BI97" s="178">
        <f>IF(N97="nulová",J97,0)</f>
        <v>0</v>
      </c>
      <c r="BJ97" s="20" t="s">
        <v>79</v>
      </c>
      <c r="BK97" s="178">
        <f>ROUND(I97*H97,2)</f>
        <v>0</v>
      </c>
      <c r="BL97" s="20" t="s">
        <v>245</v>
      </c>
      <c r="BM97" s="177" t="s">
        <v>1468</v>
      </c>
    </row>
    <row r="98" s="2" customFormat="1">
      <c r="A98" s="39"/>
      <c r="B98" s="40"/>
      <c r="C98" s="39"/>
      <c r="D98" s="179" t="s">
        <v>152</v>
      </c>
      <c r="E98" s="39"/>
      <c r="F98" s="180" t="s">
        <v>1469</v>
      </c>
      <c r="G98" s="39"/>
      <c r="H98" s="39"/>
      <c r="I98" s="181"/>
      <c r="J98" s="39"/>
      <c r="K98" s="39"/>
      <c r="L98" s="40"/>
      <c r="M98" s="182"/>
      <c r="N98" s="183"/>
      <c r="O98" s="73"/>
      <c r="P98" s="73"/>
      <c r="Q98" s="73"/>
      <c r="R98" s="73"/>
      <c r="S98" s="73"/>
      <c r="T98" s="74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T98" s="20" t="s">
        <v>152</v>
      </c>
      <c r="AU98" s="20" t="s">
        <v>81</v>
      </c>
    </row>
    <row r="99" s="2" customFormat="1">
      <c r="A99" s="39"/>
      <c r="B99" s="40"/>
      <c r="C99" s="39"/>
      <c r="D99" s="184" t="s">
        <v>154</v>
      </c>
      <c r="E99" s="39"/>
      <c r="F99" s="185" t="s">
        <v>1470</v>
      </c>
      <c r="G99" s="39"/>
      <c r="H99" s="39"/>
      <c r="I99" s="181"/>
      <c r="J99" s="39"/>
      <c r="K99" s="39"/>
      <c r="L99" s="40"/>
      <c r="M99" s="182"/>
      <c r="N99" s="183"/>
      <c r="O99" s="73"/>
      <c r="P99" s="73"/>
      <c r="Q99" s="73"/>
      <c r="R99" s="73"/>
      <c r="S99" s="73"/>
      <c r="T99" s="74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T99" s="20" t="s">
        <v>154</v>
      </c>
      <c r="AU99" s="20" t="s">
        <v>81</v>
      </c>
    </row>
    <row r="100" s="2" customFormat="1" ht="16.5" customHeight="1">
      <c r="A100" s="39"/>
      <c r="B100" s="165"/>
      <c r="C100" s="166" t="s">
        <v>181</v>
      </c>
      <c r="D100" s="166" t="s">
        <v>145</v>
      </c>
      <c r="E100" s="167" t="s">
        <v>1471</v>
      </c>
      <c r="F100" s="168" t="s">
        <v>1472</v>
      </c>
      <c r="G100" s="169" t="s">
        <v>452</v>
      </c>
      <c r="H100" s="223"/>
      <c r="I100" s="171"/>
      <c r="J100" s="172">
        <f>ROUND(I100*H100,2)</f>
        <v>0</v>
      </c>
      <c r="K100" s="168" t="s">
        <v>149</v>
      </c>
      <c r="L100" s="40"/>
      <c r="M100" s="173" t="s">
        <v>3</v>
      </c>
      <c r="N100" s="174" t="s">
        <v>42</v>
      </c>
      <c r="O100" s="73"/>
      <c r="P100" s="175">
        <f>O100*H100</f>
        <v>0</v>
      </c>
      <c r="Q100" s="175">
        <v>0</v>
      </c>
      <c r="R100" s="175">
        <f>Q100*H100</f>
        <v>0</v>
      </c>
      <c r="S100" s="175">
        <v>0</v>
      </c>
      <c r="T100" s="176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177" t="s">
        <v>245</v>
      </c>
      <c r="AT100" s="177" t="s">
        <v>145</v>
      </c>
      <c r="AU100" s="177" t="s">
        <v>81</v>
      </c>
      <c r="AY100" s="20" t="s">
        <v>142</v>
      </c>
      <c r="BE100" s="178">
        <f>IF(N100="základní",J100,0)</f>
        <v>0</v>
      </c>
      <c r="BF100" s="178">
        <f>IF(N100="snížená",J100,0)</f>
        <v>0</v>
      </c>
      <c r="BG100" s="178">
        <f>IF(N100="zákl. přenesená",J100,0)</f>
        <v>0</v>
      </c>
      <c r="BH100" s="178">
        <f>IF(N100="sníž. přenesená",J100,0)</f>
        <v>0</v>
      </c>
      <c r="BI100" s="178">
        <f>IF(N100="nulová",J100,0)</f>
        <v>0</v>
      </c>
      <c r="BJ100" s="20" t="s">
        <v>79</v>
      </c>
      <c r="BK100" s="178">
        <f>ROUND(I100*H100,2)</f>
        <v>0</v>
      </c>
      <c r="BL100" s="20" t="s">
        <v>245</v>
      </c>
      <c r="BM100" s="177" t="s">
        <v>1473</v>
      </c>
    </row>
    <row r="101" s="2" customFormat="1">
      <c r="A101" s="39"/>
      <c r="B101" s="40"/>
      <c r="C101" s="39"/>
      <c r="D101" s="179" t="s">
        <v>152</v>
      </c>
      <c r="E101" s="39"/>
      <c r="F101" s="180" t="s">
        <v>1474</v>
      </c>
      <c r="G101" s="39"/>
      <c r="H101" s="39"/>
      <c r="I101" s="181"/>
      <c r="J101" s="39"/>
      <c r="K101" s="39"/>
      <c r="L101" s="40"/>
      <c r="M101" s="182"/>
      <c r="N101" s="183"/>
      <c r="O101" s="73"/>
      <c r="P101" s="73"/>
      <c r="Q101" s="73"/>
      <c r="R101" s="73"/>
      <c r="S101" s="73"/>
      <c r="T101" s="74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T101" s="20" t="s">
        <v>152</v>
      </c>
      <c r="AU101" s="20" t="s">
        <v>81</v>
      </c>
    </row>
    <row r="102" s="2" customFormat="1">
      <c r="A102" s="39"/>
      <c r="B102" s="40"/>
      <c r="C102" s="39"/>
      <c r="D102" s="184" t="s">
        <v>154</v>
      </c>
      <c r="E102" s="39"/>
      <c r="F102" s="185" t="s">
        <v>1475</v>
      </c>
      <c r="G102" s="39"/>
      <c r="H102" s="39"/>
      <c r="I102" s="181"/>
      <c r="J102" s="39"/>
      <c r="K102" s="39"/>
      <c r="L102" s="40"/>
      <c r="M102" s="182"/>
      <c r="N102" s="183"/>
      <c r="O102" s="73"/>
      <c r="P102" s="73"/>
      <c r="Q102" s="73"/>
      <c r="R102" s="73"/>
      <c r="S102" s="73"/>
      <c r="T102" s="74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20" t="s">
        <v>154</v>
      </c>
      <c r="AU102" s="20" t="s">
        <v>81</v>
      </c>
    </row>
    <row r="103" s="12" customFormat="1" ht="22.8" customHeight="1">
      <c r="A103" s="12"/>
      <c r="B103" s="152"/>
      <c r="C103" s="12"/>
      <c r="D103" s="153" t="s">
        <v>70</v>
      </c>
      <c r="E103" s="163" t="s">
        <v>1476</v>
      </c>
      <c r="F103" s="163" t="s">
        <v>1477</v>
      </c>
      <c r="G103" s="12"/>
      <c r="H103" s="12"/>
      <c r="I103" s="155"/>
      <c r="J103" s="164">
        <f>BK103</f>
        <v>0</v>
      </c>
      <c r="K103" s="12"/>
      <c r="L103" s="152"/>
      <c r="M103" s="157"/>
      <c r="N103" s="158"/>
      <c r="O103" s="158"/>
      <c r="P103" s="159">
        <f>SUM(P104:P117)</f>
        <v>0</v>
      </c>
      <c r="Q103" s="158"/>
      <c r="R103" s="159">
        <f>SUM(R104:R117)</f>
        <v>0.0015</v>
      </c>
      <c r="S103" s="158"/>
      <c r="T103" s="160">
        <f>SUM(T104:T117)</f>
        <v>0.54047999999999996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53" t="s">
        <v>81</v>
      </c>
      <c r="AT103" s="161" t="s">
        <v>70</v>
      </c>
      <c r="AU103" s="161" t="s">
        <v>79</v>
      </c>
      <c r="AY103" s="153" t="s">
        <v>142</v>
      </c>
      <c r="BK103" s="162">
        <f>SUM(BK104:BK117)</f>
        <v>0</v>
      </c>
    </row>
    <row r="104" s="2" customFormat="1" ht="16.5" customHeight="1">
      <c r="A104" s="39"/>
      <c r="B104" s="165"/>
      <c r="C104" s="166" t="s">
        <v>190</v>
      </c>
      <c r="D104" s="166" t="s">
        <v>145</v>
      </c>
      <c r="E104" s="167" t="s">
        <v>1478</v>
      </c>
      <c r="F104" s="168" t="s">
        <v>1479</v>
      </c>
      <c r="G104" s="169" t="s">
        <v>184</v>
      </c>
      <c r="H104" s="170">
        <v>3</v>
      </c>
      <c r="I104" s="171"/>
      <c r="J104" s="172">
        <f>ROUND(I104*H104,2)</f>
        <v>0</v>
      </c>
      <c r="K104" s="168" t="s">
        <v>149</v>
      </c>
      <c r="L104" s="40"/>
      <c r="M104" s="173" t="s">
        <v>3</v>
      </c>
      <c r="N104" s="174" t="s">
        <v>42</v>
      </c>
      <c r="O104" s="73"/>
      <c r="P104" s="175">
        <f>O104*H104</f>
        <v>0</v>
      </c>
      <c r="Q104" s="175">
        <v>9.0000000000000006E-05</v>
      </c>
      <c r="R104" s="175">
        <f>Q104*H104</f>
        <v>0.00027</v>
      </c>
      <c r="S104" s="175">
        <v>0.00044999999999999999</v>
      </c>
      <c r="T104" s="176">
        <f>S104*H104</f>
        <v>0.0013500000000000001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177" t="s">
        <v>245</v>
      </c>
      <c r="AT104" s="177" t="s">
        <v>145</v>
      </c>
      <c r="AU104" s="177" t="s">
        <v>81</v>
      </c>
      <c r="AY104" s="20" t="s">
        <v>142</v>
      </c>
      <c r="BE104" s="178">
        <f>IF(N104="základní",J104,0)</f>
        <v>0</v>
      </c>
      <c r="BF104" s="178">
        <f>IF(N104="snížená",J104,0)</f>
        <v>0</v>
      </c>
      <c r="BG104" s="178">
        <f>IF(N104="zákl. přenesená",J104,0)</f>
        <v>0</v>
      </c>
      <c r="BH104" s="178">
        <f>IF(N104="sníž. přenesená",J104,0)</f>
        <v>0</v>
      </c>
      <c r="BI104" s="178">
        <f>IF(N104="nulová",J104,0)</f>
        <v>0</v>
      </c>
      <c r="BJ104" s="20" t="s">
        <v>79</v>
      </c>
      <c r="BK104" s="178">
        <f>ROUND(I104*H104,2)</f>
        <v>0</v>
      </c>
      <c r="BL104" s="20" t="s">
        <v>245</v>
      </c>
      <c r="BM104" s="177" t="s">
        <v>1480</v>
      </c>
    </row>
    <row r="105" s="2" customFormat="1">
      <c r="A105" s="39"/>
      <c r="B105" s="40"/>
      <c r="C105" s="39"/>
      <c r="D105" s="179" t="s">
        <v>152</v>
      </c>
      <c r="E105" s="39"/>
      <c r="F105" s="180" t="s">
        <v>1481</v>
      </c>
      <c r="G105" s="39"/>
      <c r="H105" s="39"/>
      <c r="I105" s="181"/>
      <c r="J105" s="39"/>
      <c r="K105" s="39"/>
      <c r="L105" s="40"/>
      <c r="M105" s="182"/>
      <c r="N105" s="183"/>
      <c r="O105" s="73"/>
      <c r="P105" s="73"/>
      <c r="Q105" s="73"/>
      <c r="R105" s="73"/>
      <c r="S105" s="73"/>
      <c r="T105" s="74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T105" s="20" t="s">
        <v>152</v>
      </c>
      <c r="AU105" s="20" t="s">
        <v>81</v>
      </c>
    </row>
    <row r="106" s="2" customFormat="1">
      <c r="A106" s="39"/>
      <c r="B106" s="40"/>
      <c r="C106" s="39"/>
      <c r="D106" s="184" t="s">
        <v>154</v>
      </c>
      <c r="E106" s="39"/>
      <c r="F106" s="185" t="s">
        <v>1482</v>
      </c>
      <c r="G106" s="39"/>
      <c r="H106" s="39"/>
      <c r="I106" s="181"/>
      <c r="J106" s="39"/>
      <c r="K106" s="39"/>
      <c r="L106" s="40"/>
      <c r="M106" s="182"/>
      <c r="N106" s="183"/>
      <c r="O106" s="73"/>
      <c r="P106" s="73"/>
      <c r="Q106" s="73"/>
      <c r="R106" s="73"/>
      <c r="S106" s="73"/>
      <c r="T106" s="74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T106" s="20" t="s">
        <v>154</v>
      </c>
      <c r="AU106" s="20" t="s">
        <v>81</v>
      </c>
    </row>
    <row r="107" s="2" customFormat="1" ht="16.5" customHeight="1">
      <c r="A107" s="39"/>
      <c r="B107" s="165"/>
      <c r="C107" s="166" t="s">
        <v>198</v>
      </c>
      <c r="D107" s="166" t="s">
        <v>145</v>
      </c>
      <c r="E107" s="167" t="s">
        <v>1483</v>
      </c>
      <c r="F107" s="168" t="s">
        <v>1484</v>
      </c>
      <c r="G107" s="169" t="s">
        <v>1158</v>
      </c>
      <c r="H107" s="170">
        <v>1</v>
      </c>
      <c r="I107" s="171"/>
      <c r="J107" s="172">
        <f>ROUND(I107*H107,2)</f>
        <v>0</v>
      </c>
      <c r="K107" s="168" t="s">
        <v>3</v>
      </c>
      <c r="L107" s="40"/>
      <c r="M107" s="173" t="s">
        <v>3</v>
      </c>
      <c r="N107" s="174" t="s">
        <v>42</v>
      </c>
      <c r="O107" s="73"/>
      <c r="P107" s="175">
        <f>O107*H107</f>
        <v>0</v>
      </c>
      <c r="Q107" s="175">
        <v>0.00123</v>
      </c>
      <c r="R107" s="175">
        <f>Q107*H107</f>
        <v>0.00123</v>
      </c>
      <c r="S107" s="175">
        <v>0</v>
      </c>
      <c r="T107" s="176">
        <f>S107*H107</f>
        <v>0</v>
      </c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R107" s="177" t="s">
        <v>245</v>
      </c>
      <c r="AT107" s="177" t="s">
        <v>145</v>
      </c>
      <c r="AU107" s="177" t="s">
        <v>81</v>
      </c>
      <c r="AY107" s="20" t="s">
        <v>142</v>
      </c>
      <c r="BE107" s="178">
        <f>IF(N107="základní",J107,0)</f>
        <v>0</v>
      </c>
      <c r="BF107" s="178">
        <f>IF(N107="snížená",J107,0)</f>
        <v>0</v>
      </c>
      <c r="BG107" s="178">
        <f>IF(N107="zákl. přenesená",J107,0)</f>
        <v>0</v>
      </c>
      <c r="BH107" s="178">
        <f>IF(N107="sníž. přenesená",J107,0)</f>
        <v>0</v>
      </c>
      <c r="BI107" s="178">
        <f>IF(N107="nulová",J107,0)</f>
        <v>0</v>
      </c>
      <c r="BJ107" s="20" t="s">
        <v>79</v>
      </c>
      <c r="BK107" s="178">
        <f>ROUND(I107*H107,2)</f>
        <v>0</v>
      </c>
      <c r="BL107" s="20" t="s">
        <v>245</v>
      </c>
      <c r="BM107" s="177" t="s">
        <v>1485</v>
      </c>
    </row>
    <row r="108" s="2" customFormat="1">
      <c r="A108" s="39"/>
      <c r="B108" s="40"/>
      <c r="C108" s="39"/>
      <c r="D108" s="179" t="s">
        <v>152</v>
      </c>
      <c r="E108" s="39"/>
      <c r="F108" s="180" t="s">
        <v>1484</v>
      </c>
      <c r="G108" s="39"/>
      <c r="H108" s="39"/>
      <c r="I108" s="181"/>
      <c r="J108" s="39"/>
      <c r="K108" s="39"/>
      <c r="L108" s="40"/>
      <c r="M108" s="182"/>
      <c r="N108" s="183"/>
      <c r="O108" s="73"/>
      <c r="P108" s="73"/>
      <c r="Q108" s="73"/>
      <c r="R108" s="73"/>
      <c r="S108" s="73"/>
      <c r="T108" s="74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T108" s="20" t="s">
        <v>152</v>
      </c>
      <c r="AU108" s="20" t="s">
        <v>81</v>
      </c>
    </row>
    <row r="109" s="2" customFormat="1" ht="16.5" customHeight="1">
      <c r="A109" s="39"/>
      <c r="B109" s="165"/>
      <c r="C109" s="166" t="s">
        <v>207</v>
      </c>
      <c r="D109" s="166" t="s">
        <v>145</v>
      </c>
      <c r="E109" s="167" t="s">
        <v>1486</v>
      </c>
      <c r="F109" s="168" t="s">
        <v>1487</v>
      </c>
      <c r="G109" s="169" t="s">
        <v>184</v>
      </c>
      <c r="H109" s="170">
        <v>3</v>
      </c>
      <c r="I109" s="171"/>
      <c r="J109" s="172">
        <f>ROUND(I109*H109,2)</f>
        <v>0</v>
      </c>
      <c r="K109" s="168" t="s">
        <v>149</v>
      </c>
      <c r="L109" s="40"/>
      <c r="M109" s="173" t="s">
        <v>3</v>
      </c>
      <c r="N109" s="174" t="s">
        <v>42</v>
      </c>
      <c r="O109" s="73"/>
      <c r="P109" s="175">
        <f>O109*H109</f>
        <v>0</v>
      </c>
      <c r="Q109" s="175">
        <v>0</v>
      </c>
      <c r="R109" s="175">
        <f>Q109*H109</f>
        <v>0</v>
      </c>
      <c r="S109" s="175">
        <v>0.00191</v>
      </c>
      <c r="T109" s="176">
        <f>S109*H109</f>
        <v>0.0057299999999999999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177" t="s">
        <v>245</v>
      </c>
      <c r="AT109" s="177" t="s">
        <v>145</v>
      </c>
      <c r="AU109" s="177" t="s">
        <v>81</v>
      </c>
      <c r="AY109" s="20" t="s">
        <v>142</v>
      </c>
      <c r="BE109" s="178">
        <f>IF(N109="základní",J109,0)</f>
        <v>0</v>
      </c>
      <c r="BF109" s="178">
        <f>IF(N109="snížená",J109,0)</f>
        <v>0</v>
      </c>
      <c r="BG109" s="178">
        <f>IF(N109="zákl. přenesená",J109,0)</f>
        <v>0</v>
      </c>
      <c r="BH109" s="178">
        <f>IF(N109="sníž. přenesená",J109,0)</f>
        <v>0</v>
      </c>
      <c r="BI109" s="178">
        <f>IF(N109="nulová",J109,0)</f>
        <v>0</v>
      </c>
      <c r="BJ109" s="20" t="s">
        <v>79</v>
      </c>
      <c r="BK109" s="178">
        <f>ROUND(I109*H109,2)</f>
        <v>0</v>
      </c>
      <c r="BL109" s="20" t="s">
        <v>245</v>
      </c>
      <c r="BM109" s="177" t="s">
        <v>1488</v>
      </c>
    </row>
    <row r="110" s="2" customFormat="1">
      <c r="A110" s="39"/>
      <c r="B110" s="40"/>
      <c r="C110" s="39"/>
      <c r="D110" s="179" t="s">
        <v>152</v>
      </c>
      <c r="E110" s="39"/>
      <c r="F110" s="180" t="s">
        <v>1489</v>
      </c>
      <c r="G110" s="39"/>
      <c r="H110" s="39"/>
      <c r="I110" s="181"/>
      <c r="J110" s="39"/>
      <c r="K110" s="39"/>
      <c r="L110" s="40"/>
      <c r="M110" s="182"/>
      <c r="N110" s="183"/>
      <c r="O110" s="73"/>
      <c r="P110" s="73"/>
      <c r="Q110" s="73"/>
      <c r="R110" s="73"/>
      <c r="S110" s="73"/>
      <c r="T110" s="74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T110" s="20" t="s">
        <v>152</v>
      </c>
      <c r="AU110" s="20" t="s">
        <v>81</v>
      </c>
    </row>
    <row r="111" s="2" customFormat="1">
      <c r="A111" s="39"/>
      <c r="B111" s="40"/>
      <c r="C111" s="39"/>
      <c r="D111" s="184" t="s">
        <v>154</v>
      </c>
      <c r="E111" s="39"/>
      <c r="F111" s="185" t="s">
        <v>1490</v>
      </c>
      <c r="G111" s="39"/>
      <c r="H111" s="39"/>
      <c r="I111" s="181"/>
      <c r="J111" s="39"/>
      <c r="K111" s="39"/>
      <c r="L111" s="40"/>
      <c r="M111" s="182"/>
      <c r="N111" s="183"/>
      <c r="O111" s="73"/>
      <c r="P111" s="73"/>
      <c r="Q111" s="73"/>
      <c r="R111" s="73"/>
      <c r="S111" s="73"/>
      <c r="T111" s="74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T111" s="20" t="s">
        <v>154</v>
      </c>
      <c r="AU111" s="20" t="s">
        <v>81</v>
      </c>
    </row>
    <row r="112" s="2" customFormat="1" ht="16.5" customHeight="1">
      <c r="A112" s="39"/>
      <c r="B112" s="165"/>
      <c r="C112" s="166" t="s">
        <v>143</v>
      </c>
      <c r="D112" s="166" t="s">
        <v>145</v>
      </c>
      <c r="E112" s="167" t="s">
        <v>1491</v>
      </c>
      <c r="F112" s="168" t="s">
        <v>1492</v>
      </c>
      <c r="G112" s="169" t="s">
        <v>184</v>
      </c>
      <c r="H112" s="170">
        <v>21</v>
      </c>
      <c r="I112" s="171"/>
      <c r="J112" s="172">
        <f>ROUND(I112*H112,2)</f>
        <v>0</v>
      </c>
      <c r="K112" s="168" t="s">
        <v>149</v>
      </c>
      <c r="L112" s="40"/>
      <c r="M112" s="173" t="s">
        <v>3</v>
      </c>
      <c r="N112" s="174" t="s">
        <v>42</v>
      </c>
      <c r="O112" s="73"/>
      <c r="P112" s="175">
        <f>O112*H112</f>
        <v>0</v>
      </c>
      <c r="Q112" s="175">
        <v>0</v>
      </c>
      <c r="R112" s="175">
        <f>Q112*H112</f>
        <v>0</v>
      </c>
      <c r="S112" s="175">
        <v>0.025399999999999999</v>
      </c>
      <c r="T112" s="176">
        <f>S112*H112</f>
        <v>0.53339999999999999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177" t="s">
        <v>245</v>
      </c>
      <c r="AT112" s="177" t="s">
        <v>145</v>
      </c>
      <c r="AU112" s="177" t="s">
        <v>81</v>
      </c>
      <c r="AY112" s="20" t="s">
        <v>142</v>
      </c>
      <c r="BE112" s="178">
        <f>IF(N112="základní",J112,0)</f>
        <v>0</v>
      </c>
      <c r="BF112" s="178">
        <f>IF(N112="snížená",J112,0)</f>
        <v>0</v>
      </c>
      <c r="BG112" s="178">
        <f>IF(N112="zákl. přenesená",J112,0)</f>
        <v>0</v>
      </c>
      <c r="BH112" s="178">
        <f>IF(N112="sníž. přenesená",J112,0)</f>
        <v>0</v>
      </c>
      <c r="BI112" s="178">
        <f>IF(N112="nulová",J112,0)</f>
        <v>0</v>
      </c>
      <c r="BJ112" s="20" t="s">
        <v>79</v>
      </c>
      <c r="BK112" s="178">
        <f>ROUND(I112*H112,2)</f>
        <v>0</v>
      </c>
      <c r="BL112" s="20" t="s">
        <v>245</v>
      </c>
      <c r="BM112" s="177" t="s">
        <v>1493</v>
      </c>
    </row>
    <row r="113" s="2" customFormat="1">
      <c r="A113" s="39"/>
      <c r="B113" s="40"/>
      <c r="C113" s="39"/>
      <c r="D113" s="179" t="s">
        <v>152</v>
      </c>
      <c r="E113" s="39"/>
      <c r="F113" s="180" t="s">
        <v>1492</v>
      </c>
      <c r="G113" s="39"/>
      <c r="H113" s="39"/>
      <c r="I113" s="181"/>
      <c r="J113" s="39"/>
      <c r="K113" s="39"/>
      <c r="L113" s="40"/>
      <c r="M113" s="182"/>
      <c r="N113" s="183"/>
      <c r="O113" s="73"/>
      <c r="P113" s="73"/>
      <c r="Q113" s="73"/>
      <c r="R113" s="73"/>
      <c r="S113" s="73"/>
      <c r="T113" s="74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20" t="s">
        <v>152</v>
      </c>
      <c r="AU113" s="20" t="s">
        <v>81</v>
      </c>
    </row>
    <row r="114" s="2" customFormat="1">
      <c r="A114" s="39"/>
      <c r="B114" s="40"/>
      <c r="C114" s="39"/>
      <c r="D114" s="184" t="s">
        <v>154</v>
      </c>
      <c r="E114" s="39"/>
      <c r="F114" s="185" t="s">
        <v>1494</v>
      </c>
      <c r="G114" s="39"/>
      <c r="H114" s="39"/>
      <c r="I114" s="181"/>
      <c r="J114" s="39"/>
      <c r="K114" s="39"/>
      <c r="L114" s="40"/>
      <c r="M114" s="182"/>
      <c r="N114" s="183"/>
      <c r="O114" s="73"/>
      <c r="P114" s="73"/>
      <c r="Q114" s="73"/>
      <c r="R114" s="73"/>
      <c r="S114" s="73"/>
      <c r="T114" s="74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T114" s="20" t="s">
        <v>154</v>
      </c>
      <c r="AU114" s="20" t="s">
        <v>81</v>
      </c>
    </row>
    <row r="115" s="2" customFormat="1" ht="16.5" customHeight="1">
      <c r="A115" s="39"/>
      <c r="B115" s="165"/>
      <c r="C115" s="166" t="s">
        <v>219</v>
      </c>
      <c r="D115" s="166" t="s">
        <v>145</v>
      </c>
      <c r="E115" s="167" t="s">
        <v>1495</v>
      </c>
      <c r="F115" s="168" t="s">
        <v>1496</v>
      </c>
      <c r="G115" s="169" t="s">
        <v>452</v>
      </c>
      <c r="H115" s="223"/>
      <c r="I115" s="171"/>
      <c r="J115" s="172">
        <f>ROUND(I115*H115,2)</f>
        <v>0</v>
      </c>
      <c r="K115" s="168" t="s">
        <v>149</v>
      </c>
      <c r="L115" s="40"/>
      <c r="M115" s="173" t="s">
        <v>3</v>
      </c>
      <c r="N115" s="174" t="s">
        <v>42</v>
      </c>
      <c r="O115" s="73"/>
      <c r="P115" s="175">
        <f>O115*H115</f>
        <v>0</v>
      </c>
      <c r="Q115" s="175">
        <v>0</v>
      </c>
      <c r="R115" s="175">
        <f>Q115*H115</f>
        <v>0</v>
      </c>
      <c r="S115" s="175">
        <v>0</v>
      </c>
      <c r="T115" s="176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177" t="s">
        <v>245</v>
      </c>
      <c r="AT115" s="177" t="s">
        <v>145</v>
      </c>
      <c r="AU115" s="177" t="s">
        <v>81</v>
      </c>
      <c r="AY115" s="20" t="s">
        <v>142</v>
      </c>
      <c r="BE115" s="178">
        <f>IF(N115="základní",J115,0)</f>
        <v>0</v>
      </c>
      <c r="BF115" s="178">
        <f>IF(N115="snížená",J115,0)</f>
        <v>0</v>
      </c>
      <c r="BG115" s="178">
        <f>IF(N115="zákl. přenesená",J115,0)</f>
        <v>0</v>
      </c>
      <c r="BH115" s="178">
        <f>IF(N115="sníž. přenesená",J115,0)</f>
        <v>0</v>
      </c>
      <c r="BI115" s="178">
        <f>IF(N115="nulová",J115,0)</f>
        <v>0</v>
      </c>
      <c r="BJ115" s="20" t="s">
        <v>79</v>
      </c>
      <c r="BK115" s="178">
        <f>ROUND(I115*H115,2)</f>
        <v>0</v>
      </c>
      <c r="BL115" s="20" t="s">
        <v>245</v>
      </c>
      <c r="BM115" s="177" t="s">
        <v>1497</v>
      </c>
    </row>
    <row r="116" s="2" customFormat="1">
      <c r="A116" s="39"/>
      <c r="B116" s="40"/>
      <c r="C116" s="39"/>
      <c r="D116" s="179" t="s">
        <v>152</v>
      </c>
      <c r="E116" s="39"/>
      <c r="F116" s="180" t="s">
        <v>1498</v>
      </c>
      <c r="G116" s="39"/>
      <c r="H116" s="39"/>
      <c r="I116" s="181"/>
      <c r="J116" s="39"/>
      <c r="K116" s="39"/>
      <c r="L116" s="40"/>
      <c r="M116" s="182"/>
      <c r="N116" s="183"/>
      <c r="O116" s="73"/>
      <c r="P116" s="73"/>
      <c r="Q116" s="73"/>
      <c r="R116" s="73"/>
      <c r="S116" s="73"/>
      <c r="T116" s="74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20" t="s">
        <v>152</v>
      </c>
      <c r="AU116" s="20" t="s">
        <v>81</v>
      </c>
    </row>
    <row r="117" s="2" customFormat="1">
      <c r="A117" s="39"/>
      <c r="B117" s="40"/>
      <c r="C117" s="39"/>
      <c r="D117" s="184" t="s">
        <v>154</v>
      </c>
      <c r="E117" s="39"/>
      <c r="F117" s="185" t="s">
        <v>1499</v>
      </c>
      <c r="G117" s="39"/>
      <c r="H117" s="39"/>
      <c r="I117" s="181"/>
      <c r="J117" s="39"/>
      <c r="K117" s="39"/>
      <c r="L117" s="40"/>
      <c r="M117" s="182"/>
      <c r="N117" s="183"/>
      <c r="O117" s="73"/>
      <c r="P117" s="73"/>
      <c r="Q117" s="73"/>
      <c r="R117" s="73"/>
      <c r="S117" s="73"/>
      <c r="T117" s="74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20" t="s">
        <v>154</v>
      </c>
      <c r="AU117" s="20" t="s">
        <v>81</v>
      </c>
    </row>
    <row r="118" s="12" customFormat="1" ht="22.8" customHeight="1">
      <c r="A118" s="12"/>
      <c r="B118" s="152"/>
      <c r="C118" s="12"/>
      <c r="D118" s="153" t="s">
        <v>70</v>
      </c>
      <c r="E118" s="163" t="s">
        <v>1500</v>
      </c>
      <c r="F118" s="163" t="s">
        <v>1501</v>
      </c>
      <c r="G118" s="12"/>
      <c r="H118" s="12"/>
      <c r="I118" s="155"/>
      <c r="J118" s="164">
        <f>BK118</f>
        <v>0</v>
      </c>
      <c r="K118" s="12"/>
      <c r="L118" s="152"/>
      <c r="M118" s="157"/>
      <c r="N118" s="158"/>
      <c r="O118" s="158"/>
      <c r="P118" s="159">
        <f>SUM(P119:P132)</f>
        <v>0</v>
      </c>
      <c r="Q118" s="158"/>
      <c r="R118" s="159">
        <f>SUM(R119:R132)</f>
        <v>0.047919999999999997</v>
      </c>
      <c r="S118" s="158"/>
      <c r="T118" s="160">
        <f>SUM(T119:T132)</f>
        <v>0.024930000000000001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3" t="s">
        <v>81</v>
      </c>
      <c r="AT118" s="161" t="s">
        <v>70</v>
      </c>
      <c r="AU118" s="161" t="s">
        <v>79</v>
      </c>
      <c r="AY118" s="153" t="s">
        <v>142</v>
      </c>
      <c r="BK118" s="162">
        <f>SUM(BK119:BK132)</f>
        <v>0</v>
      </c>
    </row>
    <row r="119" s="2" customFormat="1" ht="21.75" customHeight="1">
      <c r="A119" s="39"/>
      <c r="B119" s="165"/>
      <c r="C119" s="166" t="s">
        <v>226</v>
      </c>
      <c r="D119" s="166" t="s">
        <v>145</v>
      </c>
      <c r="E119" s="167" t="s">
        <v>1502</v>
      </c>
      <c r="F119" s="168" t="s">
        <v>1503</v>
      </c>
      <c r="G119" s="169" t="s">
        <v>184</v>
      </c>
      <c r="H119" s="170">
        <v>1</v>
      </c>
      <c r="I119" s="171"/>
      <c r="J119" s="172">
        <f>ROUND(I119*H119,2)</f>
        <v>0</v>
      </c>
      <c r="K119" s="168" t="s">
        <v>149</v>
      </c>
      <c r="L119" s="40"/>
      <c r="M119" s="173" t="s">
        <v>3</v>
      </c>
      <c r="N119" s="174" t="s">
        <v>42</v>
      </c>
      <c r="O119" s="73"/>
      <c r="P119" s="175">
        <f>O119*H119</f>
        <v>0</v>
      </c>
      <c r="Q119" s="175">
        <v>0.047840000000000001</v>
      </c>
      <c r="R119" s="175">
        <f>Q119*H119</f>
        <v>0.047840000000000001</v>
      </c>
      <c r="S119" s="175">
        <v>0</v>
      </c>
      <c r="T119" s="176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177" t="s">
        <v>245</v>
      </c>
      <c r="AT119" s="177" t="s">
        <v>145</v>
      </c>
      <c r="AU119" s="177" t="s">
        <v>81</v>
      </c>
      <c r="AY119" s="20" t="s">
        <v>142</v>
      </c>
      <c r="BE119" s="178">
        <f>IF(N119="základní",J119,0)</f>
        <v>0</v>
      </c>
      <c r="BF119" s="178">
        <f>IF(N119="snížená",J119,0)</f>
        <v>0</v>
      </c>
      <c r="BG119" s="178">
        <f>IF(N119="zákl. přenesená",J119,0)</f>
        <v>0</v>
      </c>
      <c r="BH119" s="178">
        <f>IF(N119="sníž. přenesená",J119,0)</f>
        <v>0</v>
      </c>
      <c r="BI119" s="178">
        <f>IF(N119="nulová",J119,0)</f>
        <v>0</v>
      </c>
      <c r="BJ119" s="20" t="s">
        <v>79</v>
      </c>
      <c r="BK119" s="178">
        <f>ROUND(I119*H119,2)</f>
        <v>0</v>
      </c>
      <c r="BL119" s="20" t="s">
        <v>245</v>
      </c>
      <c r="BM119" s="177" t="s">
        <v>1504</v>
      </c>
    </row>
    <row r="120" s="2" customFormat="1">
      <c r="A120" s="39"/>
      <c r="B120" s="40"/>
      <c r="C120" s="39"/>
      <c r="D120" s="179" t="s">
        <v>152</v>
      </c>
      <c r="E120" s="39"/>
      <c r="F120" s="180" t="s">
        <v>1505</v>
      </c>
      <c r="G120" s="39"/>
      <c r="H120" s="39"/>
      <c r="I120" s="181"/>
      <c r="J120" s="39"/>
      <c r="K120" s="39"/>
      <c r="L120" s="40"/>
      <c r="M120" s="182"/>
      <c r="N120" s="183"/>
      <c r="O120" s="73"/>
      <c r="P120" s="73"/>
      <c r="Q120" s="73"/>
      <c r="R120" s="73"/>
      <c r="S120" s="73"/>
      <c r="T120" s="74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20" t="s">
        <v>152</v>
      </c>
      <c r="AU120" s="20" t="s">
        <v>81</v>
      </c>
    </row>
    <row r="121" s="2" customFormat="1">
      <c r="A121" s="39"/>
      <c r="B121" s="40"/>
      <c r="C121" s="39"/>
      <c r="D121" s="184" t="s">
        <v>154</v>
      </c>
      <c r="E121" s="39"/>
      <c r="F121" s="185" t="s">
        <v>1506</v>
      </c>
      <c r="G121" s="39"/>
      <c r="H121" s="39"/>
      <c r="I121" s="181"/>
      <c r="J121" s="39"/>
      <c r="K121" s="39"/>
      <c r="L121" s="40"/>
      <c r="M121" s="182"/>
      <c r="N121" s="183"/>
      <c r="O121" s="73"/>
      <c r="P121" s="73"/>
      <c r="Q121" s="73"/>
      <c r="R121" s="73"/>
      <c r="S121" s="73"/>
      <c r="T121" s="74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20" t="s">
        <v>154</v>
      </c>
      <c r="AU121" s="20" t="s">
        <v>81</v>
      </c>
    </row>
    <row r="122" s="2" customFormat="1" ht="16.5" customHeight="1">
      <c r="A122" s="39"/>
      <c r="B122" s="165"/>
      <c r="C122" s="166" t="s">
        <v>9</v>
      </c>
      <c r="D122" s="166" t="s">
        <v>145</v>
      </c>
      <c r="E122" s="167" t="s">
        <v>1507</v>
      </c>
      <c r="F122" s="168" t="s">
        <v>1508</v>
      </c>
      <c r="G122" s="169" t="s">
        <v>184</v>
      </c>
      <c r="H122" s="170">
        <v>1</v>
      </c>
      <c r="I122" s="171"/>
      <c r="J122" s="172">
        <f>ROUND(I122*H122,2)</f>
        <v>0</v>
      </c>
      <c r="K122" s="168" t="s">
        <v>149</v>
      </c>
      <c r="L122" s="40"/>
      <c r="M122" s="173" t="s">
        <v>3</v>
      </c>
      <c r="N122" s="174" t="s">
        <v>42</v>
      </c>
      <c r="O122" s="73"/>
      <c r="P122" s="175">
        <f>O122*H122</f>
        <v>0</v>
      </c>
      <c r="Q122" s="175">
        <v>8.0000000000000007E-05</v>
      </c>
      <c r="R122" s="175">
        <f>Q122*H122</f>
        <v>8.0000000000000007E-05</v>
      </c>
      <c r="S122" s="175">
        <v>0.024930000000000001</v>
      </c>
      <c r="T122" s="176">
        <f>S122*H122</f>
        <v>0.024930000000000001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177" t="s">
        <v>245</v>
      </c>
      <c r="AT122" s="177" t="s">
        <v>145</v>
      </c>
      <c r="AU122" s="177" t="s">
        <v>81</v>
      </c>
      <c r="AY122" s="20" t="s">
        <v>142</v>
      </c>
      <c r="BE122" s="178">
        <f>IF(N122="základní",J122,0)</f>
        <v>0</v>
      </c>
      <c r="BF122" s="178">
        <f>IF(N122="snížená",J122,0)</f>
        <v>0</v>
      </c>
      <c r="BG122" s="178">
        <f>IF(N122="zákl. přenesená",J122,0)</f>
        <v>0</v>
      </c>
      <c r="BH122" s="178">
        <f>IF(N122="sníž. přenesená",J122,0)</f>
        <v>0</v>
      </c>
      <c r="BI122" s="178">
        <f>IF(N122="nulová",J122,0)</f>
        <v>0</v>
      </c>
      <c r="BJ122" s="20" t="s">
        <v>79</v>
      </c>
      <c r="BK122" s="178">
        <f>ROUND(I122*H122,2)</f>
        <v>0</v>
      </c>
      <c r="BL122" s="20" t="s">
        <v>245</v>
      </c>
      <c r="BM122" s="177" t="s">
        <v>1509</v>
      </c>
    </row>
    <row r="123" s="2" customFormat="1">
      <c r="A123" s="39"/>
      <c r="B123" s="40"/>
      <c r="C123" s="39"/>
      <c r="D123" s="179" t="s">
        <v>152</v>
      </c>
      <c r="E123" s="39"/>
      <c r="F123" s="180" t="s">
        <v>1510</v>
      </c>
      <c r="G123" s="39"/>
      <c r="H123" s="39"/>
      <c r="I123" s="181"/>
      <c r="J123" s="39"/>
      <c r="K123" s="39"/>
      <c r="L123" s="40"/>
      <c r="M123" s="182"/>
      <c r="N123" s="183"/>
      <c r="O123" s="73"/>
      <c r="P123" s="73"/>
      <c r="Q123" s="73"/>
      <c r="R123" s="73"/>
      <c r="S123" s="73"/>
      <c r="T123" s="74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20" t="s">
        <v>152</v>
      </c>
      <c r="AU123" s="20" t="s">
        <v>81</v>
      </c>
    </row>
    <row r="124" s="2" customFormat="1">
      <c r="A124" s="39"/>
      <c r="B124" s="40"/>
      <c r="C124" s="39"/>
      <c r="D124" s="184" t="s">
        <v>154</v>
      </c>
      <c r="E124" s="39"/>
      <c r="F124" s="185" t="s">
        <v>1511</v>
      </c>
      <c r="G124" s="39"/>
      <c r="H124" s="39"/>
      <c r="I124" s="181"/>
      <c r="J124" s="39"/>
      <c r="K124" s="39"/>
      <c r="L124" s="40"/>
      <c r="M124" s="182"/>
      <c r="N124" s="183"/>
      <c r="O124" s="73"/>
      <c r="P124" s="73"/>
      <c r="Q124" s="73"/>
      <c r="R124" s="73"/>
      <c r="S124" s="73"/>
      <c r="T124" s="74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20" t="s">
        <v>154</v>
      </c>
      <c r="AU124" s="20" t="s">
        <v>81</v>
      </c>
    </row>
    <row r="125" s="2" customFormat="1" ht="16.5" customHeight="1">
      <c r="A125" s="39"/>
      <c r="B125" s="165"/>
      <c r="C125" s="166" t="s">
        <v>242</v>
      </c>
      <c r="D125" s="166" t="s">
        <v>145</v>
      </c>
      <c r="E125" s="167" t="s">
        <v>1512</v>
      </c>
      <c r="F125" s="168" t="s">
        <v>1513</v>
      </c>
      <c r="G125" s="169" t="s">
        <v>184</v>
      </c>
      <c r="H125" s="170">
        <v>38</v>
      </c>
      <c r="I125" s="171"/>
      <c r="J125" s="172">
        <f>ROUND(I125*H125,2)</f>
        <v>0</v>
      </c>
      <c r="K125" s="168" t="s">
        <v>149</v>
      </c>
      <c r="L125" s="40"/>
      <c r="M125" s="173" t="s">
        <v>3</v>
      </c>
      <c r="N125" s="174" t="s">
        <v>42</v>
      </c>
      <c r="O125" s="73"/>
      <c r="P125" s="175">
        <f>O125*H125</f>
        <v>0</v>
      </c>
      <c r="Q125" s="175">
        <v>0</v>
      </c>
      <c r="R125" s="175">
        <f>Q125*H125</f>
        <v>0</v>
      </c>
      <c r="S125" s="175">
        <v>0</v>
      </c>
      <c r="T125" s="176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177" t="s">
        <v>245</v>
      </c>
      <c r="AT125" s="177" t="s">
        <v>145</v>
      </c>
      <c r="AU125" s="177" t="s">
        <v>81</v>
      </c>
      <c r="AY125" s="20" t="s">
        <v>142</v>
      </c>
      <c r="BE125" s="178">
        <f>IF(N125="základní",J125,0)</f>
        <v>0</v>
      </c>
      <c r="BF125" s="178">
        <f>IF(N125="snížená",J125,0)</f>
        <v>0</v>
      </c>
      <c r="BG125" s="178">
        <f>IF(N125="zákl. přenesená",J125,0)</f>
        <v>0</v>
      </c>
      <c r="BH125" s="178">
        <f>IF(N125="sníž. přenesená",J125,0)</f>
        <v>0</v>
      </c>
      <c r="BI125" s="178">
        <f>IF(N125="nulová",J125,0)</f>
        <v>0</v>
      </c>
      <c r="BJ125" s="20" t="s">
        <v>79</v>
      </c>
      <c r="BK125" s="178">
        <f>ROUND(I125*H125,2)</f>
        <v>0</v>
      </c>
      <c r="BL125" s="20" t="s">
        <v>245</v>
      </c>
      <c r="BM125" s="177" t="s">
        <v>1514</v>
      </c>
    </row>
    <row r="126" s="2" customFormat="1">
      <c r="A126" s="39"/>
      <c r="B126" s="40"/>
      <c r="C126" s="39"/>
      <c r="D126" s="179" t="s">
        <v>152</v>
      </c>
      <c r="E126" s="39"/>
      <c r="F126" s="180" t="s">
        <v>1515</v>
      </c>
      <c r="G126" s="39"/>
      <c r="H126" s="39"/>
      <c r="I126" s="181"/>
      <c r="J126" s="39"/>
      <c r="K126" s="39"/>
      <c r="L126" s="40"/>
      <c r="M126" s="182"/>
      <c r="N126" s="183"/>
      <c r="O126" s="73"/>
      <c r="P126" s="73"/>
      <c r="Q126" s="73"/>
      <c r="R126" s="73"/>
      <c r="S126" s="73"/>
      <c r="T126" s="74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20" t="s">
        <v>152</v>
      </c>
      <c r="AU126" s="20" t="s">
        <v>81</v>
      </c>
    </row>
    <row r="127" s="2" customFormat="1">
      <c r="A127" s="39"/>
      <c r="B127" s="40"/>
      <c r="C127" s="39"/>
      <c r="D127" s="184" t="s">
        <v>154</v>
      </c>
      <c r="E127" s="39"/>
      <c r="F127" s="185" t="s">
        <v>1516</v>
      </c>
      <c r="G127" s="39"/>
      <c r="H127" s="39"/>
      <c r="I127" s="181"/>
      <c r="J127" s="39"/>
      <c r="K127" s="39"/>
      <c r="L127" s="40"/>
      <c r="M127" s="182"/>
      <c r="N127" s="183"/>
      <c r="O127" s="73"/>
      <c r="P127" s="73"/>
      <c r="Q127" s="73"/>
      <c r="R127" s="73"/>
      <c r="S127" s="73"/>
      <c r="T127" s="74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20" t="s">
        <v>154</v>
      </c>
      <c r="AU127" s="20" t="s">
        <v>81</v>
      </c>
    </row>
    <row r="128" s="2" customFormat="1" ht="16.5" customHeight="1">
      <c r="A128" s="39"/>
      <c r="B128" s="165"/>
      <c r="C128" s="166" t="s">
        <v>254</v>
      </c>
      <c r="D128" s="166" t="s">
        <v>145</v>
      </c>
      <c r="E128" s="167" t="s">
        <v>1517</v>
      </c>
      <c r="F128" s="168" t="s">
        <v>1518</v>
      </c>
      <c r="G128" s="169" t="s">
        <v>1158</v>
      </c>
      <c r="H128" s="170">
        <v>1</v>
      </c>
      <c r="I128" s="171"/>
      <c r="J128" s="172">
        <f>ROUND(I128*H128,2)</f>
        <v>0</v>
      </c>
      <c r="K128" s="168" t="s">
        <v>3</v>
      </c>
      <c r="L128" s="40"/>
      <c r="M128" s="173" t="s">
        <v>3</v>
      </c>
      <c r="N128" s="174" t="s">
        <v>42</v>
      </c>
      <c r="O128" s="73"/>
      <c r="P128" s="175">
        <f>O128*H128</f>
        <v>0</v>
      </c>
      <c r="Q128" s="175">
        <v>0</v>
      </c>
      <c r="R128" s="175">
        <f>Q128*H128</f>
        <v>0</v>
      </c>
      <c r="S128" s="175">
        <v>0</v>
      </c>
      <c r="T128" s="176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177" t="s">
        <v>245</v>
      </c>
      <c r="AT128" s="177" t="s">
        <v>145</v>
      </c>
      <c r="AU128" s="177" t="s">
        <v>81</v>
      </c>
      <c r="AY128" s="20" t="s">
        <v>142</v>
      </c>
      <c r="BE128" s="178">
        <f>IF(N128="základní",J128,0)</f>
        <v>0</v>
      </c>
      <c r="BF128" s="178">
        <f>IF(N128="snížená",J128,0)</f>
        <v>0</v>
      </c>
      <c r="BG128" s="178">
        <f>IF(N128="zákl. přenesená",J128,0)</f>
        <v>0</v>
      </c>
      <c r="BH128" s="178">
        <f>IF(N128="sníž. přenesená",J128,0)</f>
        <v>0</v>
      </c>
      <c r="BI128" s="178">
        <f>IF(N128="nulová",J128,0)</f>
        <v>0</v>
      </c>
      <c r="BJ128" s="20" t="s">
        <v>79</v>
      </c>
      <c r="BK128" s="178">
        <f>ROUND(I128*H128,2)</f>
        <v>0</v>
      </c>
      <c r="BL128" s="20" t="s">
        <v>245</v>
      </c>
      <c r="BM128" s="177" t="s">
        <v>1519</v>
      </c>
    </row>
    <row r="129" s="2" customFormat="1">
      <c r="A129" s="39"/>
      <c r="B129" s="40"/>
      <c r="C129" s="39"/>
      <c r="D129" s="179" t="s">
        <v>152</v>
      </c>
      <c r="E129" s="39"/>
      <c r="F129" s="180" t="s">
        <v>1520</v>
      </c>
      <c r="G129" s="39"/>
      <c r="H129" s="39"/>
      <c r="I129" s="181"/>
      <c r="J129" s="39"/>
      <c r="K129" s="39"/>
      <c r="L129" s="40"/>
      <c r="M129" s="182"/>
      <c r="N129" s="183"/>
      <c r="O129" s="73"/>
      <c r="P129" s="73"/>
      <c r="Q129" s="73"/>
      <c r="R129" s="73"/>
      <c r="S129" s="73"/>
      <c r="T129" s="74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20" t="s">
        <v>152</v>
      </c>
      <c r="AU129" s="20" t="s">
        <v>81</v>
      </c>
    </row>
    <row r="130" s="2" customFormat="1" ht="16.5" customHeight="1">
      <c r="A130" s="39"/>
      <c r="B130" s="165"/>
      <c r="C130" s="166" t="s">
        <v>261</v>
      </c>
      <c r="D130" s="166" t="s">
        <v>145</v>
      </c>
      <c r="E130" s="167" t="s">
        <v>1521</v>
      </c>
      <c r="F130" s="168" t="s">
        <v>1522</v>
      </c>
      <c r="G130" s="169" t="s">
        <v>452</v>
      </c>
      <c r="H130" s="223"/>
      <c r="I130" s="171"/>
      <c r="J130" s="172">
        <f>ROUND(I130*H130,2)</f>
        <v>0</v>
      </c>
      <c r="K130" s="168" t="s">
        <v>149</v>
      </c>
      <c r="L130" s="40"/>
      <c r="M130" s="173" t="s">
        <v>3</v>
      </c>
      <c r="N130" s="174" t="s">
        <v>42</v>
      </c>
      <c r="O130" s="73"/>
      <c r="P130" s="175">
        <f>O130*H130</f>
        <v>0</v>
      </c>
      <c r="Q130" s="175">
        <v>0</v>
      </c>
      <c r="R130" s="175">
        <f>Q130*H130</f>
        <v>0</v>
      </c>
      <c r="S130" s="175">
        <v>0</v>
      </c>
      <c r="T130" s="176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177" t="s">
        <v>245</v>
      </c>
      <c r="AT130" s="177" t="s">
        <v>145</v>
      </c>
      <c r="AU130" s="177" t="s">
        <v>81</v>
      </c>
      <c r="AY130" s="20" t="s">
        <v>142</v>
      </c>
      <c r="BE130" s="178">
        <f>IF(N130="základní",J130,0)</f>
        <v>0</v>
      </c>
      <c r="BF130" s="178">
        <f>IF(N130="snížená",J130,0)</f>
        <v>0</v>
      </c>
      <c r="BG130" s="178">
        <f>IF(N130="zákl. přenesená",J130,0)</f>
        <v>0</v>
      </c>
      <c r="BH130" s="178">
        <f>IF(N130="sníž. přenesená",J130,0)</f>
        <v>0</v>
      </c>
      <c r="BI130" s="178">
        <f>IF(N130="nulová",J130,0)</f>
        <v>0</v>
      </c>
      <c r="BJ130" s="20" t="s">
        <v>79</v>
      </c>
      <c r="BK130" s="178">
        <f>ROUND(I130*H130,2)</f>
        <v>0</v>
      </c>
      <c r="BL130" s="20" t="s">
        <v>245</v>
      </c>
      <c r="BM130" s="177" t="s">
        <v>1523</v>
      </c>
    </row>
    <row r="131" s="2" customFormat="1">
      <c r="A131" s="39"/>
      <c r="B131" s="40"/>
      <c r="C131" s="39"/>
      <c r="D131" s="179" t="s">
        <v>152</v>
      </c>
      <c r="E131" s="39"/>
      <c r="F131" s="180" t="s">
        <v>1524</v>
      </c>
      <c r="G131" s="39"/>
      <c r="H131" s="39"/>
      <c r="I131" s="181"/>
      <c r="J131" s="39"/>
      <c r="K131" s="39"/>
      <c r="L131" s="40"/>
      <c r="M131" s="182"/>
      <c r="N131" s="183"/>
      <c r="O131" s="73"/>
      <c r="P131" s="73"/>
      <c r="Q131" s="73"/>
      <c r="R131" s="73"/>
      <c r="S131" s="73"/>
      <c r="T131" s="74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20" t="s">
        <v>152</v>
      </c>
      <c r="AU131" s="20" t="s">
        <v>81</v>
      </c>
    </row>
    <row r="132" s="2" customFormat="1">
      <c r="A132" s="39"/>
      <c r="B132" s="40"/>
      <c r="C132" s="39"/>
      <c r="D132" s="184" t="s">
        <v>154</v>
      </c>
      <c r="E132" s="39"/>
      <c r="F132" s="185" t="s">
        <v>1525</v>
      </c>
      <c r="G132" s="39"/>
      <c r="H132" s="39"/>
      <c r="I132" s="181"/>
      <c r="J132" s="39"/>
      <c r="K132" s="39"/>
      <c r="L132" s="40"/>
      <c r="M132" s="182"/>
      <c r="N132" s="183"/>
      <c r="O132" s="73"/>
      <c r="P132" s="73"/>
      <c r="Q132" s="73"/>
      <c r="R132" s="73"/>
      <c r="S132" s="73"/>
      <c r="T132" s="74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20" t="s">
        <v>154</v>
      </c>
      <c r="AU132" s="20" t="s">
        <v>81</v>
      </c>
    </row>
    <row r="133" s="12" customFormat="1" ht="25.92" customHeight="1">
      <c r="A133" s="12"/>
      <c r="B133" s="152"/>
      <c r="C133" s="12"/>
      <c r="D133" s="153" t="s">
        <v>70</v>
      </c>
      <c r="E133" s="154" t="s">
        <v>1356</v>
      </c>
      <c r="F133" s="154" t="s">
        <v>1357</v>
      </c>
      <c r="G133" s="12"/>
      <c r="H133" s="12"/>
      <c r="I133" s="155"/>
      <c r="J133" s="156">
        <f>BK133</f>
        <v>0</v>
      </c>
      <c r="K133" s="12"/>
      <c r="L133" s="152"/>
      <c r="M133" s="157"/>
      <c r="N133" s="158"/>
      <c r="O133" s="158"/>
      <c r="P133" s="159">
        <f>SUM(P134:P136)</f>
        <v>0</v>
      </c>
      <c r="Q133" s="158"/>
      <c r="R133" s="159">
        <f>SUM(R134:R136)</f>
        <v>0</v>
      </c>
      <c r="S133" s="158"/>
      <c r="T133" s="160">
        <f>SUM(T134:T136)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53" t="s">
        <v>150</v>
      </c>
      <c r="AT133" s="161" t="s">
        <v>70</v>
      </c>
      <c r="AU133" s="161" t="s">
        <v>71</v>
      </c>
      <c r="AY133" s="153" t="s">
        <v>142</v>
      </c>
      <c r="BK133" s="162">
        <f>SUM(BK134:BK136)</f>
        <v>0</v>
      </c>
    </row>
    <row r="134" s="2" customFormat="1" ht="16.5" customHeight="1">
      <c r="A134" s="39"/>
      <c r="B134" s="165"/>
      <c r="C134" s="166" t="s">
        <v>245</v>
      </c>
      <c r="D134" s="166" t="s">
        <v>145</v>
      </c>
      <c r="E134" s="167" t="s">
        <v>1364</v>
      </c>
      <c r="F134" s="168" t="s">
        <v>1365</v>
      </c>
      <c r="G134" s="169" t="s">
        <v>963</v>
      </c>
      <c r="H134" s="170">
        <v>25</v>
      </c>
      <c r="I134" s="171"/>
      <c r="J134" s="172">
        <f>ROUND(I134*H134,2)</f>
        <v>0</v>
      </c>
      <c r="K134" s="168" t="s">
        <v>149</v>
      </c>
      <c r="L134" s="40"/>
      <c r="M134" s="173" t="s">
        <v>3</v>
      </c>
      <c r="N134" s="174" t="s">
        <v>42</v>
      </c>
      <c r="O134" s="73"/>
      <c r="P134" s="175">
        <f>O134*H134</f>
        <v>0</v>
      </c>
      <c r="Q134" s="175">
        <v>0</v>
      </c>
      <c r="R134" s="175">
        <f>Q134*H134</f>
        <v>0</v>
      </c>
      <c r="S134" s="175">
        <v>0</v>
      </c>
      <c r="T134" s="176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177" t="s">
        <v>1360</v>
      </c>
      <c r="AT134" s="177" t="s">
        <v>145</v>
      </c>
      <c r="AU134" s="177" t="s">
        <v>79</v>
      </c>
      <c r="AY134" s="20" t="s">
        <v>142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20" t="s">
        <v>79</v>
      </c>
      <c r="BK134" s="178">
        <f>ROUND(I134*H134,2)</f>
        <v>0</v>
      </c>
      <c r="BL134" s="20" t="s">
        <v>1360</v>
      </c>
      <c r="BM134" s="177" t="s">
        <v>1526</v>
      </c>
    </row>
    <row r="135" s="2" customFormat="1">
      <c r="A135" s="39"/>
      <c r="B135" s="40"/>
      <c r="C135" s="39"/>
      <c r="D135" s="179" t="s">
        <v>152</v>
      </c>
      <c r="E135" s="39"/>
      <c r="F135" s="180" t="s">
        <v>1367</v>
      </c>
      <c r="G135" s="39"/>
      <c r="H135" s="39"/>
      <c r="I135" s="181"/>
      <c r="J135" s="39"/>
      <c r="K135" s="39"/>
      <c r="L135" s="40"/>
      <c r="M135" s="182"/>
      <c r="N135" s="183"/>
      <c r="O135" s="73"/>
      <c r="P135" s="73"/>
      <c r="Q135" s="73"/>
      <c r="R135" s="73"/>
      <c r="S135" s="73"/>
      <c r="T135" s="74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20" t="s">
        <v>152</v>
      </c>
      <c r="AU135" s="20" t="s">
        <v>79</v>
      </c>
    </row>
    <row r="136" s="2" customFormat="1">
      <c r="A136" s="39"/>
      <c r="B136" s="40"/>
      <c r="C136" s="39"/>
      <c r="D136" s="184" t="s">
        <v>154</v>
      </c>
      <c r="E136" s="39"/>
      <c r="F136" s="185" t="s">
        <v>1368</v>
      </c>
      <c r="G136" s="39"/>
      <c r="H136" s="39"/>
      <c r="I136" s="181"/>
      <c r="J136" s="39"/>
      <c r="K136" s="39"/>
      <c r="L136" s="40"/>
      <c r="M136" s="182"/>
      <c r="N136" s="183"/>
      <c r="O136" s="73"/>
      <c r="P136" s="73"/>
      <c r="Q136" s="73"/>
      <c r="R136" s="73"/>
      <c r="S136" s="73"/>
      <c r="T136" s="74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20" t="s">
        <v>154</v>
      </c>
      <c r="AU136" s="20" t="s">
        <v>79</v>
      </c>
    </row>
    <row r="137" s="12" customFormat="1" ht="25.92" customHeight="1">
      <c r="A137" s="12"/>
      <c r="B137" s="152"/>
      <c r="C137" s="12"/>
      <c r="D137" s="153" t="s">
        <v>70</v>
      </c>
      <c r="E137" s="154" t="s">
        <v>1527</v>
      </c>
      <c r="F137" s="154" t="s">
        <v>1528</v>
      </c>
      <c r="G137" s="12"/>
      <c r="H137" s="12"/>
      <c r="I137" s="155"/>
      <c r="J137" s="156">
        <f>BK137</f>
        <v>0</v>
      </c>
      <c r="K137" s="12"/>
      <c r="L137" s="152"/>
      <c r="M137" s="157"/>
      <c r="N137" s="158"/>
      <c r="O137" s="158"/>
      <c r="P137" s="159">
        <f>SUM(P138:P139)</f>
        <v>0</v>
      </c>
      <c r="Q137" s="158"/>
      <c r="R137" s="159">
        <f>SUM(R138:R139)</f>
        <v>0</v>
      </c>
      <c r="S137" s="158"/>
      <c r="T137" s="160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53" t="s">
        <v>150</v>
      </c>
      <c r="AT137" s="161" t="s">
        <v>70</v>
      </c>
      <c r="AU137" s="161" t="s">
        <v>71</v>
      </c>
      <c r="AY137" s="153" t="s">
        <v>142</v>
      </c>
      <c r="BK137" s="162">
        <f>SUM(BK138:BK139)</f>
        <v>0</v>
      </c>
    </row>
    <row r="138" s="2" customFormat="1" ht="16.5" customHeight="1">
      <c r="A138" s="39"/>
      <c r="B138" s="165"/>
      <c r="C138" s="166" t="s">
        <v>277</v>
      </c>
      <c r="D138" s="166" t="s">
        <v>145</v>
      </c>
      <c r="E138" s="167" t="s">
        <v>1529</v>
      </c>
      <c r="F138" s="168" t="s">
        <v>1530</v>
      </c>
      <c r="G138" s="169" t="s">
        <v>1158</v>
      </c>
      <c r="H138" s="170">
        <v>1</v>
      </c>
      <c r="I138" s="171"/>
      <c r="J138" s="172">
        <f>ROUND(I138*H138,2)</f>
        <v>0</v>
      </c>
      <c r="K138" s="168" t="s">
        <v>3</v>
      </c>
      <c r="L138" s="40"/>
      <c r="M138" s="173" t="s">
        <v>3</v>
      </c>
      <c r="N138" s="174" t="s">
        <v>42</v>
      </c>
      <c r="O138" s="73"/>
      <c r="P138" s="175">
        <f>O138*H138</f>
        <v>0</v>
      </c>
      <c r="Q138" s="175">
        <v>0</v>
      </c>
      <c r="R138" s="175">
        <f>Q138*H138</f>
        <v>0</v>
      </c>
      <c r="S138" s="175">
        <v>0</v>
      </c>
      <c r="T138" s="176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177" t="s">
        <v>1360</v>
      </c>
      <c r="AT138" s="177" t="s">
        <v>145</v>
      </c>
      <c r="AU138" s="177" t="s">
        <v>79</v>
      </c>
      <c r="AY138" s="20" t="s">
        <v>142</v>
      </c>
      <c r="BE138" s="178">
        <f>IF(N138="základní",J138,0)</f>
        <v>0</v>
      </c>
      <c r="BF138" s="178">
        <f>IF(N138="snížená",J138,0)</f>
        <v>0</v>
      </c>
      <c r="BG138" s="178">
        <f>IF(N138="zákl. přenesená",J138,0)</f>
        <v>0</v>
      </c>
      <c r="BH138" s="178">
        <f>IF(N138="sníž. přenesená",J138,0)</f>
        <v>0</v>
      </c>
      <c r="BI138" s="178">
        <f>IF(N138="nulová",J138,0)</f>
        <v>0</v>
      </c>
      <c r="BJ138" s="20" t="s">
        <v>79</v>
      </c>
      <c r="BK138" s="178">
        <f>ROUND(I138*H138,2)</f>
        <v>0</v>
      </c>
      <c r="BL138" s="20" t="s">
        <v>1360</v>
      </c>
      <c r="BM138" s="177" t="s">
        <v>1531</v>
      </c>
    </row>
    <row r="139" s="2" customFormat="1">
      <c r="A139" s="39"/>
      <c r="B139" s="40"/>
      <c r="C139" s="39"/>
      <c r="D139" s="179" t="s">
        <v>152</v>
      </c>
      <c r="E139" s="39"/>
      <c r="F139" s="180" t="s">
        <v>1530</v>
      </c>
      <c r="G139" s="39"/>
      <c r="H139" s="39"/>
      <c r="I139" s="181"/>
      <c r="J139" s="39"/>
      <c r="K139" s="39"/>
      <c r="L139" s="40"/>
      <c r="M139" s="224"/>
      <c r="N139" s="225"/>
      <c r="O139" s="226"/>
      <c r="P139" s="226"/>
      <c r="Q139" s="226"/>
      <c r="R139" s="226"/>
      <c r="S139" s="226"/>
      <c r="T139" s="227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20" t="s">
        <v>152</v>
      </c>
      <c r="AU139" s="20" t="s">
        <v>79</v>
      </c>
    </row>
    <row r="140" s="2" customFormat="1" ht="6.96" customHeight="1">
      <c r="A140" s="39"/>
      <c r="B140" s="56"/>
      <c r="C140" s="57"/>
      <c r="D140" s="57"/>
      <c r="E140" s="57"/>
      <c r="F140" s="57"/>
      <c r="G140" s="57"/>
      <c r="H140" s="57"/>
      <c r="I140" s="57"/>
      <c r="J140" s="57"/>
      <c r="K140" s="57"/>
      <c r="L140" s="40"/>
      <c r="M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</row>
  </sheetData>
  <autoFilter ref="C84:K13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2/733221202"/>
    <hyperlink ref="F93" r:id="rId2" display="https://podminky.urs.cz/item/CS_URS_2025_02/733291101"/>
    <hyperlink ref="F96" r:id="rId3" display="https://podminky.urs.cz/item/CS_URS_2025_02/733292902"/>
    <hyperlink ref="F99" r:id="rId4" display="https://podminky.urs.cz/item/CS_URS_2025_02/733811241"/>
    <hyperlink ref="F102" r:id="rId5" display="https://podminky.urs.cz/item/CS_URS_2025_02/998733201"/>
    <hyperlink ref="F106" r:id="rId6" display="https://podminky.urs.cz/item/CS_URS_2025_02/734200821"/>
    <hyperlink ref="F111" r:id="rId7" display="https://podminky.urs.cz/item/CS_URS_2025_02/734430821"/>
    <hyperlink ref="F114" r:id="rId8" display="https://podminky.urs.cz/item/CS_URS_2025_02/734441811"/>
    <hyperlink ref="F117" r:id="rId9" display="https://podminky.urs.cz/item/CS_URS_2025_02/998734201"/>
    <hyperlink ref="F121" r:id="rId10" display="https://podminky.urs.cz/item/CS_URS_2025_02/735151580"/>
    <hyperlink ref="F124" r:id="rId11" display="https://podminky.urs.cz/item/CS_URS_2025_02/735151821"/>
    <hyperlink ref="F127" r:id="rId12" display="https://podminky.urs.cz/item/CS_URS_2025_02/735191905"/>
    <hyperlink ref="F132" r:id="rId13" display="https://podminky.urs.cz/item/CS_URS_2025_02/998735201"/>
    <hyperlink ref="F136" r:id="rId14" display="https://podminky.urs.cz/item/CS_URS_2025_02/HZS24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5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DESKTOP-C1VL16D\Josef Jílek</dc:creator>
  <cp:lastModifiedBy>DESKTOP-C1VL16D\Josef Jílek</cp:lastModifiedBy>
  <dcterms:created xsi:type="dcterms:W3CDTF">2026-04-02T09:44:56Z</dcterms:created>
  <dcterms:modified xsi:type="dcterms:W3CDTF">2026-04-02T09:45:04Z</dcterms:modified>
</cp:coreProperties>
</file>