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dravotechnické inst..." sheetId="3" r:id="rId3"/>
    <sheet name="03 - Úprava topného systé..." sheetId="4" r:id="rId4"/>
    <sheet name="04 - Elektroinstalace" sheetId="5" r:id="rId5"/>
    <sheet name="VON - Vedlejší a ostatní 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Stavební část'!$C$132:$K$291</definedName>
    <definedName name="_xlnm.Print_Area" localSheetId="1">'01 - Stavební část'!$C$4:$J$76,'01 - Stavební část'!$C$82:$J$114,'01 - Stavební část'!$C$120:$K$291</definedName>
    <definedName name="_xlnm.Print_Titles" localSheetId="1">'01 - Stavební část'!$132:$132</definedName>
    <definedName name="_xlnm._FilterDatabase" localSheetId="2" hidden="1">'02 - Zdravotechnické inst...'!$C$122:$K$193</definedName>
    <definedName name="_xlnm.Print_Area" localSheetId="2">'02 - Zdravotechnické inst...'!$C$4:$J$76,'02 - Zdravotechnické inst...'!$C$82:$J$104,'02 - Zdravotechnické inst...'!$C$110:$K$193</definedName>
    <definedName name="_xlnm.Print_Titles" localSheetId="2">'02 - Zdravotechnické inst...'!$122:$122</definedName>
    <definedName name="_xlnm._FilterDatabase" localSheetId="3" hidden="1">'03 - Úprava topného systé...'!$C$120:$K$148</definedName>
    <definedName name="_xlnm.Print_Area" localSheetId="3">'03 - Úprava topného systé...'!$C$4:$J$76,'03 - Úprava topného systé...'!$C$82:$J$102,'03 - Úprava topného systé...'!$C$108:$K$148</definedName>
    <definedName name="_xlnm.Print_Titles" localSheetId="3">'03 - Úprava topného systé...'!$120:$120</definedName>
    <definedName name="_xlnm._FilterDatabase" localSheetId="4" hidden="1">'04 - Elektroinstalace'!$C$118:$K$145</definedName>
    <definedName name="_xlnm.Print_Area" localSheetId="4">'04 - Elektroinstalace'!$C$4:$J$76,'04 - Elektroinstalace'!$C$82:$J$100,'04 - Elektroinstalace'!$C$106:$K$145</definedName>
    <definedName name="_xlnm.Print_Titles" localSheetId="4">'04 - Elektroinstalace'!$118:$118</definedName>
    <definedName name="_xlnm._FilterDatabase" localSheetId="5" hidden="1">'VON - Vedlejší a ostatní ...'!$C$118:$K$124</definedName>
    <definedName name="_xlnm.Print_Area" localSheetId="5">'VON - Vedlejší a ostatní ...'!$C$4:$J$76,'VON - Vedlejší a ostatní ...'!$C$82:$J$100,'VON - Vedlejší a ostatní ...'!$C$106:$K$124</definedName>
    <definedName name="_xlnm.Print_Titles" localSheetId="5">'VON - Vedlejší a ostatní ...'!$118:$118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24"/>
  <c r="BH124"/>
  <c r="BG124"/>
  <c r="BF124"/>
  <c r="T124"/>
  <c r="T123"/>
  <c r="R124"/>
  <c r="R123"/>
  <c r="P124"/>
  <c r="P123"/>
  <c r="BI122"/>
  <c r="BH122"/>
  <c r="BG122"/>
  <c r="BF122"/>
  <c r="T122"/>
  <c r="T121"/>
  <c r="T120"/>
  <c r="T119"/>
  <c r="R122"/>
  <c r="R121"/>
  <c r="R120"/>
  <c r="R119"/>
  <c r="P122"/>
  <c r="P121"/>
  <c r="P120"/>
  <c r="P119"/>
  <c i="1" r="AU99"/>
  <c i="6" r="J115"/>
  <c r="F115"/>
  <c r="F113"/>
  <c r="E111"/>
  <c r="J91"/>
  <c r="F91"/>
  <c r="F89"/>
  <c r="E87"/>
  <c r="J24"/>
  <c r="E24"/>
  <c r="J92"/>
  <c r="J23"/>
  <c r="J18"/>
  <c r="E18"/>
  <c r="F92"/>
  <c r="J17"/>
  <c r="J12"/>
  <c r="J89"/>
  <c r="E7"/>
  <c r="E109"/>
  <c i="5" r="J37"/>
  <c r="J36"/>
  <c i="1" r="AY98"/>
  <c i="5" r="J35"/>
  <c i="1" r="AX98"/>
  <c i="5"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5"/>
  <c r="F113"/>
  <c r="E111"/>
  <c r="F91"/>
  <c r="F89"/>
  <c r="E87"/>
  <c r="J24"/>
  <c r="E24"/>
  <c r="J116"/>
  <c r="J23"/>
  <c r="J21"/>
  <c r="E21"/>
  <c r="J115"/>
  <c r="J20"/>
  <c r="J18"/>
  <c r="E18"/>
  <c r="F92"/>
  <c r="J17"/>
  <c r="J12"/>
  <c r="J113"/>
  <c r="E7"/>
  <c r="E85"/>
  <c i="4" r="J37"/>
  <c r="J36"/>
  <c i="1" r="AY97"/>
  <c i="4" r="J35"/>
  <c i="1" r="AX97"/>
  <c i="4"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7"/>
  <c r="F115"/>
  <c r="E113"/>
  <c r="F91"/>
  <c r="F89"/>
  <c r="E87"/>
  <c r="J24"/>
  <c r="E24"/>
  <c r="J118"/>
  <c r="J23"/>
  <c r="J21"/>
  <c r="E21"/>
  <c r="J91"/>
  <c r="J20"/>
  <c r="J18"/>
  <c r="E18"/>
  <c r="F118"/>
  <c r="J17"/>
  <c r="J12"/>
  <c r="J89"/>
  <c r="E7"/>
  <c r="E85"/>
  <c i="3" r="J37"/>
  <c r="J36"/>
  <c i="1" r="AY96"/>
  <c i="3" r="J35"/>
  <c i="1" r="AX96"/>
  <c i="3"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9"/>
  <c r="F117"/>
  <c r="E115"/>
  <c r="F91"/>
  <c r="F89"/>
  <c r="E87"/>
  <c r="J24"/>
  <c r="E24"/>
  <c r="J92"/>
  <c r="J23"/>
  <c r="J21"/>
  <c r="E21"/>
  <c r="J91"/>
  <c r="J20"/>
  <c r="J18"/>
  <c r="E18"/>
  <c r="F120"/>
  <c r="J17"/>
  <c r="J12"/>
  <c r="J117"/>
  <c r="E7"/>
  <c r="E85"/>
  <c i="2" r="J37"/>
  <c r="J36"/>
  <c i="1" r="AY95"/>
  <c i="2" r="J35"/>
  <c i="1" r="AX95"/>
  <c i="2"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1"/>
  <c r="BH281"/>
  <c r="BG281"/>
  <c r="BF281"/>
  <c r="T281"/>
  <c r="T280"/>
  <c r="R281"/>
  <c r="R280"/>
  <c r="P281"/>
  <c r="P280"/>
  <c r="BI276"/>
  <c r="BH276"/>
  <c r="BG276"/>
  <c r="BF276"/>
  <c r="T276"/>
  <c r="R276"/>
  <c r="P276"/>
  <c r="BI275"/>
  <c r="BH275"/>
  <c r="BG275"/>
  <c r="BF275"/>
  <c r="T275"/>
  <c r="R275"/>
  <c r="P275"/>
  <c r="BI272"/>
  <c r="BH272"/>
  <c r="BG272"/>
  <c r="BF272"/>
  <c r="T272"/>
  <c r="T271"/>
  <c r="R272"/>
  <c r="R271"/>
  <c r="P272"/>
  <c r="P271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1"/>
  <c r="BH261"/>
  <c r="BG261"/>
  <c r="BF261"/>
  <c r="T261"/>
  <c r="R261"/>
  <c r="P261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6"/>
  <c r="BH206"/>
  <c r="BG206"/>
  <c r="BF206"/>
  <c r="T206"/>
  <c r="T205"/>
  <c r="R206"/>
  <c r="R205"/>
  <c r="P206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48"/>
  <c r="BH148"/>
  <c r="BG148"/>
  <c r="BF148"/>
  <c r="T148"/>
  <c r="R148"/>
  <c r="P148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T135"/>
  <c r="R136"/>
  <c r="R135"/>
  <c r="P136"/>
  <c r="P135"/>
  <c r="J129"/>
  <c r="F129"/>
  <c r="F127"/>
  <c r="E125"/>
  <c r="J91"/>
  <c r="F91"/>
  <c r="F89"/>
  <c r="E87"/>
  <c r="J24"/>
  <c r="E24"/>
  <c r="J130"/>
  <c r="J23"/>
  <c r="J18"/>
  <c r="E18"/>
  <c r="F130"/>
  <c r="J17"/>
  <c r="J12"/>
  <c r="J127"/>
  <c r="E7"/>
  <c r="E85"/>
  <c i="1" r="L90"/>
  <c r="AM90"/>
  <c r="AM89"/>
  <c r="L89"/>
  <c r="AM87"/>
  <c r="L87"/>
  <c r="L85"/>
  <c r="L84"/>
  <c i="2" r="J290"/>
  <c r="BK276"/>
  <c r="BK270"/>
  <c r="J267"/>
  <c r="J234"/>
  <c r="BK225"/>
  <c r="J203"/>
  <c r="J180"/>
  <c r="J287"/>
  <c r="BK254"/>
  <c r="J246"/>
  <c r="J229"/>
  <c r="BK197"/>
  <c r="BK176"/>
  <c r="J141"/>
  <c r="BK232"/>
  <c r="BK214"/>
  <c r="BK199"/>
  <c i="1" r="AS94"/>
  <c i="2" r="BK171"/>
  <c r="J159"/>
  <c r="BK291"/>
  <c r="J155"/>
  <c r="J139"/>
  <c i="3" r="J145"/>
  <c r="J127"/>
  <c r="J181"/>
  <c r="J155"/>
  <c r="J193"/>
  <c r="BK177"/>
  <c r="J128"/>
  <c r="J172"/>
  <c r="BK143"/>
  <c r="BK185"/>
  <c r="J137"/>
  <c r="BK183"/>
  <c r="BK163"/>
  <c r="BK129"/>
  <c i="4" r="BK126"/>
  <c r="BK135"/>
  <c r="J145"/>
  <c r="J131"/>
  <c r="BK127"/>
  <c r="BK131"/>
  <c r="J146"/>
  <c i="5" r="J140"/>
  <c r="BK140"/>
  <c r="BK142"/>
  <c r="J126"/>
  <c r="BK133"/>
  <c r="J128"/>
  <c r="J131"/>
  <c i="6" r="J124"/>
  <c i="2" r="BK281"/>
  <c r="J275"/>
  <c r="BK269"/>
  <c r="BK230"/>
  <c r="J214"/>
  <c r="BK198"/>
  <c r="BK166"/>
  <c r="J286"/>
  <c r="BK250"/>
  <c r="BK240"/>
  <c r="J219"/>
  <c r="BK202"/>
  <c r="BK190"/>
  <c r="J170"/>
  <c r="BK236"/>
  <c r="J223"/>
  <c r="J204"/>
  <c r="J176"/>
  <c r="BK155"/>
  <c r="J235"/>
  <c r="BK223"/>
  <c r="BK219"/>
  <c r="BK188"/>
  <c r="J157"/>
  <c r="BK287"/>
  <c r="J288"/>
  <c i="3" r="BK176"/>
  <c r="J129"/>
  <c r="J189"/>
  <c r="BK166"/>
  <c r="J149"/>
  <c r="J185"/>
  <c r="BK172"/>
  <c r="BK147"/>
  <c r="BK192"/>
  <c r="J167"/>
  <c r="J153"/>
  <c r="BK188"/>
  <c r="J163"/>
  <c r="BK132"/>
  <c r="BK174"/>
  <c r="BK155"/>
  <c r="J133"/>
  <c i="4" r="BK139"/>
  <c r="BK146"/>
  <c r="J130"/>
  <c r="J140"/>
  <c r="BK125"/>
  <c r="BK142"/>
  <c r="BK144"/>
  <c r="J127"/>
  <c i="5" r="BK143"/>
  <c r="J127"/>
  <c r="J139"/>
  <c r="BK124"/>
  <c r="BK134"/>
  <c r="BK129"/>
  <c r="BK121"/>
  <c i="6" r="BK122"/>
  <c i="2" r="J289"/>
  <c r="J276"/>
  <c r="J270"/>
  <c r="BK261"/>
  <c r="BK231"/>
  <c r="J206"/>
  <c r="J201"/>
  <c r="BK178"/>
  <c r="BK286"/>
  <c r="J244"/>
  <c r="J216"/>
  <c r="BK201"/>
  <c r="J188"/>
  <c r="BK162"/>
  <c r="BK238"/>
  <c r="J225"/>
  <c r="J209"/>
  <c r="J178"/>
  <c r="J167"/>
  <c r="J238"/>
  <c r="BK229"/>
  <c r="J199"/>
  <c r="BK170"/>
  <c r="J291"/>
  <c r="J148"/>
  <c i="3" r="J179"/>
  <c r="BK133"/>
  <c r="BK125"/>
  <c r="BK171"/>
  <c r="J161"/>
  <c r="BK141"/>
  <c r="J168"/>
  <c r="J125"/>
  <c r="BK162"/>
  <c r="BK151"/>
  <c r="BK186"/>
  <c r="J158"/>
  <c r="BK128"/>
  <c r="BK167"/>
  <c r="J141"/>
  <c i="4" r="BK148"/>
  <c r="J125"/>
  <c r="BK128"/>
  <c r="J126"/>
  <c r="BK145"/>
  <c r="J128"/>
  <c r="BK134"/>
  <c i="5" r="BK144"/>
  <c r="J133"/>
  <c r="J144"/>
  <c r="BK128"/>
  <c r="BK122"/>
  <c r="BK136"/>
  <c r="J121"/>
  <c r="BK125"/>
  <c i="6" r="BK124"/>
  <c i="2" r="BK288"/>
  <c r="BK275"/>
  <c r="BK267"/>
  <c r="BK256"/>
  <c r="BK212"/>
  <c r="J181"/>
  <c r="J164"/>
  <c r="J261"/>
  <c r="BK252"/>
  <c r="BK246"/>
  <c r="J217"/>
  <c r="J198"/>
  <c r="BK180"/>
  <c r="BK157"/>
  <c r="BK216"/>
  <c r="BK210"/>
  <c r="J192"/>
  <c r="J171"/>
  <c r="J143"/>
  <c r="J232"/>
  <c r="BK206"/>
  <c r="J162"/>
  <c r="BK139"/>
  <c r="J160"/>
  <c r="BK136"/>
  <c i="3" r="BK189"/>
  <c r="J139"/>
  <c r="BK193"/>
  <c r="J165"/>
  <c r="BK137"/>
  <c r="BK179"/>
  <c r="J160"/>
  <c r="J143"/>
  <c r="J177"/>
  <c r="BK161"/>
  <c r="BK134"/>
  <c r="J174"/>
  <c r="J134"/>
  <c r="BK169"/>
  <c r="J147"/>
  <c r="BK127"/>
  <c i="4" r="J132"/>
  <c r="J141"/>
  <c r="J124"/>
  <c r="J139"/>
  <c r="J134"/>
  <c r="BK132"/>
  <c r="J136"/>
  <c i="5" r="J145"/>
  <c r="J129"/>
  <c r="J143"/>
  <c r="J130"/>
  <c r="BK139"/>
  <c r="J132"/>
  <c r="BK130"/>
  <c r="BK137"/>
  <c i="2" r="BK289"/>
  <c r="BK272"/>
  <c r="J269"/>
  <c r="BK257"/>
  <c r="BK217"/>
  <c r="BK204"/>
  <c r="J190"/>
  <c r="BK159"/>
  <c r="J257"/>
  <c r="J252"/>
  <c r="BK244"/>
  <c r="J227"/>
  <c r="J210"/>
  <c r="BK191"/>
  <c r="BK161"/>
  <c r="J236"/>
  <c r="BK221"/>
  <c r="BK203"/>
  <c r="BK167"/>
  <c r="BK235"/>
  <c r="J231"/>
  <c r="J220"/>
  <c r="BK181"/>
  <c r="BK148"/>
  <c r="BK164"/>
  <c r="BK141"/>
  <c i="3" r="J171"/>
  <c r="J126"/>
  <c r="J169"/>
  <c r="BK158"/>
  <c r="J192"/>
  <c r="J176"/>
  <c r="J151"/>
  <c r="J183"/>
  <c r="J159"/>
  <c r="J132"/>
  <c r="J162"/>
  <c r="BK126"/>
  <c r="BK145"/>
  <c i="4" r="BK147"/>
  <c r="J144"/>
  <c r="BK133"/>
  <c r="J148"/>
  <c r="BK141"/>
  <c r="J147"/>
  <c r="BK130"/>
  <c r="BK140"/>
  <c i="5" r="BK135"/>
  <c r="J125"/>
  <c r="J135"/>
  <c r="BK145"/>
  <c r="J142"/>
  <c r="J136"/>
  <c r="BK131"/>
  <c r="BK132"/>
  <c i="6" r="J34"/>
  <c i="2" r="BK290"/>
  <c r="J281"/>
  <c r="J272"/>
  <c r="J254"/>
  <c r="BK220"/>
  <c r="J202"/>
  <c r="J197"/>
  <c r="J161"/>
  <c r="J256"/>
  <c r="J250"/>
  <c r="J230"/>
  <c r="BK209"/>
  <c r="BK192"/>
  <c r="BK172"/>
  <c r="J240"/>
  <c r="BK227"/>
  <c r="J212"/>
  <c r="J172"/>
  <c r="J166"/>
  <c r="BK234"/>
  <c r="J221"/>
  <c r="J191"/>
  <c r="BK160"/>
  <c r="J136"/>
  <c r="BK143"/>
  <c i="3" r="J166"/>
  <c r="BK130"/>
  <c r="J190"/>
  <c r="BK168"/>
  <c r="BK153"/>
  <c r="BK181"/>
  <c r="BK159"/>
  <c r="J130"/>
  <c r="J188"/>
  <c r="BK165"/>
  <c r="BK190"/>
  <c r="BK149"/>
  <c r="J186"/>
  <c r="BK160"/>
  <c r="BK139"/>
  <c i="4" r="J137"/>
  <c r="J142"/>
  <c r="J135"/>
  <c r="BK137"/>
  <c r="BK136"/>
  <c r="BK124"/>
  <c r="J133"/>
  <c i="5" r="BK126"/>
  <c r="J137"/>
  <c r="J124"/>
  <c r="J134"/>
  <c r="BK123"/>
  <c r="BK127"/>
  <c r="J122"/>
  <c r="J123"/>
  <c i="6" r="J122"/>
  <c i="2" l="1" r="P169"/>
  <c r="T196"/>
  <c r="BK218"/>
  <c r="J218"/>
  <c r="J105"/>
  <c r="T224"/>
  <c r="R228"/>
  <c r="T255"/>
  <c r="R274"/>
  <c i="3" r="R124"/>
  <c r="BK136"/>
  <c r="J136"/>
  <c r="J99"/>
  <c r="BK157"/>
  <c r="J157"/>
  <c r="J100"/>
  <c r="BK164"/>
  <c r="J164"/>
  <c r="J101"/>
  <c r="P178"/>
  <c r="T184"/>
  <c i="4" r="R123"/>
  <c r="R129"/>
  <c r="R138"/>
  <c r="R143"/>
  <c i="5" r="R120"/>
  <c r="R138"/>
  <c r="T141"/>
  <c i="2" r="BK169"/>
  <c r="J169"/>
  <c r="J100"/>
  <c r="P196"/>
  <c r="P218"/>
  <c r="R224"/>
  <c r="T228"/>
  <c r="BK255"/>
  <c r="J255"/>
  <c r="J109"/>
  <c r="T274"/>
  <c i="3" r="P124"/>
  <c r="R131"/>
  <c r="T136"/>
  <c r="T164"/>
  <c r="BK184"/>
  <c r="J184"/>
  <c r="J103"/>
  <c i="4" r="BK123"/>
  <c r="J123"/>
  <c r="J98"/>
  <c r="P129"/>
  <c r="P138"/>
  <c r="BK143"/>
  <c r="J143"/>
  <c r="J101"/>
  <c i="5" r="P120"/>
  <c r="P119"/>
  <c i="1" r="AU98"/>
  <c i="5" r="P138"/>
  <c r="P141"/>
  <c i="2" r="T138"/>
  <c r="T134"/>
  <c r="BK196"/>
  <c r="J196"/>
  <c r="J101"/>
  <c r="P208"/>
  <c r="T218"/>
  <c r="BK233"/>
  <c r="J233"/>
  <c r="J108"/>
  <c r="R255"/>
  <c r="BK274"/>
  <c r="J274"/>
  <c r="J111"/>
  <c r="P285"/>
  <c i="3" r="BK124"/>
  <c r="J124"/>
  <c r="J97"/>
  <c r="P131"/>
  <c r="R136"/>
  <c r="R164"/>
  <c r="R184"/>
  <c i="4" r="BK129"/>
  <c r="J129"/>
  <c r="J99"/>
  <c r="P143"/>
  <c i="2" r="BK138"/>
  <c r="J138"/>
  <c r="J99"/>
  <c r="R169"/>
  <c r="R208"/>
  <c r="BK224"/>
  <c r="J224"/>
  <c r="J106"/>
  <c r="BK228"/>
  <c r="J228"/>
  <c r="J107"/>
  <c r="R233"/>
  <c r="P274"/>
  <c r="R285"/>
  <c i="5" r="T120"/>
  <c r="T119"/>
  <c r="T138"/>
  <c r="R141"/>
  <c i="2" r="R138"/>
  <c r="R134"/>
  <c r="R196"/>
  <c r="T208"/>
  <c r="P233"/>
  <c r="P255"/>
  <c r="T285"/>
  <c i="3" r="T124"/>
  <c r="T131"/>
  <c r="P157"/>
  <c r="P164"/>
  <c r="R178"/>
  <c r="T178"/>
  <c i="4" r="P123"/>
  <c r="P122"/>
  <c r="P121"/>
  <c i="1" r="AU97"/>
  <c i="4" r="T129"/>
  <c r="T143"/>
  <c i="2" r="P138"/>
  <c r="P134"/>
  <c r="T169"/>
  <c r="BK208"/>
  <c r="J208"/>
  <c r="J104"/>
  <c r="R218"/>
  <c r="P224"/>
  <c r="P228"/>
  <c r="T233"/>
  <c r="BK285"/>
  <c r="J285"/>
  <c r="J113"/>
  <c i="3" r="BK131"/>
  <c r="J131"/>
  <c r="J98"/>
  <c r="P136"/>
  <c r="R157"/>
  <c r="T157"/>
  <c r="BK178"/>
  <c r="J178"/>
  <c r="J102"/>
  <c r="P184"/>
  <c i="4" r="T123"/>
  <c r="T122"/>
  <c r="T121"/>
  <c r="BK138"/>
  <c r="J138"/>
  <c r="J100"/>
  <c r="T138"/>
  <c i="5" r="BK120"/>
  <c r="J120"/>
  <c r="J97"/>
  <c r="BK138"/>
  <c r="J138"/>
  <c r="J98"/>
  <c r="BK141"/>
  <c r="J141"/>
  <c r="J99"/>
  <c i="2" r="BK135"/>
  <c r="J135"/>
  <c r="J98"/>
  <c r="BK205"/>
  <c r="J205"/>
  <c r="J102"/>
  <c r="BK271"/>
  <c r="J271"/>
  <c r="J110"/>
  <c r="BK280"/>
  <c r="J280"/>
  <c r="J112"/>
  <c i="6" r="BK123"/>
  <c r="J123"/>
  <c r="J99"/>
  <c r="BK121"/>
  <c r="J121"/>
  <c r="J98"/>
  <c i="5" r="BK119"/>
  <c r="J119"/>
  <c r="J96"/>
  <c i="6" r="J116"/>
  <c r="BE122"/>
  <c r="F116"/>
  <c r="E85"/>
  <c r="J113"/>
  <c r="BE124"/>
  <c i="1" r="AW99"/>
  <c i="5" r="E109"/>
  <c r="BE124"/>
  <c r="BE129"/>
  <c r="BE130"/>
  <c r="BE133"/>
  <c r="BE134"/>
  <c r="BE145"/>
  <c r="J89"/>
  <c r="BE137"/>
  <c r="J92"/>
  <c r="F116"/>
  <c r="BE123"/>
  <c r="BE131"/>
  <c r="BE135"/>
  <c r="BE140"/>
  <c r="BE143"/>
  <c r="BE144"/>
  <c r="J91"/>
  <c r="BE121"/>
  <c r="BE127"/>
  <c r="BE122"/>
  <c r="BE126"/>
  <c r="BE128"/>
  <c r="BE136"/>
  <c r="BE139"/>
  <c r="BE125"/>
  <c r="BE132"/>
  <c r="BE142"/>
  <c i="4" r="J92"/>
  <c r="BE126"/>
  <c r="BE131"/>
  <c r="BE142"/>
  <c r="BE148"/>
  <c r="J115"/>
  <c r="BE134"/>
  <c r="BE135"/>
  <c r="BE139"/>
  <c r="BE140"/>
  <c r="BE141"/>
  <c r="BE144"/>
  <c r="E111"/>
  <c r="BE133"/>
  <c r="F92"/>
  <c r="J117"/>
  <c r="BE124"/>
  <c r="BE130"/>
  <c r="BE136"/>
  <c r="BE146"/>
  <c r="BE147"/>
  <c r="BE125"/>
  <c r="BE127"/>
  <c r="BE132"/>
  <c r="BE137"/>
  <c r="BE145"/>
  <c r="BE128"/>
  <c i="3" r="J89"/>
  <c r="F92"/>
  <c r="BE128"/>
  <c r="BE130"/>
  <c r="BE134"/>
  <c r="BE149"/>
  <c r="BE153"/>
  <c r="BE158"/>
  <c r="BE159"/>
  <c r="BE162"/>
  <c r="BE166"/>
  <c r="BE168"/>
  <c r="BE172"/>
  <c r="BE176"/>
  <c r="BE179"/>
  <c r="BE129"/>
  <c r="BE139"/>
  <c r="BE147"/>
  <c r="BE161"/>
  <c r="BE177"/>
  <c r="E113"/>
  <c r="J119"/>
  <c r="BE125"/>
  <c r="BE133"/>
  <c r="BE160"/>
  <c r="BE190"/>
  <c r="BE192"/>
  <c r="BE126"/>
  <c r="BE127"/>
  <c r="BE167"/>
  <c r="BE171"/>
  <c r="BE174"/>
  <c r="BE188"/>
  <c r="BE189"/>
  <c r="BE193"/>
  <c r="J120"/>
  <c r="BE143"/>
  <c r="BE145"/>
  <c r="BE151"/>
  <c r="BE163"/>
  <c r="BE185"/>
  <c r="BE186"/>
  <c r="BE132"/>
  <c r="BE137"/>
  <c r="BE141"/>
  <c r="BE155"/>
  <c r="BE165"/>
  <c r="BE169"/>
  <c r="BE181"/>
  <c r="BE183"/>
  <c i="2" r="BE136"/>
  <c r="BE159"/>
  <c r="BE287"/>
  <c r="E123"/>
  <c r="BE143"/>
  <c r="J92"/>
  <c r="BE167"/>
  <c r="BE172"/>
  <c r="BE190"/>
  <c r="BE201"/>
  <c r="BE202"/>
  <c r="BE203"/>
  <c r="BE204"/>
  <c r="BE209"/>
  <c r="BE210"/>
  <c r="BE214"/>
  <c r="BE223"/>
  <c r="BE227"/>
  <c r="BE231"/>
  <c r="BE234"/>
  <c r="BE235"/>
  <c r="BE236"/>
  <c r="BE238"/>
  <c r="BE157"/>
  <c r="BE160"/>
  <c r="BE161"/>
  <c r="BE162"/>
  <c r="BE164"/>
  <c r="BE166"/>
  <c r="BE181"/>
  <c r="BE188"/>
  <c r="BE191"/>
  <c r="BE192"/>
  <c r="BE197"/>
  <c r="BE199"/>
  <c r="BE206"/>
  <c r="BE212"/>
  <c r="BE219"/>
  <c r="BE225"/>
  <c r="BE229"/>
  <c r="BE232"/>
  <c r="F92"/>
  <c r="BE148"/>
  <c r="BE155"/>
  <c r="BE170"/>
  <c r="BE178"/>
  <c r="BE198"/>
  <c r="BE217"/>
  <c r="BE220"/>
  <c r="BE221"/>
  <c r="BE230"/>
  <c r="BE240"/>
  <c r="BE244"/>
  <c r="BE246"/>
  <c r="BE250"/>
  <c r="BE252"/>
  <c r="BE254"/>
  <c r="BE257"/>
  <c r="BE281"/>
  <c r="BE286"/>
  <c r="J89"/>
  <c r="BE139"/>
  <c r="BE141"/>
  <c r="BE171"/>
  <c r="BE176"/>
  <c r="BE180"/>
  <c r="BE216"/>
  <c r="BE256"/>
  <c r="BE261"/>
  <c r="BE267"/>
  <c r="BE269"/>
  <c r="BE270"/>
  <c r="BE272"/>
  <c r="BE275"/>
  <c r="BE276"/>
  <c r="BE288"/>
  <c r="BE289"/>
  <c r="BE290"/>
  <c r="BE291"/>
  <c r="J34"/>
  <c i="1" r="AW95"/>
  <c i="3" r="F34"/>
  <c i="1" r="BA96"/>
  <c i="4" r="F35"/>
  <c i="1" r="BB97"/>
  <c i="5" r="F35"/>
  <c i="1" r="BB98"/>
  <c i="2" r="F37"/>
  <c i="1" r="BD95"/>
  <c i="3" r="F36"/>
  <c i="1" r="BC96"/>
  <c i="4" r="F36"/>
  <c i="1" r="BC97"/>
  <c i="5" r="F37"/>
  <c i="1" r="BD98"/>
  <c i="6" r="F35"/>
  <c i="1" r="BB99"/>
  <c i="2" r="F35"/>
  <c i="1" r="BB95"/>
  <c i="3" r="J34"/>
  <c i="1" r="AW96"/>
  <c i="4" r="J34"/>
  <c i="1" r="AW97"/>
  <c i="5" r="F34"/>
  <c i="1" r="BA98"/>
  <c i="6" r="F37"/>
  <c i="1" r="BD99"/>
  <c i="2" r="F36"/>
  <c i="1" r="BC95"/>
  <c i="3" r="F37"/>
  <c i="1" r="BD96"/>
  <c i="4" r="F37"/>
  <c i="1" r="BD97"/>
  <c i="5" r="F36"/>
  <c i="1" r="BC98"/>
  <c i="6" r="F36"/>
  <c i="1" r="BC99"/>
  <c i="2" r="F34"/>
  <c i="1" r="BA95"/>
  <c i="3" r="F35"/>
  <c i="1" r="BB96"/>
  <c i="4" r="F34"/>
  <c i="1" r="BA97"/>
  <c i="5" r="J34"/>
  <c i="1" r="AW98"/>
  <c i="6" r="F34"/>
  <c i="1" r="BA99"/>
  <c i="3" l="1" r="P123"/>
  <c i="1" r="AU96"/>
  <c i="2" r="R207"/>
  <c r="R133"/>
  <c i="3" r="T123"/>
  <c i="2" r="T207"/>
  <c r="T133"/>
  <c r="P207"/>
  <c r="P133"/>
  <c i="1" r="AU95"/>
  <c i="5" r="R119"/>
  <c i="4" r="R122"/>
  <c r="R121"/>
  <c i="3" r="R123"/>
  <c i="2" r="BK207"/>
  <c r="J207"/>
  <c r="J103"/>
  <c i="3" r="BK123"/>
  <c r="J123"/>
  <c r="J96"/>
  <c i="4" r="BK122"/>
  <c r="J122"/>
  <c r="J97"/>
  <c i="2" r="BK134"/>
  <c r="J134"/>
  <c r="J97"/>
  <c i="6" r="BK120"/>
  <c r="J120"/>
  <c r="J97"/>
  <c i="4" r="J33"/>
  <c i="1" r="AV97"/>
  <c r="AT97"/>
  <c i="5" r="J30"/>
  <c i="1" r="AG98"/>
  <c i="6" r="F33"/>
  <c i="1" r="AZ99"/>
  <c r="BC94"/>
  <c r="AY94"/>
  <c r="BB94"/>
  <c r="W31"/>
  <c i="2" r="J33"/>
  <c i="1" r="AV95"/>
  <c r="AT95"/>
  <c i="2" r="F33"/>
  <c i="1" r="AZ95"/>
  <c i="4" r="F33"/>
  <c i="1" r="AZ97"/>
  <c i="5" r="F33"/>
  <c i="1" r="AZ98"/>
  <c r="BA94"/>
  <c r="AW94"/>
  <c r="AK30"/>
  <c i="3" r="J33"/>
  <c i="1" r="AV96"/>
  <c r="AT96"/>
  <c i="6" r="J33"/>
  <c i="1" r="AV99"/>
  <c r="AT99"/>
  <c r="BD94"/>
  <c r="W33"/>
  <c i="3" r="F33"/>
  <c i="1" r="AZ96"/>
  <c i="5" r="J33"/>
  <c i="1" r="AV98"/>
  <c r="AT98"/>
  <c i="2" l="1" r="BK133"/>
  <c r="J133"/>
  <c r="J96"/>
  <c i="6" r="BK119"/>
  <c r="J119"/>
  <c r="J96"/>
  <c i="4" r="BK121"/>
  <c r="J121"/>
  <c i="1" r="AN98"/>
  <c i="5" r="J39"/>
  <c i="1" r="AU94"/>
  <c i="4" r="J30"/>
  <c i="1" r="AG97"/>
  <c i="3" r="J30"/>
  <c i="1" r="AG96"/>
  <c r="AX94"/>
  <c r="W30"/>
  <c r="AZ94"/>
  <c r="W29"/>
  <c r="W32"/>
  <c i="4" l="1" r="J39"/>
  <c i="3" r="J39"/>
  <c i="4" r="J96"/>
  <c i="1" r="AN97"/>
  <c r="AN96"/>
  <c i="2" r="J30"/>
  <c i="1" r="AG95"/>
  <c r="AN95"/>
  <c i="6" r="J30"/>
  <c i="1" r="AG99"/>
  <c r="AV94"/>
  <c r="AK29"/>
  <c i="2" l="1" r="J39"/>
  <c i="6" r="J39"/>
  <c i="1" r="AG94"/>
  <c r="AK26"/>
  <c r="AN99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<sst xmlns="http://schemas.openxmlformats.org/spreadsheetml/2006/main">
  <si>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</si>
  <si>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</si>
  <si>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</si>
  <si>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</si>
  <si>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</si>
  <si>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{6765b9bf-31d9-4783-adf0-2bde03d46ac8}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</si>
  <si>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</si>
  <si>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</si>
  <si>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</si>
  <si>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</si>
  <si>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</si>
  <si>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</si>
  <si>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</si>
  <si>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</si>
  <si>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FA27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</si>
  <si>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</si>
  <si>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</si>
  <si>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šaten v objektu tělocvična Flošna</t>
  </si>
  <si>
    <t>KSO:</t>
  </si>
  <si>
    <t>CC-CZ:</t>
  </si>
  <si>
    <t>Místo:</t>
  </si>
  <si>
    <t>Hradec Králové</t>
  </si>
  <si>
    <t>Datum:</t>
  </si>
  <si>
    <t>16. 12. 2024</t>
  </si>
  <si>
    <t>Zadavatel:</t>
  </si>
  <si>
    <t>IČ:</t>
  </si>
  <si>
    <t>Universita Hradec Králové</t>
  </si>
  <si>
    <t>DIČ:</t>
  </si>
  <si>
    <t>Uchazeč:</t>
  </si>
  <si>
    <t>Vyplň údaj</t>
  </si>
  <si>
    <t>Projektant:</t>
  </si>
  <si>
    <t>Ing. arch. Z. Falátek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</si>
  <si>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</si>
  <si>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</si>
  <si>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</si>
  <si>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</si>
  <si>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</si>
  <si>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</si>
  <si>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</si>
  <si>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</si>
  <si>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</si>
  <si>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</si>
  <si>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</si>
  <si>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</si>
  <si>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</si>
  <si>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</si>
  <si>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</si>
  <si>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</si>
  <si>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</si>
  <si>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</si>
  <si>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</si>
  <si>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</si>
  <si>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</si>
  <si>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</si>
  <si>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</si>
  <si>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</si>
  <si>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</si>
  <si>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</si>
  <si>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</si>
  <si>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</si>
  <si>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</si>
  <si>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</si>
  <si>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</si>
  <si>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</si>
  <si>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</si>
  <si>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</si>
  <si>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</si>
  <si>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</si>
  <si>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</si>
  <si>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</si>
  <si>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</si>
  <si>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</si>
  <si>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</si>
  <si>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</si>
  <si>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</si>
  <si>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</si>
  <si>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</si>
  <si>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</si>
  <si>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</si>
  <si>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</si>
  <si>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</si>
  <si>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</si>
  <si>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</si>
  <si>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</si>
  <si>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</si>
  <si>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{279d52b1-9328-4281-9008-2bac1557a208}</t>
  </si>
  <si>
    <t>2</t>
  </si>
  <si>
    <t>02</t>
  </si>
  <si>
    <t>Zdravotechnické instalace</t>
  </si>
  <si>
    <t>{1ea9825a-b833-41ff-ae57-04f3eab88cfd}</t>
  </si>
  <si>
    <t>03</t>
  </si>
  <si>
    <t>Úprava topného systému ÚT</t>
  </si>
  <si>
    <t>{2f77be15-50f0-4790-9ad5-2a52e7d0ae00}</t>
  </si>
  <si>
    <t>04</t>
  </si>
  <si>
    <t>Elektroinstalace</t>
  </si>
  <si>
    <t>{47fe465a-9549-4879-a3eb-60b2316cebda}</t>
  </si>
  <si>
    <t>VON</t>
  </si>
  <si>
    <t>Vedlejší a ostatní náklady</t>
  </si>
  <si>
    <t>{53f3e773-a591-48ec-a015-2b131cb58996}</t>
  </si>
  <si>
    <t>KRYCÍ LIST SOUPISU PRACÍ</t>
  </si>
  <si>
    <t>Objekt:</t>
  </si>
  <si>
    <t>01 - Stavební část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</si>
  <si>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</si>
  <si>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</si>
  <si>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</si>
  <si>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</si>
  <si>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</si>
  <si>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</si>
  <si>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</si>
  <si>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</si>
  <si>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</si>
  <si>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</si>
  <si>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</si>
  <si>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</si>
  <si>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</si>
  <si>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</si>
  <si>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</si>
  <si>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</si>
  <si>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</si>
  <si>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</si>
  <si>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</si>
  <si>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</si>
  <si>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</si>
  <si>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</si>
  <si>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OST - Ostatní náklady - vybavení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</si>
  <si>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</si>
  <si>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</si>
  <si>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</si>
  <si>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</si>
  <si>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</si>
  <si>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</si>
  <si>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</si>
  <si>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</si>
  <si>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</si>
  <si>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</si>
  <si>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</si>
  <si>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</si>
  <si>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</si>
  <si>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</si>
  <si>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</si>
  <si>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</si>
  <si>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</si>
  <si>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</si>
  <si>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</si>
  <si>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</si>
  <si>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Příčka z pórobetonových hladkých tvárnic na tenkovrstvou maltu tl 100 mm</t>
  </si>
  <si>
    <t>m2</t>
  </si>
  <si>
    <t>CS ÚRS 2024 02</t>
  </si>
  <si>
    <t>4</t>
  </si>
  <si>
    <t>455714188</t>
  </si>
  <si>
    <t>VV</t>
  </si>
  <si>
    <t>0,7*3,0+0,3*3,1</t>
  </si>
  <si>
    <t>6</t>
  </si>
  <si>
    <t>Úpravy povrchů, podlahy a osazování výplní</t>
  </si>
  <si>
    <t>611325416</t>
  </si>
  <si>
    <t>Oprava vnitřní vápenocementové hladké omítky tl do 20 mm stropů v rozsahu plochy do 10 % s celoplošným přeštukováním tl do 3 mm</t>
  </si>
  <si>
    <t>1463198573</t>
  </si>
  <si>
    <t>11,7+10,0+10,0+12,7+0,8*0,1+1,1*0,1</t>
  </si>
  <si>
    <t>612142001</t>
  </si>
  <si>
    <t>Pletivo sklovláknité vnitřních stěn vtlačené do tmelu</t>
  </si>
  <si>
    <t>1518088687</t>
  </si>
  <si>
    <t>3,0*2*1,2</t>
  </si>
  <si>
    <t>612321131</t>
  </si>
  <si>
    <t>Vápenocementový štuk vnitřních stěn tloušťky do 3 mm</t>
  </si>
  <si>
    <t>1397545233</t>
  </si>
  <si>
    <t>"stěny mimo obklady"</t>
  </si>
  <si>
    <t>"dle omítek"168,734</t>
  </si>
  <si>
    <t>"odpočet obklad"-93,77</t>
  </si>
  <si>
    <t>Součet</t>
  </si>
  <si>
    <t>5</t>
  </si>
  <si>
    <t>612325413</t>
  </si>
  <si>
    <t>Oprava vnitřní vápenocementové hladké omítky tl do 20 mm stěn v rozsahu plochy přes 30 do 50 %</t>
  </si>
  <si>
    <t>601167855</t>
  </si>
  <si>
    <t>"vyspravení omítek i pod obklady"</t>
  </si>
  <si>
    <t>(4,75+2,4+0,7)*2*3,0-0,8*1,97*2-0,8*3,0-2,05*0,85+(1,0+2,1*2)*0,3+(2,05+0,85*2)*0,20+(0,8+3,0*2)*0,1</t>
  </si>
  <si>
    <t>(4,75+1,9)*2*3,0-0,8*3,0-0,85*0,85+0,85*3*0,20</t>
  </si>
  <si>
    <t>(4,75+1,85)*2*3,0-1,1*3,0-0,85*0,85+0,85*3*0,20</t>
  </si>
  <si>
    <t>(4,75+2,8+1,2+0,6)*2*3,0-0,8*1,97-1,1*3,0-2,05*0,85+(1,2+2,1*2)*0,3+(2,05+0,85*2)*0,20+(1,1+3,0*2)*0,1</t>
  </si>
  <si>
    <t>631311114</t>
  </si>
  <si>
    <t>Mazanina tl přes 50 do 80 mm z betonu prostého bez zvýšených nároků na prostředí tř. C 16/20</t>
  </si>
  <si>
    <t>m3</t>
  </si>
  <si>
    <t>-196529837</t>
  </si>
  <si>
    <t>20,19*0,06</t>
  </si>
  <si>
    <t>7</t>
  </si>
  <si>
    <t>631311124</t>
  </si>
  <si>
    <t>Mazanina tl přes 80 do 120 mm z betonu prostého bez zvýšených nároků na prostředí tř. C 16/20</t>
  </si>
  <si>
    <t>-1649651344</t>
  </si>
  <si>
    <t>20,19*0,12</t>
  </si>
  <si>
    <t>8</t>
  </si>
  <si>
    <t>631319011</t>
  </si>
  <si>
    <t>Příplatek k mazanině tl přes 50 do 80 mm za přehlazení povrchu</t>
  </si>
  <si>
    <t>-332079967</t>
  </si>
  <si>
    <t>9</t>
  </si>
  <si>
    <t>631319012</t>
  </si>
  <si>
    <t>Příplatek k mazanině tl přes 80 do 120 mm za přehlazení povrchu</t>
  </si>
  <si>
    <t>998390100</t>
  </si>
  <si>
    <t>10</t>
  </si>
  <si>
    <t>631319171</t>
  </si>
  <si>
    <t>Příplatek k mazanině tl přes 50 do 80 mm za stržení povrchu spodní vrstvy před vložením výztuže</t>
  </si>
  <si>
    <t>1637630456</t>
  </si>
  <si>
    <t>11</t>
  </si>
  <si>
    <t>631362021</t>
  </si>
  <si>
    <t>Výztuž mazanin svařovanými sítěmi Kari</t>
  </si>
  <si>
    <t>t</t>
  </si>
  <si>
    <t>-1573592734</t>
  </si>
  <si>
    <t>20,19*1,3*3,1*0,001</t>
  </si>
  <si>
    <t>632450131</t>
  </si>
  <si>
    <t>Vyrovnávací cementový potěr tl přes 10 do 20 mm ze suchých směsí provedený v ploše</t>
  </si>
  <si>
    <t>-1051293584</t>
  </si>
  <si>
    <t>"po vyb.dlažbě"11,7+12,7</t>
  </si>
  <si>
    <t>13</t>
  </si>
  <si>
    <t>632481213</t>
  </si>
  <si>
    <t>Separační vrstva z PE fólie</t>
  </si>
  <si>
    <t>-1170832822</t>
  </si>
  <si>
    <t>14</t>
  </si>
  <si>
    <t>635111115</t>
  </si>
  <si>
    <t>Násyp pod podlahy ze štěrkopísku s udusáním</t>
  </si>
  <si>
    <t>-1259570131</t>
  </si>
  <si>
    <t>Ostatní konstrukce a práce, bourání</t>
  </si>
  <si>
    <t>15</t>
  </si>
  <si>
    <t>949101111</t>
  </si>
  <si>
    <t>Lešení pomocné pro objekty pozemních staveb s lešeňovou podlahou v do 1,9 m zatížení do 150 kg/m2</t>
  </si>
  <si>
    <t>437956657</t>
  </si>
  <si>
    <t>16</t>
  </si>
  <si>
    <t>952901111</t>
  </si>
  <si>
    <t>Vyčištění budov bytové a občanské výstavby při výšce podlaží do 4 m</t>
  </si>
  <si>
    <t>233059513</t>
  </si>
  <si>
    <t>17</t>
  </si>
  <si>
    <t>962031011</t>
  </si>
  <si>
    <t>Bourání příček nebo přizdívek z cihel děrovaných tl do 100 mm</t>
  </si>
  <si>
    <t>-2090045789</t>
  </si>
  <si>
    <t>(2,0+0,66*2)*3,1</t>
  </si>
  <si>
    <t>(2,0+0,61*2)*3,1</t>
  </si>
  <si>
    <t>18</t>
  </si>
  <si>
    <t>965042141</t>
  </si>
  <si>
    <t>Bourání podkladů pod dlažby nebo mazanin betonových nebo z litého asfaltu tl do 100 mm pl přes 4 m2</t>
  </si>
  <si>
    <t>1476160901</t>
  </si>
  <si>
    <t>19</t>
  </si>
  <si>
    <t>965042241</t>
  </si>
  <si>
    <t>Bourání podkladů pod dlažby nebo mazanin betonových nebo z litého asfaltu tl přes 100 mm pl přes 4 m2</t>
  </si>
  <si>
    <t>861243019</t>
  </si>
  <si>
    <t>20</t>
  </si>
  <si>
    <t>965049111</t>
  </si>
  <si>
    <t>Příplatek k bourání betonových mazanin za bourání mazanin se svařovanou sítí tl do 100 mm</t>
  </si>
  <si>
    <t>1927307888</t>
  </si>
  <si>
    <t>965081223</t>
  </si>
  <si>
    <t>Bourání podlah z dlaždic keramických nebo xylolitových tl přes 10 mm plochy přes 1 m2</t>
  </si>
  <si>
    <t>-1341089301</t>
  </si>
  <si>
    <t>11,7+12,7</t>
  </si>
  <si>
    <t>10,0+10,0+0,8*0,1+1,35*0,1</t>
  </si>
  <si>
    <t>Mezisoučet</t>
  </si>
  <si>
    <t>"soklíky"((4,75+2,4)*2-0,8*3+0,3*2)*0,12</t>
  </si>
  <si>
    <t>((4,75+2,8+1,2+0,6)*2-0,8+0,3*2-1,35)*0,12</t>
  </si>
  <si>
    <t>22</t>
  </si>
  <si>
    <t>965082933</t>
  </si>
  <si>
    <t>Odstranění násypů pod podlahami tl do 200 mm pl přes 2 m2</t>
  </si>
  <si>
    <t>606295060</t>
  </si>
  <si>
    <t>23</t>
  </si>
  <si>
    <t>978011121</t>
  </si>
  <si>
    <t>Otlučení (osekání) vnitřní vápenné nebo vápenocementové omítky stropů v rozsahu přes 5 do 10 %</t>
  </si>
  <si>
    <t>716753079</t>
  </si>
  <si>
    <t>24</t>
  </si>
  <si>
    <t>978013141</t>
  </si>
  <si>
    <t>Otlučení (osekání) vnitřní vápenné nebo vápenocementové omítky stěn v rozsahu přes 10 do 30 %</t>
  </si>
  <si>
    <t>-1402944390</t>
  </si>
  <si>
    <t>25</t>
  </si>
  <si>
    <t>978059541</t>
  </si>
  <si>
    <t>Odsekání a odebrání obkladů stěn z vnitřních obkládaček plochy přes 1 m2</t>
  </si>
  <si>
    <t>-1655989741</t>
  </si>
  <si>
    <t>(4,75*2-0,8+1,9+2,0*2+0,66*4)*2,1+1,9*1,6</t>
  </si>
  <si>
    <t>(4,75*2-1,35+1,85+2,0*2+0,61*4)*2,1+1,85*1,6</t>
  </si>
  <si>
    <t>997</t>
  </si>
  <si>
    <t>Přesun sutě</t>
  </si>
  <si>
    <t>26</t>
  </si>
  <si>
    <t>997013211</t>
  </si>
  <si>
    <t>Vnitrostaveništní doprava suti a vybouraných hmot pro budovy v do 6 m ručně</t>
  </si>
  <si>
    <t>1025518398</t>
  </si>
  <si>
    <t>27</t>
  </si>
  <si>
    <t>997013501</t>
  </si>
  <si>
    <t>Odvoz suti a vybouraných hmot na skládku nebo meziskládku do 1 km se složením</t>
  </si>
  <si>
    <t>-71369427</t>
  </si>
  <si>
    <t>28</t>
  </si>
  <si>
    <t>997013509</t>
  </si>
  <si>
    <t>Příplatek k odvozu suti a vybouraných hmot na skládku ZKD 1 km přes 1 km</t>
  </si>
  <si>
    <t>-116674432</t>
  </si>
  <si>
    <t>23,206*7 'Přepočtené koeficientem množství</t>
  </si>
  <si>
    <t>29</t>
  </si>
  <si>
    <t>997013601</t>
  </si>
  <si>
    <t>Poplatek za uložení na skládce (skládkovné) stavebního odpadu betonového kód odpadu 17 01 01</t>
  </si>
  <si>
    <t>1867092910</t>
  </si>
  <si>
    <t>30</t>
  </si>
  <si>
    <t>997013603</t>
  </si>
  <si>
    <t>Poplatek za uložení na skládce (skládkovné) stavebního odpadu cihelného kód odpadu 17 01 02</t>
  </si>
  <si>
    <t>131638478</t>
  </si>
  <si>
    <t>31</t>
  </si>
  <si>
    <t>997013607</t>
  </si>
  <si>
    <t>Poplatek za uložení na skládce (skládkovné) stavebního odpadu keramického kód odpadu 17 01 03</t>
  </si>
  <si>
    <t>-1743228965</t>
  </si>
  <si>
    <t>32</t>
  </si>
  <si>
    <t>997013631</t>
  </si>
  <si>
    <t>Poplatek za uložení na skládce (skládkovné) stavebního odpadu směsného kód odpadu 17 09 04</t>
  </si>
  <si>
    <t>-716221932</t>
  </si>
  <si>
    <t>998</t>
  </si>
  <si>
    <t>Přesun hmot</t>
  </si>
  <si>
    <t>33</t>
  </si>
  <si>
    <t>998018001</t>
  </si>
  <si>
    <t>Přesun hmot pro budovy ruční pro budovy v do 6 m</t>
  </si>
  <si>
    <t>1742065291</t>
  </si>
  <si>
    <t>PSV</t>
  </si>
  <si>
    <t>Práce a dodávky PSV</t>
  </si>
  <si>
    <t>711</t>
  </si>
  <si>
    <t>Izolace proti vodě, vlhkosti a plynům</t>
  </si>
  <si>
    <t>34</t>
  </si>
  <si>
    <t>711111001</t>
  </si>
  <si>
    <t>Provedení izolace proti zemní vlhkosti vodorovné za studena nátěrem penetračním</t>
  </si>
  <si>
    <t>1009937241</t>
  </si>
  <si>
    <t>35</t>
  </si>
  <si>
    <t>M</t>
  </si>
  <si>
    <t>11163150</t>
  </si>
  <si>
    <t>lak penetrační asfaltový</t>
  </si>
  <si>
    <t>-119701221</t>
  </si>
  <si>
    <t>24,228*0,0003 'Přepočtené koeficientem množství</t>
  </si>
  <si>
    <t>36</t>
  </si>
  <si>
    <t>711141559</t>
  </si>
  <si>
    <t>Provedení izolace proti zemní vlhkosti pásy přitavením vodorovné NAIP</t>
  </si>
  <si>
    <t>-1624632564</t>
  </si>
  <si>
    <t>"s napojením na stáv. izolaci"20,19*1,2</t>
  </si>
  <si>
    <t>37</t>
  </si>
  <si>
    <t>62853004</t>
  </si>
  <si>
    <t>pás asfaltový natavitelný modifikovaný SBS s vložkou ze skleněné tkaniny a spalitelnou PE fólií nebo jemnozrnným minerálním posypem na horním povrchu tl 4,0mm</t>
  </si>
  <si>
    <t>1863541605</t>
  </si>
  <si>
    <t>24,228*1,1655 'Přepočtené koeficientem množství</t>
  </si>
  <si>
    <t>38</t>
  </si>
  <si>
    <t>711141811</t>
  </si>
  <si>
    <t>Odstranění izolace proti vodě, vlhkosti a plynům z pásů NAIP přitavených jednovrstvých z plochy vodorovné</t>
  </si>
  <si>
    <t>919097126</t>
  </si>
  <si>
    <t>39</t>
  </si>
  <si>
    <t>998711311</t>
  </si>
  <si>
    <t>Přesun hmot procentní pro izolace proti vodě, vlhkosti a plynům ruční v objektech v do 6 m</t>
  </si>
  <si>
    <t>%</t>
  </si>
  <si>
    <t>1111652840</t>
  </si>
  <si>
    <t>713</t>
  </si>
  <si>
    <t>Izolace tepelné</t>
  </si>
  <si>
    <t>40</t>
  </si>
  <si>
    <t>713120852</t>
  </si>
  <si>
    <t>Odstranění tepelné izolace podlah lepené z polystyrenu nasáklého vodou tl do 100 mm</t>
  </si>
  <si>
    <t>-430168976</t>
  </si>
  <si>
    <t>41</t>
  </si>
  <si>
    <t>713121111</t>
  </si>
  <si>
    <t>Montáž izolace tepelné podlah volně kladenými rohožemi, pásy, dílci, deskami 1 vrstva</t>
  </si>
  <si>
    <t>1868909960</t>
  </si>
  <si>
    <t>42</t>
  </si>
  <si>
    <t>28376422</t>
  </si>
  <si>
    <t>deska XPS hrana polodrážková a hladký povrch 300kPA λ=0,035 tl 100mm</t>
  </si>
  <si>
    <t>-2099709599</t>
  </si>
  <si>
    <t>20,19*1,05 'Přepočtené koeficientem množství</t>
  </si>
  <si>
    <t>43</t>
  </si>
  <si>
    <t>998713311</t>
  </si>
  <si>
    <t>Přesun hmot procentní pro izolace tepelné ruční v objektech v do 6 m</t>
  </si>
  <si>
    <t>252976636</t>
  </si>
  <si>
    <t>763</t>
  </si>
  <si>
    <t>Konstrukce suché výstavby</t>
  </si>
  <si>
    <t>44</t>
  </si>
  <si>
    <t>763121426</t>
  </si>
  <si>
    <t>SDK stěna předsazená tl 112,5 mm profil CW+UW 100 deska 1xH2 12,5 bez izolace EI 15</t>
  </si>
  <si>
    <t>-1313918834</t>
  </si>
  <si>
    <t>(4,0+0,1)*3,0*2</t>
  </si>
  <si>
    <t>45</t>
  </si>
  <si>
    <t>998763511</t>
  </si>
  <si>
    <t>Přesun hmot procentní pro konstrukce montované z desek ruční v objektech v do 6 m</t>
  </si>
  <si>
    <t>791148484</t>
  </si>
  <si>
    <t>766</t>
  </si>
  <si>
    <t>Konstrukce truhlářské</t>
  </si>
  <si>
    <t>46</t>
  </si>
  <si>
    <t>766660001</t>
  </si>
  <si>
    <t>Montáž dveřních křídel otvíravých jednokřídlových š do 0,8 m do ocelové zárubně</t>
  </si>
  <si>
    <t>kus</t>
  </si>
  <si>
    <t>-328863021</t>
  </si>
  <si>
    <t>47</t>
  </si>
  <si>
    <t>611620.1</t>
  </si>
  <si>
    <t>dveře jednokřídlé CPL laminát plné 800x1970mm, odstín bílý, kování matný chrom</t>
  </si>
  <si>
    <t>-66801077</t>
  </si>
  <si>
    <t>48</t>
  </si>
  <si>
    <t>766691914</t>
  </si>
  <si>
    <t>Vyvěšení nebo zavěšení dřevěných křídel dveří pl do 2 m2</t>
  </si>
  <si>
    <t>73301905</t>
  </si>
  <si>
    <t>49</t>
  </si>
  <si>
    <t>998766311</t>
  </si>
  <si>
    <t>Přesun hmot procentní pro kce truhlářské ruční v objektech v do 6 m</t>
  </si>
  <si>
    <t>1874947239</t>
  </si>
  <si>
    <t>771</t>
  </si>
  <si>
    <t>Podlahy z dlaždic</t>
  </si>
  <si>
    <t>50</t>
  </si>
  <si>
    <t>771111011</t>
  </si>
  <si>
    <t>Vysátí podkladu před pokládkou dlažby</t>
  </si>
  <si>
    <t>-1731331369</t>
  </si>
  <si>
    <t>51</t>
  </si>
  <si>
    <t>771121011</t>
  </si>
  <si>
    <t>Nátěr penetrační na podlahu</t>
  </si>
  <si>
    <t>1473776973</t>
  </si>
  <si>
    <t>52</t>
  </si>
  <si>
    <t>771161021</t>
  </si>
  <si>
    <t xml:space="preserve">Montáž profilu ukončujícího pro plynulý přechod </t>
  </si>
  <si>
    <t>m</t>
  </si>
  <si>
    <t>855097045</t>
  </si>
  <si>
    <t>0,8*3</t>
  </si>
  <si>
    <t>53</t>
  </si>
  <si>
    <t>5905413.1</t>
  </si>
  <si>
    <t>profil přechodový nerez</t>
  </si>
  <si>
    <t>424272211</t>
  </si>
  <si>
    <t>2,4*1,1 'Přepočtené koeficientem množství</t>
  </si>
  <si>
    <t>54</t>
  </si>
  <si>
    <t>771474113</t>
  </si>
  <si>
    <t>Montáž soklů z dlaždic keramických rovných lepených cementovým flexibilním lepidlem v přes 90 do 120 mm</t>
  </si>
  <si>
    <t>977340187</t>
  </si>
  <si>
    <t>0,7*2+1,0+2,4-0,8+0,3*2</t>
  </si>
  <si>
    <t>2,05-0,8+0,3*2+0,9+1,2</t>
  </si>
  <si>
    <t>55</t>
  </si>
  <si>
    <t>59761175</t>
  </si>
  <si>
    <t>sokl keramický mrazuvzdorný povrch hladký/matný tl do 10mm výšky přes 90 do 120mm</t>
  </si>
  <si>
    <t>958074328</t>
  </si>
  <si>
    <t>8,55*1,1 'Přepočtené koeficientem množství</t>
  </si>
  <si>
    <t>56</t>
  </si>
  <si>
    <t>771574416</t>
  </si>
  <si>
    <t>Montáž podlah keramických hladkých lepených cementovým flexibilním lepidlem přes 9 do 12 ks/m2</t>
  </si>
  <si>
    <t>1031440181</t>
  </si>
  <si>
    <t>"šatny"11,7+12,7</t>
  </si>
  <si>
    <t>"sprchy - kompletní podlaha"10,0+10,0+0,8*0,1+1,1*0,1</t>
  </si>
  <si>
    <t>57</t>
  </si>
  <si>
    <t>5976117.1</t>
  </si>
  <si>
    <t>dlažba keramická slinutá mrazuvzdorná 300x300mm tl do 10mm</t>
  </si>
  <si>
    <t>-1675452966</t>
  </si>
  <si>
    <t>44,59*1,1 'Přepočtené koeficientem množství</t>
  </si>
  <si>
    <t>58</t>
  </si>
  <si>
    <t>771591112</t>
  </si>
  <si>
    <t>Izolace pod dlažbu nátěrem nebo stěrkou ve dvou vrstvách</t>
  </si>
  <si>
    <t>-1290366993</t>
  </si>
  <si>
    <t>"vč. vytažení na stěnu"44,59*1,2</t>
  </si>
  <si>
    <t>59</t>
  </si>
  <si>
    <t>998771311</t>
  </si>
  <si>
    <t>Přesun hmot procentní pro podlahy z dlaždic ruční v objektech v do 6 m</t>
  </si>
  <si>
    <t>-1508788461</t>
  </si>
  <si>
    <t>781</t>
  </si>
  <si>
    <t>Dokončovací práce - obklady</t>
  </si>
  <si>
    <t>60</t>
  </si>
  <si>
    <t>781121011</t>
  </si>
  <si>
    <t>Nátěr penetrační na stěnu</t>
  </si>
  <si>
    <t>-1015004829</t>
  </si>
  <si>
    <t>61</t>
  </si>
  <si>
    <t>781131112</t>
  </si>
  <si>
    <t>Izolace pod obklad nátěrem nebo stěrkou ve dvou vrstvách</t>
  </si>
  <si>
    <t>-2099394688</t>
  </si>
  <si>
    <t>(4,0+0,1+1,9+4,75+0,1)*2,2+(1,9+0,1)*1,6</t>
  </si>
  <si>
    <t>(4,75+0,1+1,85+4,75-1,1+0,1)*2,2+(1,85+0,1)*1,6</t>
  </si>
  <si>
    <t>62</t>
  </si>
  <si>
    <t>781472215</t>
  </si>
  <si>
    <t>Montáž obkladů keramických hladkých lepených cementovým flexibilním lepidlem přes 6 do 9 ks/m2</t>
  </si>
  <si>
    <t>1595941332</t>
  </si>
  <si>
    <t>(4,0+0,1)*2,2+(4,75-1,1-0,8+2,4)*1,6</t>
  </si>
  <si>
    <t>(4,0+1,9+4,75+0,1)*2,2+(1,9+0,1)*1,6</t>
  </si>
  <si>
    <t>(4,75+0,1+1,85+4,75-1,1+0,1)*2,2+1,85*1,6</t>
  </si>
  <si>
    <t>(4,75-1,1)*2,2+(2,8+0,1+3,75+1,85+0,5+0,1+0,6)*1,6</t>
  </si>
  <si>
    <t>63</t>
  </si>
  <si>
    <t>597610.2</t>
  </si>
  <si>
    <t xml:space="preserve">obklad keramický vel. 200x600x8mm </t>
  </si>
  <si>
    <t>571062428</t>
  </si>
  <si>
    <t>93,77*1,1 'Přepočtené koeficientem množství</t>
  </si>
  <si>
    <t>64</t>
  </si>
  <si>
    <t>781479193X3.1</t>
  </si>
  <si>
    <t>Příplatek k cenám za montáž a dodání všech doplňkových prvků a lišt (nerez) dle vybraného výrobce a úprav (proniků) v obkladech</t>
  </si>
  <si>
    <t>1487094088</t>
  </si>
  <si>
    <t>65</t>
  </si>
  <si>
    <t>998781311</t>
  </si>
  <si>
    <t>Přesun hmot procentní pro obklady keramické ruční v objektech v do 6 m</t>
  </si>
  <si>
    <t>-258229337</t>
  </si>
  <si>
    <t>783</t>
  </si>
  <si>
    <t>Dokončovací práce - nátěry</t>
  </si>
  <si>
    <t>66</t>
  </si>
  <si>
    <t>78331.1</t>
  </si>
  <si>
    <t>Nátěr stávajících zárubní včetně přípravy podkladu</t>
  </si>
  <si>
    <t>-1239536271</t>
  </si>
  <si>
    <t>(0,8+1,97*2)*0,25*3</t>
  </si>
  <si>
    <t>784</t>
  </si>
  <si>
    <t>Dokončovací práce - malby a tapety</t>
  </si>
  <si>
    <t>67</t>
  </si>
  <si>
    <t>784181101</t>
  </si>
  <si>
    <t>Základní akrylátová jednonásobná bezbarvá penetrace podkladu v místnostech v do 3,80 m</t>
  </si>
  <si>
    <t>455956029</t>
  </si>
  <si>
    <t>68</t>
  </si>
  <si>
    <t>784211101</t>
  </si>
  <si>
    <t>Dvojnásobné bílé malby ze směsí za mokra výborně oděruvzdorných v místnostech v do 3,80 m</t>
  </si>
  <si>
    <t>1018861983</t>
  </si>
  <si>
    <t>"strop"44,4</t>
  </si>
  <si>
    <t>"stěny dle štuku"74,964+0,8*1,97*2+2,05*0,85*2+0,85*0,85*2</t>
  </si>
  <si>
    <t>HZS</t>
  </si>
  <si>
    <t>Hodinové zúčtovací sazby</t>
  </si>
  <si>
    <t>69</t>
  </si>
  <si>
    <t>HZS1292</t>
  </si>
  <si>
    <t>Hodinová zúčtovací sazba stavební dělník</t>
  </si>
  <si>
    <t>hod</t>
  </si>
  <si>
    <t>512</t>
  </si>
  <si>
    <t>76387861</t>
  </si>
  <si>
    <t>"odstranění stáv. vybavení - skříně, lavice, kryt vody apod."10</t>
  </si>
  <si>
    <t>"ostatní neuvedé práce, přípomoce pro profese ZT, UT, EL"60</t>
  </si>
  <si>
    <t>OST</t>
  </si>
  <si>
    <t>Ostatní náklady - vybavení</t>
  </si>
  <si>
    <t>70</t>
  </si>
  <si>
    <t>vyb01</t>
  </si>
  <si>
    <t>M+D lavička 1500/360/400mm - kovová kce+dřevěná sedací plocha</t>
  </si>
  <si>
    <t>262144</t>
  </si>
  <si>
    <t>413194808</t>
  </si>
  <si>
    <t>71</t>
  </si>
  <si>
    <t>vyb02</t>
  </si>
  <si>
    <t>M+D lavička 1200/360/400mm - kovová kce+dřevěná sedací plocha</t>
  </si>
  <si>
    <t>2093251968</t>
  </si>
  <si>
    <t>72</t>
  </si>
  <si>
    <t>vyb03</t>
  </si>
  <si>
    <t>M+D vestavěná policová skříň 1000/700/2900mm - odstín teak</t>
  </si>
  <si>
    <t>991788596</t>
  </si>
  <si>
    <t>73</t>
  </si>
  <si>
    <t>vyb04</t>
  </si>
  <si>
    <t>M+D kryt vodovodu 2050/400/1400mm - kov. kce, dvířka a horní kryt melanin dřevo</t>
  </si>
  <si>
    <t>1561990031</t>
  </si>
  <si>
    <t>74</t>
  </si>
  <si>
    <t>vyb05</t>
  </si>
  <si>
    <t>M+D nerez dvojháček na šaty</t>
  </si>
  <si>
    <t>-168644554</t>
  </si>
  <si>
    <t>75</t>
  </si>
  <si>
    <t>vyb06</t>
  </si>
  <si>
    <t>M+D dřevěného profilu 25/100mm pro připevnění dvojháčků vč. povrchové úpravy</t>
  </si>
  <si>
    <t>278409226</t>
  </si>
  <si>
    <t>02 - Zdravotechnické instalace</t>
  </si>
  <si>
    <t xml:space="preserve">721 - DEMONTÁŽE  KANALIZACE</t>
  </si>
  <si>
    <t xml:space="preserve">722 - DEMONTÁŽ  VODOVODU</t>
  </si>
  <si>
    <t>D1 - Úpravy u stáv. VDM sestavy:</t>
  </si>
  <si>
    <t>D2 - VNITŘNÍ KANALIZACE</t>
  </si>
  <si>
    <t>D3 - VNITŘNÍ VODOVOD</t>
  </si>
  <si>
    <t>713 - IZOLACE TEPELNÉ</t>
  </si>
  <si>
    <t>725 - ZAŘIZOVACÍ PŘEDMĚTY</t>
  </si>
  <si>
    <t>721</t>
  </si>
  <si>
    <t xml:space="preserve">DEMONTÁŽE  KANALIZACE</t>
  </si>
  <si>
    <t>721 21-0818</t>
  </si>
  <si>
    <t>Demontáž vpustí podlahových DN 100</t>
  </si>
  <si>
    <t>ks</t>
  </si>
  <si>
    <t>721 14-0802</t>
  </si>
  <si>
    <t>Demontáž potrubí kanal., KT/litina, přes DN 70 do d125 mm</t>
  </si>
  <si>
    <t>721 11-0972</t>
  </si>
  <si>
    <t>Krácení trub kameninových, do DN 125 (napojovací BOD kanalizace)</t>
  </si>
  <si>
    <t>721 11-0952</t>
  </si>
  <si>
    <t>Vsazení odbočky do potrubí DN 125 (napojovací BOD kanalizace)</t>
  </si>
  <si>
    <t>721 11-0962</t>
  </si>
  <si>
    <t>Propojení stáv. a nového potrubí DN 125 (napojovací BOD kanal.</t>
  </si>
  <si>
    <t>R 01</t>
  </si>
  <si>
    <t>Bourání podlahy, sonda na potrubí, obnažení stáv. potrubí</t>
  </si>
  <si>
    <t>soub</t>
  </si>
  <si>
    <t>722</t>
  </si>
  <si>
    <t xml:space="preserve">DEMONTÁŽ  VODOVODU</t>
  </si>
  <si>
    <t>722 17-0801</t>
  </si>
  <si>
    <t>Demontáž rozvodu potrubí z plastů do D 25 mm</t>
  </si>
  <si>
    <t>722 22-0861</t>
  </si>
  <si>
    <t>Demontáž baterií sprchových, nástěnných</t>
  </si>
  <si>
    <t>722 22-0851</t>
  </si>
  <si>
    <t>Demontáž armatur závitových do 3/4" (pračkové nástěnné ventily)</t>
  </si>
  <si>
    <t>P</t>
  </si>
  <si>
    <t>Poznámka k položce:_x000d_
(také původní uzavírací plastové ventily)</t>
  </si>
  <si>
    <t>D1</t>
  </si>
  <si>
    <t>Úpravy u stáv. VDM sestavy:</t>
  </si>
  <si>
    <t>891 24-1222</t>
  </si>
  <si>
    <t xml:space="preserve">Demontáž  + zpětná montáž šoupěte DN 80, přírubového</t>
  </si>
  <si>
    <t>Poznámka k položce:_x000d_
(2x demontáž / 2x montáž)</t>
  </si>
  <si>
    <t>SPCM</t>
  </si>
  <si>
    <t>Šoupě vodárenské, přírubové, krátké, DN 80, č. 4000/HAWLE</t>
  </si>
  <si>
    <t>Poznámka k položce:_x000d_
DODÁVKA</t>
  </si>
  <si>
    <t>891 24-5321</t>
  </si>
  <si>
    <t xml:space="preserve">Demontáž  + zpětná montáž zpětné klapky DN 80, přírubové</t>
  </si>
  <si>
    <t>Poznámka k položce:_x000d_
(1x demontáž / 1x montáž)</t>
  </si>
  <si>
    <t>SPCM.1</t>
  </si>
  <si>
    <t>Zpětná klapka vodárenská, přírubová, DN 80, č. 9831/HAWLE</t>
  </si>
  <si>
    <t>722 23-9103</t>
  </si>
  <si>
    <t>Demontáž a zpětná montáž ventilů 2 závitových G 1"</t>
  </si>
  <si>
    <t>Poznámka k položce:_x000d_
(ventily KE83T + K125 u VDM sestavy)</t>
  </si>
  <si>
    <t>SPCM.2</t>
  </si>
  <si>
    <t>Ventil mosazný, DN 25, s vřetenovým zavíráním, KE 83T-1"</t>
  </si>
  <si>
    <t>SPCM.3</t>
  </si>
  <si>
    <t>Ventil mosazný, DN 25, s vřetenovým zavíráním, KE 125-1"</t>
  </si>
  <si>
    <t>Poznámka k položce:_x000d_
DODÁVKA ( s vypouštěcím ventilkem)</t>
  </si>
  <si>
    <t>722 26-0812</t>
  </si>
  <si>
    <t>Demontáž + zpětná montáž VDM závitových do 3/4"</t>
  </si>
  <si>
    <t>Poznámka k položce:_x000d_
(1x demontáž / 1x zpětná montáž)</t>
  </si>
  <si>
    <t>722 13-0801</t>
  </si>
  <si>
    <t>Demontáž potr. z ocel. trubek závitových, pozink., do DN 25</t>
  </si>
  <si>
    <t>Poznámka k položce:_x000d_
(u VDM sestavy)</t>
  </si>
  <si>
    <t>722 13-0803</t>
  </si>
  <si>
    <t>Demontáž potr. z ocel. trubek závitových, pozink., do DN 50</t>
  </si>
  <si>
    <t>D2</t>
  </si>
  <si>
    <t>VNITŘNÍ KANALIZACE</t>
  </si>
  <si>
    <t>721 17-4042</t>
  </si>
  <si>
    <t>Potrubí kanalizační PP/HT, připojovací, odpadní DN 40</t>
  </si>
  <si>
    <t>721 17-4043</t>
  </si>
  <si>
    <t>Potrubí kanalizační PP/HT, připojovací, odpadní DN 50</t>
  </si>
  <si>
    <t>721 17-3401</t>
  </si>
  <si>
    <t>Potrubí kanalizační z PVC/KG, odpadní DN 100, ležaté</t>
  </si>
  <si>
    <t>721 19-4105</t>
  </si>
  <si>
    <t>Vyvedení a upevnění odpadních výpustek DN 50</t>
  </si>
  <si>
    <t>721 29-0111</t>
  </si>
  <si>
    <t>Zkouška těsnosti potrubí kanalizace vodou do DN 125</t>
  </si>
  <si>
    <t>721 29-0123</t>
  </si>
  <si>
    <t>Zkouška těsnosti potrubí kanalizace kouřem do DN 150</t>
  </si>
  <si>
    <t>D3</t>
  </si>
  <si>
    <t>VNITŘNÍ VODOVOD</t>
  </si>
  <si>
    <t>722 17-4002</t>
  </si>
  <si>
    <t>Montáž rozvodu potrubí z plastů do D 20 mm</t>
  </si>
  <si>
    <t>SPCM.4</t>
  </si>
  <si>
    <t xml:space="preserve">Trubka tlaková PPR-C/FBP, řada PN 20,  d20 x 2,8 mm (vč. prořezu)</t>
  </si>
  <si>
    <t>722 17-4003</t>
  </si>
  <si>
    <t>Montáž rozvodu potrubí z plastů do D 25 mm</t>
  </si>
  <si>
    <t>SPCM.5</t>
  </si>
  <si>
    <t xml:space="preserve">Trubka tlaková PPR-C/FBP, řada PN 20,  d25 x 3,5 mm (vč. prořezu)</t>
  </si>
  <si>
    <t>722 19-0401</t>
  </si>
  <si>
    <t>Vyvedení a upevnění výpustek do DN 25 (příprava pro baterie)</t>
  </si>
  <si>
    <t>Poznámka k položce:_x000d_
(také pro nástěnné pračkové ventily)</t>
  </si>
  <si>
    <t>722 22-0121</t>
  </si>
  <si>
    <t>Nástěnka závitová s jedním závitem, pro baterie G 1/2</t>
  </si>
  <si>
    <t>722 22-0111</t>
  </si>
  <si>
    <t>Nástěnka závitová pro výtokový ventil G 1/2 s jedním závitem</t>
  </si>
  <si>
    <t>Poznámka k položce:_x000d_
(pro nástěnné pračkové ventily)</t>
  </si>
  <si>
    <t>SPCM.6</t>
  </si>
  <si>
    <t>Ventil nástěnný, pračkový DN 15, s filtrem a zpětnou klapkou (SCHELL)</t>
  </si>
  <si>
    <t>Poznámka k položce:_x000d_
(pro úklid)</t>
  </si>
  <si>
    <t>722 29-0226</t>
  </si>
  <si>
    <t>Zkouška těsnosti vodovodního potrubí do DN 50</t>
  </si>
  <si>
    <t>722 29-0234</t>
  </si>
  <si>
    <t>Proplach a dezinfekce vodovodního potrubí do DN 50</t>
  </si>
  <si>
    <t>IZOLACE TEPELNÉ</t>
  </si>
  <si>
    <t>722 18-1211</t>
  </si>
  <si>
    <t xml:space="preserve">Izolace tepel., z pěnového polyetylénu PE,  20 x 6 mm</t>
  </si>
  <si>
    <t xml:space="preserve">Poznámka k položce:_x000d_
DODÁVKA + MONTÁŽ  (potr. v příčkách a předstěnách)</t>
  </si>
  <si>
    <t>722 18-1212</t>
  </si>
  <si>
    <t xml:space="preserve">Izolace tepel., z pěnového polyetylénu PE,  d25-32 mm, tl. 6 mm</t>
  </si>
  <si>
    <t>SPCM.7</t>
  </si>
  <si>
    <t>Sponka plastová k izol.tepelné</t>
  </si>
  <si>
    <t>76</t>
  </si>
  <si>
    <t>725</t>
  </si>
  <si>
    <t>ZAŘIZOVACÍ PŘEDMĚTY</t>
  </si>
  <si>
    <t>725 24-9101</t>
  </si>
  <si>
    <t>Montáž sprchových žlábků podlahových</t>
  </si>
  <si>
    <t>78</t>
  </si>
  <si>
    <t>SPCM.8</t>
  </si>
  <si>
    <t>Žlábek podlahový, typový, APZ 101 - 850</t>
  </si>
  <si>
    <t>80</t>
  </si>
  <si>
    <t>Poznámka k položce:_x000d_
vč. sifonu, odtok DN 40</t>
  </si>
  <si>
    <t>SPCM.9</t>
  </si>
  <si>
    <t xml:space="preserve">Krycí rošt k žlábku, nerez, mat, např.  LINE-850 M nebo PURE-850M</t>
  </si>
  <si>
    <t>82</t>
  </si>
  <si>
    <t>725 84-1331</t>
  </si>
  <si>
    <t>Montáž baterie podomítkové k dtto</t>
  </si>
  <si>
    <t>kpl</t>
  </si>
  <si>
    <t>84</t>
  </si>
  <si>
    <t>SPCM.10</t>
  </si>
  <si>
    <t>Baterie sprchová, podomítková, chromovaná</t>
  </si>
  <si>
    <t>86</t>
  </si>
  <si>
    <t>Poznámka k položce:_x000d_
např. Novaservis - METALIA 57</t>
  </si>
  <si>
    <t>SPCM.11</t>
  </si>
  <si>
    <t>Rameno sprchové, pevné, chromované (např. RAM 350)</t>
  </si>
  <si>
    <t>88</t>
  </si>
  <si>
    <t>SPCM.12</t>
  </si>
  <si>
    <t>Hlavice sprchová, pevná, chromované (např. RUP 200)</t>
  </si>
  <si>
    <t>90</t>
  </si>
  <si>
    <t>03 - Úprava topného systému ÚT</t>
  </si>
  <si>
    <t>D1 - Práce a dodávky PSV</t>
  </si>
  <si>
    <t xml:space="preserve">    733 - Ústřední vytápění - potrubí</t>
  </si>
  <si>
    <t xml:space="preserve">    734 - Ústřední vytápění - armatury</t>
  </si>
  <si>
    <t xml:space="preserve">    735 - Ústřední vytápění - otopná tělesa</t>
  </si>
  <si>
    <t>733</t>
  </si>
  <si>
    <t>Ústřední vytápění - potrubí</t>
  </si>
  <si>
    <t>733111103</t>
  </si>
  <si>
    <t>Potrubí ocelové závitové bezešvé běžné nízkotlaké DN 15</t>
  </si>
  <si>
    <t>733111105</t>
  </si>
  <si>
    <t>Potrubí ocelové závitové bezešvé běžné nízkotlaké DN 25</t>
  </si>
  <si>
    <t>733113113</t>
  </si>
  <si>
    <t>Příplatek k porubí z trubek ocelových závitových za zhotovení přípojky DN 15</t>
  </si>
  <si>
    <t>733190107</t>
  </si>
  <si>
    <t>Tlaková zkouška potrubí ocelové závitové do DN 40</t>
  </si>
  <si>
    <t>998733103</t>
  </si>
  <si>
    <t>Přesun hmot pro rozvody potrubí v objektech v do 24 m</t>
  </si>
  <si>
    <t>734</t>
  </si>
  <si>
    <t>Ústřední vytápění - armatury</t>
  </si>
  <si>
    <t>734209113</t>
  </si>
  <si>
    <t>Montáž armatury závitové s dvěma závity G 1/2</t>
  </si>
  <si>
    <t>734211113</t>
  </si>
  <si>
    <t>Ventil závitový odvzdušňovací do 120°C G 3/8</t>
  </si>
  <si>
    <t>734222802</t>
  </si>
  <si>
    <t xml:space="preserve">Radiátorový ventil SIEMENS VDN 215   přímý    G 1/2</t>
  </si>
  <si>
    <t>734222830</t>
  </si>
  <si>
    <t>Radiátorová termostatická hlavice SIEMENS RTN 51</t>
  </si>
  <si>
    <t>734222832</t>
  </si>
  <si>
    <t>Pojistný kroužek pro rad. termostatickou hlavici SIEMENS</t>
  </si>
  <si>
    <t>734261412</t>
  </si>
  <si>
    <t xml:space="preserve">Šroubení regulační radiátorové  ADN (Vekolux)   G 1/2 chrom</t>
  </si>
  <si>
    <t>734291112</t>
  </si>
  <si>
    <t>Kohout plnící a vypouštěcí kulový G 3/8</t>
  </si>
  <si>
    <t>998734103</t>
  </si>
  <si>
    <t>Přesun hmot pro armatury v objektech v do 24 m</t>
  </si>
  <si>
    <t>735</t>
  </si>
  <si>
    <t>Ústřední vytápění - otopná tělesa</t>
  </si>
  <si>
    <t>735152593</t>
  </si>
  <si>
    <t>Otopné těleso panelové Korado Radik Ventil Kompakt typ 22 VK výška/délka 900/600 mm</t>
  </si>
  <si>
    <t>735152594</t>
  </si>
  <si>
    <t>Otopné těleso panelové Korado Radik Ventil Kompakt typ 22 VK výška/délka 900/700 mm</t>
  </si>
  <si>
    <t>735159210</t>
  </si>
  <si>
    <t>Montáž otopných těles dvouřadých Korado Radik délky do 1200 mm</t>
  </si>
  <si>
    <t>998735102</t>
  </si>
  <si>
    <t>Přesun hmot pro otopná tělesa v objektech v do 12 m</t>
  </si>
  <si>
    <t>000650</t>
  </si>
  <si>
    <t>Doprava</t>
  </si>
  <si>
    <t>sbr.</t>
  </si>
  <si>
    <t>783425414</t>
  </si>
  <si>
    <t>Nátěry syntetické potrubí do DN 50 barva dražší lesklý povrch 2x antikorozní, 1x základní, 2x email</t>
  </si>
  <si>
    <t>HZS 0001</t>
  </si>
  <si>
    <t>HZS - DEMONTÁŽ ÚT</t>
  </si>
  <si>
    <t>HZS 0002</t>
  </si>
  <si>
    <t>HZS - Topná zkouška a doregulování ÚT</t>
  </si>
  <si>
    <t>HZS 0009</t>
  </si>
  <si>
    <t>HZS - Provozní režie</t>
  </si>
  <si>
    <t>04 - Elektroinstalace</t>
  </si>
  <si>
    <t>Jednotková cena obsahuje montáž i dodávku.</t>
  </si>
  <si>
    <t>D1 - VODIČE</t>
  </si>
  <si>
    <t>D2 - DEMONTÁŽE vč. ekologické likvidace demont. materiálu</t>
  </si>
  <si>
    <t>D3 - HODINOVÁ ZÚČTOVACÍ SAZBA</t>
  </si>
  <si>
    <t>VODIČE</t>
  </si>
  <si>
    <t>Pol1</t>
  </si>
  <si>
    <t>CYKY 3x1,5</t>
  </si>
  <si>
    <t>Pol2</t>
  </si>
  <si>
    <t>CYKY 3x2,5-J</t>
  </si>
  <si>
    <t>Pol3</t>
  </si>
  <si>
    <t>CY 2,5 z-žl</t>
  </si>
  <si>
    <t>Pol4</t>
  </si>
  <si>
    <t>PIR senzor pohybu 360x120 bílý IP65 (Greenlux)</t>
  </si>
  <si>
    <t>Pol5</t>
  </si>
  <si>
    <t>svítidlo ELSA 4 LED-1L16E350BT15/029 HF 3K IP44</t>
  </si>
  <si>
    <t>Pol6</t>
  </si>
  <si>
    <t>svítidlo ELSA 4 LED-1L16E500BT15/029 3/4</t>
  </si>
  <si>
    <t>Pol7</t>
  </si>
  <si>
    <t>zás.jednonás. TANGO zap.5518A-A2359 B s clonkami</t>
  </si>
  <si>
    <t>Pol8</t>
  </si>
  <si>
    <t>rozvodka IP54 pod omítku</t>
  </si>
  <si>
    <t>Pol9</t>
  </si>
  <si>
    <t xml:space="preserve">lišta elektroinstalační LHD 20x20 bílá (2m)  vč.krytů</t>
  </si>
  <si>
    <t>Pol10</t>
  </si>
  <si>
    <t>OLI-10B-1N-030 A -doplnění RH rozvaděče</t>
  </si>
  <si>
    <t>Pol11</t>
  </si>
  <si>
    <t>OLI-16B-1N-030 A-doplnění RH</t>
  </si>
  <si>
    <t>Pol12</t>
  </si>
  <si>
    <t>ukončení vodičů do 3x2,5</t>
  </si>
  <si>
    <t>Pol13</t>
  </si>
  <si>
    <t>Vysekání drážky pro kabel do 3x5 cm</t>
  </si>
  <si>
    <t>Pol14</t>
  </si>
  <si>
    <t>dtto zapravení</t>
  </si>
  <si>
    <t>Pol15</t>
  </si>
  <si>
    <t>svorka na potrubí</t>
  </si>
  <si>
    <t>Pol16</t>
  </si>
  <si>
    <t>Průraz zdi cihelné tl do 30 cm</t>
  </si>
  <si>
    <t>Pol17</t>
  </si>
  <si>
    <t xml:space="preserve">pomocný a spojovací materiál -% z nosného materiálu </t>
  </si>
  <si>
    <t>DEMONTÁŽE vč. ekologické likvidace demont. materiálu</t>
  </si>
  <si>
    <t>Pol18</t>
  </si>
  <si>
    <t>Demontáž stávajících svítidel a přístrojů</t>
  </si>
  <si>
    <t>Pol19</t>
  </si>
  <si>
    <t>Demontáž stávajících kabelů</t>
  </si>
  <si>
    <t>HODINOVÁ ZÚČTOVACÍ SAZBA</t>
  </si>
  <si>
    <t>Pol20</t>
  </si>
  <si>
    <t>Dohledání stávajících kabelů</t>
  </si>
  <si>
    <t>Pol21</t>
  </si>
  <si>
    <t>Koordinace postupu prací s ostatními profesemi</t>
  </si>
  <si>
    <t>Pol22</t>
  </si>
  <si>
    <t>Nepředvídané práce</t>
  </si>
  <si>
    <t>Pol23</t>
  </si>
  <si>
    <t>Výchozí revize - HZS elektroinstalace</t>
  </si>
  <si>
    <t>VON - Vedlejší a ostatní náklady</t>
  </si>
  <si>
    <t>VRN - Vedlejší rozpočtové náklady</t>
  </si>
  <si>
    <t xml:space="preserve">    VRN3 - Zařízení staveniště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</si>
  <si>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</si>
  <si>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</si>
  <si>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</si>
  <si>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</si>
  <si>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</si>
  <si>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</si>
  <si>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soubor</t>
  </si>
  <si>
    <t>1024</t>
  </si>
  <si>
    <t>-2062951379</t>
  </si>
  <si>
    <t>VRN7</t>
  </si>
  <si>
    <t>Provozní vlivy</t>
  </si>
  <si>
    <t>070001000</t>
  </si>
  <si>
    <t>-979945506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</si>
</sst>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FA27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Rekonstrukce šaten v objektu tělocvična Flošna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Hradec Králové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16. 12. 2024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Universita Hradec Králové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arch. Z. Falátek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'01 - Stavební část'!P133</f>
        <v>0</v>
      </c>
      <c r="AV95" s="129">
        <f>'01 - Stavební část'!J33</f>
        <v>0</v>
      </c>
      <c r="AW95" s="129">
        <f>'01 - Stavební část'!J34</f>
        <v>0</v>
      </c>
      <c r="AX95" s="129">
        <f>'01 - Stavební část'!J35</f>
        <v>0</v>
      </c>
      <c r="AY95" s="129">
        <f>'01 - Stavební část'!J36</f>
        <v>0</v>
      </c>
      <c r="AZ95" s="129">
        <f>'01 - Stavební část'!F33</f>
        <v>0</v>
      </c>
      <c r="BA95" s="129">
        <f>'01 - Stavební část'!F34</f>
        <v>0</v>
      </c>
      <c r="BB95" s="129">
        <f>'01 - Stavební část'!F35</f>
        <v>0</v>
      </c>
      <c r="BC95" s="129">
        <f>'01 - Stavební část'!F36</f>
        <v>0</v>
      </c>
      <c r="BD95" s="131">
        <f>'01 - Stavební část'!F37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Zdravotechnické inst...'!J30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'02 - Zdravotechnické inst...'!P123</f>
        <v>0</v>
      </c>
      <c r="AV96" s="129">
        <f>'02 - Zdravotechnické inst...'!J33</f>
        <v>0</v>
      </c>
      <c r="AW96" s="129">
        <f>'02 - Zdravotechnické inst...'!J34</f>
        <v>0</v>
      </c>
      <c r="AX96" s="129">
        <f>'02 - Zdravotechnické inst...'!J35</f>
        <v>0</v>
      </c>
      <c r="AY96" s="129">
        <f>'02 - Zdravotechnické inst...'!J36</f>
        <v>0</v>
      </c>
      <c r="AZ96" s="129">
        <f>'02 - Zdravotechnické inst...'!F33</f>
        <v>0</v>
      </c>
      <c r="BA96" s="129">
        <f>'02 - Zdravotechnické inst...'!F34</f>
        <v>0</v>
      </c>
      <c r="BB96" s="129">
        <f>'02 - Zdravotechnické inst...'!F35</f>
        <v>0</v>
      </c>
      <c r="BC96" s="129">
        <f>'02 - Zdravotechnické inst...'!F36</f>
        <v>0</v>
      </c>
      <c r="BD96" s="131">
        <f>'02 - Zdravotechnické inst...'!F37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Úprava topného systé...'!J30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'03 - Úprava topného systé...'!P121</f>
        <v>0</v>
      </c>
      <c r="AV97" s="129">
        <f>'03 - Úprava topného systé...'!J33</f>
        <v>0</v>
      </c>
      <c r="AW97" s="129">
        <f>'03 - Úprava topného systé...'!J34</f>
        <v>0</v>
      </c>
      <c r="AX97" s="129">
        <f>'03 - Úprava topného systé...'!J35</f>
        <v>0</v>
      </c>
      <c r="AY97" s="129">
        <f>'03 - Úprava topného systé...'!J36</f>
        <v>0</v>
      </c>
      <c r="AZ97" s="129">
        <f>'03 - Úprava topného systé...'!F33</f>
        <v>0</v>
      </c>
      <c r="BA97" s="129">
        <f>'03 - Úprava topného systé...'!F34</f>
        <v>0</v>
      </c>
      <c r="BB97" s="129">
        <f>'03 - Úprava topného systé...'!F35</f>
        <v>0</v>
      </c>
      <c r="BC97" s="129">
        <f>'03 - Úprava topného systé...'!F36</f>
        <v>0</v>
      </c>
      <c r="BD97" s="131">
        <f>'03 - Úprava topného systé...'!F37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7" customFormat="1" ht="16.5" customHeight="1">
      <c r="A98" s="120" t="s">
        <v>80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'04 - Elektroinstalace'!J30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'04 - Elektroinstalace'!P119</f>
        <v>0</v>
      </c>
      <c r="AV98" s="129">
        <f>'04 - Elektroinstalace'!J33</f>
        <v>0</v>
      </c>
      <c r="AW98" s="129">
        <f>'04 - Elektroinstalace'!J34</f>
        <v>0</v>
      </c>
      <c r="AX98" s="129">
        <f>'04 - Elektroinstalace'!J35</f>
        <v>0</v>
      </c>
      <c r="AY98" s="129">
        <f>'04 - Elektroinstalace'!J36</f>
        <v>0</v>
      </c>
      <c r="AZ98" s="129">
        <f>'04 - Elektroinstalace'!F33</f>
        <v>0</v>
      </c>
      <c r="BA98" s="129">
        <f>'04 - Elektroinstalace'!F34</f>
        <v>0</v>
      </c>
      <c r="BB98" s="129">
        <f>'04 - Elektroinstalace'!F35</f>
        <v>0</v>
      </c>
      <c r="BC98" s="129">
        <f>'04 - Elektroinstalace'!F36</f>
        <v>0</v>
      </c>
      <c r="BD98" s="131">
        <f>'04 - Elektroinstalace'!F37</f>
        <v>0</v>
      </c>
      <c r="BE98" s="7"/>
      <c r="BT98" s="132" t="s">
        <v>84</v>
      </c>
      <c r="BV98" s="132" t="s">
        <v>78</v>
      </c>
      <c r="BW98" s="132" t="s">
        <v>95</v>
      </c>
      <c r="BX98" s="132" t="s">
        <v>5</v>
      </c>
      <c r="CL98" s="132" t="s">
        <v>1</v>
      </c>
      <c r="CM98" s="132" t="s">
        <v>86</v>
      </c>
    </row>
    <row r="99" s="7" customFormat="1" ht="16.5" customHeight="1">
      <c r="A99" s="120" t="s">
        <v>80</v>
      </c>
      <c r="B99" s="121"/>
      <c r="C99" s="122"/>
      <c r="D99" s="123" t="s">
        <v>96</v>
      </c>
      <c r="E99" s="123"/>
      <c r="F99" s="123"/>
      <c r="G99" s="123"/>
      <c r="H99" s="123"/>
      <c r="I99" s="124"/>
      <c r="J99" s="123" t="s">
        <v>97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'VON - Vedlejší a ostatní 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33">
        <v>0</v>
      </c>
      <c r="AT99" s="134">
        <f>ROUND(SUM(AV99:AW99),2)</f>
        <v>0</v>
      </c>
      <c r="AU99" s="135">
        <f>'VON - Vedlejší a ostatní ...'!P119</f>
        <v>0</v>
      </c>
      <c r="AV99" s="134">
        <f>'VON - Vedlejší a ostatní ...'!J33</f>
        <v>0</v>
      </c>
      <c r="AW99" s="134">
        <f>'VON - Vedlejší a ostatní ...'!J34</f>
        <v>0</v>
      </c>
      <c r="AX99" s="134">
        <f>'VON - Vedlejší a ostatní ...'!J35</f>
        <v>0</v>
      </c>
      <c r="AY99" s="134">
        <f>'VON - Vedlejší a ostatní ...'!J36</f>
        <v>0</v>
      </c>
      <c r="AZ99" s="134">
        <f>'VON - Vedlejší a ostatní ...'!F33</f>
        <v>0</v>
      </c>
      <c r="BA99" s="134">
        <f>'VON - Vedlejší a ostatní ...'!F34</f>
        <v>0</v>
      </c>
      <c r="BB99" s="134">
        <f>'VON - Vedlejší a ostatní ...'!F35</f>
        <v>0</v>
      </c>
      <c r="BC99" s="134">
        <f>'VON - Vedlejší a ostatní ...'!F36</f>
        <v>0</v>
      </c>
      <c r="BD99" s="136">
        <f>'VON - Vedlejší a ostatní ...'!F37</f>
        <v>0</v>
      </c>
      <c r="BE99" s="7"/>
      <c r="BT99" s="132" t="s">
        <v>84</v>
      </c>
      <c r="BV99" s="132" t="s">
        <v>78</v>
      </c>
      <c r="BW99" s="132" t="s">
        <v>98</v>
      </c>
      <c r="BX99" s="132" t="s">
        <v>5</v>
      </c>
      <c r="CL99" s="132" t="s">
        <v>1</v>
      </c>
      <c r="CM99" s="132" t="s">
        <v>86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n1gymxgRjQMMDoRQYBIw+xLy6rvZ67WBYlam+x9CiZDyOYkcBMl5jf6mp6eyds1mCd9o5yWoYi78KVP00lcf1w==" hashValue="rnbOk1AirysGySs34s7zFios106hGnM+HzMYHGBppYZrRcv9BKQOIgwKhSn/W19PU1PcDWqyiOXvePVhFWEG9w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část'!C2" display="/"/>
    <hyperlink ref="A96" location="'02 - Zdravotechnické inst...'!C2" display="/"/>
    <hyperlink ref="A97" location="'03 - Úprava topného systé...'!C2" display="/"/>
    <hyperlink ref="A98" location="'04 - Elektroinstalace'!C2" display="/"/>
    <hyperlink ref="A99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Rekonstrukce šaten v objektu tělocvična Flošna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6"/>
      <c r="B27" s="147"/>
      <c r="C27" s="146"/>
      <c r="D27" s="146"/>
      <c r="E27" s="148" t="s">
        <v>102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ROUND((SUM(BE133:BE291)),  2)</f>
        <v>0</v>
      </c>
      <c r="G33" s="39"/>
      <c r="H33" s="39"/>
      <c r="I33" s="156">
        <v>0.20999999999999999</v>
      </c>
      <c r="J33" s="155">
        <f>ROUND(((SUM(BE133:BE291))*I33),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ROUND((SUM(BF133:BF291)),  2)</f>
        <v>0</v>
      </c>
      <c r="G34" s="39"/>
      <c r="H34" s="39"/>
      <c r="I34" s="156">
        <v>0.12</v>
      </c>
      <c r="J34" s="155">
        <f>ROUND(((SUM(BF133:BF291))*I34),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ROUND((SUM(BG133:BG291)),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ROUND((SUM(BH133:BH291)),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ROUND((SUM(BI133:BI291)),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Rekonstrukce šaten v objektu tělocvična Flošna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Hradec Králové</v>
      </c>
      <c r="G89" s="41"/>
      <c r="H89" s="41"/>
      <c r="I89" s="33" t="s">
        <v>22</v>
      </c>
      <c r="J89" s="80" t="str">
        <f>IF(J12="","",J12)</f>
        <v>16. 12. 2024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Universita Hradec Králové</v>
      </c>
      <c r="G91" s="41"/>
      <c r="H91" s="41"/>
      <c r="I91" s="33" t="s">
        <v>30</v>
      </c>
      <c r="J91" s="37" t="str">
        <f>E21</f>
        <v>Ing. arch. Z. Falátek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104</v>
      </c>
      <c r="D94" s="177"/>
      <c r="E94" s="177"/>
      <c r="F94" s="177"/>
      <c r="G94" s="177"/>
      <c r="H94" s="177"/>
      <c r="I94" s="177"/>
      <c r="J94" s="178" t="s">
        <v>105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106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107</v>
      </c>
    </row>
    <row r="97" s="9" customFormat="1" ht="24.96" customHeight="1">
      <c r="A97" s="9"/>
      <c r="B97" s="180"/>
      <c r="C97" s="181"/>
      <c r="D97" s="182" t="s">
        <v>108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109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110</v>
      </c>
      <c r="E99" s="189"/>
      <c r="F99" s="189"/>
      <c r="G99" s="189"/>
      <c r="H99" s="189"/>
      <c r="I99" s="189"/>
      <c r="J99" s="190">
        <f>J138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111</v>
      </c>
      <c r="E100" s="189"/>
      <c r="F100" s="189"/>
      <c r="G100" s="189"/>
      <c r="H100" s="189"/>
      <c r="I100" s="189"/>
      <c r="J100" s="190">
        <f>J169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112</v>
      </c>
      <c r="E101" s="189"/>
      <c r="F101" s="189"/>
      <c r="G101" s="189"/>
      <c r="H101" s="189"/>
      <c r="I101" s="189"/>
      <c r="J101" s="190">
        <f>J196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113</v>
      </c>
      <c r="E102" s="189"/>
      <c r="F102" s="189"/>
      <c r="G102" s="189"/>
      <c r="H102" s="189"/>
      <c r="I102" s="189"/>
      <c r="J102" s="190">
        <f>J205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114</v>
      </c>
      <c r="E103" s="183"/>
      <c r="F103" s="183"/>
      <c r="G103" s="183"/>
      <c r="H103" s="183"/>
      <c r="I103" s="183"/>
      <c r="J103" s="184">
        <f>J207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115</v>
      </c>
      <c r="E104" s="189"/>
      <c r="F104" s="189"/>
      <c r="G104" s="189"/>
      <c r="H104" s="189"/>
      <c r="I104" s="189"/>
      <c r="J104" s="190">
        <f>J208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116</v>
      </c>
      <c r="E105" s="189"/>
      <c r="F105" s="189"/>
      <c r="G105" s="189"/>
      <c r="H105" s="189"/>
      <c r="I105" s="189"/>
      <c r="J105" s="190">
        <f>J218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117</v>
      </c>
      <c r="E106" s="189"/>
      <c r="F106" s="189"/>
      <c r="G106" s="189"/>
      <c r="H106" s="189"/>
      <c r="I106" s="189"/>
      <c r="J106" s="190">
        <f>J224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118</v>
      </c>
      <c r="E107" s="189"/>
      <c r="F107" s="189"/>
      <c r="G107" s="189"/>
      <c r="H107" s="189"/>
      <c r="I107" s="189"/>
      <c r="J107" s="190">
        <f>J228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119</v>
      </c>
      <c r="E108" s="189"/>
      <c r="F108" s="189"/>
      <c r="G108" s="189"/>
      <c r="H108" s="189"/>
      <c r="I108" s="189"/>
      <c r="J108" s="190">
        <f>J233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120</v>
      </c>
      <c r="E109" s="189"/>
      <c r="F109" s="189"/>
      <c r="G109" s="189"/>
      <c r="H109" s="189"/>
      <c r="I109" s="189"/>
      <c r="J109" s="190">
        <f>J255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121</v>
      </c>
      <c r="E110" s="189"/>
      <c r="F110" s="189"/>
      <c r="G110" s="189"/>
      <c r="H110" s="189"/>
      <c r="I110" s="189"/>
      <c r="J110" s="190">
        <f>J271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122</v>
      </c>
      <c r="E111" s="189"/>
      <c r="F111" s="189"/>
      <c r="G111" s="189"/>
      <c r="H111" s="189"/>
      <c r="I111" s="189"/>
      <c r="J111" s="190">
        <f>J274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0"/>
      <c r="C112" s="181"/>
      <c r="D112" s="182" t="s">
        <v>123</v>
      </c>
      <c r="E112" s="183"/>
      <c r="F112" s="183"/>
      <c r="G112" s="183"/>
      <c r="H112" s="183"/>
      <c r="I112" s="183"/>
      <c r="J112" s="184">
        <f>J280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80"/>
      <c r="C113" s="181"/>
      <c r="D113" s="182" t="s">
        <v>124</v>
      </c>
      <c r="E113" s="183"/>
      <c r="F113" s="183"/>
      <c r="G113" s="183"/>
      <c r="H113" s="183"/>
      <c r="I113" s="183"/>
      <c r="J113" s="184">
        <f>J285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125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75" t="str">
        <f>E7</f>
        <v>Rekonstrukce šaten v objektu tělocvična Flošna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100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01 - Stavební část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Hradec Králové</v>
      </c>
      <c r="G127" s="41"/>
      <c r="H127" s="41"/>
      <c r="I127" s="33" t="s">
        <v>22</v>
      </c>
      <c r="J127" s="80" t="str">
        <f>IF(J12="","",J12)</f>
        <v>16. 12. 2024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Universita Hradec Králové</v>
      </c>
      <c r="G129" s="41"/>
      <c r="H129" s="41"/>
      <c r="I129" s="33" t="s">
        <v>30</v>
      </c>
      <c r="J129" s="37" t="str">
        <f>E21</f>
        <v>Ing. arch. Z. Falátek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IF(E18="","",E18)</f>
        <v>Vyplň údaj</v>
      </c>
      <c r="G130" s="41"/>
      <c r="H130" s="41"/>
      <c r="I130" s="33" t="s">
        <v>33</v>
      </c>
      <c r="J130" s="37" t="str">
        <f>E24</f>
        <v xml:space="preserve"> 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126</v>
      </c>
      <c r="D132" s="195" t="s">
        <v>61</v>
      </c>
      <c r="E132" s="195" t="s">
        <v>57</v>
      </c>
      <c r="F132" s="195" t="s">
        <v>58</v>
      </c>
      <c r="G132" s="195" t="s">
        <v>127</v>
      </c>
      <c r="H132" s="195" t="s">
        <v>128</v>
      </c>
      <c r="I132" s="195" t="s">
        <v>129</v>
      </c>
      <c r="J132" s="195" t="s">
        <v>105</v>
      </c>
      <c r="K132" s="196" t="s">
        <v>130</v>
      </c>
      <c r="L132" s="197"/>
      <c r="M132" s="101" t="s">
        <v>1</v>
      </c>
      <c r="N132" s="102" t="s">
        <v>40</v>
      </c>
      <c r="O132" s="102" t="s">
        <v>131</v>
      </c>
      <c r="P132" s="102" t="s">
        <v>132</v>
      </c>
      <c r="Q132" s="102" t="s">
        <v>133</v>
      </c>
      <c r="R132" s="102" t="s">
        <v>134</v>
      </c>
      <c r="S132" s="102" t="s">
        <v>135</v>
      </c>
      <c r="T132" s="103" t="s">
        <v>136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137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P134+P207+P280+P285</f>
        <v>0</v>
      </c>
      <c r="Q133" s="105"/>
      <c r="R133" s="200">
        <f>R134+R207+R280+R285</f>
        <v>24.499969150000005</v>
      </c>
      <c r="S133" s="105"/>
      <c r="T133" s="201">
        <f>T134+T207+T280+T285</f>
        <v>23.205549000000001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107</v>
      </c>
      <c r="BK133" s="202">
        <f>BK134+BK207+BK280+BK285</f>
        <v>0</v>
      </c>
    </row>
    <row r="134" s="12" customFormat="1" ht="25.92" customHeight="1">
      <c r="A134" s="12"/>
      <c r="B134" s="203"/>
      <c r="C134" s="204"/>
      <c r="D134" s="205" t="s">
        <v>75</v>
      </c>
      <c r="E134" s="206" t="s">
        <v>138</v>
      </c>
      <c r="F134" s="206" t="s">
        <v>139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P135+P138+P169+P196+P205</f>
        <v>0</v>
      </c>
      <c r="Q134" s="211"/>
      <c r="R134" s="212">
        <f>R135+R138+R169+R196+R205</f>
        <v>19.471010350000004</v>
      </c>
      <c r="S134" s="211"/>
      <c r="T134" s="213">
        <f>T135+T138+T169+T196+T205</f>
        <v>22.891269000000001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84</v>
      </c>
      <c r="AT134" s="215" t="s">
        <v>75</v>
      </c>
      <c r="AU134" s="215" t="s">
        <v>76</v>
      </c>
      <c r="AY134" s="214" t="s">
        <v>140</v>
      </c>
      <c r="BK134" s="216">
        <f>BK135+BK138+BK169+BK196+BK205</f>
        <v>0</v>
      </c>
    </row>
    <row r="135" s="12" customFormat="1" ht="22.8" customHeight="1">
      <c r="A135" s="12"/>
      <c r="B135" s="203"/>
      <c r="C135" s="204"/>
      <c r="D135" s="205" t="s">
        <v>75</v>
      </c>
      <c r="E135" s="217" t="s">
        <v>141</v>
      </c>
      <c r="F135" s="217" t="s">
        <v>142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SUM(P136:P137)</f>
        <v>0</v>
      </c>
      <c r="Q135" s="211"/>
      <c r="R135" s="212">
        <f>SUM(R136:R137)</f>
        <v>0.18701159999999997</v>
      </c>
      <c r="S135" s="211"/>
      <c r="T135" s="213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84</v>
      </c>
      <c r="AT135" s="215" t="s">
        <v>75</v>
      </c>
      <c r="AU135" s="215" t="s">
        <v>84</v>
      </c>
      <c r="AY135" s="214" t="s">
        <v>140</v>
      </c>
      <c r="BK135" s="216">
        <f>SUM(BK136:BK137)</f>
        <v>0</v>
      </c>
    </row>
    <row r="136" s="2" customFormat="1" ht="24.15" customHeight="1">
      <c r="A136" s="39"/>
      <c r="B136" s="40"/>
      <c r="C136" s="219" t="s">
        <v>84</v>
      </c>
      <c r="D136" s="219" t="s">
        <v>143</v>
      </c>
      <c r="E136" s="220" t="s">
        <v>144</v>
      </c>
      <c r="F136" s="221" t="s">
        <v>145</v>
      </c>
      <c r="G136" s="222" t="s">
        <v>146</v>
      </c>
      <c r="H136" s="223">
        <v>3.0299999999999998</v>
      </c>
      <c r="I136" s="224"/>
      <c r="J136" s="225">
        <f>ROUND(I136*H136,2)</f>
        <v>0</v>
      </c>
      <c r="K136" s="221" t="s">
        <v>147</v>
      </c>
      <c r="L136" s="45"/>
      <c r="M136" s="226" t="s">
        <v>1</v>
      </c>
      <c r="N136" s="227" t="s">
        <v>41</v>
      </c>
      <c r="O136" s="92"/>
      <c r="P136" s="228">
        <f>O136*H136</f>
        <v>0</v>
      </c>
      <c r="Q136" s="228">
        <v>0.061719999999999997</v>
      </c>
      <c r="R136" s="228">
        <f>Q136*H136</f>
        <v>0.18701159999999997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148</v>
      </c>
      <c r="AT136" s="230" t="s">
        <v>143</v>
      </c>
      <c r="AU136" s="230" t="s">
        <v>86</v>
      </c>
      <c r="AY136" s="18" t="s">
        <v>140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84</v>
      </c>
      <c r="BK136" s="231">
        <f>ROUND(I136*H136,2)</f>
        <v>0</v>
      </c>
      <c r="BL136" s="18" t="s">
        <v>148</v>
      </c>
      <c r="BM136" s="230" t="s">
        <v>149</v>
      </c>
    </row>
    <row r="137" s="13" customFormat="1">
      <c r="A137" s="13"/>
      <c r="B137" s="232"/>
      <c r="C137" s="233"/>
      <c r="D137" s="234" t="s">
        <v>150</v>
      </c>
      <c r="E137" s="235" t="s">
        <v>1</v>
      </c>
      <c r="F137" s="236" t="s">
        <v>151</v>
      </c>
      <c r="G137" s="233"/>
      <c r="H137" s="237">
        <v>3.0299999999999998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150</v>
      </c>
      <c r="AU137" s="243" t="s">
        <v>86</v>
      </c>
      <c r="AV137" s="13" t="s">
        <v>86</v>
      </c>
      <c r="AW137" s="13" t="s">
        <v>32</v>
      </c>
      <c r="AX137" s="13" t="s">
        <v>84</v>
      </c>
      <c r="AY137" s="243" t="s">
        <v>140</v>
      </c>
    </row>
    <row r="138" s="12" customFormat="1" ht="22.8" customHeight="1">
      <c r="A138" s="12"/>
      <c r="B138" s="203"/>
      <c r="C138" s="204"/>
      <c r="D138" s="205" t="s">
        <v>75</v>
      </c>
      <c r="E138" s="217" t="s">
        <v>152</v>
      </c>
      <c r="F138" s="217" t="s">
        <v>153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SUM(P139:P168)</f>
        <v>0</v>
      </c>
      <c r="Q138" s="211"/>
      <c r="R138" s="212">
        <f>SUM(R139:R168)</f>
        <v>19.276418450000001</v>
      </c>
      <c r="S138" s="211"/>
      <c r="T138" s="213">
        <f>SUM(T139:T168)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84</v>
      </c>
      <c r="AT138" s="215" t="s">
        <v>75</v>
      </c>
      <c r="AU138" s="215" t="s">
        <v>84</v>
      </c>
      <c r="AY138" s="214" t="s">
        <v>140</v>
      </c>
      <c r="BK138" s="216">
        <f>SUM(BK139:BK168)</f>
        <v>0</v>
      </c>
    </row>
    <row r="139" s="2" customFormat="1" ht="37.8" customHeight="1">
      <c r="A139" s="39"/>
      <c r="B139" s="40"/>
      <c r="C139" s="219" t="s">
        <v>86</v>
      </c>
      <c r="D139" s="219" t="s">
        <v>143</v>
      </c>
      <c r="E139" s="220" t="s">
        <v>154</v>
      </c>
      <c r="F139" s="221" t="s">
        <v>155</v>
      </c>
      <c r="G139" s="222" t="s">
        <v>146</v>
      </c>
      <c r="H139" s="223">
        <v>44.590000000000003</v>
      </c>
      <c r="I139" s="224"/>
      <c r="J139" s="225">
        <f>ROUND(I139*H139,2)</f>
        <v>0</v>
      </c>
      <c r="K139" s="221" t="s">
        <v>147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0.00941</v>
      </c>
      <c r="R139" s="228">
        <f>Q139*H139</f>
        <v>0.41959190000000002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148</v>
      </c>
      <c r="AT139" s="230" t="s">
        <v>143</v>
      </c>
      <c r="AU139" s="230" t="s">
        <v>86</v>
      </c>
      <c r="AY139" s="18" t="s">
        <v>140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148</v>
      </c>
      <c r="BM139" s="230" t="s">
        <v>156</v>
      </c>
    </row>
    <row r="140" s="13" customFormat="1">
      <c r="A140" s="13"/>
      <c r="B140" s="232"/>
      <c r="C140" s="233"/>
      <c r="D140" s="234" t="s">
        <v>150</v>
      </c>
      <c r="E140" s="235" t="s">
        <v>1</v>
      </c>
      <c r="F140" s="236" t="s">
        <v>157</v>
      </c>
      <c r="G140" s="233"/>
      <c r="H140" s="237">
        <v>44.590000000000003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150</v>
      </c>
      <c r="AU140" s="243" t="s">
        <v>86</v>
      </c>
      <c r="AV140" s="13" t="s">
        <v>86</v>
      </c>
      <c r="AW140" s="13" t="s">
        <v>32</v>
      </c>
      <c r="AX140" s="13" t="s">
        <v>84</v>
      </c>
      <c r="AY140" s="243" t="s">
        <v>140</v>
      </c>
    </row>
    <row r="141" s="2" customFormat="1" ht="21.75" customHeight="1">
      <c r="A141" s="39"/>
      <c r="B141" s="40"/>
      <c r="C141" s="219" t="s">
        <v>141</v>
      </c>
      <c r="D141" s="219" t="s">
        <v>143</v>
      </c>
      <c r="E141" s="220" t="s">
        <v>158</v>
      </c>
      <c r="F141" s="221" t="s">
        <v>159</v>
      </c>
      <c r="G141" s="222" t="s">
        <v>146</v>
      </c>
      <c r="H141" s="223">
        <v>7.2000000000000002</v>
      </c>
      <c r="I141" s="224"/>
      <c r="J141" s="225">
        <f>ROUND(I141*H141,2)</f>
        <v>0</v>
      </c>
      <c r="K141" s="221" t="s">
        <v>147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0.0043800000000000002</v>
      </c>
      <c r="R141" s="228">
        <f>Q141*H141</f>
        <v>0.031536000000000002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148</v>
      </c>
      <c r="AT141" s="230" t="s">
        <v>143</v>
      </c>
      <c r="AU141" s="230" t="s">
        <v>86</v>
      </c>
      <c r="AY141" s="18" t="s">
        <v>140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148</v>
      </c>
      <c r="BM141" s="230" t="s">
        <v>160</v>
      </c>
    </row>
    <row r="142" s="13" customFormat="1">
      <c r="A142" s="13"/>
      <c r="B142" s="232"/>
      <c r="C142" s="233"/>
      <c r="D142" s="234" t="s">
        <v>150</v>
      </c>
      <c r="E142" s="235" t="s">
        <v>1</v>
      </c>
      <c r="F142" s="236" t="s">
        <v>161</v>
      </c>
      <c r="G142" s="233"/>
      <c r="H142" s="237">
        <v>7.2000000000000002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150</v>
      </c>
      <c r="AU142" s="243" t="s">
        <v>86</v>
      </c>
      <c r="AV142" s="13" t="s">
        <v>86</v>
      </c>
      <c r="AW142" s="13" t="s">
        <v>32</v>
      </c>
      <c r="AX142" s="13" t="s">
        <v>84</v>
      </c>
      <c r="AY142" s="243" t="s">
        <v>140</v>
      </c>
    </row>
    <row r="143" s="2" customFormat="1" ht="21.75" customHeight="1">
      <c r="A143" s="39"/>
      <c r="B143" s="40"/>
      <c r="C143" s="219" t="s">
        <v>148</v>
      </c>
      <c r="D143" s="219" t="s">
        <v>143</v>
      </c>
      <c r="E143" s="220" t="s">
        <v>162</v>
      </c>
      <c r="F143" s="221" t="s">
        <v>163</v>
      </c>
      <c r="G143" s="222" t="s">
        <v>146</v>
      </c>
      <c r="H143" s="223">
        <v>74.963999999999999</v>
      </c>
      <c r="I143" s="224"/>
      <c r="J143" s="225">
        <f>ROUND(I143*H143,2)</f>
        <v>0</v>
      </c>
      <c r="K143" s="221" t="s">
        <v>147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0.0030000000000000001</v>
      </c>
      <c r="R143" s="228">
        <f>Q143*H143</f>
        <v>0.22489200000000001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148</v>
      </c>
      <c r="AT143" s="230" t="s">
        <v>143</v>
      </c>
      <c r="AU143" s="230" t="s">
        <v>86</v>
      </c>
      <c r="AY143" s="18" t="s">
        <v>140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148</v>
      </c>
      <c r="BM143" s="230" t="s">
        <v>164</v>
      </c>
    </row>
    <row r="144" s="14" customFormat="1">
      <c r="A144" s="14"/>
      <c r="B144" s="244"/>
      <c r="C144" s="245"/>
      <c r="D144" s="234" t="s">
        <v>150</v>
      </c>
      <c r="E144" s="246" t="s">
        <v>1</v>
      </c>
      <c r="F144" s="247" t="s">
        <v>165</v>
      </c>
      <c r="G144" s="245"/>
      <c r="H144" s="246" t="s">
        <v>1</v>
      </c>
      <c r="I144" s="248"/>
      <c r="J144" s="245"/>
      <c r="K144" s="245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150</v>
      </c>
      <c r="AU144" s="253" t="s">
        <v>86</v>
      </c>
      <c r="AV144" s="14" t="s">
        <v>84</v>
      </c>
      <c r="AW144" s="14" t="s">
        <v>32</v>
      </c>
      <c r="AX144" s="14" t="s">
        <v>76</v>
      </c>
      <c r="AY144" s="253" t="s">
        <v>140</v>
      </c>
    </row>
    <row r="145" s="13" customFormat="1">
      <c r="A145" s="13"/>
      <c r="B145" s="232"/>
      <c r="C145" s="233"/>
      <c r="D145" s="234" t="s">
        <v>150</v>
      </c>
      <c r="E145" s="235" t="s">
        <v>1</v>
      </c>
      <c r="F145" s="236" t="s">
        <v>166</v>
      </c>
      <c r="G145" s="233"/>
      <c r="H145" s="237">
        <v>168.73400000000001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150</v>
      </c>
      <c r="AU145" s="243" t="s">
        <v>86</v>
      </c>
      <c r="AV145" s="13" t="s">
        <v>86</v>
      </c>
      <c r="AW145" s="13" t="s">
        <v>32</v>
      </c>
      <c r="AX145" s="13" t="s">
        <v>76</v>
      </c>
      <c r="AY145" s="243" t="s">
        <v>140</v>
      </c>
    </row>
    <row r="146" s="13" customFormat="1">
      <c r="A146" s="13"/>
      <c r="B146" s="232"/>
      <c r="C146" s="233"/>
      <c r="D146" s="234" t="s">
        <v>150</v>
      </c>
      <c r="E146" s="235" t="s">
        <v>1</v>
      </c>
      <c r="F146" s="236" t="s">
        <v>167</v>
      </c>
      <c r="G146" s="233"/>
      <c r="H146" s="237">
        <v>-93.769999999999996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150</v>
      </c>
      <c r="AU146" s="243" t="s">
        <v>86</v>
      </c>
      <c r="AV146" s="13" t="s">
        <v>86</v>
      </c>
      <c r="AW146" s="13" t="s">
        <v>32</v>
      </c>
      <c r="AX146" s="13" t="s">
        <v>76</v>
      </c>
      <c r="AY146" s="243" t="s">
        <v>140</v>
      </c>
    </row>
    <row r="147" s="15" customFormat="1">
      <c r="A147" s="15"/>
      <c r="B147" s="254"/>
      <c r="C147" s="255"/>
      <c r="D147" s="234" t="s">
        <v>150</v>
      </c>
      <c r="E147" s="256" t="s">
        <v>1</v>
      </c>
      <c r="F147" s="257" t="s">
        <v>168</v>
      </c>
      <c r="G147" s="255"/>
      <c r="H147" s="258">
        <v>74.963999999999999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150</v>
      </c>
      <c r="AU147" s="264" t="s">
        <v>86</v>
      </c>
      <c r="AV147" s="15" t="s">
        <v>148</v>
      </c>
      <c r="AW147" s="15" t="s">
        <v>32</v>
      </c>
      <c r="AX147" s="15" t="s">
        <v>84</v>
      </c>
      <c r="AY147" s="264" t="s">
        <v>140</v>
      </c>
    </row>
    <row r="148" s="2" customFormat="1" ht="33" customHeight="1">
      <c r="A148" s="39"/>
      <c r="B148" s="40"/>
      <c r="C148" s="219" t="s">
        <v>169</v>
      </c>
      <c r="D148" s="219" t="s">
        <v>143</v>
      </c>
      <c r="E148" s="220" t="s">
        <v>170</v>
      </c>
      <c r="F148" s="221" t="s">
        <v>171</v>
      </c>
      <c r="G148" s="222" t="s">
        <v>146</v>
      </c>
      <c r="H148" s="223">
        <v>168.73400000000001</v>
      </c>
      <c r="I148" s="224"/>
      <c r="J148" s="225">
        <f>ROUND(I148*H148,2)</f>
        <v>0</v>
      </c>
      <c r="K148" s="221" t="s">
        <v>147</v>
      </c>
      <c r="L148" s="45"/>
      <c r="M148" s="226" t="s">
        <v>1</v>
      </c>
      <c r="N148" s="227" t="s">
        <v>41</v>
      </c>
      <c r="O148" s="92"/>
      <c r="P148" s="228">
        <f>O148*H148</f>
        <v>0</v>
      </c>
      <c r="Q148" s="228">
        <v>0.027699999999999999</v>
      </c>
      <c r="R148" s="228">
        <f>Q148*H148</f>
        <v>4.6739318000000001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148</v>
      </c>
      <c r="AT148" s="230" t="s">
        <v>143</v>
      </c>
      <c r="AU148" s="230" t="s">
        <v>86</v>
      </c>
      <c r="AY148" s="18" t="s">
        <v>140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84</v>
      </c>
      <c r="BK148" s="231">
        <f>ROUND(I148*H148,2)</f>
        <v>0</v>
      </c>
      <c r="BL148" s="18" t="s">
        <v>148</v>
      </c>
      <c r="BM148" s="230" t="s">
        <v>172</v>
      </c>
    </row>
    <row r="149" s="14" customFormat="1">
      <c r="A149" s="14"/>
      <c r="B149" s="244"/>
      <c r="C149" s="245"/>
      <c r="D149" s="234" t="s">
        <v>150</v>
      </c>
      <c r="E149" s="246" t="s">
        <v>1</v>
      </c>
      <c r="F149" s="247" t="s">
        <v>173</v>
      </c>
      <c r="G149" s="245"/>
      <c r="H149" s="246" t="s">
        <v>1</v>
      </c>
      <c r="I149" s="248"/>
      <c r="J149" s="245"/>
      <c r="K149" s="245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150</v>
      </c>
      <c r="AU149" s="253" t="s">
        <v>86</v>
      </c>
      <c r="AV149" s="14" t="s">
        <v>84</v>
      </c>
      <c r="AW149" s="14" t="s">
        <v>32</v>
      </c>
      <c r="AX149" s="14" t="s">
        <v>76</v>
      </c>
      <c r="AY149" s="253" t="s">
        <v>140</v>
      </c>
    </row>
    <row r="150" s="13" customFormat="1">
      <c r="A150" s="13"/>
      <c r="B150" s="232"/>
      <c r="C150" s="233"/>
      <c r="D150" s="234" t="s">
        <v>150</v>
      </c>
      <c r="E150" s="235" t="s">
        <v>1</v>
      </c>
      <c r="F150" s="236" t="s">
        <v>174</v>
      </c>
      <c r="G150" s="233"/>
      <c r="H150" s="237">
        <v>42.795999999999999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150</v>
      </c>
      <c r="AU150" s="243" t="s">
        <v>86</v>
      </c>
      <c r="AV150" s="13" t="s">
        <v>86</v>
      </c>
      <c r="AW150" s="13" t="s">
        <v>32</v>
      </c>
      <c r="AX150" s="13" t="s">
        <v>76</v>
      </c>
      <c r="AY150" s="243" t="s">
        <v>140</v>
      </c>
    </row>
    <row r="151" s="13" customFormat="1">
      <c r="A151" s="13"/>
      <c r="B151" s="232"/>
      <c r="C151" s="233"/>
      <c r="D151" s="234" t="s">
        <v>150</v>
      </c>
      <c r="E151" s="235" t="s">
        <v>1</v>
      </c>
      <c r="F151" s="236" t="s">
        <v>175</v>
      </c>
      <c r="G151" s="233"/>
      <c r="H151" s="237">
        <v>37.287999999999997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150</v>
      </c>
      <c r="AU151" s="243" t="s">
        <v>86</v>
      </c>
      <c r="AV151" s="13" t="s">
        <v>86</v>
      </c>
      <c r="AW151" s="13" t="s">
        <v>32</v>
      </c>
      <c r="AX151" s="13" t="s">
        <v>76</v>
      </c>
      <c r="AY151" s="243" t="s">
        <v>140</v>
      </c>
    </row>
    <row r="152" s="13" customFormat="1">
      <c r="A152" s="13"/>
      <c r="B152" s="232"/>
      <c r="C152" s="233"/>
      <c r="D152" s="234" t="s">
        <v>150</v>
      </c>
      <c r="E152" s="235" t="s">
        <v>1</v>
      </c>
      <c r="F152" s="236" t="s">
        <v>176</v>
      </c>
      <c r="G152" s="233"/>
      <c r="H152" s="237">
        <v>36.088000000000001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150</v>
      </c>
      <c r="AU152" s="243" t="s">
        <v>86</v>
      </c>
      <c r="AV152" s="13" t="s">
        <v>86</v>
      </c>
      <c r="AW152" s="13" t="s">
        <v>32</v>
      </c>
      <c r="AX152" s="13" t="s">
        <v>76</v>
      </c>
      <c r="AY152" s="243" t="s">
        <v>140</v>
      </c>
    </row>
    <row r="153" s="13" customFormat="1">
      <c r="A153" s="13"/>
      <c r="B153" s="232"/>
      <c r="C153" s="233"/>
      <c r="D153" s="234" t="s">
        <v>150</v>
      </c>
      <c r="E153" s="235" t="s">
        <v>1</v>
      </c>
      <c r="F153" s="236" t="s">
        <v>177</v>
      </c>
      <c r="G153" s="233"/>
      <c r="H153" s="237">
        <v>52.561999999999998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150</v>
      </c>
      <c r="AU153" s="243" t="s">
        <v>86</v>
      </c>
      <c r="AV153" s="13" t="s">
        <v>86</v>
      </c>
      <c r="AW153" s="13" t="s">
        <v>32</v>
      </c>
      <c r="AX153" s="13" t="s">
        <v>76</v>
      </c>
      <c r="AY153" s="243" t="s">
        <v>140</v>
      </c>
    </row>
    <row r="154" s="15" customFormat="1">
      <c r="A154" s="15"/>
      <c r="B154" s="254"/>
      <c r="C154" s="255"/>
      <c r="D154" s="234" t="s">
        <v>150</v>
      </c>
      <c r="E154" s="256" t="s">
        <v>1</v>
      </c>
      <c r="F154" s="257" t="s">
        <v>168</v>
      </c>
      <c r="G154" s="255"/>
      <c r="H154" s="258">
        <v>168.73400000000001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4" t="s">
        <v>150</v>
      </c>
      <c r="AU154" s="264" t="s">
        <v>86</v>
      </c>
      <c r="AV154" s="15" t="s">
        <v>148</v>
      </c>
      <c r="AW154" s="15" t="s">
        <v>32</v>
      </c>
      <c r="AX154" s="15" t="s">
        <v>84</v>
      </c>
      <c r="AY154" s="264" t="s">
        <v>140</v>
      </c>
    </row>
    <row r="155" s="2" customFormat="1" ht="33" customHeight="1">
      <c r="A155" s="39"/>
      <c r="B155" s="40"/>
      <c r="C155" s="219" t="s">
        <v>152</v>
      </c>
      <c r="D155" s="219" t="s">
        <v>143</v>
      </c>
      <c r="E155" s="220" t="s">
        <v>178</v>
      </c>
      <c r="F155" s="221" t="s">
        <v>179</v>
      </c>
      <c r="G155" s="222" t="s">
        <v>180</v>
      </c>
      <c r="H155" s="223">
        <v>1.2110000000000001</v>
      </c>
      <c r="I155" s="224"/>
      <c r="J155" s="225">
        <f>ROUND(I155*H155,2)</f>
        <v>0</v>
      </c>
      <c r="K155" s="221" t="s">
        <v>147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2.3010199999999998</v>
      </c>
      <c r="R155" s="228">
        <f>Q155*H155</f>
        <v>2.7865352200000002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148</v>
      </c>
      <c r="AT155" s="230" t="s">
        <v>143</v>
      </c>
      <c r="AU155" s="230" t="s">
        <v>86</v>
      </c>
      <c r="AY155" s="18" t="s">
        <v>140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148</v>
      </c>
      <c r="BM155" s="230" t="s">
        <v>181</v>
      </c>
    </row>
    <row r="156" s="13" customFormat="1">
      <c r="A156" s="13"/>
      <c r="B156" s="232"/>
      <c r="C156" s="233"/>
      <c r="D156" s="234" t="s">
        <v>150</v>
      </c>
      <c r="E156" s="235" t="s">
        <v>1</v>
      </c>
      <c r="F156" s="236" t="s">
        <v>182</v>
      </c>
      <c r="G156" s="233"/>
      <c r="H156" s="237">
        <v>1.2110000000000001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150</v>
      </c>
      <c r="AU156" s="243" t="s">
        <v>86</v>
      </c>
      <c r="AV156" s="13" t="s">
        <v>86</v>
      </c>
      <c r="AW156" s="13" t="s">
        <v>32</v>
      </c>
      <c r="AX156" s="13" t="s">
        <v>84</v>
      </c>
      <c r="AY156" s="243" t="s">
        <v>140</v>
      </c>
    </row>
    <row r="157" s="2" customFormat="1" ht="33" customHeight="1">
      <c r="A157" s="39"/>
      <c r="B157" s="40"/>
      <c r="C157" s="219" t="s">
        <v>183</v>
      </c>
      <c r="D157" s="219" t="s">
        <v>143</v>
      </c>
      <c r="E157" s="220" t="s">
        <v>184</v>
      </c>
      <c r="F157" s="221" t="s">
        <v>185</v>
      </c>
      <c r="G157" s="222" t="s">
        <v>180</v>
      </c>
      <c r="H157" s="223">
        <v>2.423</v>
      </c>
      <c r="I157" s="224"/>
      <c r="J157" s="225">
        <f>ROUND(I157*H157,2)</f>
        <v>0</v>
      </c>
      <c r="K157" s="221" t="s">
        <v>147</v>
      </c>
      <c r="L157" s="45"/>
      <c r="M157" s="226" t="s">
        <v>1</v>
      </c>
      <c r="N157" s="227" t="s">
        <v>41</v>
      </c>
      <c r="O157" s="92"/>
      <c r="P157" s="228">
        <f>O157*H157</f>
        <v>0</v>
      </c>
      <c r="Q157" s="228">
        <v>2.3010199999999998</v>
      </c>
      <c r="R157" s="228">
        <f>Q157*H157</f>
        <v>5.5753714599999995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148</v>
      </c>
      <c r="AT157" s="230" t="s">
        <v>143</v>
      </c>
      <c r="AU157" s="230" t="s">
        <v>86</v>
      </c>
      <c r="AY157" s="18" t="s">
        <v>140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84</v>
      </c>
      <c r="BK157" s="231">
        <f>ROUND(I157*H157,2)</f>
        <v>0</v>
      </c>
      <c r="BL157" s="18" t="s">
        <v>148</v>
      </c>
      <c r="BM157" s="230" t="s">
        <v>186</v>
      </c>
    </row>
    <row r="158" s="13" customFormat="1">
      <c r="A158" s="13"/>
      <c r="B158" s="232"/>
      <c r="C158" s="233"/>
      <c r="D158" s="234" t="s">
        <v>150</v>
      </c>
      <c r="E158" s="235" t="s">
        <v>1</v>
      </c>
      <c r="F158" s="236" t="s">
        <v>187</v>
      </c>
      <c r="G158" s="233"/>
      <c r="H158" s="237">
        <v>2.423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150</v>
      </c>
      <c r="AU158" s="243" t="s">
        <v>86</v>
      </c>
      <c r="AV158" s="13" t="s">
        <v>86</v>
      </c>
      <c r="AW158" s="13" t="s">
        <v>32</v>
      </c>
      <c r="AX158" s="13" t="s">
        <v>84</v>
      </c>
      <c r="AY158" s="243" t="s">
        <v>140</v>
      </c>
    </row>
    <row r="159" s="2" customFormat="1" ht="24.15" customHeight="1">
      <c r="A159" s="39"/>
      <c r="B159" s="40"/>
      <c r="C159" s="219" t="s">
        <v>188</v>
      </c>
      <c r="D159" s="219" t="s">
        <v>143</v>
      </c>
      <c r="E159" s="220" t="s">
        <v>189</v>
      </c>
      <c r="F159" s="221" t="s">
        <v>190</v>
      </c>
      <c r="G159" s="222" t="s">
        <v>180</v>
      </c>
      <c r="H159" s="223">
        <v>1.2110000000000001</v>
      </c>
      <c r="I159" s="224"/>
      <c r="J159" s="225">
        <f>ROUND(I159*H159,2)</f>
        <v>0</v>
      </c>
      <c r="K159" s="221" t="s">
        <v>147</v>
      </c>
      <c r="L159" s="45"/>
      <c r="M159" s="226" t="s">
        <v>1</v>
      </c>
      <c r="N159" s="227" t="s">
        <v>41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148</v>
      </c>
      <c r="AT159" s="230" t="s">
        <v>143</v>
      </c>
      <c r="AU159" s="230" t="s">
        <v>86</v>
      </c>
      <c r="AY159" s="18" t="s">
        <v>140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84</v>
      </c>
      <c r="BK159" s="231">
        <f>ROUND(I159*H159,2)</f>
        <v>0</v>
      </c>
      <c r="BL159" s="18" t="s">
        <v>148</v>
      </c>
      <c r="BM159" s="230" t="s">
        <v>191</v>
      </c>
    </row>
    <row r="160" s="2" customFormat="1" ht="24.15" customHeight="1">
      <c r="A160" s="39"/>
      <c r="B160" s="40"/>
      <c r="C160" s="219" t="s">
        <v>192</v>
      </c>
      <c r="D160" s="219" t="s">
        <v>143</v>
      </c>
      <c r="E160" s="220" t="s">
        <v>193</v>
      </c>
      <c r="F160" s="221" t="s">
        <v>194</v>
      </c>
      <c r="G160" s="222" t="s">
        <v>180</v>
      </c>
      <c r="H160" s="223">
        <v>2.423</v>
      </c>
      <c r="I160" s="224"/>
      <c r="J160" s="225">
        <f>ROUND(I160*H160,2)</f>
        <v>0</v>
      </c>
      <c r="K160" s="221" t="s">
        <v>147</v>
      </c>
      <c r="L160" s="45"/>
      <c r="M160" s="226" t="s">
        <v>1</v>
      </c>
      <c r="N160" s="227" t="s">
        <v>41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148</v>
      </c>
      <c r="AT160" s="230" t="s">
        <v>143</v>
      </c>
      <c r="AU160" s="230" t="s">
        <v>86</v>
      </c>
      <c r="AY160" s="18" t="s">
        <v>140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84</v>
      </c>
      <c r="BK160" s="231">
        <f>ROUND(I160*H160,2)</f>
        <v>0</v>
      </c>
      <c r="BL160" s="18" t="s">
        <v>148</v>
      </c>
      <c r="BM160" s="230" t="s">
        <v>195</v>
      </c>
    </row>
    <row r="161" s="2" customFormat="1" ht="33" customHeight="1">
      <c r="A161" s="39"/>
      <c r="B161" s="40"/>
      <c r="C161" s="219" t="s">
        <v>196</v>
      </c>
      <c r="D161" s="219" t="s">
        <v>143</v>
      </c>
      <c r="E161" s="220" t="s">
        <v>197</v>
      </c>
      <c r="F161" s="221" t="s">
        <v>198</v>
      </c>
      <c r="G161" s="222" t="s">
        <v>180</v>
      </c>
      <c r="H161" s="223">
        <v>1.2110000000000001</v>
      </c>
      <c r="I161" s="224"/>
      <c r="J161" s="225">
        <f>ROUND(I161*H161,2)</f>
        <v>0</v>
      </c>
      <c r="K161" s="221" t="s">
        <v>147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148</v>
      </c>
      <c r="AT161" s="230" t="s">
        <v>143</v>
      </c>
      <c r="AU161" s="230" t="s">
        <v>86</v>
      </c>
      <c r="AY161" s="18" t="s">
        <v>140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148</v>
      </c>
      <c r="BM161" s="230" t="s">
        <v>199</v>
      </c>
    </row>
    <row r="162" s="2" customFormat="1" ht="16.5" customHeight="1">
      <c r="A162" s="39"/>
      <c r="B162" s="40"/>
      <c r="C162" s="219" t="s">
        <v>200</v>
      </c>
      <c r="D162" s="219" t="s">
        <v>143</v>
      </c>
      <c r="E162" s="220" t="s">
        <v>201</v>
      </c>
      <c r="F162" s="221" t="s">
        <v>202</v>
      </c>
      <c r="G162" s="222" t="s">
        <v>203</v>
      </c>
      <c r="H162" s="223">
        <v>0.081000000000000003</v>
      </c>
      <c r="I162" s="224"/>
      <c r="J162" s="225">
        <f>ROUND(I162*H162,2)</f>
        <v>0</v>
      </c>
      <c r="K162" s="221" t="s">
        <v>147</v>
      </c>
      <c r="L162" s="45"/>
      <c r="M162" s="226" t="s">
        <v>1</v>
      </c>
      <c r="N162" s="227" t="s">
        <v>41</v>
      </c>
      <c r="O162" s="92"/>
      <c r="P162" s="228">
        <f>O162*H162</f>
        <v>0</v>
      </c>
      <c r="Q162" s="228">
        <v>1.06277</v>
      </c>
      <c r="R162" s="228">
        <f>Q162*H162</f>
        <v>0.086084370000000007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148</v>
      </c>
      <c r="AT162" s="230" t="s">
        <v>143</v>
      </c>
      <c r="AU162" s="230" t="s">
        <v>86</v>
      </c>
      <c r="AY162" s="18" t="s">
        <v>140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84</v>
      </c>
      <c r="BK162" s="231">
        <f>ROUND(I162*H162,2)</f>
        <v>0</v>
      </c>
      <c r="BL162" s="18" t="s">
        <v>148</v>
      </c>
      <c r="BM162" s="230" t="s">
        <v>204</v>
      </c>
    </row>
    <row r="163" s="13" customFormat="1">
      <c r="A163" s="13"/>
      <c r="B163" s="232"/>
      <c r="C163" s="233"/>
      <c r="D163" s="234" t="s">
        <v>150</v>
      </c>
      <c r="E163" s="235" t="s">
        <v>1</v>
      </c>
      <c r="F163" s="236" t="s">
        <v>205</v>
      </c>
      <c r="G163" s="233"/>
      <c r="H163" s="237">
        <v>0.081000000000000003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150</v>
      </c>
      <c r="AU163" s="243" t="s">
        <v>86</v>
      </c>
      <c r="AV163" s="13" t="s">
        <v>86</v>
      </c>
      <c r="AW163" s="13" t="s">
        <v>32</v>
      </c>
      <c r="AX163" s="13" t="s">
        <v>84</v>
      </c>
      <c r="AY163" s="243" t="s">
        <v>140</v>
      </c>
    </row>
    <row r="164" s="2" customFormat="1" ht="24.15" customHeight="1">
      <c r="A164" s="39"/>
      <c r="B164" s="40"/>
      <c r="C164" s="219" t="s">
        <v>8</v>
      </c>
      <c r="D164" s="219" t="s">
        <v>143</v>
      </c>
      <c r="E164" s="220" t="s">
        <v>206</v>
      </c>
      <c r="F164" s="221" t="s">
        <v>207</v>
      </c>
      <c r="G164" s="222" t="s">
        <v>146</v>
      </c>
      <c r="H164" s="223">
        <v>24.399999999999999</v>
      </c>
      <c r="I164" s="224"/>
      <c r="J164" s="225">
        <f>ROUND(I164*H164,2)</f>
        <v>0</v>
      </c>
      <c r="K164" s="221" t="s">
        <v>147</v>
      </c>
      <c r="L164" s="45"/>
      <c r="M164" s="226" t="s">
        <v>1</v>
      </c>
      <c r="N164" s="227" t="s">
        <v>41</v>
      </c>
      <c r="O164" s="92"/>
      <c r="P164" s="228">
        <f>O164*H164</f>
        <v>0</v>
      </c>
      <c r="Q164" s="228">
        <v>0.042000000000000003</v>
      </c>
      <c r="R164" s="228">
        <f>Q164*H164</f>
        <v>1.0247999999999999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148</v>
      </c>
      <c r="AT164" s="230" t="s">
        <v>143</v>
      </c>
      <c r="AU164" s="230" t="s">
        <v>86</v>
      </c>
      <c r="AY164" s="18" t="s">
        <v>140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84</v>
      </c>
      <c r="BK164" s="231">
        <f>ROUND(I164*H164,2)</f>
        <v>0</v>
      </c>
      <c r="BL164" s="18" t="s">
        <v>148</v>
      </c>
      <c r="BM164" s="230" t="s">
        <v>208</v>
      </c>
    </row>
    <row r="165" s="13" customFormat="1">
      <c r="A165" s="13"/>
      <c r="B165" s="232"/>
      <c r="C165" s="233"/>
      <c r="D165" s="234" t="s">
        <v>150</v>
      </c>
      <c r="E165" s="235" t="s">
        <v>1</v>
      </c>
      <c r="F165" s="236" t="s">
        <v>209</v>
      </c>
      <c r="G165" s="233"/>
      <c r="H165" s="237">
        <v>24.399999999999999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150</v>
      </c>
      <c r="AU165" s="243" t="s">
        <v>86</v>
      </c>
      <c r="AV165" s="13" t="s">
        <v>86</v>
      </c>
      <c r="AW165" s="13" t="s">
        <v>32</v>
      </c>
      <c r="AX165" s="13" t="s">
        <v>84</v>
      </c>
      <c r="AY165" s="243" t="s">
        <v>140</v>
      </c>
    </row>
    <row r="166" s="2" customFormat="1" ht="16.5" customHeight="1">
      <c r="A166" s="39"/>
      <c r="B166" s="40"/>
      <c r="C166" s="219" t="s">
        <v>210</v>
      </c>
      <c r="D166" s="219" t="s">
        <v>143</v>
      </c>
      <c r="E166" s="220" t="s">
        <v>211</v>
      </c>
      <c r="F166" s="221" t="s">
        <v>212</v>
      </c>
      <c r="G166" s="222" t="s">
        <v>146</v>
      </c>
      <c r="H166" s="223">
        <v>20.190000000000001</v>
      </c>
      <c r="I166" s="224"/>
      <c r="J166" s="225">
        <f>ROUND(I166*H166,2)</f>
        <v>0</v>
      </c>
      <c r="K166" s="221" t="s">
        <v>147</v>
      </c>
      <c r="L166" s="45"/>
      <c r="M166" s="226" t="s">
        <v>1</v>
      </c>
      <c r="N166" s="227" t="s">
        <v>41</v>
      </c>
      <c r="O166" s="92"/>
      <c r="P166" s="228">
        <f>O166*H166</f>
        <v>0</v>
      </c>
      <c r="Q166" s="228">
        <v>0.00012999999999999999</v>
      </c>
      <c r="R166" s="228">
        <f>Q166*H166</f>
        <v>0.0026246999999999998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148</v>
      </c>
      <c r="AT166" s="230" t="s">
        <v>143</v>
      </c>
      <c r="AU166" s="230" t="s">
        <v>86</v>
      </c>
      <c r="AY166" s="18" t="s">
        <v>140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84</v>
      </c>
      <c r="BK166" s="231">
        <f>ROUND(I166*H166,2)</f>
        <v>0</v>
      </c>
      <c r="BL166" s="18" t="s">
        <v>148</v>
      </c>
      <c r="BM166" s="230" t="s">
        <v>213</v>
      </c>
    </row>
    <row r="167" s="2" customFormat="1" ht="16.5" customHeight="1">
      <c r="A167" s="39"/>
      <c r="B167" s="40"/>
      <c r="C167" s="219" t="s">
        <v>214</v>
      </c>
      <c r="D167" s="219" t="s">
        <v>143</v>
      </c>
      <c r="E167" s="220" t="s">
        <v>215</v>
      </c>
      <c r="F167" s="221" t="s">
        <v>216</v>
      </c>
      <c r="G167" s="222" t="s">
        <v>180</v>
      </c>
      <c r="H167" s="223">
        <v>2.423</v>
      </c>
      <c r="I167" s="224"/>
      <c r="J167" s="225">
        <f>ROUND(I167*H167,2)</f>
        <v>0</v>
      </c>
      <c r="K167" s="221" t="s">
        <v>147</v>
      </c>
      <c r="L167" s="45"/>
      <c r="M167" s="226" t="s">
        <v>1</v>
      </c>
      <c r="N167" s="227" t="s">
        <v>41</v>
      </c>
      <c r="O167" s="92"/>
      <c r="P167" s="228">
        <f>O167*H167</f>
        <v>0</v>
      </c>
      <c r="Q167" s="228">
        <v>1.837</v>
      </c>
      <c r="R167" s="228">
        <f>Q167*H167</f>
        <v>4.4510509999999996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148</v>
      </c>
      <c r="AT167" s="230" t="s">
        <v>143</v>
      </c>
      <c r="AU167" s="230" t="s">
        <v>86</v>
      </c>
      <c r="AY167" s="18" t="s">
        <v>140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84</v>
      </c>
      <c r="BK167" s="231">
        <f>ROUND(I167*H167,2)</f>
        <v>0</v>
      </c>
      <c r="BL167" s="18" t="s">
        <v>148</v>
      </c>
      <c r="BM167" s="230" t="s">
        <v>217</v>
      </c>
    </row>
    <row r="168" s="13" customFormat="1">
      <c r="A168" s="13"/>
      <c r="B168" s="232"/>
      <c r="C168" s="233"/>
      <c r="D168" s="234" t="s">
        <v>150</v>
      </c>
      <c r="E168" s="235" t="s">
        <v>1</v>
      </c>
      <c r="F168" s="236" t="s">
        <v>187</v>
      </c>
      <c r="G168" s="233"/>
      <c r="H168" s="237">
        <v>2.423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150</v>
      </c>
      <c r="AU168" s="243" t="s">
        <v>86</v>
      </c>
      <c r="AV168" s="13" t="s">
        <v>86</v>
      </c>
      <c r="AW168" s="13" t="s">
        <v>32</v>
      </c>
      <c r="AX168" s="13" t="s">
        <v>84</v>
      </c>
      <c r="AY168" s="243" t="s">
        <v>140</v>
      </c>
    </row>
    <row r="169" s="12" customFormat="1" ht="22.8" customHeight="1">
      <c r="A169" s="12"/>
      <c r="B169" s="203"/>
      <c r="C169" s="204"/>
      <c r="D169" s="205" t="s">
        <v>75</v>
      </c>
      <c r="E169" s="217" t="s">
        <v>192</v>
      </c>
      <c r="F169" s="217" t="s">
        <v>218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SUM(P170:P195)</f>
        <v>0</v>
      </c>
      <c r="Q169" s="211"/>
      <c r="R169" s="212">
        <f>SUM(R170:R195)</f>
        <v>0.0075802999999999999</v>
      </c>
      <c r="S169" s="211"/>
      <c r="T169" s="213">
        <f>SUM(T170:T195)</f>
        <v>22.891269000000001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84</v>
      </c>
      <c r="AT169" s="215" t="s">
        <v>75</v>
      </c>
      <c r="AU169" s="215" t="s">
        <v>84</v>
      </c>
      <c r="AY169" s="214" t="s">
        <v>140</v>
      </c>
      <c r="BK169" s="216">
        <f>SUM(BK170:BK195)</f>
        <v>0</v>
      </c>
    </row>
    <row r="170" s="2" customFormat="1" ht="33" customHeight="1">
      <c r="A170" s="39"/>
      <c r="B170" s="40"/>
      <c r="C170" s="219" t="s">
        <v>219</v>
      </c>
      <c r="D170" s="219" t="s">
        <v>143</v>
      </c>
      <c r="E170" s="220" t="s">
        <v>220</v>
      </c>
      <c r="F170" s="221" t="s">
        <v>221</v>
      </c>
      <c r="G170" s="222" t="s">
        <v>146</v>
      </c>
      <c r="H170" s="223">
        <v>44.590000000000003</v>
      </c>
      <c r="I170" s="224"/>
      <c r="J170" s="225">
        <f>ROUND(I170*H170,2)</f>
        <v>0</v>
      </c>
      <c r="K170" s="221" t="s">
        <v>147</v>
      </c>
      <c r="L170" s="45"/>
      <c r="M170" s="226" t="s">
        <v>1</v>
      </c>
      <c r="N170" s="227" t="s">
        <v>41</v>
      </c>
      <c r="O170" s="92"/>
      <c r="P170" s="228">
        <f>O170*H170</f>
        <v>0</v>
      </c>
      <c r="Q170" s="228">
        <v>0.00012999999999999999</v>
      </c>
      <c r="R170" s="228">
        <f>Q170*H170</f>
        <v>0.0057967000000000001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148</v>
      </c>
      <c r="AT170" s="230" t="s">
        <v>143</v>
      </c>
      <c r="AU170" s="230" t="s">
        <v>86</v>
      </c>
      <c r="AY170" s="18" t="s">
        <v>140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84</v>
      </c>
      <c r="BK170" s="231">
        <f>ROUND(I170*H170,2)</f>
        <v>0</v>
      </c>
      <c r="BL170" s="18" t="s">
        <v>148</v>
      </c>
      <c r="BM170" s="230" t="s">
        <v>222</v>
      </c>
    </row>
    <row r="171" s="2" customFormat="1" ht="24.15" customHeight="1">
      <c r="A171" s="39"/>
      <c r="B171" s="40"/>
      <c r="C171" s="219" t="s">
        <v>223</v>
      </c>
      <c r="D171" s="219" t="s">
        <v>143</v>
      </c>
      <c r="E171" s="220" t="s">
        <v>224</v>
      </c>
      <c r="F171" s="221" t="s">
        <v>225</v>
      </c>
      <c r="G171" s="222" t="s">
        <v>146</v>
      </c>
      <c r="H171" s="223">
        <v>44.590000000000003</v>
      </c>
      <c r="I171" s="224"/>
      <c r="J171" s="225">
        <f>ROUND(I171*H171,2)</f>
        <v>0</v>
      </c>
      <c r="K171" s="221" t="s">
        <v>147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4.0000000000000003E-05</v>
      </c>
      <c r="R171" s="228">
        <f>Q171*H171</f>
        <v>0.0017836000000000002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148</v>
      </c>
      <c r="AT171" s="230" t="s">
        <v>143</v>
      </c>
      <c r="AU171" s="230" t="s">
        <v>86</v>
      </c>
      <c r="AY171" s="18" t="s">
        <v>140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148</v>
      </c>
      <c r="BM171" s="230" t="s">
        <v>226</v>
      </c>
    </row>
    <row r="172" s="2" customFormat="1" ht="24.15" customHeight="1">
      <c r="A172" s="39"/>
      <c r="B172" s="40"/>
      <c r="C172" s="219" t="s">
        <v>227</v>
      </c>
      <c r="D172" s="219" t="s">
        <v>143</v>
      </c>
      <c r="E172" s="220" t="s">
        <v>228</v>
      </c>
      <c r="F172" s="221" t="s">
        <v>229</v>
      </c>
      <c r="G172" s="222" t="s">
        <v>146</v>
      </c>
      <c r="H172" s="223">
        <v>20.274000000000001</v>
      </c>
      <c r="I172" s="224"/>
      <c r="J172" s="225">
        <f>ROUND(I172*H172,2)</f>
        <v>0</v>
      </c>
      <c r="K172" s="221" t="s">
        <v>147</v>
      </c>
      <c r="L172" s="45"/>
      <c r="M172" s="226" t="s">
        <v>1</v>
      </c>
      <c r="N172" s="227" t="s">
        <v>41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0.080000000000000002</v>
      </c>
      <c r="T172" s="229">
        <f>S172*H172</f>
        <v>1.62192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148</v>
      </c>
      <c r="AT172" s="230" t="s">
        <v>143</v>
      </c>
      <c r="AU172" s="230" t="s">
        <v>86</v>
      </c>
      <c r="AY172" s="18" t="s">
        <v>140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84</v>
      </c>
      <c r="BK172" s="231">
        <f>ROUND(I172*H172,2)</f>
        <v>0</v>
      </c>
      <c r="BL172" s="18" t="s">
        <v>148</v>
      </c>
      <c r="BM172" s="230" t="s">
        <v>230</v>
      </c>
    </row>
    <row r="173" s="13" customFormat="1">
      <c r="A173" s="13"/>
      <c r="B173" s="232"/>
      <c r="C173" s="233"/>
      <c r="D173" s="234" t="s">
        <v>150</v>
      </c>
      <c r="E173" s="235" t="s">
        <v>1</v>
      </c>
      <c r="F173" s="236" t="s">
        <v>231</v>
      </c>
      <c r="G173" s="233"/>
      <c r="H173" s="237">
        <v>10.292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150</v>
      </c>
      <c r="AU173" s="243" t="s">
        <v>86</v>
      </c>
      <c r="AV173" s="13" t="s">
        <v>86</v>
      </c>
      <c r="AW173" s="13" t="s">
        <v>32</v>
      </c>
      <c r="AX173" s="13" t="s">
        <v>76</v>
      </c>
      <c r="AY173" s="243" t="s">
        <v>140</v>
      </c>
    </row>
    <row r="174" s="13" customFormat="1">
      <c r="A174" s="13"/>
      <c r="B174" s="232"/>
      <c r="C174" s="233"/>
      <c r="D174" s="234" t="s">
        <v>150</v>
      </c>
      <c r="E174" s="235" t="s">
        <v>1</v>
      </c>
      <c r="F174" s="236" t="s">
        <v>232</v>
      </c>
      <c r="G174" s="233"/>
      <c r="H174" s="237">
        <v>9.9819999999999993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150</v>
      </c>
      <c r="AU174" s="243" t="s">
        <v>86</v>
      </c>
      <c r="AV174" s="13" t="s">
        <v>86</v>
      </c>
      <c r="AW174" s="13" t="s">
        <v>32</v>
      </c>
      <c r="AX174" s="13" t="s">
        <v>76</v>
      </c>
      <c r="AY174" s="243" t="s">
        <v>140</v>
      </c>
    </row>
    <row r="175" s="15" customFormat="1">
      <c r="A175" s="15"/>
      <c r="B175" s="254"/>
      <c r="C175" s="255"/>
      <c r="D175" s="234" t="s">
        <v>150</v>
      </c>
      <c r="E175" s="256" t="s">
        <v>1</v>
      </c>
      <c r="F175" s="257" t="s">
        <v>168</v>
      </c>
      <c r="G175" s="255"/>
      <c r="H175" s="258">
        <v>20.274000000000001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150</v>
      </c>
      <c r="AU175" s="264" t="s">
        <v>86</v>
      </c>
      <c r="AV175" s="15" t="s">
        <v>148</v>
      </c>
      <c r="AW175" s="15" t="s">
        <v>32</v>
      </c>
      <c r="AX175" s="15" t="s">
        <v>84</v>
      </c>
      <c r="AY175" s="264" t="s">
        <v>140</v>
      </c>
    </row>
    <row r="176" s="2" customFormat="1" ht="37.8" customHeight="1">
      <c r="A176" s="39"/>
      <c r="B176" s="40"/>
      <c r="C176" s="219" t="s">
        <v>233</v>
      </c>
      <c r="D176" s="219" t="s">
        <v>143</v>
      </c>
      <c r="E176" s="220" t="s">
        <v>234</v>
      </c>
      <c r="F176" s="221" t="s">
        <v>235</v>
      </c>
      <c r="G176" s="222" t="s">
        <v>180</v>
      </c>
      <c r="H176" s="223">
        <v>1.2110000000000001</v>
      </c>
      <c r="I176" s="224"/>
      <c r="J176" s="225">
        <f>ROUND(I176*H176,2)</f>
        <v>0</v>
      </c>
      <c r="K176" s="221" t="s">
        <v>147</v>
      </c>
      <c r="L176" s="45"/>
      <c r="M176" s="226" t="s">
        <v>1</v>
      </c>
      <c r="N176" s="227" t="s">
        <v>41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2.2000000000000002</v>
      </c>
      <c r="T176" s="229">
        <f>S176*H176</f>
        <v>2.6642000000000006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148</v>
      </c>
      <c r="AT176" s="230" t="s">
        <v>143</v>
      </c>
      <c r="AU176" s="230" t="s">
        <v>86</v>
      </c>
      <c r="AY176" s="18" t="s">
        <v>140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84</v>
      </c>
      <c r="BK176" s="231">
        <f>ROUND(I176*H176,2)</f>
        <v>0</v>
      </c>
      <c r="BL176" s="18" t="s">
        <v>148</v>
      </c>
      <c r="BM176" s="230" t="s">
        <v>236</v>
      </c>
    </row>
    <row r="177" s="13" customFormat="1">
      <c r="A177" s="13"/>
      <c r="B177" s="232"/>
      <c r="C177" s="233"/>
      <c r="D177" s="234" t="s">
        <v>150</v>
      </c>
      <c r="E177" s="235" t="s">
        <v>1</v>
      </c>
      <c r="F177" s="236" t="s">
        <v>182</v>
      </c>
      <c r="G177" s="233"/>
      <c r="H177" s="237">
        <v>1.2110000000000001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150</v>
      </c>
      <c r="AU177" s="243" t="s">
        <v>86</v>
      </c>
      <c r="AV177" s="13" t="s">
        <v>86</v>
      </c>
      <c r="AW177" s="13" t="s">
        <v>32</v>
      </c>
      <c r="AX177" s="13" t="s">
        <v>84</v>
      </c>
      <c r="AY177" s="243" t="s">
        <v>140</v>
      </c>
    </row>
    <row r="178" s="2" customFormat="1" ht="37.8" customHeight="1">
      <c r="A178" s="39"/>
      <c r="B178" s="40"/>
      <c r="C178" s="219" t="s">
        <v>237</v>
      </c>
      <c r="D178" s="219" t="s">
        <v>143</v>
      </c>
      <c r="E178" s="220" t="s">
        <v>238</v>
      </c>
      <c r="F178" s="221" t="s">
        <v>239</v>
      </c>
      <c r="G178" s="222" t="s">
        <v>180</v>
      </c>
      <c r="H178" s="223">
        <v>2.423</v>
      </c>
      <c r="I178" s="224"/>
      <c r="J178" s="225">
        <f>ROUND(I178*H178,2)</f>
        <v>0</v>
      </c>
      <c r="K178" s="221" t="s">
        <v>147</v>
      </c>
      <c r="L178" s="45"/>
      <c r="M178" s="226" t="s">
        <v>1</v>
      </c>
      <c r="N178" s="227" t="s">
        <v>41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2.2000000000000002</v>
      </c>
      <c r="T178" s="229">
        <f>S178*H178</f>
        <v>5.3306000000000004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148</v>
      </c>
      <c r="AT178" s="230" t="s">
        <v>143</v>
      </c>
      <c r="AU178" s="230" t="s">
        <v>86</v>
      </c>
      <c r="AY178" s="18" t="s">
        <v>140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84</v>
      </c>
      <c r="BK178" s="231">
        <f>ROUND(I178*H178,2)</f>
        <v>0</v>
      </c>
      <c r="BL178" s="18" t="s">
        <v>148</v>
      </c>
      <c r="BM178" s="230" t="s">
        <v>240</v>
      </c>
    </row>
    <row r="179" s="13" customFormat="1">
      <c r="A179" s="13"/>
      <c r="B179" s="232"/>
      <c r="C179" s="233"/>
      <c r="D179" s="234" t="s">
        <v>150</v>
      </c>
      <c r="E179" s="235" t="s">
        <v>1</v>
      </c>
      <c r="F179" s="236" t="s">
        <v>187</v>
      </c>
      <c r="G179" s="233"/>
      <c r="H179" s="237">
        <v>2.423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150</v>
      </c>
      <c r="AU179" s="243" t="s">
        <v>86</v>
      </c>
      <c r="AV179" s="13" t="s">
        <v>86</v>
      </c>
      <c r="AW179" s="13" t="s">
        <v>32</v>
      </c>
      <c r="AX179" s="13" t="s">
        <v>84</v>
      </c>
      <c r="AY179" s="243" t="s">
        <v>140</v>
      </c>
    </row>
    <row r="180" s="2" customFormat="1" ht="33" customHeight="1">
      <c r="A180" s="39"/>
      <c r="B180" s="40"/>
      <c r="C180" s="219" t="s">
        <v>241</v>
      </c>
      <c r="D180" s="219" t="s">
        <v>143</v>
      </c>
      <c r="E180" s="220" t="s">
        <v>242</v>
      </c>
      <c r="F180" s="221" t="s">
        <v>243</v>
      </c>
      <c r="G180" s="222" t="s">
        <v>180</v>
      </c>
      <c r="H180" s="223">
        <v>1.2110000000000001</v>
      </c>
      <c r="I180" s="224"/>
      <c r="J180" s="225">
        <f>ROUND(I180*H180,2)</f>
        <v>0</v>
      </c>
      <c r="K180" s="221" t="s">
        <v>147</v>
      </c>
      <c r="L180" s="45"/>
      <c r="M180" s="226" t="s">
        <v>1</v>
      </c>
      <c r="N180" s="227" t="s">
        <v>41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0.043999999999999997</v>
      </c>
      <c r="T180" s="229">
        <f>S180*H180</f>
        <v>0.053283999999999998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148</v>
      </c>
      <c r="AT180" s="230" t="s">
        <v>143</v>
      </c>
      <c r="AU180" s="230" t="s">
        <v>86</v>
      </c>
      <c r="AY180" s="18" t="s">
        <v>140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84</v>
      </c>
      <c r="BK180" s="231">
        <f>ROUND(I180*H180,2)</f>
        <v>0</v>
      </c>
      <c r="BL180" s="18" t="s">
        <v>148</v>
      </c>
      <c r="BM180" s="230" t="s">
        <v>244</v>
      </c>
    </row>
    <row r="181" s="2" customFormat="1" ht="24.15" customHeight="1">
      <c r="A181" s="39"/>
      <c r="B181" s="40"/>
      <c r="C181" s="219" t="s">
        <v>7</v>
      </c>
      <c r="D181" s="219" t="s">
        <v>143</v>
      </c>
      <c r="E181" s="220" t="s">
        <v>245</v>
      </c>
      <c r="F181" s="221" t="s">
        <v>246</v>
      </c>
      <c r="G181" s="222" t="s">
        <v>146</v>
      </c>
      <c r="H181" s="223">
        <v>48.173000000000002</v>
      </c>
      <c r="I181" s="224"/>
      <c r="J181" s="225">
        <f>ROUND(I181*H181,2)</f>
        <v>0</v>
      </c>
      <c r="K181" s="221" t="s">
        <v>147</v>
      </c>
      <c r="L181" s="45"/>
      <c r="M181" s="226" t="s">
        <v>1</v>
      </c>
      <c r="N181" s="227" t="s">
        <v>41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0.057000000000000002</v>
      </c>
      <c r="T181" s="229">
        <f>S181*H181</f>
        <v>2.7458610000000001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148</v>
      </c>
      <c r="AT181" s="230" t="s">
        <v>143</v>
      </c>
      <c r="AU181" s="230" t="s">
        <v>86</v>
      </c>
      <c r="AY181" s="18" t="s">
        <v>140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84</v>
      </c>
      <c r="BK181" s="231">
        <f>ROUND(I181*H181,2)</f>
        <v>0</v>
      </c>
      <c r="BL181" s="18" t="s">
        <v>148</v>
      </c>
      <c r="BM181" s="230" t="s">
        <v>247</v>
      </c>
    </row>
    <row r="182" s="13" customFormat="1">
      <c r="A182" s="13"/>
      <c r="B182" s="232"/>
      <c r="C182" s="233"/>
      <c r="D182" s="234" t="s">
        <v>150</v>
      </c>
      <c r="E182" s="235" t="s">
        <v>1</v>
      </c>
      <c r="F182" s="236" t="s">
        <v>248</v>
      </c>
      <c r="G182" s="233"/>
      <c r="H182" s="237">
        <v>24.399999999999999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150</v>
      </c>
      <c r="AU182" s="243" t="s">
        <v>86</v>
      </c>
      <c r="AV182" s="13" t="s">
        <v>86</v>
      </c>
      <c r="AW182" s="13" t="s">
        <v>32</v>
      </c>
      <c r="AX182" s="13" t="s">
        <v>76</v>
      </c>
      <c r="AY182" s="243" t="s">
        <v>140</v>
      </c>
    </row>
    <row r="183" s="13" customFormat="1">
      <c r="A183" s="13"/>
      <c r="B183" s="232"/>
      <c r="C183" s="233"/>
      <c r="D183" s="234" t="s">
        <v>150</v>
      </c>
      <c r="E183" s="235" t="s">
        <v>1</v>
      </c>
      <c r="F183" s="236" t="s">
        <v>249</v>
      </c>
      <c r="G183" s="233"/>
      <c r="H183" s="237">
        <v>20.215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150</v>
      </c>
      <c r="AU183" s="243" t="s">
        <v>86</v>
      </c>
      <c r="AV183" s="13" t="s">
        <v>86</v>
      </c>
      <c r="AW183" s="13" t="s">
        <v>32</v>
      </c>
      <c r="AX183" s="13" t="s">
        <v>76</v>
      </c>
      <c r="AY183" s="243" t="s">
        <v>140</v>
      </c>
    </row>
    <row r="184" s="16" customFormat="1">
      <c r="A184" s="16"/>
      <c r="B184" s="265"/>
      <c r="C184" s="266"/>
      <c r="D184" s="234" t="s">
        <v>150</v>
      </c>
      <c r="E184" s="267" t="s">
        <v>1</v>
      </c>
      <c r="F184" s="268" t="s">
        <v>250</v>
      </c>
      <c r="G184" s="266"/>
      <c r="H184" s="269">
        <v>44.615000000000002</v>
      </c>
      <c r="I184" s="270"/>
      <c r="J184" s="266"/>
      <c r="K184" s="266"/>
      <c r="L184" s="271"/>
      <c r="M184" s="272"/>
      <c r="N184" s="273"/>
      <c r="O184" s="273"/>
      <c r="P184" s="273"/>
      <c r="Q184" s="273"/>
      <c r="R184" s="273"/>
      <c r="S184" s="273"/>
      <c r="T184" s="274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75" t="s">
        <v>150</v>
      </c>
      <c r="AU184" s="275" t="s">
        <v>86</v>
      </c>
      <c r="AV184" s="16" t="s">
        <v>141</v>
      </c>
      <c r="AW184" s="16" t="s">
        <v>32</v>
      </c>
      <c r="AX184" s="16" t="s">
        <v>76</v>
      </c>
      <c r="AY184" s="275" t="s">
        <v>140</v>
      </c>
    </row>
    <row r="185" s="13" customFormat="1">
      <c r="A185" s="13"/>
      <c r="B185" s="232"/>
      <c r="C185" s="233"/>
      <c r="D185" s="234" t="s">
        <v>150</v>
      </c>
      <c r="E185" s="235" t="s">
        <v>1</v>
      </c>
      <c r="F185" s="236" t="s">
        <v>251</v>
      </c>
      <c r="G185" s="233"/>
      <c r="H185" s="237">
        <v>1.5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150</v>
      </c>
      <c r="AU185" s="243" t="s">
        <v>86</v>
      </c>
      <c r="AV185" s="13" t="s">
        <v>86</v>
      </c>
      <c r="AW185" s="13" t="s">
        <v>32</v>
      </c>
      <c r="AX185" s="13" t="s">
        <v>76</v>
      </c>
      <c r="AY185" s="243" t="s">
        <v>140</v>
      </c>
    </row>
    <row r="186" s="13" customFormat="1">
      <c r="A186" s="13"/>
      <c r="B186" s="232"/>
      <c r="C186" s="233"/>
      <c r="D186" s="234" t="s">
        <v>150</v>
      </c>
      <c r="E186" s="235" t="s">
        <v>1</v>
      </c>
      <c r="F186" s="236" t="s">
        <v>252</v>
      </c>
      <c r="G186" s="233"/>
      <c r="H186" s="237">
        <v>2.0579999999999998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150</v>
      </c>
      <c r="AU186" s="243" t="s">
        <v>86</v>
      </c>
      <c r="AV186" s="13" t="s">
        <v>86</v>
      </c>
      <c r="AW186" s="13" t="s">
        <v>32</v>
      </c>
      <c r="AX186" s="13" t="s">
        <v>76</v>
      </c>
      <c r="AY186" s="243" t="s">
        <v>140</v>
      </c>
    </row>
    <row r="187" s="15" customFormat="1">
      <c r="A187" s="15"/>
      <c r="B187" s="254"/>
      <c r="C187" s="255"/>
      <c r="D187" s="234" t="s">
        <v>150</v>
      </c>
      <c r="E187" s="256" t="s">
        <v>1</v>
      </c>
      <c r="F187" s="257" t="s">
        <v>168</v>
      </c>
      <c r="G187" s="255"/>
      <c r="H187" s="258">
        <v>48.173000000000002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4" t="s">
        <v>150</v>
      </c>
      <c r="AU187" s="264" t="s">
        <v>86</v>
      </c>
      <c r="AV187" s="15" t="s">
        <v>148</v>
      </c>
      <c r="AW187" s="15" t="s">
        <v>32</v>
      </c>
      <c r="AX187" s="15" t="s">
        <v>84</v>
      </c>
      <c r="AY187" s="264" t="s">
        <v>140</v>
      </c>
    </row>
    <row r="188" s="2" customFormat="1" ht="24.15" customHeight="1">
      <c r="A188" s="39"/>
      <c r="B188" s="40"/>
      <c r="C188" s="219" t="s">
        <v>253</v>
      </c>
      <c r="D188" s="219" t="s">
        <v>143</v>
      </c>
      <c r="E188" s="220" t="s">
        <v>254</v>
      </c>
      <c r="F188" s="221" t="s">
        <v>255</v>
      </c>
      <c r="G188" s="222" t="s">
        <v>180</v>
      </c>
      <c r="H188" s="223">
        <v>2.423</v>
      </c>
      <c r="I188" s="224"/>
      <c r="J188" s="225">
        <f>ROUND(I188*H188,2)</f>
        <v>0</v>
      </c>
      <c r="K188" s="221" t="s">
        <v>147</v>
      </c>
      <c r="L188" s="45"/>
      <c r="M188" s="226" t="s">
        <v>1</v>
      </c>
      <c r="N188" s="227" t="s">
        <v>41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1.3999999999999999</v>
      </c>
      <c r="T188" s="229">
        <f>S188*H188</f>
        <v>3.3921999999999999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148</v>
      </c>
      <c r="AT188" s="230" t="s">
        <v>143</v>
      </c>
      <c r="AU188" s="230" t="s">
        <v>86</v>
      </c>
      <c r="AY188" s="18" t="s">
        <v>140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84</v>
      </c>
      <c r="BK188" s="231">
        <f>ROUND(I188*H188,2)</f>
        <v>0</v>
      </c>
      <c r="BL188" s="18" t="s">
        <v>148</v>
      </c>
      <c r="BM188" s="230" t="s">
        <v>256</v>
      </c>
    </row>
    <row r="189" s="13" customFormat="1">
      <c r="A189" s="13"/>
      <c r="B189" s="232"/>
      <c r="C189" s="233"/>
      <c r="D189" s="234" t="s">
        <v>150</v>
      </c>
      <c r="E189" s="235" t="s">
        <v>1</v>
      </c>
      <c r="F189" s="236" t="s">
        <v>187</v>
      </c>
      <c r="G189" s="233"/>
      <c r="H189" s="237">
        <v>2.423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150</v>
      </c>
      <c r="AU189" s="243" t="s">
        <v>86</v>
      </c>
      <c r="AV189" s="13" t="s">
        <v>86</v>
      </c>
      <c r="AW189" s="13" t="s">
        <v>32</v>
      </c>
      <c r="AX189" s="13" t="s">
        <v>84</v>
      </c>
      <c r="AY189" s="243" t="s">
        <v>140</v>
      </c>
    </row>
    <row r="190" s="2" customFormat="1" ht="37.8" customHeight="1">
      <c r="A190" s="39"/>
      <c r="B190" s="40"/>
      <c r="C190" s="219" t="s">
        <v>257</v>
      </c>
      <c r="D190" s="219" t="s">
        <v>143</v>
      </c>
      <c r="E190" s="220" t="s">
        <v>258</v>
      </c>
      <c r="F190" s="221" t="s">
        <v>259</v>
      </c>
      <c r="G190" s="222" t="s">
        <v>146</v>
      </c>
      <c r="H190" s="223">
        <v>44.590000000000003</v>
      </c>
      <c r="I190" s="224"/>
      <c r="J190" s="225">
        <f>ROUND(I190*H190,2)</f>
        <v>0</v>
      </c>
      <c r="K190" s="221" t="s">
        <v>147</v>
      </c>
      <c r="L190" s="45"/>
      <c r="M190" s="226" t="s">
        <v>1</v>
      </c>
      <c r="N190" s="227" t="s">
        <v>41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0.0040000000000000001</v>
      </c>
      <c r="T190" s="229">
        <f>S190*H190</f>
        <v>0.17836000000000002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148</v>
      </c>
      <c r="AT190" s="230" t="s">
        <v>143</v>
      </c>
      <c r="AU190" s="230" t="s">
        <v>86</v>
      </c>
      <c r="AY190" s="18" t="s">
        <v>140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84</v>
      </c>
      <c r="BK190" s="231">
        <f>ROUND(I190*H190,2)</f>
        <v>0</v>
      </c>
      <c r="BL190" s="18" t="s">
        <v>148</v>
      </c>
      <c r="BM190" s="230" t="s">
        <v>260</v>
      </c>
    </row>
    <row r="191" s="2" customFormat="1" ht="37.8" customHeight="1">
      <c r="A191" s="39"/>
      <c r="B191" s="40"/>
      <c r="C191" s="219" t="s">
        <v>261</v>
      </c>
      <c r="D191" s="219" t="s">
        <v>143</v>
      </c>
      <c r="E191" s="220" t="s">
        <v>262</v>
      </c>
      <c r="F191" s="221" t="s">
        <v>263</v>
      </c>
      <c r="G191" s="222" t="s">
        <v>146</v>
      </c>
      <c r="H191" s="223">
        <v>168.73400000000001</v>
      </c>
      <c r="I191" s="224"/>
      <c r="J191" s="225">
        <f>ROUND(I191*H191,2)</f>
        <v>0</v>
      </c>
      <c r="K191" s="221" t="s">
        <v>147</v>
      </c>
      <c r="L191" s="45"/>
      <c r="M191" s="226" t="s">
        <v>1</v>
      </c>
      <c r="N191" s="227" t="s">
        <v>41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0.01</v>
      </c>
      <c r="T191" s="229">
        <f>S191*H191</f>
        <v>1.6873400000000001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148</v>
      </c>
      <c r="AT191" s="230" t="s">
        <v>143</v>
      </c>
      <c r="AU191" s="230" t="s">
        <v>86</v>
      </c>
      <c r="AY191" s="18" t="s">
        <v>140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84</v>
      </c>
      <c r="BK191" s="231">
        <f>ROUND(I191*H191,2)</f>
        <v>0</v>
      </c>
      <c r="BL191" s="18" t="s">
        <v>148</v>
      </c>
      <c r="BM191" s="230" t="s">
        <v>264</v>
      </c>
    </row>
    <row r="192" s="2" customFormat="1" ht="24.15" customHeight="1">
      <c r="A192" s="39"/>
      <c r="B192" s="40"/>
      <c r="C192" s="219" t="s">
        <v>265</v>
      </c>
      <c r="D192" s="219" t="s">
        <v>143</v>
      </c>
      <c r="E192" s="220" t="s">
        <v>266</v>
      </c>
      <c r="F192" s="221" t="s">
        <v>267</v>
      </c>
      <c r="G192" s="222" t="s">
        <v>146</v>
      </c>
      <c r="H192" s="223">
        <v>76.727999999999994</v>
      </c>
      <c r="I192" s="224"/>
      <c r="J192" s="225">
        <f>ROUND(I192*H192,2)</f>
        <v>0</v>
      </c>
      <c r="K192" s="221" t="s">
        <v>147</v>
      </c>
      <c r="L192" s="45"/>
      <c r="M192" s="226" t="s">
        <v>1</v>
      </c>
      <c r="N192" s="227" t="s">
        <v>41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0.068000000000000005</v>
      </c>
      <c r="T192" s="229">
        <f>S192*H192</f>
        <v>5.2175039999999999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148</v>
      </c>
      <c r="AT192" s="230" t="s">
        <v>143</v>
      </c>
      <c r="AU192" s="230" t="s">
        <v>86</v>
      </c>
      <c r="AY192" s="18" t="s">
        <v>140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148</v>
      </c>
      <c r="BM192" s="230" t="s">
        <v>268</v>
      </c>
    </row>
    <row r="193" s="13" customFormat="1">
      <c r="A193" s="13"/>
      <c r="B193" s="232"/>
      <c r="C193" s="233"/>
      <c r="D193" s="234" t="s">
        <v>150</v>
      </c>
      <c r="E193" s="235" t="s">
        <v>1</v>
      </c>
      <c r="F193" s="236" t="s">
        <v>269</v>
      </c>
      <c r="G193" s="233"/>
      <c r="H193" s="237">
        <v>39.244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150</v>
      </c>
      <c r="AU193" s="243" t="s">
        <v>86</v>
      </c>
      <c r="AV193" s="13" t="s">
        <v>86</v>
      </c>
      <c r="AW193" s="13" t="s">
        <v>32</v>
      </c>
      <c r="AX193" s="13" t="s">
        <v>76</v>
      </c>
      <c r="AY193" s="243" t="s">
        <v>140</v>
      </c>
    </row>
    <row r="194" s="13" customFormat="1">
      <c r="A194" s="13"/>
      <c r="B194" s="232"/>
      <c r="C194" s="233"/>
      <c r="D194" s="234" t="s">
        <v>150</v>
      </c>
      <c r="E194" s="235" t="s">
        <v>1</v>
      </c>
      <c r="F194" s="236" t="s">
        <v>270</v>
      </c>
      <c r="G194" s="233"/>
      <c r="H194" s="237">
        <v>37.484000000000002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150</v>
      </c>
      <c r="AU194" s="243" t="s">
        <v>86</v>
      </c>
      <c r="AV194" s="13" t="s">
        <v>86</v>
      </c>
      <c r="AW194" s="13" t="s">
        <v>32</v>
      </c>
      <c r="AX194" s="13" t="s">
        <v>76</v>
      </c>
      <c r="AY194" s="243" t="s">
        <v>140</v>
      </c>
    </row>
    <row r="195" s="15" customFormat="1">
      <c r="A195" s="15"/>
      <c r="B195" s="254"/>
      <c r="C195" s="255"/>
      <c r="D195" s="234" t="s">
        <v>150</v>
      </c>
      <c r="E195" s="256" t="s">
        <v>1</v>
      </c>
      <c r="F195" s="257" t="s">
        <v>168</v>
      </c>
      <c r="G195" s="255"/>
      <c r="H195" s="258">
        <v>76.727999999999994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150</v>
      </c>
      <c r="AU195" s="264" t="s">
        <v>86</v>
      </c>
      <c r="AV195" s="15" t="s">
        <v>148</v>
      </c>
      <c r="AW195" s="15" t="s">
        <v>32</v>
      </c>
      <c r="AX195" s="15" t="s">
        <v>84</v>
      </c>
      <c r="AY195" s="264" t="s">
        <v>140</v>
      </c>
    </row>
    <row r="196" s="12" customFormat="1" ht="22.8" customHeight="1">
      <c r="A196" s="12"/>
      <c r="B196" s="203"/>
      <c r="C196" s="204"/>
      <c r="D196" s="205" t="s">
        <v>75</v>
      </c>
      <c r="E196" s="217" t="s">
        <v>271</v>
      </c>
      <c r="F196" s="217" t="s">
        <v>272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SUM(P197:P204)</f>
        <v>0</v>
      </c>
      <c r="Q196" s="211"/>
      <c r="R196" s="212">
        <f>SUM(R197:R204)</f>
        <v>0</v>
      </c>
      <c r="S196" s="211"/>
      <c r="T196" s="213">
        <f>SUM(T197:T204)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84</v>
      </c>
      <c r="AT196" s="215" t="s">
        <v>75</v>
      </c>
      <c r="AU196" s="215" t="s">
        <v>84</v>
      </c>
      <c r="AY196" s="214" t="s">
        <v>140</v>
      </c>
      <c r="BK196" s="216">
        <f>SUM(BK197:BK204)</f>
        <v>0</v>
      </c>
    </row>
    <row r="197" s="2" customFormat="1" ht="24.15" customHeight="1">
      <c r="A197" s="39"/>
      <c r="B197" s="40"/>
      <c r="C197" s="219" t="s">
        <v>273</v>
      </c>
      <c r="D197" s="219" t="s">
        <v>143</v>
      </c>
      <c r="E197" s="220" t="s">
        <v>274</v>
      </c>
      <c r="F197" s="221" t="s">
        <v>275</v>
      </c>
      <c r="G197" s="222" t="s">
        <v>203</v>
      </c>
      <c r="H197" s="223">
        <v>23.206</v>
      </c>
      <c r="I197" s="224"/>
      <c r="J197" s="225">
        <f>ROUND(I197*H197,2)</f>
        <v>0</v>
      </c>
      <c r="K197" s="221" t="s">
        <v>147</v>
      </c>
      <c r="L197" s="45"/>
      <c r="M197" s="226" t="s">
        <v>1</v>
      </c>
      <c r="N197" s="227" t="s">
        <v>41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148</v>
      </c>
      <c r="AT197" s="230" t="s">
        <v>143</v>
      </c>
      <c r="AU197" s="230" t="s">
        <v>86</v>
      </c>
      <c r="AY197" s="18" t="s">
        <v>140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84</v>
      </c>
      <c r="BK197" s="231">
        <f>ROUND(I197*H197,2)</f>
        <v>0</v>
      </c>
      <c r="BL197" s="18" t="s">
        <v>148</v>
      </c>
      <c r="BM197" s="230" t="s">
        <v>276</v>
      </c>
    </row>
    <row r="198" s="2" customFormat="1" ht="24.15" customHeight="1">
      <c r="A198" s="39"/>
      <c r="B198" s="40"/>
      <c r="C198" s="219" t="s">
        <v>277</v>
      </c>
      <c r="D198" s="219" t="s">
        <v>143</v>
      </c>
      <c r="E198" s="220" t="s">
        <v>278</v>
      </c>
      <c r="F198" s="221" t="s">
        <v>279</v>
      </c>
      <c r="G198" s="222" t="s">
        <v>203</v>
      </c>
      <c r="H198" s="223">
        <v>23.206</v>
      </c>
      <c r="I198" s="224"/>
      <c r="J198" s="225">
        <f>ROUND(I198*H198,2)</f>
        <v>0</v>
      </c>
      <c r="K198" s="221" t="s">
        <v>147</v>
      </c>
      <c r="L198" s="45"/>
      <c r="M198" s="226" t="s">
        <v>1</v>
      </c>
      <c r="N198" s="227" t="s">
        <v>41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148</v>
      </c>
      <c r="AT198" s="230" t="s">
        <v>143</v>
      </c>
      <c r="AU198" s="230" t="s">
        <v>86</v>
      </c>
      <c r="AY198" s="18" t="s">
        <v>140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84</v>
      </c>
      <c r="BK198" s="231">
        <f>ROUND(I198*H198,2)</f>
        <v>0</v>
      </c>
      <c r="BL198" s="18" t="s">
        <v>148</v>
      </c>
      <c r="BM198" s="230" t="s">
        <v>280</v>
      </c>
    </row>
    <row r="199" s="2" customFormat="1" ht="24.15" customHeight="1">
      <c r="A199" s="39"/>
      <c r="B199" s="40"/>
      <c r="C199" s="219" t="s">
        <v>281</v>
      </c>
      <c r="D199" s="219" t="s">
        <v>143</v>
      </c>
      <c r="E199" s="220" t="s">
        <v>282</v>
      </c>
      <c r="F199" s="221" t="s">
        <v>283</v>
      </c>
      <c r="G199" s="222" t="s">
        <v>203</v>
      </c>
      <c r="H199" s="223">
        <v>162.44200000000001</v>
      </c>
      <c r="I199" s="224"/>
      <c r="J199" s="225">
        <f>ROUND(I199*H199,2)</f>
        <v>0</v>
      </c>
      <c r="K199" s="221" t="s">
        <v>147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148</v>
      </c>
      <c r="AT199" s="230" t="s">
        <v>143</v>
      </c>
      <c r="AU199" s="230" t="s">
        <v>86</v>
      </c>
      <c r="AY199" s="18" t="s">
        <v>140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148</v>
      </c>
      <c r="BM199" s="230" t="s">
        <v>284</v>
      </c>
    </row>
    <row r="200" s="13" customFormat="1">
      <c r="A200" s="13"/>
      <c r="B200" s="232"/>
      <c r="C200" s="233"/>
      <c r="D200" s="234" t="s">
        <v>150</v>
      </c>
      <c r="E200" s="233"/>
      <c r="F200" s="236" t="s">
        <v>285</v>
      </c>
      <c r="G200" s="233"/>
      <c r="H200" s="237">
        <v>162.44200000000001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150</v>
      </c>
      <c r="AU200" s="243" t="s">
        <v>86</v>
      </c>
      <c r="AV200" s="13" t="s">
        <v>86</v>
      </c>
      <c r="AW200" s="13" t="s">
        <v>4</v>
      </c>
      <c r="AX200" s="13" t="s">
        <v>84</v>
      </c>
      <c r="AY200" s="243" t="s">
        <v>140</v>
      </c>
    </row>
    <row r="201" s="2" customFormat="1" ht="33" customHeight="1">
      <c r="A201" s="39"/>
      <c r="B201" s="40"/>
      <c r="C201" s="219" t="s">
        <v>286</v>
      </c>
      <c r="D201" s="219" t="s">
        <v>143</v>
      </c>
      <c r="E201" s="220" t="s">
        <v>287</v>
      </c>
      <c r="F201" s="221" t="s">
        <v>288</v>
      </c>
      <c r="G201" s="222" t="s">
        <v>203</v>
      </c>
      <c r="H201" s="223">
        <v>8.048</v>
      </c>
      <c r="I201" s="224"/>
      <c r="J201" s="225">
        <f>ROUND(I201*H201,2)</f>
        <v>0</v>
      </c>
      <c r="K201" s="221" t="s">
        <v>147</v>
      </c>
      <c r="L201" s="45"/>
      <c r="M201" s="226" t="s">
        <v>1</v>
      </c>
      <c r="N201" s="227" t="s">
        <v>41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148</v>
      </c>
      <c r="AT201" s="230" t="s">
        <v>143</v>
      </c>
      <c r="AU201" s="230" t="s">
        <v>86</v>
      </c>
      <c r="AY201" s="18" t="s">
        <v>140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84</v>
      </c>
      <c r="BK201" s="231">
        <f>ROUND(I201*H201,2)</f>
        <v>0</v>
      </c>
      <c r="BL201" s="18" t="s">
        <v>148</v>
      </c>
      <c r="BM201" s="230" t="s">
        <v>289</v>
      </c>
    </row>
    <row r="202" s="2" customFormat="1" ht="33" customHeight="1">
      <c r="A202" s="39"/>
      <c r="B202" s="40"/>
      <c r="C202" s="219" t="s">
        <v>290</v>
      </c>
      <c r="D202" s="219" t="s">
        <v>143</v>
      </c>
      <c r="E202" s="220" t="s">
        <v>291</v>
      </c>
      <c r="F202" s="221" t="s">
        <v>292</v>
      </c>
      <c r="G202" s="222" t="s">
        <v>203</v>
      </c>
      <c r="H202" s="223">
        <v>1.6220000000000001</v>
      </c>
      <c r="I202" s="224"/>
      <c r="J202" s="225">
        <f>ROUND(I202*H202,2)</f>
        <v>0</v>
      </c>
      <c r="K202" s="221" t="s">
        <v>147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148</v>
      </c>
      <c r="AT202" s="230" t="s">
        <v>143</v>
      </c>
      <c r="AU202" s="230" t="s">
        <v>86</v>
      </c>
      <c r="AY202" s="18" t="s">
        <v>140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148</v>
      </c>
      <c r="BM202" s="230" t="s">
        <v>293</v>
      </c>
    </row>
    <row r="203" s="2" customFormat="1" ht="33" customHeight="1">
      <c r="A203" s="39"/>
      <c r="B203" s="40"/>
      <c r="C203" s="219" t="s">
        <v>294</v>
      </c>
      <c r="D203" s="219" t="s">
        <v>143</v>
      </c>
      <c r="E203" s="220" t="s">
        <v>295</v>
      </c>
      <c r="F203" s="221" t="s">
        <v>296</v>
      </c>
      <c r="G203" s="222" t="s">
        <v>203</v>
      </c>
      <c r="H203" s="223">
        <v>7.9630000000000001</v>
      </c>
      <c r="I203" s="224"/>
      <c r="J203" s="225">
        <f>ROUND(I203*H203,2)</f>
        <v>0</v>
      </c>
      <c r="K203" s="221" t="s">
        <v>147</v>
      </c>
      <c r="L203" s="45"/>
      <c r="M203" s="226" t="s">
        <v>1</v>
      </c>
      <c r="N203" s="227" t="s">
        <v>41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148</v>
      </c>
      <c r="AT203" s="230" t="s">
        <v>143</v>
      </c>
      <c r="AU203" s="230" t="s">
        <v>86</v>
      </c>
      <c r="AY203" s="18" t="s">
        <v>140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84</v>
      </c>
      <c r="BK203" s="231">
        <f>ROUND(I203*H203,2)</f>
        <v>0</v>
      </c>
      <c r="BL203" s="18" t="s">
        <v>148</v>
      </c>
      <c r="BM203" s="230" t="s">
        <v>297</v>
      </c>
    </row>
    <row r="204" s="2" customFormat="1" ht="33" customHeight="1">
      <c r="A204" s="39"/>
      <c r="B204" s="40"/>
      <c r="C204" s="219" t="s">
        <v>298</v>
      </c>
      <c r="D204" s="219" t="s">
        <v>143</v>
      </c>
      <c r="E204" s="220" t="s">
        <v>299</v>
      </c>
      <c r="F204" s="221" t="s">
        <v>300</v>
      </c>
      <c r="G204" s="222" t="s">
        <v>203</v>
      </c>
      <c r="H204" s="223">
        <v>5.5730000000000004</v>
      </c>
      <c r="I204" s="224"/>
      <c r="J204" s="225">
        <f>ROUND(I204*H204,2)</f>
        <v>0</v>
      </c>
      <c r="K204" s="221" t="s">
        <v>147</v>
      </c>
      <c r="L204" s="45"/>
      <c r="M204" s="226" t="s">
        <v>1</v>
      </c>
      <c r="N204" s="227" t="s">
        <v>41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148</v>
      </c>
      <c r="AT204" s="230" t="s">
        <v>143</v>
      </c>
      <c r="AU204" s="230" t="s">
        <v>86</v>
      </c>
      <c r="AY204" s="18" t="s">
        <v>140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148</v>
      </c>
      <c r="BM204" s="230" t="s">
        <v>301</v>
      </c>
    </row>
    <row r="205" s="12" customFormat="1" ht="22.8" customHeight="1">
      <c r="A205" s="12"/>
      <c r="B205" s="203"/>
      <c r="C205" s="204"/>
      <c r="D205" s="205" t="s">
        <v>75</v>
      </c>
      <c r="E205" s="217" t="s">
        <v>302</v>
      </c>
      <c r="F205" s="217" t="s">
        <v>303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P206</f>
        <v>0</v>
      </c>
      <c r="Q205" s="211"/>
      <c r="R205" s="212">
        <f>R206</f>
        <v>0</v>
      </c>
      <c r="S205" s="211"/>
      <c r="T205" s="213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84</v>
      </c>
      <c r="AT205" s="215" t="s">
        <v>75</v>
      </c>
      <c r="AU205" s="215" t="s">
        <v>84</v>
      </c>
      <c r="AY205" s="214" t="s">
        <v>140</v>
      </c>
      <c r="BK205" s="216">
        <f>BK206</f>
        <v>0</v>
      </c>
    </row>
    <row r="206" s="2" customFormat="1" ht="21.75" customHeight="1">
      <c r="A206" s="39"/>
      <c r="B206" s="40"/>
      <c r="C206" s="219" t="s">
        <v>304</v>
      </c>
      <c r="D206" s="219" t="s">
        <v>143</v>
      </c>
      <c r="E206" s="220" t="s">
        <v>305</v>
      </c>
      <c r="F206" s="221" t="s">
        <v>306</v>
      </c>
      <c r="G206" s="222" t="s">
        <v>203</v>
      </c>
      <c r="H206" s="223">
        <v>19.471</v>
      </c>
      <c r="I206" s="224"/>
      <c r="J206" s="225">
        <f>ROUND(I206*H206,2)</f>
        <v>0</v>
      </c>
      <c r="K206" s="221" t="s">
        <v>147</v>
      </c>
      <c r="L206" s="45"/>
      <c r="M206" s="226" t="s">
        <v>1</v>
      </c>
      <c r="N206" s="227" t="s">
        <v>41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148</v>
      </c>
      <c r="AT206" s="230" t="s">
        <v>143</v>
      </c>
      <c r="AU206" s="230" t="s">
        <v>86</v>
      </c>
      <c r="AY206" s="18" t="s">
        <v>140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84</v>
      </c>
      <c r="BK206" s="231">
        <f>ROUND(I206*H206,2)</f>
        <v>0</v>
      </c>
      <c r="BL206" s="18" t="s">
        <v>148</v>
      </c>
      <c r="BM206" s="230" t="s">
        <v>307</v>
      </c>
    </row>
    <row r="207" s="12" customFormat="1" ht="25.92" customHeight="1">
      <c r="A207" s="12"/>
      <c r="B207" s="203"/>
      <c r="C207" s="204"/>
      <c r="D207" s="205" t="s">
        <v>75</v>
      </c>
      <c r="E207" s="206" t="s">
        <v>308</v>
      </c>
      <c r="F207" s="206" t="s">
        <v>309</v>
      </c>
      <c r="G207" s="204"/>
      <c r="H207" s="204"/>
      <c r="I207" s="207"/>
      <c r="J207" s="208">
        <f>BK207</f>
        <v>0</v>
      </c>
      <c r="K207" s="204"/>
      <c r="L207" s="209"/>
      <c r="M207" s="210"/>
      <c r="N207" s="211"/>
      <c r="O207" s="211"/>
      <c r="P207" s="212">
        <f>P208+P218+P224+P228+P233+P255+P271+P274</f>
        <v>0</v>
      </c>
      <c r="Q207" s="211"/>
      <c r="R207" s="212">
        <f>R208+R218+R224+R228+R233+R255+R271+R274</f>
        <v>5.0289588000000007</v>
      </c>
      <c r="S207" s="211"/>
      <c r="T207" s="213">
        <f>T208+T218+T224+T228+T233+T255+T271+T274</f>
        <v>0.31428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4" t="s">
        <v>86</v>
      </c>
      <c r="AT207" s="215" t="s">
        <v>75</v>
      </c>
      <c r="AU207" s="215" t="s">
        <v>76</v>
      </c>
      <c r="AY207" s="214" t="s">
        <v>140</v>
      </c>
      <c r="BK207" s="216">
        <f>BK208+BK218+BK224+BK228+BK233+BK255+BK271+BK274</f>
        <v>0</v>
      </c>
    </row>
    <row r="208" s="12" customFormat="1" ht="22.8" customHeight="1">
      <c r="A208" s="12"/>
      <c r="B208" s="203"/>
      <c r="C208" s="204"/>
      <c r="D208" s="205" t="s">
        <v>75</v>
      </c>
      <c r="E208" s="217" t="s">
        <v>310</v>
      </c>
      <c r="F208" s="217" t="s">
        <v>311</v>
      </c>
      <c r="G208" s="204"/>
      <c r="H208" s="204"/>
      <c r="I208" s="207"/>
      <c r="J208" s="218">
        <f>BK208</f>
        <v>0</v>
      </c>
      <c r="K208" s="204"/>
      <c r="L208" s="209"/>
      <c r="M208" s="210"/>
      <c r="N208" s="211"/>
      <c r="O208" s="211"/>
      <c r="P208" s="212">
        <f>SUM(P209:P217)</f>
        <v>0</v>
      </c>
      <c r="Q208" s="211"/>
      <c r="R208" s="212">
        <f>SUM(R209:R217)</f>
        <v>0.16917640000000001</v>
      </c>
      <c r="S208" s="211"/>
      <c r="T208" s="213">
        <f>SUM(T209:T217)</f>
        <v>0.11104500000000001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4" t="s">
        <v>86</v>
      </c>
      <c r="AT208" s="215" t="s">
        <v>75</v>
      </c>
      <c r="AU208" s="215" t="s">
        <v>84</v>
      </c>
      <c r="AY208" s="214" t="s">
        <v>140</v>
      </c>
      <c r="BK208" s="216">
        <f>SUM(BK209:BK217)</f>
        <v>0</v>
      </c>
    </row>
    <row r="209" s="2" customFormat="1" ht="24.15" customHeight="1">
      <c r="A209" s="39"/>
      <c r="B209" s="40"/>
      <c r="C209" s="219" t="s">
        <v>312</v>
      </c>
      <c r="D209" s="219" t="s">
        <v>143</v>
      </c>
      <c r="E209" s="220" t="s">
        <v>313</v>
      </c>
      <c r="F209" s="221" t="s">
        <v>314</v>
      </c>
      <c r="G209" s="222" t="s">
        <v>146</v>
      </c>
      <c r="H209" s="223">
        <v>24.228000000000002</v>
      </c>
      <c r="I209" s="224"/>
      <c r="J209" s="225">
        <f>ROUND(I209*H209,2)</f>
        <v>0</v>
      </c>
      <c r="K209" s="221" t="s">
        <v>147</v>
      </c>
      <c r="L209" s="45"/>
      <c r="M209" s="226" t="s">
        <v>1</v>
      </c>
      <c r="N209" s="227" t="s">
        <v>41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223</v>
      </c>
      <c r="AT209" s="230" t="s">
        <v>143</v>
      </c>
      <c r="AU209" s="230" t="s">
        <v>86</v>
      </c>
      <c r="AY209" s="18" t="s">
        <v>140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84</v>
      </c>
      <c r="BK209" s="231">
        <f>ROUND(I209*H209,2)</f>
        <v>0</v>
      </c>
      <c r="BL209" s="18" t="s">
        <v>223</v>
      </c>
      <c r="BM209" s="230" t="s">
        <v>315</v>
      </c>
    </row>
    <row r="210" s="2" customFormat="1" ht="16.5" customHeight="1">
      <c r="A210" s="39"/>
      <c r="B210" s="40"/>
      <c r="C210" s="276" t="s">
        <v>316</v>
      </c>
      <c r="D210" s="276" t="s">
        <v>317</v>
      </c>
      <c r="E210" s="277" t="s">
        <v>318</v>
      </c>
      <c r="F210" s="278" t="s">
        <v>319</v>
      </c>
      <c r="G210" s="279" t="s">
        <v>203</v>
      </c>
      <c r="H210" s="280">
        <v>0.0070000000000000001</v>
      </c>
      <c r="I210" s="281"/>
      <c r="J210" s="282">
        <f>ROUND(I210*H210,2)</f>
        <v>0</v>
      </c>
      <c r="K210" s="278" t="s">
        <v>147</v>
      </c>
      <c r="L210" s="283"/>
      <c r="M210" s="284" t="s">
        <v>1</v>
      </c>
      <c r="N210" s="285" t="s">
        <v>41</v>
      </c>
      <c r="O210" s="92"/>
      <c r="P210" s="228">
        <f>O210*H210</f>
        <v>0</v>
      </c>
      <c r="Q210" s="228">
        <v>1</v>
      </c>
      <c r="R210" s="228">
        <f>Q210*H210</f>
        <v>0.0070000000000000001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298</v>
      </c>
      <c r="AT210" s="230" t="s">
        <v>317</v>
      </c>
      <c r="AU210" s="230" t="s">
        <v>86</v>
      </c>
      <c r="AY210" s="18" t="s">
        <v>140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84</v>
      </c>
      <c r="BK210" s="231">
        <f>ROUND(I210*H210,2)</f>
        <v>0</v>
      </c>
      <c r="BL210" s="18" t="s">
        <v>223</v>
      </c>
      <c r="BM210" s="230" t="s">
        <v>320</v>
      </c>
    </row>
    <row r="211" s="13" customFormat="1">
      <c r="A211" s="13"/>
      <c r="B211" s="232"/>
      <c r="C211" s="233"/>
      <c r="D211" s="234" t="s">
        <v>150</v>
      </c>
      <c r="E211" s="233"/>
      <c r="F211" s="236" t="s">
        <v>321</v>
      </c>
      <c r="G211" s="233"/>
      <c r="H211" s="237">
        <v>0.0070000000000000001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150</v>
      </c>
      <c r="AU211" s="243" t="s">
        <v>86</v>
      </c>
      <c r="AV211" s="13" t="s">
        <v>86</v>
      </c>
      <c r="AW211" s="13" t="s">
        <v>4</v>
      </c>
      <c r="AX211" s="13" t="s">
        <v>84</v>
      </c>
      <c r="AY211" s="243" t="s">
        <v>140</v>
      </c>
    </row>
    <row r="212" s="2" customFormat="1" ht="24.15" customHeight="1">
      <c r="A212" s="39"/>
      <c r="B212" s="40"/>
      <c r="C212" s="219" t="s">
        <v>322</v>
      </c>
      <c r="D212" s="219" t="s">
        <v>143</v>
      </c>
      <c r="E212" s="220" t="s">
        <v>323</v>
      </c>
      <c r="F212" s="221" t="s">
        <v>324</v>
      </c>
      <c r="G212" s="222" t="s">
        <v>146</v>
      </c>
      <c r="H212" s="223">
        <v>24.228000000000002</v>
      </c>
      <c r="I212" s="224"/>
      <c r="J212" s="225">
        <f>ROUND(I212*H212,2)</f>
        <v>0</v>
      </c>
      <c r="K212" s="221" t="s">
        <v>147</v>
      </c>
      <c r="L212" s="45"/>
      <c r="M212" s="226" t="s">
        <v>1</v>
      </c>
      <c r="N212" s="227" t="s">
        <v>41</v>
      </c>
      <c r="O212" s="92"/>
      <c r="P212" s="228">
        <f>O212*H212</f>
        <v>0</v>
      </c>
      <c r="Q212" s="228">
        <v>0.00040000000000000002</v>
      </c>
      <c r="R212" s="228">
        <f>Q212*H212</f>
        <v>0.0096912000000000005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223</v>
      </c>
      <c r="AT212" s="230" t="s">
        <v>143</v>
      </c>
      <c r="AU212" s="230" t="s">
        <v>86</v>
      </c>
      <c r="AY212" s="18" t="s">
        <v>140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84</v>
      </c>
      <c r="BK212" s="231">
        <f>ROUND(I212*H212,2)</f>
        <v>0</v>
      </c>
      <c r="BL212" s="18" t="s">
        <v>223</v>
      </c>
      <c r="BM212" s="230" t="s">
        <v>325</v>
      </c>
    </row>
    <row r="213" s="13" customFormat="1">
      <c r="A213" s="13"/>
      <c r="B213" s="232"/>
      <c r="C213" s="233"/>
      <c r="D213" s="234" t="s">
        <v>150</v>
      </c>
      <c r="E213" s="235" t="s">
        <v>1</v>
      </c>
      <c r="F213" s="236" t="s">
        <v>326</v>
      </c>
      <c r="G213" s="233"/>
      <c r="H213" s="237">
        <v>24.228000000000002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150</v>
      </c>
      <c r="AU213" s="243" t="s">
        <v>86</v>
      </c>
      <c r="AV213" s="13" t="s">
        <v>86</v>
      </c>
      <c r="AW213" s="13" t="s">
        <v>32</v>
      </c>
      <c r="AX213" s="13" t="s">
        <v>84</v>
      </c>
      <c r="AY213" s="243" t="s">
        <v>140</v>
      </c>
    </row>
    <row r="214" s="2" customFormat="1" ht="49.05" customHeight="1">
      <c r="A214" s="39"/>
      <c r="B214" s="40"/>
      <c r="C214" s="276" t="s">
        <v>327</v>
      </c>
      <c r="D214" s="276" t="s">
        <v>317</v>
      </c>
      <c r="E214" s="277" t="s">
        <v>328</v>
      </c>
      <c r="F214" s="278" t="s">
        <v>329</v>
      </c>
      <c r="G214" s="279" t="s">
        <v>146</v>
      </c>
      <c r="H214" s="280">
        <v>28.238</v>
      </c>
      <c r="I214" s="281"/>
      <c r="J214" s="282">
        <f>ROUND(I214*H214,2)</f>
        <v>0</v>
      </c>
      <c r="K214" s="278" t="s">
        <v>147</v>
      </c>
      <c r="L214" s="283"/>
      <c r="M214" s="284" t="s">
        <v>1</v>
      </c>
      <c r="N214" s="285" t="s">
        <v>41</v>
      </c>
      <c r="O214" s="92"/>
      <c r="P214" s="228">
        <f>O214*H214</f>
        <v>0</v>
      </c>
      <c r="Q214" s="228">
        <v>0.0054000000000000003</v>
      </c>
      <c r="R214" s="228">
        <f>Q214*H214</f>
        <v>0.15248520000000002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298</v>
      </c>
      <c r="AT214" s="230" t="s">
        <v>317</v>
      </c>
      <c r="AU214" s="230" t="s">
        <v>86</v>
      </c>
      <c r="AY214" s="18" t="s">
        <v>140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84</v>
      </c>
      <c r="BK214" s="231">
        <f>ROUND(I214*H214,2)</f>
        <v>0</v>
      </c>
      <c r="BL214" s="18" t="s">
        <v>223</v>
      </c>
      <c r="BM214" s="230" t="s">
        <v>330</v>
      </c>
    </row>
    <row r="215" s="13" customFormat="1">
      <c r="A215" s="13"/>
      <c r="B215" s="232"/>
      <c r="C215" s="233"/>
      <c r="D215" s="234" t="s">
        <v>150</v>
      </c>
      <c r="E215" s="233"/>
      <c r="F215" s="236" t="s">
        <v>331</v>
      </c>
      <c r="G215" s="233"/>
      <c r="H215" s="237">
        <v>28.238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150</v>
      </c>
      <c r="AU215" s="243" t="s">
        <v>86</v>
      </c>
      <c r="AV215" s="13" t="s">
        <v>86</v>
      </c>
      <c r="AW215" s="13" t="s">
        <v>4</v>
      </c>
      <c r="AX215" s="13" t="s">
        <v>84</v>
      </c>
      <c r="AY215" s="243" t="s">
        <v>140</v>
      </c>
    </row>
    <row r="216" s="2" customFormat="1" ht="33" customHeight="1">
      <c r="A216" s="39"/>
      <c r="B216" s="40"/>
      <c r="C216" s="219" t="s">
        <v>332</v>
      </c>
      <c r="D216" s="219" t="s">
        <v>143</v>
      </c>
      <c r="E216" s="220" t="s">
        <v>333</v>
      </c>
      <c r="F216" s="221" t="s">
        <v>334</v>
      </c>
      <c r="G216" s="222" t="s">
        <v>146</v>
      </c>
      <c r="H216" s="223">
        <v>20.190000000000001</v>
      </c>
      <c r="I216" s="224"/>
      <c r="J216" s="225">
        <f>ROUND(I216*H216,2)</f>
        <v>0</v>
      </c>
      <c r="K216" s="221" t="s">
        <v>147</v>
      </c>
      <c r="L216" s="45"/>
      <c r="M216" s="226" t="s">
        <v>1</v>
      </c>
      <c r="N216" s="227" t="s">
        <v>41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0.0054999999999999997</v>
      </c>
      <c r="T216" s="229">
        <f>S216*H216</f>
        <v>0.11104500000000001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223</v>
      </c>
      <c r="AT216" s="230" t="s">
        <v>143</v>
      </c>
      <c r="AU216" s="230" t="s">
        <v>86</v>
      </c>
      <c r="AY216" s="18" t="s">
        <v>140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223</v>
      </c>
      <c r="BM216" s="230" t="s">
        <v>335</v>
      </c>
    </row>
    <row r="217" s="2" customFormat="1" ht="24.15" customHeight="1">
      <c r="A217" s="39"/>
      <c r="B217" s="40"/>
      <c r="C217" s="219" t="s">
        <v>336</v>
      </c>
      <c r="D217" s="219" t="s">
        <v>143</v>
      </c>
      <c r="E217" s="220" t="s">
        <v>337</v>
      </c>
      <c r="F217" s="221" t="s">
        <v>338</v>
      </c>
      <c r="G217" s="222" t="s">
        <v>339</v>
      </c>
      <c r="H217" s="286"/>
      <c r="I217" s="224"/>
      <c r="J217" s="225">
        <f>ROUND(I217*H217,2)</f>
        <v>0</v>
      </c>
      <c r="K217" s="221" t="s">
        <v>147</v>
      </c>
      <c r="L217" s="45"/>
      <c r="M217" s="226" t="s">
        <v>1</v>
      </c>
      <c r="N217" s="227" t="s">
        <v>41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223</v>
      </c>
      <c r="AT217" s="230" t="s">
        <v>143</v>
      </c>
      <c r="AU217" s="230" t="s">
        <v>86</v>
      </c>
      <c r="AY217" s="18" t="s">
        <v>140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84</v>
      </c>
      <c r="BK217" s="231">
        <f>ROUND(I217*H217,2)</f>
        <v>0</v>
      </c>
      <c r="BL217" s="18" t="s">
        <v>223</v>
      </c>
      <c r="BM217" s="230" t="s">
        <v>340</v>
      </c>
    </row>
    <row r="218" s="12" customFormat="1" ht="22.8" customHeight="1">
      <c r="A218" s="12"/>
      <c r="B218" s="203"/>
      <c r="C218" s="204"/>
      <c r="D218" s="205" t="s">
        <v>75</v>
      </c>
      <c r="E218" s="217" t="s">
        <v>341</v>
      </c>
      <c r="F218" s="217" t="s">
        <v>342</v>
      </c>
      <c r="G218" s="204"/>
      <c r="H218" s="204"/>
      <c r="I218" s="207"/>
      <c r="J218" s="218">
        <f>BK218</f>
        <v>0</v>
      </c>
      <c r="K218" s="204"/>
      <c r="L218" s="209"/>
      <c r="M218" s="210"/>
      <c r="N218" s="211"/>
      <c r="O218" s="211"/>
      <c r="P218" s="212">
        <f>SUM(P219:P223)</f>
        <v>0</v>
      </c>
      <c r="Q218" s="211"/>
      <c r="R218" s="212">
        <f>SUM(R219:R223)</f>
        <v>0.063600000000000004</v>
      </c>
      <c r="S218" s="211"/>
      <c r="T218" s="213">
        <f>SUM(T219:T223)</f>
        <v>0.13123499999999999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4" t="s">
        <v>86</v>
      </c>
      <c r="AT218" s="215" t="s">
        <v>75</v>
      </c>
      <c r="AU218" s="215" t="s">
        <v>84</v>
      </c>
      <c r="AY218" s="214" t="s">
        <v>140</v>
      </c>
      <c r="BK218" s="216">
        <f>SUM(BK219:BK223)</f>
        <v>0</v>
      </c>
    </row>
    <row r="219" s="2" customFormat="1" ht="24.15" customHeight="1">
      <c r="A219" s="39"/>
      <c r="B219" s="40"/>
      <c r="C219" s="219" t="s">
        <v>343</v>
      </c>
      <c r="D219" s="219" t="s">
        <v>143</v>
      </c>
      <c r="E219" s="220" t="s">
        <v>344</v>
      </c>
      <c r="F219" s="221" t="s">
        <v>345</v>
      </c>
      <c r="G219" s="222" t="s">
        <v>146</v>
      </c>
      <c r="H219" s="223">
        <v>20.190000000000001</v>
      </c>
      <c r="I219" s="224"/>
      <c r="J219" s="225">
        <f>ROUND(I219*H219,2)</f>
        <v>0</v>
      </c>
      <c r="K219" s="221" t="s">
        <v>147</v>
      </c>
      <c r="L219" s="45"/>
      <c r="M219" s="226" t="s">
        <v>1</v>
      </c>
      <c r="N219" s="227" t="s">
        <v>41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0.0064999999999999997</v>
      </c>
      <c r="T219" s="229">
        <f>S219*H219</f>
        <v>0.13123499999999999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223</v>
      </c>
      <c r="AT219" s="230" t="s">
        <v>143</v>
      </c>
      <c r="AU219" s="230" t="s">
        <v>86</v>
      </c>
      <c r="AY219" s="18" t="s">
        <v>140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84</v>
      </c>
      <c r="BK219" s="231">
        <f>ROUND(I219*H219,2)</f>
        <v>0</v>
      </c>
      <c r="BL219" s="18" t="s">
        <v>223</v>
      </c>
      <c r="BM219" s="230" t="s">
        <v>346</v>
      </c>
    </row>
    <row r="220" s="2" customFormat="1" ht="24.15" customHeight="1">
      <c r="A220" s="39"/>
      <c r="B220" s="40"/>
      <c r="C220" s="219" t="s">
        <v>347</v>
      </c>
      <c r="D220" s="219" t="s">
        <v>143</v>
      </c>
      <c r="E220" s="220" t="s">
        <v>348</v>
      </c>
      <c r="F220" s="221" t="s">
        <v>349</v>
      </c>
      <c r="G220" s="222" t="s">
        <v>146</v>
      </c>
      <c r="H220" s="223">
        <v>20.190000000000001</v>
      </c>
      <c r="I220" s="224"/>
      <c r="J220" s="225">
        <f>ROUND(I220*H220,2)</f>
        <v>0</v>
      </c>
      <c r="K220" s="221" t="s">
        <v>147</v>
      </c>
      <c r="L220" s="45"/>
      <c r="M220" s="226" t="s">
        <v>1</v>
      </c>
      <c r="N220" s="227" t="s">
        <v>41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223</v>
      </c>
      <c r="AT220" s="230" t="s">
        <v>143</v>
      </c>
      <c r="AU220" s="230" t="s">
        <v>86</v>
      </c>
      <c r="AY220" s="18" t="s">
        <v>140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84</v>
      </c>
      <c r="BK220" s="231">
        <f>ROUND(I220*H220,2)</f>
        <v>0</v>
      </c>
      <c r="BL220" s="18" t="s">
        <v>223</v>
      </c>
      <c r="BM220" s="230" t="s">
        <v>350</v>
      </c>
    </row>
    <row r="221" s="2" customFormat="1" ht="24.15" customHeight="1">
      <c r="A221" s="39"/>
      <c r="B221" s="40"/>
      <c r="C221" s="276" t="s">
        <v>351</v>
      </c>
      <c r="D221" s="276" t="s">
        <v>317</v>
      </c>
      <c r="E221" s="277" t="s">
        <v>352</v>
      </c>
      <c r="F221" s="278" t="s">
        <v>353</v>
      </c>
      <c r="G221" s="279" t="s">
        <v>146</v>
      </c>
      <c r="H221" s="280">
        <v>21.199999999999999</v>
      </c>
      <c r="I221" s="281"/>
      <c r="J221" s="282">
        <f>ROUND(I221*H221,2)</f>
        <v>0</v>
      </c>
      <c r="K221" s="278" t="s">
        <v>147</v>
      </c>
      <c r="L221" s="283"/>
      <c r="M221" s="284" t="s">
        <v>1</v>
      </c>
      <c r="N221" s="285" t="s">
        <v>41</v>
      </c>
      <c r="O221" s="92"/>
      <c r="P221" s="228">
        <f>O221*H221</f>
        <v>0</v>
      </c>
      <c r="Q221" s="228">
        <v>0.0030000000000000001</v>
      </c>
      <c r="R221" s="228">
        <f>Q221*H221</f>
        <v>0.063600000000000004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298</v>
      </c>
      <c r="AT221" s="230" t="s">
        <v>317</v>
      </c>
      <c r="AU221" s="230" t="s">
        <v>86</v>
      </c>
      <c r="AY221" s="18" t="s">
        <v>140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84</v>
      </c>
      <c r="BK221" s="231">
        <f>ROUND(I221*H221,2)</f>
        <v>0</v>
      </c>
      <c r="BL221" s="18" t="s">
        <v>223</v>
      </c>
      <c r="BM221" s="230" t="s">
        <v>354</v>
      </c>
    </row>
    <row r="222" s="13" customFormat="1">
      <c r="A222" s="13"/>
      <c r="B222" s="232"/>
      <c r="C222" s="233"/>
      <c r="D222" s="234" t="s">
        <v>150</v>
      </c>
      <c r="E222" s="233"/>
      <c r="F222" s="236" t="s">
        <v>355</v>
      </c>
      <c r="G222" s="233"/>
      <c r="H222" s="237">
        <v>21.199999999999999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150</v>
      </c>
      <c r="AU222" s="243" t="s">
        <v>86</v>
      </c>
      <c r="AV222" s="13" t="s">
        <v>86</v>
      </c>
      <c r="AW222" s="13" t="s">
        <v>4</v>
      </c>
      <c r="AX222" s="13" t="s">
        <v>84</v>
      </c>
      <c r="AY222" s="243" t="s">
        <v>140</v>
      </c>
    </row>
    <row r="223" s="2" customFormat="1" ht="24.15" customHeight="1">
      <c r="A223" s="39"/>
      <c r="B223" s="40"/>
      <c r="C223" s="219" t="s">
        <v>356</v>
      </c>
      <c r="D223" s="219" t="s">
        <v>143</v>
      </c>
      <c r="E223" s="220" t="s">
        <v>357</v>
      </c>
      <c r="F223" s="221" t="s">
        <v>358</v>
      </c>
      <c r="G223" s="222" t="s">
        <v>339</v>
      </c>
      <c r="H223" s="286"/>
      <c r="I223" s="224"/>
      <c r="J223" s="225">
        <f>ROUND(I223*H223,2)</f>
        <v>0</v>
      </c>
      <c r="K223" s="221" t="s">
        <v>147</v>
      </c>
      <c r="L223" s="45"/>
      <c r="M223" s="226" t="s">
        <v>1</v>
      </c>
      <c r="N223" s="227" t="s">
        <v>41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223</v>
      </c>
      <c r="AT223" s="230" t="s">
        <v>143</v>
      </c>
      <c r="AU223" s="230" t="s">
        <v>86</v>
      </c>
      <c r="AY223" s="18" t="s">
        <v>140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84</v>
      </c>
      <c r="BK223" s="231">
        <f>ROUND(I223*H223,2)</f>
        <v>0</v>
      </c>
      <c r="BL223" s="18" t="s">
        <v>223</v>
      </c>
      <c r="BM223" s="230" t="s">
        <v>359</v>
      </c>
    </row>
    <row r="224" s="12" customFormat="1" ht="22.8" customHeight="1">
      <c r="A224" s="12"/>
      <c r="B224" s="203"/>
      <c r="C224" s="204"/>
      <c r="D224" s="205" t="s">
        <v>75</v>
      </c>
      <c r="E224" s="217" t="s">
        <v>360</v>
      </c>
      <c r="F224" s="217" t="s">
        <v>361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SUM(P225:P227)</f>
        <v>0</v>
      </c>
      <c r="Q224" s="211"/>
      <c r="R224" s="212">
        <f>SUM(R225:R227)</f>
        <v>0.33357599999999998</v>
      </c>
      <c r="S224" s="211"/>
      <c r="T224" s="213">
        <f>SUM(T225:T227)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86</v>
      </c>
      <c r="AT224" s="215" t="s">
        <v>75</v>
      </c>
      <c r="AU224" s="215" t="s">
        <v>84</v>
      </c>
      <c r="AY224" s="214" t="s">
        <v>140</v>
      </c>
      <c r="BK224" s="216">
        <f>SUM(BK225:BK227)</f>
        <v>0</v>
      </c>
    </row>
    <row r="225" s="2" customFormat="1" ht="33" customHeight="1">
      <c r="A225" s="39"/>
      <c r="B225" s="40"/>
      <c r="C225" s="219" t="s">
        <v>362</v>
      </c>
      <c r="D225" s="219" t="s">
        <v>143</v>
      </c>
      <c r="E225" s="220" t="s">
        <v>363</v>
      </c>
      <c r="F225" s="221" t="s">
        <v>364</v>
      </c>
      <c r="G225" s="222" t="s">
        <v>146</v>
      </c>
      <c r="H225" s="223">
        <v>24.600000000000001</v>
      </c>
      <c r="I225" s="224"/>
      <c r="J225" s="225">
        <f>ROUND(I225*H225,2)</f>
        <v>0</v>
      </c>
      <c r="K225" s="221" t="s">
        <v>147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0.013559999999999999</v>
      </c>
      <c r="R225" s="228">
        <f>Q225*H225</f>
        <v>0.33357599999999998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223</v>
      </c>
      <c r="AT225" s="230" t="s">
        <v>143</v>
      </c>
      <c r="AU225" s="230" t="s">
        <v>86</v>
      </c>
      <c r="AY225" s="18" t="s">
        <v>140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223</v>
      </c>
      <c r="BM225" s="230" t="s">
        <v>365</v>
      </c>
    </row>
    <row r="226" s="13" customFormat="1">
      <c r="A226" s="13"/>
      <c r="B226" s="232"/>
      <c r="C226" s="233"/>
      <c r="D226" s="234" t="s">
        <v>150</v>
      </c>
      <c r="E226" s="235" t="s">
        <v>1</v>
      </c>
      <c r="F226" s="236" t="s">
        <v>366</v>
      </c>
      <c r="G226" s="233"/>
      <c r="H226" s="237">
        <v>24.600000000000001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150</v>
      </c>
      <c r="AU226" s="243" t="s">
        <v>86</v>
      </c>
      <c r="AV226" s="13" t="s">
        <v>86</v>
      </c>
      <c r="AW226" s="13" t="s">
        <v>32</v>
      </c>
      <c r="AX226" s="13" t="s">
        <v>84</v>
      </c>
      <c r="AY226" s="243" t="s">
        <v>140</v>
      </c>
    </row>
    <row r="227" s="2" customFormat="1" ht="33" customHeight="1">
      <c r="A227" s="39"/>
      <c r="B227" s="40"/>
      <c r="C227" s="219" t="s">
        <v>367</v>
      </c>
      <c r="D227" s="219" t="s">
        <v>143</v>
      </c>
      <c r="E227" s="220" t="s">
        <v>368</v>
      </c>
      <c r="F227" s="221" t="s">
        <v>369</v>
      </c>
      <c r="G227" s="222" t="s">
        <v>339</v>
      </c>
      <c r="H227" s="286"/>
      <c r="I227" s="224"/>
      <c r="J227" s="225">
        <f>ROUND(I227*H227,2)</f>
        <v>0</v>
      </c>
      <c r="K227" s="221" t="s">
        <v>147</v>
      </c>
      <c r="L227" s="45"/>
      <c r="M227" s="226" t="s">
        <v>1</v>
      </c>
      <c r="N227" s="227" t="s">
        <v>41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223</v>
      </c>
      <c r="AT227" s="230" t="s">
        <v>143</v>
      </c>
      <c r="AU227" s="230" t="s">
        <v>86</v>
      </c>
      <c r="AY227" s="18" t="s">
        <v>140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84</v>
      </c>
      <c r="BK227" s="231">
        <f>ROUND(I227*H227,2)</f>
        <v>0</v>
      </c>
      <c r="BL227" s="18" t="s">
        <v>223</v>
      </c>
      <c r="BM227" s="230" t="s">
        <v>370</v>
      </c>
    </row>
    <row r="228" s="12" customFormat="1" ht="22.8" customHeight="1">
      <c r="A228" s="12"/>
      <c r="B228" s="203"/>
      <c r="C228" s="204"/>
      <c r="D228" s="205" t="s">
        <v>75</v>
      </c>
      <c r="E228" s="217" t="s">
        <v>371</v>
      </c>
      <c r="F228" s="217" t="s">
        <v>372</v>
      </c>
      <c r="G228" s="204"/>
      <c r="H228" s="204"/>
      <c r="I228" s="207"/>
      <c r="J228" s="218">
        <f>BK228</f>
        <v>0</v>
      </c>
      <c r="K228" s="204"/>
      <c r="L228" s="209"/>
      <c r="M228" s="210"/>
      <c r="N228" s="211"/>
      <c r="O228" s="211"/>
      <c r="P228" s="212">
        <f>SUM(P229:P232)</f>
        <v>0</v>
      </c>
      <c r="Q228" s="211"/>
      <c r="R228" s="212">
        <f>SUM(R229:R232)</f>
        <v>0.048000000000000001</v>
      </c>
      <c r="S228" s="211"/>
      <c r="T228" s="213">
        <f>SUM(T229:T232)</f>
        <v>0.072000000000000008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4" t="s">
        <v>86</v>
      </c>
      <c r="AT228" s="215" t="s">
        <v>75</v>
      </c>
      <c r="AU228" s="215" t="s">
        <v>84</v>
      </c>
      <c r="AY228" s="214" t="s">
        <v>140</v>
      </c>
      <c r="BK228" s="216">
        <f>SUM(BK229:BK232)</f>
        <v>0</v>
      </c>
    </row>
    <row r="229" s="2" customFormat="1" ht="24.15" customHeight="1">
      <c r="A229" s="39"/>
      <c r="B229" s="40"/>
      <c r="C229" s="219" t="s">
        <v>373</v>
      </c>
      <c r="D229" s="219" t="s">
        <v>143</v>
      </c>
      <c r="E229" s="220" t="s">
        <v>374</v>
      </c>
      <c r="F229" s="221" t="s">
        <v>375</v>
      </c>
      <c r="G229" s="222" t="s">
        <v>376</v>
      </c>
      <c r="H229" s="223">
        <v>3</v>
      </c>
      <c r="I229" s="224"/>
      <c r="J229" s="225">
        <f>ROUND(I229*H229,2)</f>
        <v>0</v>
      </c>
      <c r="K229" s="221" t="s">
        <v>147</v>
      </c>
      <c r="L229" s="45"/>
      <c r="M229" s="226" t="s">
        <v>1</v>
      </c>
      <c r="N229" s="227" t="s">
        <v>41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223</v>
      </c>
      <c r="AT229" s="230" t="s">
        <v>143</v>
      </c>
      <c r="AU229" s="230" t="s">
        <v>86</v>
      </c>
      <c r="AY229" s="18" t="s">
        <v>140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84</v>
      </c>
      <c r="BK229" s="231">
        <f>ROUND(I229*H229,2)</f>
        <v>0</v>
      </c>
      <c r="BL229" s="18" t="s">
        <v>223</v>
      </c>
      <c r="BM229" s="230" t="s">
        <v>377</v>
      </c>
    </row>
    <row r="230" s="2" customFormat="1" ht="24.15" customHeight="1">
      <c r="A230" s="39"/>
      <c r="B230" s="40"/>
      <c r="C230" s="276" t="s">
        <v>378</v>
      </c>
      <c r="D230" s="276" t="s">
        <v>317</v>
      </c>
      <c r="E230" s="277" t="s">
        <v>379</v>
      </c>
      <c r="F230" s="278" t="s">
        <v>380</v>
      </c>
      <c r="G230" s="279" t="s">
        <v>376</v>
      </c>
      <c r="H230" s="280">
        <v>3</v>
      </c>
      <c r="I230" s="281"/>
      <c r="J230" s="282">
        <f>ROUND(I230*H230,2)</f>
        <v>0</v>
      </c>
      <c r="K230" s="278" t="s">
        <v>1</v>
      </c>
      <c r="L230" s="283"/>
      <c r="M230" s="284" t="s">
        <v>1</v>
      </c>
      <c r="N230" s="285" t="s">
        <v>41</v>
      </c>
      <c r="O230" s="92"/>
      <c r="P230" s="228">
        <f>O230*H230</f>
        <v>0</v>
      </c>
      <c r="Q230" s="228">
        <v>0.016</v>
      </c>
      <c r="R230" s="228">
        <f>Q230*H230</f>
        <v>0.048000000000000001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298</v>
      </c>
      <c r="AT230" s="230" t="s">
        <v>317</v>
      </c>
      <c r="AU230" s="230" t="s">
        <v>86</v>
      </c>
      <c r="AY230" s="18" t="s">
        <v>140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84</v>
      </c>
      <c r="BK230" s="231">
        <f>ROUND(I230*H230,2)</f>
        <v>0</v>
      </c>
      <c r="BL230" s="18" t="s">
        <v>223</v>
      </c>
      <c r="BM230" s="230" t="s">
        <v>381</v>
      </c>
    </row>
    <row r="231" s="2" customFormat="1" ht="24.15" customHeight="1">
      <c r="A231" s="39"/>
      <c r="B231" s="40"/>
      <c r="C231" s="219" t="s">
        <v>382</v>
      </c>
      <c r="D231" s="219" t="s">
        <v>143</v>
      </c>
      <c r="E231" s="220" t="s">
        <v>383</v>
      </c>
      <c r="F231" s="221" t="s">
        <v>384</v>
      </c>
      <c r="G231" s="222" t="s">
        <v>376</v>
      </c>
      <c r="H231" s="223">
        <v>3</v>
      </c>
      <c r="I231" s="224"/>
      <c r="J231" s="225">
        <f>ROUND(I231*H231,2)</f>
        <v>0</v>
      </c>
      <c r="K231" s="221" t="s">
        <v>147</v>
      </c>
      <c r="L231" s="45"/>
      <c r="M231" s="226" t="s">
        <v>1</v>
      </c>
      <c r="N231" s="227" t="s">
        <v>41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0.024</v>
      </c>
      <c r="T231" s="229">
        <f>S231*H231</f>
        <v>0.072000000000000008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223</v>
      </c>
      <c r="AT231" s="230" t="s">
        <v>143</v>
      </c>
      <c r="AU231" s="230" t="s">
        <v>86</v>
      </c>
      <c r="AY231" s="18" t="s">
        <v>140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84</v>
      </c>
      <c r="BK231" s="231">
        <f>ROUND(I231*H231,2)</f>
        <v>0</v>
      </c>
      <c r="BL231" s="18" t="s">
        <v>223</v>
      </c>
      <c r="BM231" s="230" t="s">
        <v>385</v>
      </c>
    </row>
    <row r="232" s="2" customFormat="1" ht="24.15" customHeight="1">
      <c r="A232" s="39"/>
      <c r="B232" s="40"/>
      <c r="C232" s="219" t="s">
        <v>386</v>
      </c>
      <c r="D232" s="219" t="s">
        <v>143</v>
      </c>
      <c r="E232" s="220" t="s">
        <v>387</v>
      </c>
      <c r="F232" s="221" t="s">
        <v>388</v>
      </c>
      <c r="G232" s="222" t="s">
        <v>339</v>
      </c>
      <c r="H232" s="286"/>
      <c r="I232" s="224"/>
      <c r="J232" s="225">
        <f>ROUND(I232*H232,2)</f>
        <v>0</v>
      </c>
      <c r="K232" s="221" t="s">
        <v>147</v>
      </c>
      <c r="L232" s="45"/>
      <c r="M232" s="226" t="s">
        <v>1</v>
      </c>
      <c r="N232" s="227" t="s">
        <v>41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223</v>
      </c>
      <c r="AT232" s="230" t="s">
        <v>143</v>
      </c>
      <c r="AU232" s="230" t="s">
        <v>86</v>
      </c>
      <c r="AY232" s="18" t="s">
        <v>140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84</v>
      </c>
      <c r="BK232" s="231">
        <f>ROUND(I232*H232,2)</f>
        <v>0</v>
      </c>
      <c r="BL232" s="18" t="s">
        <v>223</v>
      </c>
      <c r="BM232" s="230" t="s">
        <v>389</v>
      </c>
    </row>
    <row r="233" s="12" customFormat="1" ht="22.8" customHeight="1">
      <c r="A233" s="12"/>
      <c r="B233" s="203"/>
      <c r="C233" s="204"/>
      <c r="D233" s="205" t="s">
        <v>75</v>
      </c>
      <c r="E233" s="217" t="s">
        <v>390</v>
      </c>
      <c r="F233" s="217" t="s">
        <v>391</v>
      </c>
      <c r="G233" s="204"/>
      <c r="H233" s="204"/>
      <c r="I233" s="207"/>
      <c r="J233" s="218">
        <f>BK233</f>
        <v>0</v>
      </c>
      <c r="K233" s="204"/>
      <c r="L233" s="209"/>
      <c r="M233" s="210"/>
      <c r="N233" s="211"/>
      <c r="O233" s="211"/>
      <c r="P233" s="212">
        <f>SUM(P234:P254)</f>
        <v>0</v>
      </c>
      <c r="Q233" s="211"/>
      <c r="R233" s="212">
        <f>SUM(R234:R254)</f>
        <v>1.4715811999999999</v>
      </c>
      <c r="S233" s="211"/>
      <c r="T233" s="213">
        <f>SUM(T234:T254)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86</v>
      </c>
      <c r="AT233" s="215" t="s">
        <v>75</v>
      </c>
      <c r="AU233" s="215" t="s">
        <v>84</v>
      </c>
      <c r="AY233" s="214" t="s">
        <v>140</v>
      </c>
      <c r="BK233" s="216">
        <f>SUM(BK234:BK254)</f>
        <v>0</v>
      </c>
    </row>
    <row r="234" s="2" customFormat="1" ht="16.5" customHeight="1">
      <c r="A234" s="39"/>
      <c r="B234" s="40"/>
      <c r="C234" s="219" t="s">
        <v>392</v>
      </c>
      <c r="D234" s="219" t="s">
        <v>143</v>
      </c>
      <c r="E234" s="220" t="s">
        <v>393</v>
      </c>
      <c r="F234" s="221" t="s">
        <v>394</v>
      </c>
      <c r="G234" s="222" t="s">
        <v>146</v>
      </c>
      <c r="H234" s="223">
        <v>44.590000000000003</v>
      </c>
      <c r="I234" s="224"/>
      <c r="J234" s="225">
        <f>ROUND(I234*H234,2)</f>
        <v>0</v>
      </c>
      <c r="K234" s="221" t="s">
        <v>147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223</v>
      </c>
      <c r="AT234" s="230" t="s">
        <v>143</v>
      </c>
      <c r="AU234" s="230" t="s">
        <v>86</v>
      </c>
      <c r="AY234" s="18" t="s">
        <v>140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223</v>
      </c>
      <c r="BM234" s="230" t="s">
        <v>395</v>
      </c>
    </row>
    <row r="235" s="2" customFormat="1" ht="16.5" customHeight="1">
      <c r="A235" s="39"/>
      <c r="B235" s="40"/>
      <c r="C235" s="219" t="s">
        <v>396</v>
      </c>
      <c r="D235" s="219" t="s">
        <v>143</v>
      </c>
      <c r="E235" s="220" t="s">
        <v>397</v>
      </c>
      <c r="F235" s="221" t="s">
        <v>398</v>
      </c>
      <c r="G235" s="222" t="s">
        <v>146</v>
      </c>
      <c r="H235" s="223">
        <v>44.590000000000003</v>
      </c>
      <c r="I235" s="224"/>
      <c r="J235" s="225">
        <f>ROUND(I235*H235,2)</f>
        <v>0</v>
      </c>
      <c r="K235" s="221" t="s">
        <v>147</v>
      </c>
      <c r="L235" s="45"/>
      <c r="M235" s="226" t="s">
        <v>1</v>
      </c>
      <c r="N235" s="227" t="s">
        <v>41</v>
      </c>
      <c r="O235" s="92"/>
      <c r="P235" s="228">
        <f>O235*H235</f>
        <v>0</v>
      </c>
      <c r="Q235" s="228">
        <v>0.00029999999999999997</v>
      </c>
      <c r="R235" s="228">
        <f>Q235*H235</f>
        <v>0.013377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223</v>
      </c>
      <c r="AT235" s="230" t="s">
        <v>143</v>
      </c>
      <c r="AU235" s="230" t="s">
        <v>86</v>
      </c>
      <c r="AY235" s="18" t="s">
        <v>140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84</v>
      </c>
      <c r="BK235" s="231">
        <f>ROUND(I235*H235,2)</f>
        <v>0</v>
      </c>
      <c r="BL235" s="18" t="s">
        <v>223</v>
      </c>
      <c r="BM235" s="230" t="s">
        <v>399</v>
      </c>
    </row>
    <row r="236" s="2" customFormat="1" ht="16.5" customHeight="1">
      <c r="A236" s="39"/>
      <c r="B236" s="40"/>
      <c r="C236" s="219" t="s">
        <v>400</v>
      </c>
      <c r="D236" s="219" t="s">
        <v>143</v>
      </c>
      <c r="E236" s="220" t="s">
        <v>401</v>
      </c>
      <c r="F236" s="221" t="s">
        <v>402</v>
      </c>
      <c r="G236" s="222" t="s">
        <v>403</v>
      </c>
      <c r="H236" s="223">
        <v>2.3999999999999999</v>
      </c>
      <c r="I236" s="224"/>
      <c r="J236" s="225">
        <f>ROUND(I236*H236,2)</f>
        <v>0</v>
      </c>
      <c r="K236" s="221" t="s">
        <v>147</v>
      </c>
      <c r="L236" s="45"/>
      <c r="M236" s="226" t="s">
        <v>1</v>
      </c>
      <c r="N236" s="227" t="s">
        <v>41</v>
      </c>
      <c r="O236" s="92"/>
      <c r="P236" s="228">
        <f>O236*H236</f>
        <v>0</v>
      </c>
      <c r="Q236" s="228">
        <v>0.00020000000000000001</v>
      </c>
      <c r="R236" s="228">
        <f>Q236*H236</f>
        <v>0.00048000000000000001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223</v>
      </c>
      <c r="AT236" s="230" t="s">
        <v>143</v>
      </c>
      <c r="AU236" s="230" t="s">
        <v>86</v>
      </c>
      <c r="AY236" s="18" t="s">
        <v>140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84</v>
      </c>
      <c r="BK236" s="231">
        <f>ROUND(I236*H236,2)</f>
        <v>0</v>
      </c>
      <c r="BL236" s="18" t="s">
        <v>223</v>
      </c>
      <c r="BM236" s="230" t="s">
        <v>404</v>
      </c>
    </row>
    <row r="237" s="13" customFormat="1">
      <c r="A237" s="13"/>
      <c r="B237" s="232"/>
      <c r="C237" s="233"/>
      <c r="D237" s="234" t="s">
        <v>150</v>
      </c>
      <c r="E237" s="235" t="s">
        <v>1</v>
      </c>
      <c r="F237" s="236" t="s">
        <v>405</v>
      </c>
      <c r="G237" s="233"/>
      <c r="H237" s="237">
        <v>2.3999999999999999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150</v>
      </c>
      <c r="AU237" s="243" t="s">
        <v>86</v>
      </c>
      <c r="AV237" s="13" t="s">
        <v>86</v>
      </c>
      <c r="AW237" s="13" t="s">
        <v>32</v>
      </c>
      <c r="AX237" s="13" t="s">
        <v>84</v>
      </c>
      <c r="AY237" s="243" t="s">
        <v>140</v>
      </c>
    </row>
    <row r="238" s="2" customFormat="1" ht="16.5" customHeight="1">
      <c r="A238" s="39"/>
      <c r="B238" s="40"/>
      <c r="C238" s="276" t="s">
        <v>406</v>
      </c>
      <c r="D238" s="276" t="s">
        <v>317</v>
      </c>
      <c r="E238" s="277" t="s">
        <v>407</v>
      </c>
      <c r="F238" s="278" t="s">
        <v>408</v>
      </c>
      <c r="G238" s="279" t="s">
        <v>403</v>
      </c>
      <c r="H238" s="280">
        <v>2.6400000000000001</v>
      </c>
      <c r="I238" s="281"/>
      <c r="J238" s="282">
        <f>ROUND(I238*H238,2)</f>
        <v>0</v>
      </c>
      <c r="K238" s="278" t="s">
        <v>1</v>
      </c>
      <c r="L238" s="283"/>
      <c r="M238" s="284" t="s">
        <v>1</v>
      </c>
      <c r="N238" s="285" t="s">
        <v>41</v>
      </c>
      <c r="O238" s="92"/>
      <c r="P238" s="228">
        <f>O238*H238</f>
        <v>0</v>
      </c>
      <c r="Q238" s="228">
        <v>0.00040000000000000002</v>
      </c>
      <c r="R238" s="228">
        <f>Q238*H238</f>
        <v>0.0010560000000000001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298</v>
      </c>
      <c r="AT238" s="230" t="s">
        <v>317</v>
      </c>
      <c r="AU238" s="230" t="s">
        <v>86</v>
      </c>
      <c r="AY238" s="18" t="s">
        <v>140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84</v>
      </c>
      <c r="BK238" s="231">
        <f>ROUND(I238*H238,2)</f>
        <v>0</v>
      </c>
      <c r="BL238" s="18" t="s">
        <v>223</v>
      </c>
      <c r="BM238" s="230" t="s">
        <v>409</v>
      </c>
    </row>
    <row r="239" s="13" customFormat="1">
      <c r="A239" s="13"/>
      <c r="B239" s="232"/>
      <c r="C239" s="233"/>
      <c r="D239" s="234" t="s">
        <v>150</v>
      </c>
      <c r="E239" s="233"/>
      <c r="F239" s="236" t="s">
        <v>410</v>
      </c>
      <c r="G239" s="233"/>
      <c r="H239" s="237">
        <v>2.6400000000000001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150</v>
      </c>
      <c r="AU239" s="243" t="s">
        <v>86</v>
      </c>
      <c r="AV239" s="13" t="s">
        <v>86</v>
      </c>
      <c r="AW239" s="13" t="s">
        <v>4</v>
      </c>
      <c r="AX239" s="13" t="s">
        <v>84</v>
      </c>
      <c r="AY239" s="243" t="s">
        <v>140</v>
      </c>
    </row>
    <row r="240" s="2" customFormat="1" ht="33" customHeight="1">
      <c r="A240" s="39"/>
      <c r="B240" s="40"/>
      <c r="C240" s="219" t="s">
        <v>411</v>
      </c>
      <c r="D240" s="219" t="s">
        <v>143</v>
      </c>
      <c r="E240" s="220" t="s">
        <v>412</v>
      </c>
      <c r="F240" s="221" t="s">
        <v>413</v>
      </c>
      <c r="G240" s="222" t="s">
        <v>403</v>
      </c>
      <c r="H240" s="223">
        <v>8.5500000000000007</v>
      </c>
      <c r="I240" s="224"/>
      <c r="J240" s="225">
        <f>ROUND(I240*H240,2)</f>
        <v>0</v>
      </c>
      <c r="K240" s="221" t="s">
        <v>147</v>
      </c>
      <c r="L240" s="45"/>
      <c r="M240" s="226" t="s">
        <v>1</v>
      </c>
      <c r="N240" s="227" t="s">
        <v>41</v>
      </c>
      <c r="O240" s="92"/>
      <c r="P240" s="228">
        <f>O240*H240</f>
        <v>0</v>
      </c>
      <c r="Q240" s="228">
        <v>0.00058</v>
      </c>
      <c r="R240" s="228">
        <f>Q240*H240</f>
        <v>0.0049590000000000007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223</v>
      </c>
      <c r="AT240" s="230" t="s">
        <v>143</v>
      </c>
      <c r="AU240" s="230" t="s">
        <v>86</v>
      </c>
      <c r="AY240" s="18" t="s">
        <v>140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84</v>
      </c>
      <c r="BK240" s="231">
        <f>ROUND(I240*H240,2)</f>
        <v>0</v>
      </c>
      <c r="BL240" s="18" t="s">
        <v>223</v>
      </c>
      <c r="BM240" s="230" t="s">
        <v>414</v>
      </c>
    </row>
    <row r="241" s="13" customFormat="1">
      <c r="A241" s="13"/>
      <c r="B241" s="232"/>
      <c r="C241" s="233"/>
      <c r="D241" s="234" t="s">
        <v>150</v>
      </c>
      <c r="E241" s="235" t="s">
        <v>1</v>
      </c>
      <c r="F241" s="236" t="s">
        <v>415</v>
      </c>
      <c r="G241" s="233"/>
      <c r="H241" s="237">
        <v>4.5999999999999996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150</v>
      </c>
      <c r="AU241" s="243" t="s">
        <v>86</v>
      </c>
      <c r="AV241" s="13" t="s">
        <v>86</v>
      </c>
      <c r="AW241" s="13" t="s">
        <v>32</v>
      </c>
      <c r="AX241" s="13" t="s">
        <v>76</v>
      </c>
      <c r="AY241" s="243" t="s">
        <v>140</v>
      </c>
    </row>
    <row r="242" s="13" customFormat="1">
      <c r="A242" s="13"/>
      <c r="B242" s="232"/>
      <c r="C242" s="233"/>
      <c r="D242" s="234" t="s">
        <v>150</v>
      </c>
      <c r="E242" s="235" t="s">
        <v>1</v>
      </c>
      <c r="F242" s="236" t="s">
        <v>416</v>
      </c>
      <c r="G242" s="233"/>
      <c r="H242" s="237">
        <v>3.9500000000000002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150</v>
      </c>
      <c r="AU242" s="243" t="s">
        <v>86</v>
      </c>
      <c r="AV242" s="13" t="s">
        <v>86</v>
      </c>
      <c r="AW242" s="13" t="s">
        <v>32</v>
      </c>
      <c r="AX242" s="13" t="s">
        <v>76</v>
      </c>
      <c r="AY242" s="243" t="s">
        <v>140</v>
      </c>
    </row>
    <row r="243" s="15" customFormat="1">
      <c r="A243" s="15"/>
      <c r="B243" s="254"/>
      <c r="C243" s="255"/>
      <c r="D243" s="234" t="s">
        <v>150</v>
      </c>
      <c r="E243" s="256" t="s">
        <v>1</v>
      </c>
      <c r="F243" s="257" t="s">
        <v>168</v>
      </c>
      <c r="G243" s="255"/>
      <c r="H243" s="258">
        <v>8.5500000000000007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4" t="s">
        <v>150</v>
      </c>
      <c r="AU243" s="264" t="s">
        <v>86</v>
      </c>
      <c r="AV243" s="15" t="s">
        <v>148</v>
      </c>
      <c r="AW243" s="15" t="s">
        <v>32</v>
      </c>
      <c r="AX243" s="15" t="s">
        <v>84</v>
      </c>
      <c r="AY243" s="264" t="s">
        <v>140</v>
      </c>
    </row>
    <row r="244" s="2" customFormat="1" ht="24.15" customHeight="1">
      <c r="A244" s="39"/>
      <c r="B244" s="40"/>
      <c r="C244" s="276" t="s">
        <v>417</v>
      </c>
      <c r="D244" s="276" t="s">
        <v>317</v>
      </c>
      <c r="E244" s="277" t="s">
        <v>418</v>
      </c>
      <c r="F244" s="278" t="s">
        <v>419</v>
      </c>
      <c r="G244" s="279" t="s">
        <v>403</v>
      </c>
      <c r="H244" s="280">
        <v>9.4049999999999994</v>
      </c>
      <c r="I244" s="281"/>
      <c r="J244" s="282">
        <f>ROUND(I244*H244,2)</f>
        <v>0</v>
      </c>
      <c r="K244" s="278" t="s">
        <v>147</v>
      </c>
      <c r="L244" s="283"/>
      <c r="M244" s="284" t="s">
        <v>1</v>
      </c>
      <c r="N244" s="285" t="s">
        <v>41</v>
      </c>
      <c r="O244" s="92"/>
      <c r="P244" s="228">
        <f>O244*H244</f>
        <v>0</v>
      </c>
      <c r="Q244" s="228">
        <v>0.00264</v>
      </c>
      <c r="R244" s="228">
        <f>Q244*H244</f>
        <v>0.024829199999999999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298</v>
      </c>
      <c r="AT244" s="230" t="s">
        <v>317</v>
      </c>
      <c r="AU244" s="230" t="s">
        <v>86</v>
      </c>
      <c r="AY244" s="18" t="s">
        <v>140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84</v>
      </c>
      <c r="BK244" s="231">
        <f>ROUND(I244*H244,2)</f>
        <v>0</v>
      </c>
      <c r="BL244" s="18" t="s">
        <v>223</v>
      </c>
      <c r="BM244" s="230" t="s">
        <v>420</v>
      </c>
    </row>
    <row r="245" s="13" customFormat="1">
      <c r="A245" s="13"/>
      <c r="B245" s="232"/>
      <c r="C245" s="233"/>
      <c r="D245" s="234" t="s">
        <v>150</v>
      </c>
      <c r="E245" s="233"/>
      <c r="F245" s="236" t="s">
        <v>421</v>
      </c>
      <c r="G245" s="233"/>
      <c r="H245" s="237">
        <v>9.4049999999999994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150</v>
      </c>
      <c r="AU245" s="243" t="s">
        <v>86</v>
      </c>
      <c r="AV245" s="13" t="s">
        <v>86</v>
      </c>
      <c r="AW245" s="13" t="s">
        <v>4</v>
      </c>
      <c r="AX245" s="13" t="s">
        <v>84</v>
      </c>
      <c r="AY245" s="243" t="s">
        <v>140</v>
      </c>
    </row>
    <row r="246" s="2" customFormat="1" ht="33" customHeight="1">
      <c r="A246" s="39"/>
      <c r="B246" s="40"/>
      <c r="C246" s="219" t="s">
        <v>422</v>
      </c>
      <c r="D246" s="219" t="s">
        <v>143</v>
      </c>
      <c r="E246" s="220" t="s">
        <v>423</v>
      </c>
      <c r="F246" s="221" t="s">
        <v>424</v>
      </c>
      <c r="G246" s="222" t="s">
        <v>146</v>
      </c>
      <c r="H246" s="223">
        <v>44.590000000000003</v>
      </c>
      <c r="I246" s="224"/>
      <c r="J246" s="225">
        <f>ROUND(I246*H246,2)</f>
        <v>0</v>
      </c>
      <c r="K246" s="221" t="s">
        <v>147</v>
      </c>
      <c r="L246" s="45"/>
      <c r="M246" s="226" t="s">
        <v>1</v>
      </c>
      <c r="N246" s="227" t="s">
        <v>41</v>
      </c>
      <c r="O246" s="92"/>
      <c r="P246" s="228">
        <f>O246*H246</f>
        <v>0</v>
      </c>
      <c r="Q246" s="228">
        <v>0.0060000000000000001</v>
      </c>
      <c r="R246" s="228">
        <f>Q246*H246</f>
        <v>0.26754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223</v>
      </c>
      <c r="AT246" s="230" t="s">
        <v>143</v>
      </c>
      <c r="AU246" s="230" t="s">
        <v>86</v>
      </c>
      <c r="AY246" s="18" t="s">
        <v>140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84</v>
      </c>
      <c r="BK246" s="231">
        <f>ROUND(I246*H246,2)</f>
        <v>0</v>
      </c>
      <c r="BL246" s="18" t="s">
        <v>223</v>
      </c>
      <c r="BM246" s="230" t="s">
        <v>425</v>
      </c>
    </row>
    <row r="247" s="13" customFormat="1">
      <c r="A247" s="13"/>
      <c r="B247" s="232"/>
      <c r="C247" s="233"/>
      <c r="D247" s="234" t="s">
        <v>150</v>
      </c>
      <c r="E247" s="235" t="s">
        <v>1</v>
      </c>
      <c r="F247" s="236" t="s">
        <v>426</v>
      </c>
      <c r="G247" s="233"/>
      <c r="H247" s="237">
        <v>24.399999999999999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150</v>
      </c>
      <c r="AU247" s="243" t="s">
        <v>86</v>
      </c>
      <c r="AV247" s="13" t="s">
        <v>86</v>
      </c>
      <c r="AW247" s="13" t="s">
        <v>32</v>
      </c>
      <c r="AX247" s="13" t="s">
        <v>76</v>
      </c>
      <c r="AY247" s="243" t="s">
        <v>140</v>
      </c>
    </row>
    <row r="248" s="13" customFormat="1">
      <c r="A248" s="13"/>
      <c r="B248" s="232"/>
      <c r="C248" s="233"/>
      <c r="D248" s="234" t="s">
        <v>150</v>
      </c>
      <c r="E248" s="235" t="s">
        <v>1</v>
      </c>
      <c r="F248" s="236" t="s">
        <v>427</v>
      </c>
      <c r="G248" s="233"/>
      <c r="H248" s="237">
        <v>20.190000000000001</v>
      </c>
      <c r="I248" s="238"/>
      <c r="J248" s="233"/>
      <c r="K248" s="233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150</v>
      </c>
      <c r="AU248" s="243" t="s">
        <v>86</v>
      </c>
      <c r="AV248" s="13" t="s">
        <v>86</v>
      </c>
      <c r="AW248" s="13" t="s">
        <v>32</v>
      </c>
      <c r="AX248" s="13" t="s">
        <v>76</v>
      </c>
      <c r="AY248" s="243" t="s">
        <v>140</v>
      </c>
    </row>
    <row r="249" s="15" customFormat="1">
      <c r="A249" s="15"/>
      <c r="B249" s="254"/>
      <c r="C249" s="255"/>
      <c r="D249" s="234" t="s">
        <v>150</v>
      </c>
      <c r="E249" s="256" t="s">
        <v>1</v>
      </c>
      <c r="F249" s="257" t="s">
        <v>168</v>
      </c>
      <c r="G249" s="255"/>
      <c r="H249" s="258">
        <v>44.590000000000003</v>
      </c>
      <c r="I249" s="259"/>
      <c r="J249" s="255"/>
      <c r="K249" s="255"/>
      <c r="L249" s="260"/>
      <c r="M249" s="261"/>
      <c r="N249" s="262"/>
      <c r="O249" s="262"/>
      <c r="P249" s="262"/>
      <c r="Q249" s="262"/>
      <c r="R249" s="262"/>
      <c r="S249" s="262"/>
      <c r="T249" s="263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4" t="s">
        <v>150</v>
      </c>
      <c r="AU249" s="264" t="s">
        <v>86</v>
      </c>
      <c r="AV249" s="15" t="s">
        <v>148</v>
      </c>
      <c r="AW249" s="15" t="s">
        <v>32</v>
      </c>
      <c r="AX249" s="15" t="s">
        <v>84</v>
      </c>
      <c r="AY249" s="264" t="s">
        <v>140</v>
      </c>
    </row>
    <row r="250" s="2" customFormat="1" ht="24.15" customHeight="1">
      <c r="A250" s="39"/>
      <c r="B250" s="40"/>
      <c r="C250" s="276" t="s">
        <v>428</v>
      </c>
      <c r="D250" s="276" t="s">
        <v>317</v>
      </c>
      <c r="E250" s="277" t="s">
        <v>429</v>
      </c>
      <c r="F250" s="278" t="s">
        <v>430</v>
      </c>
      <c r="G250" s="279" t="s">
        <v>146</v>
      </c>
      <c r="H250" s="280">
        <v>49.048999999999999</v>
      </c>
      <c r="I250" s="281"/>
      <c r="J250" s="282">
        <f>ROUND(I250*H250,2)</f>
        <v>0</v>
      </c>
      <c r="K250" s="278" t="s">
        <v>1</v>
      </c>
      <c r="L250" s="283"/>
      <c r="M250" s="284" t="s">
        <v>1</v>
      </c>
      <c r="N250" s="285" t="s">
        <v>41</v>
      </c>
      <c r="O250" s="92"/>
      <c r="P250" s="228">
        <f>O250*H250</f>
        <v>0</v>
      </c>
      <c r="Q250" s="228">
        <v>0.021999999999999999</v>
      </c>
      <c r="R250" s="228">
        <f>Q250*H250</f>
        <v>1.079078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298</v>
      </c>
      <c r="AT250" s="230" t="s">
        <v>317</v>
      </c>
      <c r="AU250" s="230" t="s">
        <v>86</v>
      </c>
      <c r="AY250" s="18" t="s">
        <v>140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84</v>
      </c>
      <c r="BK250" s="231">
        <f>ROUND(I250*H250,2)</f>
        <v>0</v>
      </c>
      <c r="BL250" s="18" t="s">
        <v>223</v>
      </c>
      <c r="BM250" s="230" t="s">
        <v>431</v>
      </c>
    </row>
    <row r="251" s="13" customFormat="1">
      <c r="A251" s="13"/>
      <c r="B251" s="232"/>
      <c r="C251" s="233"/>
      <c r="D251" s="234" t="s">
        <v>150</v>
      </c>
      <c r="E251" s="233"/>
      <c r="F251" s="236" t="s">
        <v>432</v>
      </c>
      <c r="G251" s="233"/>
      <c r="H251" s="237">
        <v>49.048999999999999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150</v>
      </c>
      <c r="AU251" s="243" t="s">
        <v>86</v>
      </c>
      <c r="AV251" s="13" t="s">
        <v>86</v>
      </c>
      <c r="AW251" s="13" t="s">
        <v>4</v>
      </c>
      <c r="AX251" s="13" t="s">
        <v>84</v>
      </c>
      <c r="AY251" s="243" t="s">
        <v>140</v>
      </c>
    </row>
    <row r="252" s="2" customFormat="1" ht="24.15" customHeight="1">
      <c r="A252" s="39"/>
      <c r="B252" s="40"/>
      <c r="C252" s="219" t="s">
        <v>433</v>
      </c>
      <c r="D252" s="219" t="s">
        <v>143</v>
      </c>
      <c r="E252" s="220" t="s">
        <v>434</v>
      </c>
      <c r="F252" s="221" t="s">
        <v>435</v>
      </c>
      <c r="G252" s="222" t="s">
        <v>146</v>
      </c>
      <c r="H252" s="223">
        <v>53.508000000000003</v>
      </c>
      <c r="I252" s="224"/>
      <c r="J252" s="225">
        <f>ROUND(I252*H252,2)</f>
        <v>0</v>
      </c>
      <c r="K252" s="221" t="s">
        <v>147</v>
      </c>
      <c r="L252" s="45"/>
      <c r="M252" s="226" t="s">
        <v>1</v>
      </c>
      <c r="N252" s="227" t="s">
        <v>41</v>
      </c>
      <c r="O252" s="92"/>
      <c r="P252" s="228">
        <f>O252*H252</f>
        <v>0</v>
      </c>
      <c r="Q252" s="228">
        <v>0.0015</v>
      </c>
      <c r="R252" s="228">
        <f>Q252*H252</f>
        <v>0.080262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223</v>
      </c>
      <c r="AT252" s="230" t="s">
        <v>143</v>
      </c>
      <c r="AU252" s="230" t="s">
        <v>86</v>
      </c>
      <c r="AY252" s="18" t="s">
        <v>140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84</v>
      </c>
      <c r="BK252" s="231">
        <f>ROUND(I252*H252,2)</f>
        <v>0</v>
      </c>
      <c r="BL252" s="18" t="s">
        <v>223</v>
      </c>
      <c r="BM252" s="230" t="s">
        <v>436</v>
      </c>
    </row>
    <row r="253" s="13" customFormat="1">
      <c r="A253" s="13"/>
      <c r="B253" s="232"/>
      <c r="C253" s="233"/>
      <c r="D253" s="234" t="s">
        <v>150</v>
      </c>
      <c r="E253" s="235" t="s">
        <v>1</v>
      </c>
      <c r="F253" s="236" t="s">
        <v>437</v>
      </c>
      <c r="G253" s="233"/>
      <c r="H253" s="237">
        <v>53.508000000000003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150</v>
      </c>
      <c r="AU253" s="243" t="s">
        <v>86</v>
      </c>
      <c r="AV253" s="13" t="s">
        <v>86</v>
      </c>
      <c r="AW253" s="13" t="s">
        <v>32</v>
      </c>
      <c r="AX253" s="13" t="s">
        <v>84</v>
      </c>
      <c r="AY253" s="243" t="s">
        <v>140</v>
      </c>
    </row>
    <row r="254" s="2" customFormat="1" ht="24.15" customHeight="1">
      <c r="A254" s="39"/>
      <c r="B254" s="40"/>
      <c r="C254" s="219" t="s">
        <v>438</v>
      </c>
      <c r="D254" s="219" t="s">
        <v>143</v>
      </c>
      <c r="E254" s="220" t="s">
        <v>439</v>
      </c>
      <c r="F254" s="221" t="s">
        <v>440</v>
      </c>
      <c r="G254" s="222" t="s">
        <v>339</v>
      </c>
      <c r="H254" s="286"/>
      <c r="I254" s="224"/>
      <c r="J254" s="225">
        <f>ROUND(I254*H254,2)</f>
        <v>0</v>
      </c>
      <c r="K254" s="221" t="s">
        <v>147</v>
      </c>
      <c r="L254" s="45"/>
      <c r="M254" s="226" t="s">
        <v>1</v>
      </c>
      <c r="N254" s="227" t="s">
        <v>41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223</v>
      </c>
      <c r="AT254" s="230" t="s">
        <v>143</v>
      </c>
      <c r="AU254" s="230" t="s">
        <v>86</v>
      </c>
      <c r="AY254" s="18" t="s">
        <v>140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84</v>
      </c>
      <c r="BK254" s="231">
        <f>ROUND(I254*H254,2)</f>
        <v>0</v>
      </c>
      <c r="BL254" s="18" t="s">
        <v>223</v>
      </c>
      <c r="BM254" s="230" t="s">
        <v>441</v>
      </c>
    </row>
    <row r="255" s="12" customFormat="1" ht="22.8" customHeight="1">
      <c r="A255" s="12"/>
      <c r="B255" s="203"/>
      <c r="C255" s="204"/>
      <c r="D255" s="205" t="s">
        <v>75</v>
      </c>
      <c r="E255" s="217" t="s">
        <v>442</v>
      </c>
      <c r="F255" s="217" t="s">
        <v>443</v>
      </c>
      <c r="G255" s="204"/>
      <c r="H255" s="204"/>
      <c r="I255" s="207"/>
      <c r="J255" s="218">
        <f>BK255</f>
        <v>0</v>
      </c>
      <c r="K255" s="204"/>
      <c r="L255" s="209"/>
      <c r="M255" s="210"/>
      <c r="N255" s="211"/>
      <c r="O255" s="211"/>
      <c r="P255" s="212">
        <f>SUM(P256:P270)</f>
        <v>0</v>
      </c>
      <c r="Q255" s="211"/>
      <c r="R255" s="212">
        <f>SUM(R256:R270)</f>
        <v>2.8788045000000002</v>
      </c>
      <c r="S255" s="211"/>
      <c r="T255" s="213">
        <f>SUM(T256:T270)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4" t="s">
        <v>86</v>
      </c>
      <c r="AT255" s="215" t="s">
        <v>75</v>
      </c>
      <c r="AU255" s="215" t="s">
        <v>84</v>
      </c>
      <c r="AY255" s="214" t="s">
        <v>140</v>
      </c>
      <c r="BK255" s="216">
        <f>SUM(BK256:BK270)</f>
        <v>0</v>
      </c>
    </row>
    <row r="256" s="2" customFormat="1" ht="16.5" customHeight="1">
      <c r="A256" s="39"/>
      <c r="B256" s="40"/>
      <c r="C256" s="219" t="s">
        <v>444</v>
      </c>
      <c r="D256" s="219" t="s">
        <v>143</v>
      </c>
      <c r="E256" s="220" t="s">
        <v>445</v>
      </c>
      <c r="F256" s="221" t="s">
        <v>446</v>
      </c>
      <c r="G256" s="222" t="s">
        <v>146</v>
      </c>
      <c r="H256" s="223">
        <v>93.769999999999996</v>
      </c>
      <c r="I256" s="224"/>
      <c r="J256" s="225">
        <f>ROUND(I256*H256,2)</f>
        <v>0</v>
      </c>
      <c r="K256" s="221" t="s">
        <v>147</v>
      </c>
      <c r="L256" s="45"/>
      <c r="M256" s="226" t="s">
        <v>1</v>
      </c>
      <c r="N256" s="227" t="s">
        <v>41</v>
      </c>
      <c r="O256" s="92"/>
      <c r="P256" s="228">
        <f>O256*H256</f>
        <v>0</v>
      </c>
      <c r="Q256" s="228">
        <v>0.00029999999999999997</v>
      </c>
      <c r="R256" s="228">
        <f>Q256*H256</f>
        <v>0.028130999999999996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223</v>
      </c>
      <c r="AT256" s="230" t="s">
        <v>143</v>
      </c>
      <c r="AU256" s="230" t="s">
        <v>86</v>
      </c>
      <c r="AY256" s="18" t="s">
        <v>140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84</v>
      </c>
      <c r="BK256" s="231">
        <f>ROUND(I256*H256,2)</f>
        <v>0</v>
      </c>
      <c r="BL256" s="18" t="s">
        <v>223</v>
      </c>
      <c r="BM256" s="230" t="s">
        <v>447</v>
      </c>
    </row>
    <row r="257" s="2" customFormat="1" ht="24.15" customHeight="1">
      <c r="A257" s="39"/>
      <c r="B257" s="40"/>
      <c r="C257" s="219" t="s">
        <v>448</v>
      </c>
      <c r="D257" s="219" t="s">
        <v>143</v>
      </c>
      <c r="E257" s="220" t="s">
        <v>449</v>
      </c>
      <c r="F257" s="221" t="s">
        <v>450</v>
      </c>
      <c r="G257" s="222" t="s">
        <v>146</v>
      </c>
      <c r="H257" s="223">
        <v>53.18</v>
      </c>
      <c r="I257" s="224"/>
      <c r="J257" s="225">
        <f>ROUND(I257*H257,2)</f>
        <v>0</v>
      </c>
      <c r="K257" s="221" t="s">
        <v>147</v>
      </c>
      <c r="L257" s="45"/>
      <c r="M257" s="226" t="s">
        <v>1</v>
      </c>
      <c r="N257" s="227" t="s">
        <v>41</v>
      </c>
      <c r="O257" s="92"/>
      <c r="P257" s="228">
        <f>O257*H257</f>
        <v>0</v>
      </c>
      <c r="Q257" s="228">
        <v>0.0015</v>
      </c>
      <c r="R257" s="228">
        <f>Q257*H257</f>
        <v>0.079770000000000008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223</v>
      </c>
      <c r="AT257" s="230" t="s">
        <v>143</v>
      </c>
      <c r="AU257" s="230" t="s">
        <v>86</v>
      </c>
      <c r="AY257" s="18" t="s">
        <v>140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84</v>
      </c>
      <c r="BK257" s="231">
        <f>ROUND(I257*H257,2)</f>
        <v>0</v>
      </c>
      <c r="BL257" s="18" t="s">
        <v>223</v>
      </c>
      <c r="BM257" s="230" t="s">
        <v>451</v>
      </c>
    </row>
    <row r="258" s="13" customFormat="1">
      <c r="A258" s="13"/>
      <c r="B258" s="232"/>
      <c r="C258" s="233"/>
      <c r="D258" s="234" t="s">
        <v>150</v>
      </c>
      <c r="E258" s="235" t="s">
        <v>1</v>
      </c>
      <c r="F258" s="236" t="s">
        <v>452</v>
      </c>
      <c r="G258" s="233"/>
      <c r="H258" s="237">
        <v>27.07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150</v>
      </c>
      <c r="AU258" s="243" t="s">
        <v>86</v>
      </c>
      <c r="AV258" s="13" t="s">
        <v>86</v>
      </c>
      <c r="AW258" s="13" t="s">
        <v>32</v>
      </c>
      <c r="AX258" s="13" t="s">
        <v>76</v>
      </c>
      <c r="AY258" s="243" t="s">
        <v>140</v>
      </c>
    </row>
    <row r="259" s="13" customFormat="1">
      <c r="A259" s="13"/>
      <c r="B259" s="232"/>
      <c r="C259" s="233"/>
      <c r="D259" s="234" t="s">
        <v>150</v>
      </c>
      <c r="E259" s="235" t="s">
        <v>1</v>
      </c>
      <c r="F259" s="236" t="s">
        <v>453</v>
      </c>
      <c r="G259" s="233"/>
      <c r="H259" s="237">
        <v>26.109999999999999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150</v>
      </c>
      <c r="AU259" s="243" t="s">
        <v>86</v>
      </c>
      <c r="AV259" s="13" t="s">
        <v>86</v>
      </c>
      <c r="AW259" s="13" t="s">
        <v>32</v>
      </c>
      <c r="AX259" s="13" t="s">
        <v>76</v>
      </c>
      <c r="AY259" s="243" t="s">
        <v>140</v>
      </c>
    </row>
    <row r="260" s="15" customFormat="1">
      <c r="A260" s="15"/>
      <c r="B260" s="254"/>
      <c r="C260" s="255"/>
      <c r="D260" s="234" t="s">
        <v>150</v>
      </c>
      <c r="E260" s="256" t="s">
        <v>1</v>
      </c>
      <c r="F260" s="257" t="s">
        <v>168</v>
      </c>
      <c r="G260" s="255"/>
      <c r="H260" s="258">
        <v>53.18</v>
      </c>
      <c r="I260" s="259"/>
      <c r="J260" s="255"/>
      <c r="K260" s="255"/>
      <c r="L260" s="260"/>
      <c r="M260" s="261"/>
      <c r="N260" s="262"/>
      <c r="O260" s="262"/>
      <c r="P260" s="262"/>
      <c r="Q260" s="262"/>
      <c r="R260" s="262"/>
      <c r="S260" s="262"/>
      <c r="T260" s="263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4" t="s">
        <v>150</v>
      </c>
      <c r="AU260" s="264" t="s">
        <v>86</v>
      </c>
      <c r="AV260" s="15" t="s">
        <v>148</v>
      </c>
      <c r="AW260" s="15" t="s">
        <v>32</v>
      </c>
      <c r="AX260" s="15" t="s">
        <v>84</v>
      </c>
      <c r="AY260" s="264" t="s">
        <v>140</v>
      </c>
    </row>
    <row r="261" s="2" customFormat="1" ht="33" customHeight="1">
      <c r="A261" s="39"/>
      <c r="B261" s="40"/>
      <c r="C261" s="219" t="s">
        <v>454</v>
      </c>
      <c r="D261" s="219" t="s">
        <v>143</v>
      </c>
      <c r="E261" s="220" t="s">
        <v>455</v>
      </c>
      <c r="F261" s="221" t="s">
        <v>456</v>
      </c>
      <c r="G261" s="222" t="s">
        <v>146</v>
      </c>
      <c r="H261" s="223">
        <v>93.769999999999996</v>
      </c>
      <c r="I261" s="224"/>
      <c r="J261" s="225">
        <f>ROUND(I261*H261,2)</f>
        <v>0</v>
      </c>
      <c r="K261" s="221" t="s">
        <v>147</v>
      </c>
      <c r="L261" s="45"/>
      <c r="M261" s="226" t="s">
        <v>1</v>
      </c>
      <c r="N261" s="227" t="s">
        <v>41</v>
      </c>
      <c r="O261" s="92"/>
      <c r="P261" s="228">
        <f>O261*H261</f>
        <v>0</v>
      </c>
      <c r="Q261" s="228">
        <v>0.0075500000000000003</v>
      </c>
      <c r="R261" s="228">
        <f>Q261*H261</f>
        <v>0.70796349999999997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223</v>
      </c>
      <c r="AT261" s="230" t="s">
        <v>143</v>
      </c>
      <c r="AU261" s="230" t="s">
        <v>86</v>
      </c>
      <c r="AY261" s="18" t="s">
        <v>140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84</v>
      </c>
      <c r="BK261" s="231">
        <f>ROUND(I261*H261,2)</f>
        <v>0</v>
      </c>
      <c r="BL261" s="18" t="s">
        <v>223</v>
      </c>
      <c r="BM261" s="230" t="s">
        <v>457</v>
      </c>
    </row>
    <row r="262" s="13" customFormat="1">
      <c r="A262" s="13"/>
      <c r="B262" s="232"/>
      <c r="C262" s="233"/>
      <c r="D262" s="234" t="s">
        <v>150</v>
      </c>
      <c r="E262" s="235" t="s">
        <v>1</v>
      </c>
      <c r="F262" s="236" t="s">
        <v>458</v>
      </c>
      <c r="G262" s="233"/>
      <c r="H262" s="237">
        <v>17.420000000000002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150</v>
      </c>
      <c r="AU262" s="243" t="s">
        <v>86</v>
      </c>
      <c r="AV262" s="13" t="s">
        <v>86</v>
      </c>
      <c r="AW262" s="13" t="s">
        <v>32</v>
      </c>
      <c r="AX262" s="13" t="s">
        <v>76</v>
      </c>
      <c r="AY262" s="243" t="s">
        <v>140</v>
      </c>
    </row>
    <row r="263" s="13" customFormat="1">
      <c r="A263" s="13"/>
      <c r="B263" s="232"/>
      <c r="C263" s="233"/>
      <c r="D263" s="234" t="s">
        <v>150</v>
      </c>
      <c r="E263" s="235" t="s">
        <v>1</v>
      </c>
      <c r="F263" s="236" t="s">
        <v>459</v>
      </c>
      <c r="G263" s="233"/>
      <c r="H263" s="237">
        <v>26.850000000000001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150</v>
      </c>
      <c r="AU263" s="243" t="s">
        <v>86</v>
      </c>
      <c r="AV263" s="13" t="s">
        <v>86</v>
      </c>
      <c r="AW263" s="13" t="s">
        <v>32</v>
      </c>
      <c r="AX263" s="13" t="s">
        <v>76</v>
      </c>
      <c r="AY263" s="243" t="s">
        <v>140</v>
      </c>
    </row>
    <row r="264" s="13" customFormat="1">
      <c r="A264" s="13"/>
      <c r="B264" s="232"/>
      <c r="C264" s="233"/>
      <c r="D264" s="234" t="s">
        <v>150</v>
      </c>
      <c r="E264" s="235" t="s">
        <v>1</v>
      </c>
      <c r="F264" s="236" t="s">
        <v>460</v>
      </c>
      <c r="G264" s="233"/>
      <c r="H264" s="237">
        <v>25.949999999999999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150</v>
      </c>
      <c r="AU264" s="243" t="s">
        <v>86</v>
      </c>
      <c r="AV264" s="13" t="s">
        <v>86</v>
      </c>
      <c r="AW264" s="13" t="s">
        <v>32</v>
      </c>
      <c r="AX264" s="13" t="s">
        <v>76</v>
      </c>
      <c r="AY264" s="243" t="s">
        <v>140</v>
      </c>
    </row>
    <row r="265" s="13" customFormat="1">
      <c r="A265" s="13"/>
      <c r="B265" s="232"/>
      <c r="C265" s="233"/>
      <c r="D265" s="234" t="s">
        <v>150</v>
      </c>
      <c r="E265" s="235" t="s">
        <v>1</v>
      </c>
      <c r="F265" s="236" t="s">
        <v>461</v>
      </c>
      <c r="G265" s="233"/>
      <c r="H265" s="237">
        <v>23.550000000000001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150</v>
      </c>
      <c r="AU265" s="243" t="s">
        <v>86</v>
      </c>
      <c r="AV265" s="13" t="s">
        <v>86</v>
      </c>
      <c r="AW265" s="13" t="s">
        <v>32</v>
      </c>
      <c r="AX265" s="13" t="s">
        <v>76</v>
      </c>
      <c r="AY265" s="243" t="s">
        <v>140</v>
      </c>
    </row>
    <row r="266" s="15" customFormat="1">
      <c r="A266" s="15"/>
      <c r="B266" s="254"/>
      <c r="C266" s="255"/>
      <c r="D266" s="234" t="s">
        <v>150</v>
      </c>
      <c r="E266" s="256" t="s">
        <v>1</v>
      </c>
      <c r="F266" s="257" t="s">
        <v>168</v>
      </c>
      <c r="G266" s="255"/>
      <c r="H266" s="258">
        <v>93.769999999999996</v>
      </c>
      <c r="I266" s="259"/>
      <c r="J266" s="255"/>
      <c r="K266" s="255"/>
      <c r="L266" s="260"/>
      <c r="M266" s="261"/>
      <c r="N266" s="262"/>
      <c r="O266" s="262"/>
      <c r="P266" s="262"/>
      <c r="Q266" s="262"/>
      <c r="R266" s="262"/>
      <c r="S266" s="262"/>
      <c r="T266" s="263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4" t="s">
        <v>150</v>
      </c>
      <c r="AU266" s="264" t="s">
        <v>86</v>
      </c>
      <c r="AV266" s="15" t="s">
        <v>148</v>
      </c>
      <c r="AW266" s="15" t="s">
        <v>32</v>
      </c>
      <c r="AX266" s="15" t="s">
        <v>84</v>
      </c>
      <c r="AY266" s="264" t="s">
        <v>140</v>
      </c>
    </row>
    <row r="267" s="2" customFormat="1" ht="16.5" customHeight="1">
      <c r="A267" s="39"/>
      <c r="B267" s="40"/>
      <c r="C267" s="276" t="s">
        <v>462</v>
      </c>
      <c r="D267" s="276" t="s">
        <v>317</v>
      </c>
      <c r="E267" s="277" t="s">
        <v>463</v>
      </c>
      <c r="F267" s="278" t="s">
        <v>464</v>
      </c>
      <c r="G267" s="279" t="s">
        <v>146</v>
      </c>
      <c r="H267" s="280">
        <v>103.14700000000001</v>
      </c>
      <c r="I267" s="281"/>
      <c r="J267" s="282">
        <f>ROUND(I267*H267,2)</f>
        <v>0</v>
      </c>
      <c r="K267" s="278" t="s">
        <v>1</v>
      </c>
      <c r="L267" s="283"/>
      <c r="M267" s="284" t="s">
        <v>1</v>
      </c>
      <c r="N267" s="285" t="s">
        <v>41</v>
      </c>
      <c r="O267" s="92"/>
      <c r="P267" s="228">
        <f>O267*H267</f>
        <v>0</v>
      </c>
      <c r="Q267" s="228">
        <v>0.02</v>
      </c>
      <c r="R267" s="228">
        <f>Q267*H267</f>
        <v>2.0629400000000002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298</v>
      </c>
      <c r="AT267" s="230" t="s">
        <v>317</v>
      </c>
      <c r="AU267" s="230" t="s">
        <v>86</v>
      </c>
      <c r="AY267" s="18" t="s">
        <v>140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223</v>
      </c>
      <c r="BM267" s="230" t="s">
        <v>465</v>
      </c>
    </row>
    <row r="268" s="13" customFormat="1">
      <c r="A268" s="13"/>
      <c r="B268" s="232"/>
      <c r="C268" s="233"/>
      <c r="D268" s="234" t="s">
        <v>150</v>
      </c>
      <c r="E268" s="233"/>
      <c r="F268" s="236" t="s">
        <v>466</v>
      </c>
      <c r="G268" s="233"/>
      <c r="H268" s="237">
        <v>103.14700000000001</v>
      </c>
      <c r="I268" s="238"/>
      <c r="J268" s="233"/>
      <c r="K268" s="233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150</v>
      </c>
      <c r="AU268" s="243" t="s">
        <v>86</v>
      </c>
      <c r="AV268" s="13" t="s">
        <v>86</v>
      </c>
      <c r="AW268" s="13" t="s">
        <v>4</v>
      </c>
      <c r="AX268" s="13" t="s">
        <v>84</v>
      </c>
      <c r="AY268" s="243" t="s">
        <v>140</v>
      </c>
    </row>
    <row r="269" s="2" customFormat="1" ht="37.8" customHeight="1">
      <c r="A269" s="39"/>
      <c r="B269" s="40"/>
      <c r="C269" s="219" t="s">
        <v>467</v>
      </c>
      <c r="D269" s="219" t="s">
        <v>143</v>
      </c>
      <c r="E269" s="220" t="s">
        <v>468</v>
      </c>
      <c r="F269" s="221" t="s">
        <v>469</v>
      </c>
      <c r="G269" s="222" t="s">
        <v>146</v>
      </c>
      <c r="H269" s="223">
        <v>93.769999999999996</v>
      </c>
      <c r="I269" s="224"/>
      <c r="J269" s="225">
        <f>ROUND(I269*H269,2)</f>
        <v>0</v>
      </c>
      <c r="K269" s="221" t="s">
        <v>1</v>
      </c>
      <c r="L269" s="45"/>
      <c r="M269" s="226" t="s">
        <v>1</v>
      </c>
      <c r="N269" s="227" t="s">
        <v>41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223</v>
      </c>
      <c r="AT269" s="230" t="s">
        <v>143</v>
      </c>
      <c r="AU269" s="230" t="s">
        <v>86</v>
      </c>
      <c r="AY269" s="18" t="s">
        <v>140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84</v>
      </c>
      <c r="BK269" s="231">
        <f>ROUND(I269*H269,2)</f>
        <v>0</v>
      </c>
      <c r="BL269" s="18" t="s">
        <v>223</v>
      </c>
      <c r="BM269" s="230" t="s">
        <v>470</v>
      </c>
    </row>
    <row r="270" s="2" customFormat="1" ht="24.15" customHeight="1">
      <c r="A270" s="39"/>
      <c r="B270" s="40"/>
      <c r="C270" s="219" t="s">
        <v>471</v>
      </c>
      <c r="D270" s="219" t="s">
        <v>143</v>
      </c>
      <c r="E270" s="220" t="s">
        <v>472</v>
      </c>
      <c r="F270" s="221" t="s">
        <v>473</v>
      </c>
      <c r="G270" s="222" t="s">
        <v>339</v>
      </c>
      <c r="H270" s="286"/>
      <c r="I270" s="224"/>
      <c r="J270" s="225">
        <f>ROUND(I270*H270,2)</f>
        <v>0</v>
      </c>
      <c r="K270" s="221" t="s">
        <v>147</v>
      </c>
      <c r="L270" s="45"/>
      <c r="M270" s="226" t="s">
        <v>1</v>
      </c>
      <c r="N270" s="227" t="s">
        <v>41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223</v>
      </c>
      <c r="AT270" s="230" t="s">
        <v>143</v>
      </c>
      <c r="AU270" s="230" t="s">
        <v>86</v>
      </c>
      <c r="AY270" s="18" t="s">
        <v>140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84</v>
      </c>
      <c r="BK270" s="231">
        <f>ROUND(I270*H270,2)</f>
        <v>0</v>
      </c>
      <c r="BL270" s="18" t="s">
        <v>223</v>
      </c>
      <c r="BM270" s="230" t="s">
        <v>474</v>
      </c>
    </row>
    <row r="271" s="12" customFormat="1" ht="22.8" customHeight="1">
      <c r="A271" s="12"/>
      <c r="B271" s="203"/>
      <c r="C271" s="204"/>
      <c r="D271" s="205" t="s">
        <v>75</v>
      </c>
      <c r="E271" s="217" t="s">
        <v>475</v>
      </c>
      <c r="F271" s="217" t="s">
        <v>476</v>
      </c>
      <c r="G271" s="204"/>
      <c r="H271" s="204"/>
      <c r="I271" s="207"/>
      <c r="J271" s="218">
        <f>BK271</f>
        <v>0</v>
      </c>
      <c r="K271" s="204"/>
      <c r="L271" s="209"/>
      <c r="M271" s="210"/>
      <c r="N271" s="211"/>
      <c r="O271" s="211"/>
      <c r="P271" s="212">
        <f>SUM(P272:P273)</f>
        <v>0</v>
      </c>
      <c r="Q271" s="211"/>
      <c r="R271" s="212">
        <f>SUM(R272:R273)</f>
        <v>0.00049770000000000001</v>
      </c>
      <c r="S271" s="211"/>
      <c r="T271" s="213">
        <f>SUM(T272:T273)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4" t="s">
        <v>86</v>
      </c>
      <c r="AT271" s="215" t="s">
        <v>75</v>
      </c>
      <c r="AU271" s="215" t="s">
        <v>84</v>
      </c>
      <c r="AY271" s="214" t="s">
        <v>140</v>
      </c>
      <c r="BK271" s="216">
        <f>SUM(BK272:BK273)</f>
        <v>0</v>
      </c>
    </row>
    <row r="272" s="2" customFormat="1" ht="16.5" customHeight="1">
      <c r="A272" s="39"/>
      <c r="B272" s="40"/>
      <c r="C272" s="219" t="s">
        <v>477</v>
      </c>
      <c r="D272" s="219" t="s">
        <v>143</v>
      </c>
      <c r="E272" s="220" t="s">
        <v>478</v>
      </c>
      <c r="F272" s="221" t="s">
        <v>479</v>
      </c>
      <c r="G272" s="222" t="s">
        <v>146</v>
      </c>
      <c r="H272" s="223">
        <v>3.5550000000000002</v>
      </c>
      <c r="I272" s="224"/>
      <c r="J272" s="225">
        <f>ROUND(I272*H272,2)</f>
        <v>0</v>
      </c>
      <c r="K272" s="221" t="s">
        <v>1</v>
      </c>
      <c r="L272" s="45"/>
      <c r="M272" s="226" t="s">
        <v>1</v>
      </c>
      <c r="N272" s="227" t="s">
        <v>41</v>
      </c>
      <c r="O272" s="92"/>
      <c r="P272" s="228">
        <f>O272*H272</f>
        <v>0</v>
      </c>
      <c r="Q272" s="228">
        <v>0.00013999999999999999</v>
      </c>
      <c r="R272" s="228">
        <f>Q272*H272</f>
        <v>0.00049770000000000001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223</v>
      </c>
      <c r="AT272" s="230" t="s">
        <v>143</v>
      </c>
      <c r="AU272" s="230" t="s">
        <v>86</v>
      </c>
      <c r="AY272" s="18" t="s">
        <v>140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84</v>
      </c>
      <c r="BK272" s="231">
        <f>ROUND(I272*H272,2)</f>
        <v>0</v>
      </c>
      <c r="BL272" s="18" t="s">
        <v>223</v>
      </c>
      <c r="BM272" s="230" t="s">
        <v>480</v>
      </c>
    </row>
    <row r="273" s="13" customFormat="1">
      <c r="A273" s="13"/>
      <c r="B273" s="232"/>
      <c r="C273" s="233"/>
      <c r="D273" s="234" t="s">
        <v>150</v>
      </c>
      <c r="E273" s="235" t="s">
        <v>1</v>
      </c>
      <c r="F273" s="236" t="s">
        <v>481</v>
      </c>
      <c r="G273" s="233"/>
      <c r="H273" s="237">
        <v>3.5550000000000002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150</v>
      </c>
      <c r="AU273" s="243" t="s">
        <v>86</v>
      </c>
      <c r="AV273" s="13" t="s">
        <v>86</v>
      </c>
      <c r="AW273" s="13" t="s">
        <v>32</v>
      </c>
      <c r="AX273" s="13" t="s">
        <v>84</v>
      </c>
      <c r="AY273" s="243" t="s">
        <v>140</v>
      </c>
    </row>
    <row r="274" s="12" customFormat="1" ht="22.8" customHeight="1">
      <c r="A274" s="12"/>
      <c r="B274" s="203"/>
      <c r="C274" s="204"/>
      <c r="D274" s="205" t="s">
        <v>75</v>
      </c>
      <c r="E274" s="217" t="s">
        <v>482</v>
      </c>
      <c r="F274" s="217" t="s">
        <v>483</v>
      </c>
      <c r="G274" s="204"/>
      <c r="H274" s="204"/>
      <c r="I274" s="207"/>
      <c r="J274" s="218">
        <f>BK274</f>
        <v>0</v>
      </c>
      <c r="K274" s="204"/>
      <c r="L274" s="209"/>
      <c r="M274" s="210"/>
      <c r="N274" s="211"/>
      <c r="O274" s="211"/>
      <c r="P274" s="212">
        <f>SUM(P275:P279)</f>
        <v>0</v>
      </c>
      <c r="Q274" s="211"/>
      <c r="R274" s="212">
        <f>SUM(R275:R279)</f>
        <v>0.063723000000000002</v>
      </c>
      <c r="S274" s="211"/>
      <c r="T274" s="213">
        <f>SUM(T275:T279)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4" t="s">
        <v>86</v>
      </c>
      <c r="AT274" s="215" t="s">
        <v>75</v>
      </c>
      <c r="AU274" s="215" t="s">
        <v>84</v>
      </c>
      <c r="AY274" s="214" t="s">
        <v>140</v>
      </c>
      <c r="BK274" s="216">
        <f>SUM(BK275:BK279)</f>
        <v>0</v>
      </c>
    </row>
    <row r="275" s="2" customFormat="1" ht="24.15" customHeight="1">
      <c r="A275" s="39"/>
      <c r="B275" s="40"/>
      <c r="C275" s="219" t="s">
        <v>484</v>
      </c>
      <c r="D275" s="219" t="s">
        <v>143</v>
      </c>
      <c r="E275" s="220" t="s">
        <v>485</v>
      </c>
      <c r="F275" s="221" t="s">
        <v>486</v>
      </c>
      <c r="G275" s="222" t="s">
        <v>146</v>
      </c>
      <c r="H275" s="223">
        <v>127.446</v>
      </c>
      <c r="I275" s="224"/>
      <c r="J275" s="225">
        <f>ROUND(I275*H275,2)</f>
        <v>0</v>
      </c>
      <c r="K275" s="221" t="s">
        <v>147</v>
      </c>
      <c r="L275" s="45"/>
      <c r="M275" s="226" t="s">
        <v>1</v>
      </c>
      <c r="N275" s="227" t="s">
        <v>41</v>
      </c>
      <c r="O275" s="92"/>
      <c r="P275" s="228">
        <f>O275*H275</f>
        <v>0</v>
      </c>
      <c r="Q275" s="228">
        <v>0.00021000000000000001</v>
      </c>
      <c r="R275" s="228">
        <f>Q275*H275</f>
        <v>0.026763660000000002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223</v>
      </c>
      <c r="AT275" s="230" t="s">
        <v>143</v>
      </c>
      <c r="AU275" s="230" t="s">
        <v>86</v>
      </c>
      <c r="AY275" s="18" t="s">
        <v>140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84</v>
      </c>
      <c r="BK275" s="231">
        <f>ROUND(I275*H275,2)</f>
        <v>0</v>
      </c>
      <c r="BL275" s="18" t="s">
        <v>223</v>
      </c>
      <c r="BM275" s="230" t="s">
        <v>487</v>
      </c>
    </row>
    <row r="276" s="2" customFormat="1" ht="33" customHeight="1">
      <c r="A276" s="39"/>
      <c r="B276" s="40"/>
      <c r="C276" s="219" t="s">
        <v>488</v>
      </c>
      <c r="D276" s="219" t="s">
        <v>143</v>
      </c>
      <c r="E276" s="220" t="s">
        <v>489</v>
      </c>
      <c r="F276" s="221" t="s">
        <v>490</v>
      </c>
      <c r="G276" s="222" t="s">
        <v>146</v>
      </c>
      <c r="H276" s="223">
        <v>127.446</v>
      </c>
      <c r="I276" s="224"/>
      <c r="J276" s="225">
        <f>ROUND(I276*H276,2)</f>
        <v>0</v>
      </c>
      <c r="K276" s="221" t="s">
        <v>147</v>
      </c>
      <c r="L276" s="45"/>
      <c r="M276" s="226" t="s">
        <v>1</v>
      </c>
      <c r="N276" s="227" t="s">
        <v>41</v>
      </c>
      <c r="O276" s="92"/>
      <c r="P276" s="228">
        <f>O276*H276</f>
        <v>0</v>
      </c>
      <c r="Q276" s="228">
        <v>0.00029</v>
      </c>
      <c r="R276" s="228">
        <f>Q276*H276</f>
        <v>0.03695934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223</v>
      </c>
      <c r="AT276" s="230" t="s">
        <v>143</v>
      </c>
      <c r="AU276" s="230" t="s">
        <v>86</v>
      </c>
      <c r="AY276" s="18" t="s">
        <v>140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84</v>
      </c>
      <c r="BK276" s="231">
        <f>ROUND(I276*H276,2)</f>
        <v>0</v>
      </c>
      <c r="BL276" s="18" t="s">
        <v>223</v>
      </c>
      <c r="BM276" s="230" t="s">
        <v>491</v>
      </c>
    </row>
    <row r="277" s="13" customFormat="1">
      <c r="A277" s="13"/>
      <c r="B277" s="232"/>
      <c r="C277" s="233"/>
      <c r="D277" s="234" t="s">
        <v>150</v>
      </c>
      <c r="E277" s="235" t="s">
        <v>1</v>
      </c>
      <c r="F277" s="236" t="s">
        <v>492</v>
      </c>
      <c r="G277" s="233"/>
      <c r="H277" s="237">
        <v>44.399999999999999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150</v>
      </c>
      <c r="AU277" s="243" t="s">
        <v>86</v>
      </c>
      <c r="AV277" s="13" t="s">
        <v>86</v>
      </c>
      <c r="AW277" s="13" t="s">
        <v>32</v>
      </c>
      <c r="AX277" s="13" t="s">
        <v>76</v>
      </c>
      <c r="AY277" s="243" t="s">
        <v>140</v>
      </c>
    </row>
    <row r="278" s="13" customFormat="1">
      <c r="A278" s="13"/>
      <c r="B278" s="232"/>
      <c r="C278" s="233"/>
      <c r="D278" s="234" t="s">
        <v>150</v>
      </c>
      <c r="E278" s="235" t="s">
        <v>1</v>
      </c>
      <c r="F278" s="236" t="s">
        <v>493</v>
      </c>
      <c r="G278" s="233"/>
      <c r="H278" s="237">
        <v>83.046000000000006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150</v>
      </c>
      <c r="AU278" s="243" t="s">
        <v>86</v>
      </c>
      <c r="AV278" s="13" t="s">
        <v>86</v>
      </c>
      <c r="AW278" s="13" t="s">
        <v>32</v>
      </c>
      <c r="AX278" s="13" t="s">
        <v>76</v>
      </c>
      <c r="AY278" s="243" t="s">
        <v>140</v>
      </c>
    </row>
    <row r="279" s="15" customFormat="1">
      <c r="A279" s="15"/>
      <c r="B279" s="254"/>
      <c r="C279" s="255"/>
      <c r="D279" s="234" t="s">
        <v>150</v>
      </c>
      <c r="E279" s="256" t="s">
        <v>1</v>
      </c>
      <c r="F279" s="257" t="s">
        <v>168</v>
      </c>
      <c r="G279" s="255"/>
      <c r="H279" s="258">
        <v>127.446</v>
      </c>
      <c r="I279" s="259"/>
      <c r="J279" s="255"/>
      <c r="K279" s="255"/>
      <c r="L279" s="260"/>
      <c r="M279" s="261"/>
      <c r="N279" s="262"/>
      <c r="O279" s="262"/>
      <c r="P279" s="262"/>
      <c r="Q279" s="262"/>
      <c r="R279" s="262"/>
      <c r="S279" s="262"/>
      <c r="T279" s="263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4" t="s">
        <v>150</v>
      </c>
      <c r="AU279" s="264" t="s">
        <v>86</v>
      </c>
      <c r="AV279" s="15" t="s">
        <v>148</v>
      </c>
      <c r="AW279" s="15" t="s">
        <v>32</v>
      </c>
      <c r="AX279" s="15" t="s">
        <v>84</v>
      </c>
      <c r="AY279" s="264" t="s">
        <v>140</v>
      </c>
    </row>
    <row r="280" s="12" customFormat="1" ht="25.92" customHeight="1">
      <c r="A280" s="12"/>
      <c r="B280" s="203"/>
      <c r="C280" s="204"/>
      <c r="D280" s="205" t="s">
        <v>75</v>
      </c>
      <c r="E280" s="206" t="s">
        <v>494</v>
      </c>
      <c r="F280" s="206" t="s">
        <v>495</v>
      </c>
      <c r="G280" s="204"/>
      <c r="H280" s="204"/>
      <c r="I280" s="207"/>
      <c r="J280" s="208">
        <f>BK280</f>
        <v>0</v>
      </c>
      <c r="K280" s="204"/>
      <c r="L280" s="209"/>
      <c r="M280" s="210"/>
      <c r="N280" s="211"/>
      <c r="O280" s="211"/>
      <c r="P280" s="212">
        <f>SUM(P281:P284)</f>
        <v>0</v>
      </c>
      <c r="Q280" s="211"/>
      <c r="R280" s="212">
        <f>SUM(R281:R284)</f>
        <v>0</v>
      </c>
      <c r="S280" s="211"/>
      <c r="T280" s="213">
        <f>SUM(T281:T284)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4" t="s">
        <v>148</v>
      </c>
      <c r="AT280" s="215" t="s">
        <v>75</v>
      </c>
      <c r="AU280" s="215" t="s">
        <v>76</v>
      </c>
      <c r="AY280" s="214" t="s">
        <v>140</v>
      </c>
      <c r="BK280" s="216">
        <f>SUM(BK281:BK284)</f>
        <v>0</v>
      </c>
    </row>
    <row r="281" s="2" customFormat="1" ht="16.5" customHeight="1">
      <c r="A281" s="39"/>
      <c r="B281" s="40"/>
      <c r="C281" s="219" t="s">
        <v>496</v>
      </c>
      <c r="D281" s="219" t="s">
        <v>143</v>
      </c>
      <c r="E281" s="220" t="s">
        <v>497</v>
      </c>
      <c r="F281" s="221" t="s">
        <v>498</v>
      </c>
      <c r="G281" s="222" t="s">
        <v>499</v>
      </c>
      <c r="H281" s="223">
        <v>70</v>
      </c>
      <c r="I281" s="224"/>
      <c r="J281" s="225">
        <f>ROUND(I281*H281,2)</f>
        <v>0</v>
      </c>
      <c r="K281" s="221" t="s">
        <v>147</v>
      </c>
      <c r="L281" s="45"/>
      <c r="M281" s="226" t="s">
        <v>1</v>
      </c>
      <c r="N281" s="227" t="s">
        <v>41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500</v>
      </c>
      <c r="AT281" s="230" t="s">
        <v>143</v>
      </c>
      <c r="AU281" s="230" t="s">
        <v>84</v>
      </c>
      <c r="AY281" s="18" t="s">
        <v>140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84</v>
      </c>
      <c r="BK281" s="231">
        <f>ROUND(I281*H281,2)</f>
        <v>0</v>
      </c>
      <c r="BL281" s="18" t="s">
        <v>500</v>
      </c>
      <c r="BM281" s="230" t="s">
        <v>501</v>
      </c>
    </row>
    <row r="282" s="13" customFormat="1">
      <c r="A282" s="13"/>
      <c r="B282" s="232"/>
      <c r="C282" s="233"/>
      <c r="D282" s="234" t="s">
        <v>150</v>
      </c>
      <c r="E282" s="235" t="s">
        <v>1</v>
      </c>
      <c r="F282" s="236" t="s">
        <v>502</v>
      </c>
      <c r="G282" s="233"/>
      <c r="H282" s="237">
        <v>10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150</v>
      </c>
      <c r="AU282" s="243" t="s">
        <v>84</v>
      </c>
      <c r="AV282" s="13" t="s">
        <v>86</v>
      </c>
      <c r="AW282" s="13" t="s">
        <v>32</v>
      </c>
      <c r="AX282" s="13" t="s">
        <v>76</v>
      </c>
      <c r="AY282" s="243" t="s">
        <v>140</v>
      </c>
    </row>
    <row r="283" s="13" customFormat="1">
      <c r="A283" s="13"/>
      <c r="B283" s="232"/>
      <c r="C283" s="233"/>
      <c r="D283" s="234" t="s">
        <v>150</v>
      </c>
      <c r="E283" s="235" t="s">
        <v>1</v>
      </c>
      <c r="F283" s="236" t="s">
        <v>503</v>
      </c>
      <c r="G283" s="233"/>
      <c r="H283" s="237">
        <v>60</v>
      </c>
      <c r="I283" s="238"/>
      <c r="J283" s="233"/>
      <c r="K283" s="233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150</v>
      </c>
      <c r="AU283" s="243" t="s">
        <v>84</v>
      </c>
      <c r="AV283" s="13" t="s">
        <v>86</v>
      </c>
      <c r="AW283" s="13" t="s">
        <v>32</v>
      </c>
      <c r="AX283" s="13" t="s">
        <v>76</v>
      </c>
      <c r="AY283" s="243" t="s">
        <v>140</v>
      </c>
    </row>
    <row r="284" s="15" customFormat="1">
      <c r="A284" s="15"/>
      <c r="B284" s="254"/>
      <c r="C284" s="255"/>
      <c r="D284" s="234" t="s">
        <v>150</v>
      </c>
      <c r="E284" s="256" t="s">
        <v>1</v>
      </c>
      <c r="F284" s="257" t="s">
        <v>168</v>
      </c>
      <c r="G284" s="255"/>
      <c r="H284" s="258">
        <v>70</v>
      </c>
      <c r="I284" s="259"/>
      <c r="J284" s="255"/>
      <c r="K284" s="255"/>
      <c r="L284" s="260"/>
      <c r="M284" s="261"/>
      <c r="N284" s="262"/>
      <c r="O284" s="262"/>
      <c r="P284" s="262"/>
      <c r="Q284" s="262"/>
      <c r="R284" s="262"/>
      <c r="S284" s="262"/>
      <c r="T284" s="263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4" t="s">
        <v>150</v>
      </c>
      <c r="AU284" s="264" t="s">
        <v>84</v>
      </c>
      <c r="AV284" s="15" t="s">
        <v>148</v>
      </c>
      <c r="AW284" s="15" t="s">
        <v>32</v>
      </c>
      <c r="AX284" s="15" t="s">
        <v>84</v>
      </c>
      <c r="AY284" s="264" t="s">
        <v>140</v>
      </c>
    </row>
    <row r="285" s="12" customFormat="1" ht="25.92" customHeight="1">
      <c r="A285" s="12"/>
      <c r="B285" s="203"/>
      <c r="C285" s="204"/>
      <c r="D285" s="205" t="s">
        <v>75</v>
      </c>
      <c r="E285" s="206" t="s">
        <v>504</v>
      </c>
      <c r="F285" s="206" t="s">
        <v>505</v>
      </c>
      <c r="G285" s="204"/>
      <c r="H285" s="204"/>
      <c r="I285" s="207"/>
      <c r="J285" s="208">
        <f>BK285</f>
        <v>0</v>
      </c>
      <c r="K285" s="204"/>
      <c r="L285" s="209"/>
      <c r="M285" s="210"/>
      <c r="N285" s="211"/>
      <c r="O285" s="211"/>
      <c r="P285" s="212">
        <f>SUM(P286:P291)</f>
        <v>0</v>
      </c>
      <c r="Q285" s="211"/>
      <c r="R285" s="212">
        <f>SUM(R286:R291)</f>
        <v>0</v>
      </c>
      <c r="S285" s="211"/>
      <c r="T285" s="213">
        <f>SUM(T286:T291)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4" t="s">
        <v>148</v>
      </c>
      <c r="AT285" s="215" t="s">
        <v>75</v>
      </c>
      <c r="AU285" s="215" t="s">
        <v>76</v>
      </c>
      <c r="AY285" s="214" t="s">
        <v>140</v>
      </c>
      <c r="BK285" s="216">
        <f>SUM(BK286:BK291)</f>
        <v>0</v>
      </c>
    </row>
    <row r="286" s="2" customFormat="1" ht="24.15" customHeight="1">
      <c r="A286" s="39"/>
      <c r="B286" s="40"/>
      <c r="C286" s="219" t="s">
        <v>506</v>
      </c>
      <c r="D286" s="219" t="s">
        <v>143</v>
      </c>
      <c r="E286" s="220" t="s">
        <v>507</v>
      </c>
      <c r="F286" s="221" t="s">
        <v>508</v>
      </c>
      <c r="G286" s="222" t="s">
        <v>376</v>
      </c>
      <c r="H286" s="223">
        <v>4</v>
      </c>
      <c r="I286" s="224"/>
      <c r="J286" s="225">
        <f>ROUND(I286*H286,2)</f>
        <v>0</v>
      </c>
      <c r="K286" s="221" t="s">
        <v>1</v>
      </c>
      <c r="L286" s="45"/>
      <c r="M286" s="226" t="s">
        <v>1</v>
      </c>
      <c r="N286" s="227" t="s">
        <v>41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509</v>
      </c>
      <c r="AT286" s="230" t="s">
        <v>143</v>
      </c>
      <c r="AU286" s="230" t="s">
        <v>84</v>
      </c>
      <c r="AY286" s="18" t="s">
        <v>140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84</v>
      </c>
      <c r="BK286" s="231">
        <f>ROUND(I286*H286,2)</f>
        <v>0</v>
      </c>
      <c r="BL286" s="18" t="s">
        <v>509</v>
      </c>
      <c r="BM286" s="230" t="s">
        <v>510</v>
      </c>
    </row>
    <row r="287" s="2" customFormat="1" ht="24.15" customHeight="1">
      <c r="A287" s="39"/>
      <c r="B287" s="40"/>
      <c r="C287" s="219" t="s">
        <v>511</v>
      </c>
      <c r="D287" s="219" t="s">
        <v>143</v>
      </c>
      <c r="E287" s="220" t="s">
        <v>512</v>
      </c>
      <c r="F287" s="221" t="s">
        <v>513</v>
      </c>
      <c r="G287" s="222" t="s">
        <v>376</v>
      </c>
      <c r="H287" s="223">
        <v>3</v>
      </c>
      <c r="I287" s="224"/>
      <c r="J287" s="225">
        <f>ROUND(I287*H287,2)</f>
        <v>0</v>
      </c>
      <c r="K287" s="221" t="s">
        <v>1</v>
      </c>
      <c r="L287" s="45"/>
      <c r="M287" s="226" t="s">
        <v>1</v>
      </c>
      <c r="N287" s="227" t="s">
        <v>41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509</v>
      </c>
      <c r="AT287" s="230" t="s">
        <v>143</v>
      </c>
      <c r="AU287" s="230" t="s">
        <v>84</v>
      </c>
      <c r="AY287" s="18" t="s">
        <v>140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84</v>
      </c>
      <c r="BK287" s="231">
        <f>ROUND(I287*H287,2)</f>
        <v>0</v>
      </c>
      <c r="BL287" s="18" t="s">
        <v>509</v>
      </c>
      <c r="BM287" s="230" t="s">
        <v>514</v>
      </c>
    </row>
    <row r="288" s="2" customFormat="1" ht="24.15" customHeight="1">
      <c r="A288" s="39"/>
      <c r="B288" s="40"/>
      <c r="C288" s="219" t="s">
        <v>515</v>
      </c>
      <c r="D288" s="219" t="s">
        <v>143</v>
      </c>
      <c r="E288" s="220" t="s">
        <v>516</v>
      </c>
      <c r="F288" s="221" t="s">
        <v>517</v>
      </c>
      <c r="G288" s="222" t="s">
        <v>376</v>
      </c>
      <c r="H288" s="223">
        <v>1</v>
      </c>
      <c r="I288" s="224"/>
      <c r="J288" s="225">
        <f>ROUND(I288*H288,2)</f>
        <v>0</v>
      </c>
      <c r="K288" s="221" t="s">
        <v>1</v>
      </c>
      <c r="L288" s="45"/>
      <c r="M288" s="226" t="s">
        <v>1</v>
      </c>
      <c r="N288" s="227" t="s">
        <v>41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509</v>
      </c>
      <c r="AT288" s="230" t="s">
        <v>143</v>
      </c>
      <c r="AU288" s="230" t="s">
        <v>84</v>
      </c>
      <c r="AY288" s="18" t="s">
        <v>140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84</v>
      </c>
      <c r="BK288" s="231">
        <f>ROUND(I288*H288,2)</f>
        <v>0</v>
      </c>
      <c r="BL288" s="18" t="s">
        <v>509</v>
      </c>
      <c r="BM288" s="230" t="s">
        <v>518</v>
      </c>
    </row>
    <row r="289" s="2" customFormat="1" ht="24.15" customHeight="1">
      <c r="A289" s="39"/>
      <c r="B289" s="40"/>
      <c r="C289" s="219" t="s">
        <v>519</v>
      </c>
      <c r="D289" s="219" t="s">
        <v>143</v>
      </c>
      <c r="E289" s="220" t="s">
        <v>520</v>
      </c>
      <c r="F289" s="221" t="s">
        <v>521</v>
      </c>
      <c r="G289" s="222" t="s">
        <v>376</v>
      </c>
      <c r="H289" s="223">
        <v>1</v>
      </c>
      <c r="I289" s="224"/>
      <c r="J289" s="225">
        <f>ROUND(I289*H289,2)</f>
        <v>0</v>
      </c>
      <c r="K289" s="221" t="s">
        <v>1</v>
      </c>
      <c r="L289" s="45"/>
      <c r="M289" s="226" t="s">
        <v>1</v>
      </c>
      <c r="N289" s="227" t="s">
        <v>41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509</v>
      </c>
      <c r="AT289" s="230" t="s">
        <v>143</v>
      </c>
      <c r="AU289" s="230" t="s">
        <v>84</v>
      </c>
      <c r="AY289" s="18" t="s">
        <v>140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84</v>
      </c>
      <c r="BK289" s="231">
        <f>ROUND(I289*H289,2)</f>
        <v>0</v>
      </c>
      <c r="BL289" s="18" t="s">
        <v>509</v>
      </c>
      <c r="BM289" s="230" t="s">
        <v>522</v>
      </c>
    </row>
    <row r="290" s="2" customFormat="1" ht="16.5" customHeight="1">
      <c r="A290" s="39"/>
      <c r="B290" s="40"/>
      <c r="C290" s="219" t="s">
        <v>523</v>
      </c>
      <c r="D290" s="219" t="s">
        <v>143</v>
      </c>
      <c r="E290" s="220" t="s">
        <v>524</v>
      </c>
      <c r="F290" s="221" t="s">
        <v>525</v>
      </c>
      <c r="G290" s="222" t="s">
        <v>376</v>
      </c>
      <c r="H290" s="223">
        <v>51</v>
      </c>
      <c r="I290" s="224"/>
      <c r="J290" s="225">
        <f>ROUND(I290*H290,2)</f>
        <v>0</v>
      </c>
      <c r="K290" s="221" t="s">
        <v>1</v>
      </c>
      <c r="L290" s="45"/>
      <c r="M290" s="226" t="s">
        <v>1</v>
      </c>
      <c r="N290" s="227" t="s">
        <v>41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509</v>
      </c>
      <c r="AT290" s="230" t="s">
        <v>143</v>
      </c>
      <c r="AU290" s="230" t="s">
        <v>84</v>
      </c>
      <c r="AY290" s="18" t="s">
        <v>140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84</v>
      </c>
      <c r="BK290" s="231">
        <f>ROUND(I290*H290,2)</f>
        <v>0</v>
      </c>
      <c r="BL290" s="18" t="s">
        <v>509</v>
      </c>
      <c r="BM290" s="230" t="s">
        <v>526</v>
      </c>
    </row>
    <row r="291" s="2" customFormat="1" ht="24.15" customHeight="1">
      <c r="A291" s="39"/>
      <c r="B291" s="40"/>
      <c r="C291" s="219" t="s">
        <v>527</v>
      </c>
      <c r="D291" s="219" t="s">
        <v>143</v>
      </c>
      <c r="E291" s="220" t="s">
        <v>528</v>
      </c>
      <c r="F291" s="221" t="s">
        <v>529</v>
      </c>
      <c r="G291" s="222" t="s">
        <v>403</v>
      </c>
      <c r="H291" s="223">
        <v>6</v>
      </c>
      <c r="I291" s="224"/>
      <c r="J291" s="225">
        <f>ROUND(I291*H291,2)</f>
        <v>0</v>
      </c>
      <c r="K291" s="221" t="s">
        <v>1</v>
      </c>
      <c r="L291" s="45"/>
      <c r="M291" s="287" t="s">
        <v>1</v>
      </c>
      <c r="N291" s="288" t="s">
        <v>41</v>
      </c>
      <c r="O291" s="289"/>
      <c r="P291" s="290">
        <f>O291*H291</f>
        <v>0</v>
      </c>
      <c r="Q291" s="290">
        <v>0</v>
      </c>
      <c r="R291" s="290">
        <f>Q291*H291</f>
        <v>0</v>
      </c>
      <c r="S291" s="290">
        <v>0</v>
      </c>
      <c r="T291" s="29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509</v>
      </c>
      <c r="AT291" s="230" t="s">
        <v>143</v>
      </c>
      <c r="AU291" s="230" t="s">
        <v>84</v>
      </c>
      <c r="AY291" s="18" t="s">
        <v>140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84</v>
      </c>
      <c r="BK291" s="231">
        <f>ROUND(I291*H291,2)</f>
        <v>0</v>
      </c>
      <c r="BL291" s="18" t="s">
        <v>509</v>
      </c>
      <c r="BM291" s="230" t="s">
        <v>530</v>
      </c>
    </row>
    <row r="292" s="2" customFormat="1" ht="6.96" customHeight="1">
      <c r="A292" s="39"/>
      <c r="B292" s="67"/>
      <c r="C292" s="68"/>
      <c r="D292" s="68"/>
      <c r="E292" s="68"/>
      <c r="F292" s="68"/>
      <c r="G292" s="68"/>
      <c r="H292" s="68"/>
      <c r="I292" s="68"/>
      <c r="J292" s="68"/>
      <c r="K292" s="68"/>
      <c r="L292" s="45"/>
      <c r="M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</row>
  </sheetData>
  <sheetProtection sheet="1" autoFilter="0" formatColumns="0" formatRows="0" objects="1" scenarios="1" spinCount="100000" saltValue="Tfs8uOSv4BTvY27xu+8na4R2y7Qx1p3HT42NT2d02kNd8rvYnbP7hL70lK+t1ke1hRvVZdqmYgfMDFsEYpZT4A==" hashValue="PCjSostW2Fyt+jp1JtqtlhFN9BS4qmMd0Hw/qEk1oIq92lwS4b64/+kicRv46eoprC6FD3O0GqNd9Kg7yXXIVg==" algorithmName="SHA-512" password="CC35"/>
  <autoFilter ref="C132:K291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Rekonstrukce šaten v objektu tělocvična Flošna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531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Ing. arch. Z. Falátek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ROUND((SUM(BE123:BE193)),  2)</f>
        <v>0</v>
      </c>
      <c r="G33" s="39"/>
      <c r="H33" s="39"/>
      <c r="I33" s="156">
        <v>0.20999999999999999</v>
      </c>
      <c r="J33" s="155">
        <f>ROUND(((SUM(BE123:BE193))*I33),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ROUND((SUM(BF123:BF193)),  2)</f>
        <v>0</v>
      </c>
      <c r="G34" s="39"/>
      <c r="H34" s="39"/>
      <c r="I34" s="156">
        <v>0.12</v>
      </c>
      <c r="J34" s="155">
        <f>ROUND(((SUM(BF123:BF193))*I34),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ROUND((SUM(BG123:BG193)),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ROUND((SUM(BH123:BH193)),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ROUND((SUM(BI123:BI193)),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Rekonstrukce šaten v objektu tělocvična Flošna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Zdravotechnické 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Hradec Králové</v>
      </c>
      <c r="G89" s="41"/>
      <c r="H89" s="41"/>
      <c r="I89" s="33" t="s">
        <v>22</v>
      </c>
      <c r="J89" s="80" t="str">
        <f>IF(J12="","",J12)</f>
        <v>16. 12. 2024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Universita Hradec Králové</v>
      </c>
      <c r="G91" s="41"/>
      <c r="H91" s="41"/>
      <c r="I91" s="33" t="s">
        <v>30</v>
      </c>
      <c r="J91" s="37" t="str">
        <f>E21</f>
        <v>Ing. arch. Z. Falátek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104</v>
      </c>
      <c r="D94" s="177"/>
      <c r="E94" s="177"/>
      <c r="F94" s="177"/>
      <c r="G94" s="177"/>
      <c r="H94" s="177"/>
      <c r="I94" s="177"/>
      <c r="J94" s="178" t="s">
        <v>105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107</v>
      </c>
    </row>
    <row r="97" s="9" customFormat="1" ht="24.96" customHeight="1">
      <c r="A97" s="9"/>
      <c r="B97" s="180"/>
      <c r="C97" s="181"/>
      <c r="D97" s="182" t="s">
        <v>532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533</v>
      </c>
      <c r="E98" s="183"/>
      <c r="F98" s="183"/>
      <c r="G98" s="183"/>
      <c r="H98" s="183"/>
      <c r="I98" s="183"/>
      <c r="J98" s="184">
        <f>J131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534</v>
      </c>
      <c r="E99" s="183"/>
      <c r="F99" s="183"/>
      <c r="G99" s="183"/>
      <c r="H99" s="183"/>
      <c r="I99" s="183"/>
      <c r="J99" s="184">
        <f>J136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535</v>
      </c>
      <c r="E100" s="183"/>
      <c r="F100" s="183"/>
      <c r="G100" s="183"/>
      <c r="H100" s="183"/>
      <c r="I100" s="183"/>
      <c r="J100" s="184">
        <f>J157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536</v>
      </c>
      <c r="E101" s="183"/>
      <c r="F101" s="183"/>
      <c r="G101" s="183"/>
      <c r="H101" s="183"/>
      <c r="I101" s="183"/>
      <c r="J101" s="184">
        <f>J164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537</v>
      </c>
      <c r="E102" s="183"/>
      <c r="F102" s="183"/>
      <c r="G102" s="183"/>
      <c r="H102" s="183"/>
      <c r="I102" s="183"/>
      <c r="J102" s="184">
        <f>J178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538</v>
      </c>
      <c r="E103" s="183"/>
      <c r="F103" s="183"/>
      <c r="G103" s="183"/>
      <c r="H103" s="183"/>
      <c r="I103" s="183"/>
      <c r="J103" s="184">
        <f>J184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125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Rekonstrukce šaten v objektu tělocvična Flošna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100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02 - Zdravotechnické instalace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Hradec Králové</v>
      </c>
      <c r="G117" s="41"/>
      <c r="H117" s="41"/>
      <c r="I117" s="33" t="s">
        <v>22</v>
      </c>
      <c r="J117" s="80" t="str">
        <f>IF(J12="","",J12)</f>
        <v>16. 12. 2024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Universita Hradec Králové</v>
      </c>
      <c r="G119" s="41"/>
      <c r="H119" s="41"/>
      <c r="I119" s="33" t="s">
        <v>30</v>
      </c>
      <c r="J119" s="37" t="str">
        <f>E21</f>
        <v>Ing. arch. Z. Falátek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126</v>
      </c>
      <c r="D122" s="195" t="s">
        <v>61</v>
      </c>
      <c r="E122" s="195" t="s">
        <v>57</v>
      </c>
      <c r="F122" s="195" t="s">
        <v>58</v>
      </c>
      <c r="G122" s="195" t="s">
        <v>127</v>
      </c>
      <c r="H122" s="195" t="s">
        <v>128</v>
      </c>
      <c r="I122" s="195" t="s">
        <v>129</v>
      </c>
      <c r="J122" s="195" t="s">
        <v>105</v>
      </c>
      <c r="K122" s="196" t="s">
        <v>130</v>
      </c>
      <c r="L122" s="197"/>
      <c r="M122" s="101" t="s">
        <v>1</v>
      </c>
      <c r="N122" s="102" t="s">
        <v>40</v>
      </c>
      <c r="O122" s="102" t="s">
        <v>131</v>
      </c>
      <c r="P122" s="102" t="s">
        <v>132</v>
      </c>
      <c r="Q122" s="102" t="s">
        <v>133</v>
      </c>
      <c r="R122" s="102" t="s">
        <v>134</v>
      </c>
      <c r="S122" s="102" t="s">
        <v>135</v>
      </c>
      <c r="T122" s="103" t="s">
        <v>136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137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P124+P131+P136+P157+P164+P178+P184</f>
        <v>0</v>
      </c>
      <c r="Q123" s="105"/>
      <c r="R123" s="200">
        <f>R124+R131+R136+R157+R164+R178+R184</f>
        <v>0</v>
      </c>
      <c r="S123" s="105"/>
      <c r="T123" s="201">
        <f>T124+T131+T136+T157+T164+T178+T184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107</v>
      </c>
      <c r="BK123" s="202">
        <f>BK124+BK131+BK136+BK157+BK164+BK178+BK184</f>
        <v>0</v>
      </c>
    </row>
    <row r="124" s="12" customFormat="1" ht="25.92" customHeight="1">
      <c r="A124" s="12"/>
      <c r="B124" s="203"/>
      <c r="C124" s="204"/>
      <c r="D124" s="205" t="s">
        <v>75</v>
      </c>
      <c r="E124" s="206" t="s">
        <v>539</v>
      </c>
      <c r="F124" s="206" t="s">
        <v>540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SUM(P125:P130)</f>
        <v>0</v>
      </c>
      <c r="Q124" s="211"/>
      <c r="R124" s="212">
        <f>SUM(R125:R130)</f>
        <v>0</v>
      </c>
      <c r="S124" s="211"/>
      <c r="T124" s="213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86</v>
      </c>
      <c r="AT124" s="215" t="s">
        <v>75</v>
      </c>
      <c r="AU124" s="215" t="s">
        <v>76</v>
      </c>
      <c r="AY124" s="214" t="s">
        <v>140</v>
      </c>
      <c r="BK124" s="216">
        <f>SUM(BK125:BK130)</f>
        <v>0</v>
      </c>
    </row>
    <row r="125" s="2" customFormat="1" ht="16.5" customHeight="1">
      <c r="A125" s="39"/>
      <c r="B125" s="40"/>
      <c r="C125" s="219" t="s">
        <v>84</v>
      </c>
      <c r="D125" s="219" t="s">
        <v>143</v>
      </c>
      <c r="E125" s="220" t="s">
        <v>541</v>
      </c>
      <c r="F125" s="221" t="s">
        <v>542</v>
      </c>
      <c r="G125" s="222" t="s">
        <v>543</v>
      </c>
      <c r="H125" s="223">
        <v>4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223</v>
      </c>
      <c r="AT125" s="230" t="s">
        <v>143</v>
      </c>
      <c r="AU125" s="230" t="s">
        <v>84</v>
      </c>
      <c r="AY125" s="18" t="s">
        <v>140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223</v>
      </c>
      <c r="BM125" s="230" t="s">
        <v>86</v>
      </c>
    </row>
    <row r="126" s="2" customFormat="1" ht="24.15" customHeight="1">
      <c r="A126" s="39"/>
      <c r="B126" s="40"/>
      <c r="C126" s="219" t="s">
        <v>86</v>
      </c>
      <c r="D126" s="219" t="s">
        <v>143</v>
      </c>
      <c r="E126" s="220" t="s">
        <v>544</v>
      </c>
      <c r="F126" s="221" t="s">
        <v>545</v>
      </c>
      <c r="G126" s="222" t="s">
        <v>403</v>
      </c>
      <c r="H126" s="223">
        <v>8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41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223</v>
      </c>
      <c r="AT126" s="230" t="s">
        <v>143</v>
      </c>
      <c r="AU126" s="230" t="s">
        <v>84</v>
      </c>
      <c r="AY126" s="18" t="s">
        <v>140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84</v>
      </c>
      <c r="BK126" s="231">
        <f>ROUND(I126*H126,2)</f>
        <v>0</v>
      </c>
      <c r="BL126" s="18" t="s">
        <v>223</v>
      </c>
      <c r="BM126" s="230" t="s">
        <v>148</v>
      </c>
    </row>
    <row r="127" s="2" customFormat="1" ht="24.15" customHeight="1">
      <c r="A127" s="39"/>
      <c r="B127" s="40"/>
      <c r="C127" s="219" t="s">
        <v>141</v>
      </c>
      <c r="D127" s="219" t="s">
        <v>143</v>
      </c>
      <c r="E127" s="220" t="s">
        <v>546</v>
      </c>
      <c r="F127" s="221" t="s">
        <v>547</v>
      </c>
      <c r="G127" s="222" t="s">
        <v>543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223</v>
      </c>
      <c r="AT127" s="230" t="s">
        <v>143</v>
      </c>
      <c r="AU127" s="230" t="s">
        <v>84</v>
      </c>
      <c r="AY127" s="18" t="s">
        <v>140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223</v>
      </c>
      <c r="BM127" s="230" t="s">
        <v>152</v>
      </c>
    </row>
    <row r="128" s="2" customFormat="1" ht="24.15" customHeight="1">
      <c r="A128" s="39"/>
      <c r="B128" s="40"/>
      <c r="C128" s="219" t="s">
        <v>148</v>
      </c>
      <c r="D128" s="219" t="s">
        <v>143</v>
      </c>
      <c r="E128" s="220" t="s">
        <v>548</v>
      </c>
      <c r="F128" s="221" t="s">
        <v>549</v>
      </c>
      <c r="G128" s="222" t="s">
        <v>543</v>
      </c>
      <c r="H128" s="223">
        <v>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223</v>
      </c>
      <c r="AT128" s="230" t="s">
        <v>143</v>
      </c>
      <c r="AU128" s="230" t="s">
        <v>84</v>
      </c>
      <c r="AY128" s="18" t="s">
        <v>140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223</v>
      </c>
      <c r="BM128" s="230" t="s">
        <v>188</v>
      </c>
    </row>
    <row r="129" s="2" customFormat="1" ht="24.15" customHeight="1">
      <c r="A129" s="39"/>
      <c r="B129" s="40"/>
      <c r="C129" s="219" t="s">
        <v>169</v>
      </c>
      <c r="D129" s="219" t="s">
        <v>143</v>
      </c>
      <c r="E129" s="220" t="s">
        <v>550</v>
      </c>
      <c r="F129" s="221" t="s">
        <v>551</v>
      </c>
      <c r="G129" s="222" t="s">
        <v>543</v>
      </c>
      <c r="H129" s="223">
        <v>1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41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223</v>
      </c>
      <c r="AT129" s="230" t="s">
        <v>143</v>
      </c>
      <c r="AU129" s="230" t="s">
        <v>84</v>
      </c>
      <c r="AY129" s="18" t="s">
        <v>140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84</v>
      </c>
      <c r="BK129" s="231">
        <f>ROUND(I129*H129,2)</f>
        <v>0</v>
      </c>
      <c r="BL129" s="18" t="s">
        <v>223</v>
      </c>
      <c r="BM129" s="230" t="s">
        <v>196</v>
      </c>
    </row>
    <row r="130" s="2" customFormat="1" ht="24.15" customHeight="1">
      <c r="A130" s="39"/>
      <c r="B130" s="40"/>
      <c r="C130" s="219" t="s">
        <v>152</v>
      </c>
      <c r="D130" s="219" t="s">
        <v>143</v>
      </c>
      <c r="E130" s="220" t="s">
        <v>552</v>
      </c>
      <c r="F130" s="221" t="s">
        <v>553</v>
      </c>
      <c r="G130" s="222" t="s">
        <v>554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223</v>
      </c>
      <c r="AT130" s="230" t="s">
        <v>143</v>
      </c>
      <c r="AU130" s="230" t="s">
        <v>84</v>
      </c>
      <c r="AY130" s="18" t="s">
        <v>140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223</v>
      </c>
      <c r="BM130" s="230" t="s">
        <v>8</v>
      </c>
    </row>
    <row r="131" s="12" customFormat="1" ht="25.92" customHeight="1">
      <c r="A131" s="12"/>
      <c r="B131" s="203"/>
      <c r="C131" s="204"/>
      <c r="D131" s="205" t="s">
        <v>75</v>
      </c>
      <c r="E131" s="206" t="s">
        <v>555</v>
      </c>
      <c r="F131" s="206" t="s">
        <v>556</v>
      </c>
      <c r="G131" s="204"/>
      <c r="H131" s="204"/>
      <c r="I131" s="207"/>
      <c r="J131" s="208">
        <f>BK131</f>
        <v>0</v>
      </c>
      <c r="K131" s="204"/>
      <c r="L131" s="209"/>
      <c r="M131" s="210"/>
      <c r="N131" s="211"/>
      <c r="O131" s="211"/>
      <c r="P131" s="212">
        <f>SUM(P132:P135)</f>
        <v>0</v>
      </c>
      <c r="Q131" s="211"/>
      <c r="R131" s="212">
        <f>SUM(R132:R135)</f>
        <v>0</v>
      </c>
      <c r="S131" s="211"/>
      <c r="T131" s="213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86</v>
      </c>
      <c r="AT131" s="215" t="s">
        <v>75</v>
      </c>
      <c r="AU131" s="215" t="s">
        <v>76</v>
      </c>
      <c r="AY131" s="214" t="s">
        <v>140</v>
      </c>
      <c r="BK131" s="216">
        <f>SUM(BK132:BK135)</f>
        <v>0</v>
      </c>
    </row>
    <row r="132" s="2" customFormat="1" ht="21.75" customHeight="1">
      <c r="A132" s="39"/>
      <c r="B132" s="40"/>
      <c r="C132" s="219" t="s">
        <v>183</v>
      </c>
      <c r="D132" s="219" t="s">
        <v>143</v>
      </c>
      <c r="E132" s="220" t="s">
        <v>557</v>
      </c>
      <c r="F132" s="221" t="s">
        <v>558</v>
      </c>
      <c r="G132" s="222" t="s">
        <v>403</v>
      </c>
      <c r="H132" s="223">
        <v>40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223</v>
      </c>
      <c r="AT132" s="230" t="s">
        <v>143</v>
      </c>
      <c r="AU132" s="230" t="s">
        <v>84</v>
      </c>
      <c r="AY132" s="18" t="s">
        <v>140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223</v>
      </c>
      <c r="BM132" s="230" t="s">
        <v>214</v>
      </c>
    </row>
    <row r="133" s="2" customFormat="1" ht="16.5" customHeight="1">
      <c r="A133" s="39"/>
      <c r="B133" s="40"/>
      <c r="C133" s="219" t="s">
        <v>188</v>
      </c>
      <c r="D133" s="219" t="s">
        <v>143</v>
      </c>
      <c r="E133" s="220" t="s">
        <v>559</v>
      </c>
      <c r="F133" s="221" t="s">
        <v>560</v>
      </c>
      <c r="G133" s="222" t="s">
        <v>543</v>
      </c>
      <c r="H133" s="223">
        <v>8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41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223</v>
      </c>
      <c r="AT133" s="230" t="s">
        <v>143</v>
      </c>
      <c r="AU133" s="230" t="s">
        <v>84</v>
      </c>
      <c r="AY133" s="18" t="s">
        <v>140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84</v>
      </c>
      <c r="BK133" s="231">
        <f>ROUND(I133*H133,2)</f>
        <v>0</v>
      </c>
      <c r="BL133" s="18" t="s">
        <v>223</v>
      </c>
      <c r="BM133" s="230" t="s">
        <v>223</v>
      </c>
    </row>
    <row r="134" s="2" customFormat="1" ht="24.15" customHeight="1">
      <c r="A134" s="39"/>
      <c r="B134" s="40"/>
      <c r="C134" s="219" t="s">
        <v>192</v>
      </c>
      <c r="D134" s="219" t="s">
        <v>143</v>
      </c>
      <c r="E134" s="220" t="s">
        <v>561</v>
      </c>
      <c r="F134" s="221" t="s">
        <v>562</v>
      </c>
      <c r="G134" s="222" t="s">
        <v>543</v>
      </c>
      <c r="H134" s="223">
        <v>6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223</v>
      </c>
      <c r="AT134" s="230" t="s">
        <v>143</v>
      </c>
      <c r="AU134" s="230" t="s">
        <v>84</v>
      </c>
      <c r="AY134" s="18" t="s">
        <v>140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223</v>
      </c>
      <c r="BM134" s="230" t="s">
        <v>233</v>
      </c>
    </row>
    <row r="135" s="2" customFormat="1">
      <c r="A135" s="39"/>
      <c r="B135" s="40"/>
      <c r="C135" s="41"/>
      <c r="D135" s="234" t="s">
        <v>563</v>
      </c>
      <c r="E135" s="41"/>
      <c r="F135" s="292" t="s">
        <v>564</v>
      </c>
      <c r="G135" s="41"/>
      <c r="H135" s="41"/>
      <c r="I135" s="293"/>
      <c r="J135" s="41"/>
      <c r="K135" s="41"/>
      <c r="L135" s="45"/>
      <c r="M135" s="294"/>
      <c r="N135" s="295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563</v>
      </c>
      <c r="AU135" s="18" t="s">
        <v>84</v>
      </c>
    </row>
    <row r="136" s="12" customFormat="1" ht="25.92" customHeight="1">
      <c r="A136" s="12"/>
      <c r="B136" s="203"/>
      <c r="C136" s="204"/>
      <c r="D136" s="205" t="s">
        <v>75</v>
      </c>
      <c r="E136" s="206" t="s">
        <v>565</v>
      </c>
      <c r="F136" s="206" t="s">
        <v>566</v>
      </c>
      <c r="G136" s="204"/>
      <c r="H136" s="204"/>
      <c r="I136" s="207"/>
      <c r="J136" s="208">
        <f>BK136</f>
        <v>0</v>
      </c>
      <c r="K136" s="204"/>
      <c r="L136" s="209"/>
      <c r="M136" s="210"/>
      <c r="N136" s="211"/>
      <c r="O136" s="211"/>
      <c r="P136" s="212">
        <f>SUM(P137:P156)</f>
        <v>0</v>
      </c>
      <c r="Q136" s="211"/>
      <c r="R136" s="212">
        <f>SUM(R137:R156)</f>
        <v>0</v>
      </c>
      <c r="S136" s="211"/>
      <c r="T136" s="213">
        <f>SUM(T137:T156)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84</v>
      </c>
      <c r="AT136" s="215" t="s">
        <v>75</v>
      </c>
      <c r="AU136" s="215" t="s">
        <v>76</v>
      </c>
      <c r="AY136" s="214" t="s">
        <v>140</v>
      </c>
      <c r="BK136" s="216">
        <f>SUM(BK137:BK156)</f>
        <v>0</v>
      </c>
    </row>
    <row r="137" s="2" customFormat="1" ht="24.15" customHeight="1">
      <c r="A137" s="39"/>
      <c r="B137" s="40"/>
      <c r="C137" s="219" t="s">
        <v>196</v>
      </c>
      <c r="D137" s="219" t="s">
        <v>143</v>
      </c>
      <c r="E137" s="220" t="s">
        <v>567</v>
      </c>
      <c r="F137" s="221" t="s">
        <v>568</v>
      </c>
      <c r="G137" s="222" t="s">
        <v>543</v>
      </c>
      <c r="H137" s="223">
        <v>4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148</v>
      </c>
      <c r="AT137" s="230" t="s">
        <v>143</v>
      </c>
      <c r="AU137" s="230" t="s">
        <v>84</v>
      </c>
      <c r="AY137" s="18" t="s">
        <v>140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148</v>
      </c>
      <c r="BM137" s="230" t="s">
        <v>241</v>
      </c>
    </row>
    <row r="138" s="2" customFormat="1">
      <c r="A138" s="39"/>
      <c r="B138" s="40"/>
      <c r="C138" s="41"/>
      <c r="D138" s="234" t="s">
        <v>563</v>
      </c>
      <c r="E138" s="41"/>
      <c r="F138" s="292" t="s">
        <v>569</v>
      </c>
      <c r="G138" s="41"/>
      <c r="H138" s="41"/>
      <c r="I138" s="293"/>
      <c r="J138" s="41"/>
      <c r="K138" s="41"/>
      <c r="L138" s="45"/>
      <c r="M138" s="294"/>
      <c r="N138" s="295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563</v>
      </c>
      <c r="AU138" s="18" t="s">
        <v>84</v>
      </c>
    </row>
    <row r="139" s="2" customFormat="1" ht="24.15" customHeight="1">
      <c r="A139" s="39"/>
      <c r="B139" s="40"/>
      <c r="C139" s="219" t="s">
        <v>200</v>
      </c>
      <c r="D139" s="219" t="s">
        <v>143</v>
      </c>
      <c r="E139" s="220" t="s">
        <v>570</v>
      </c>
      <c r="F139" s="221" t="s">
        <v>571</v>
      </c>
      <c r="G139" s="222" t="s">
        <v>543</v>
      </c>
      <c r="H139" s="223">
        <v>2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148</v>
      </c>
      <c r="AT139" s="230" t="s">
        <v>143</v>
      </c>
      <c r="AU139" s="230" t="s">
        <v>84</v>
      </c>
      <c r="AY139" s="18" t="s">
        <v>140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148</v>
      </c>
      <c r="BM139" s="230" t="s">
        <v>253</v>
      </c>
    </row>
    <row r="140" s="2" customFormat="1">
      <c r="A140" s="39"/>
      <c r="B140" s="40"/>
      <c r="C140" s="41"/>
      <c r="D140" s="234" t="s">
        <v>563</v>
      </c>
      <c r="E140" s="41"/>
      <c r="F140" s="292" t="s">
        <v>572</v>
      </c>
      <c r="G140" s="41"/>
      <c r="H140" s="41"/>
      <c r="I140" s="293"/>
      <c r="J140" s="41"/>
      <c r="K140" s="41"/>
      <c r="L140" s="45"/>
      <c r="M140" s="294"/>
      <c r="N140" s="295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563</v>
      </c>
      <c r="AU140" s="18" t="s">
        <v>84</v>
      </c>
    </row>
    <row r="141" s="2" customFormat="1" ht="24.15" customHeight="1">
      <c r="A141" s="39"/>
      <c r="B141" s="40"/>
      <c r="C141" s="219" t="s">
        <v>8</v>
      </c>
      <c r="D141" s="219" t="s">
        <v>143</v>
      </c>
      <c r="E141" s="220" t="s">
        <v>573</v>
      </c>
      <c r="F141" s="221" t="s">
        <v>574</v>
      </c>
      <c r="G141" s="222" t="s">
        <v>543</v>
      </c>
      <c r="H141" s="223">
        <v>2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148</v>
      </c>
      <c r="AT141" s="230" t="s">
        <v>143</v>
      </c>
      <c r="AU141" s="230" t="s">
        <v>84</v>
      </c>
      <c r="AY141" s="18" t="s">
        <v>140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148</v>
      </c>
      <c r="BM141" s="230" t="s">
        <v>261</v>
      </c>
    </row>
    <row r="142" s="2" customFormat="1">
      <c r="A142" s="39"/>
      <c r="B142" s="40"/>
      <c r="C142" s="41"/>
      <c r="D142" s="234" t="s">
        <v>563</v>
      </c>
      <c r="E142" s="41"/>
      <c r="F142" s="292" t="s">
        <v>575</v>
      </c>
      <c r="G142" s="41"/>
      <c r="H142" s="41"/>
      <c r="I142" s="293"/>
      <c r="J142" s="41"/>
      <c r="K142" s="41"/>
      <c r="L142" s="45"/>
      <c r="M142" s="294"/>
      <c r="N142" s="295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563</v>
      </c>
      <c r="AU142" s="18" t="s">
        <v>84</v>
      </c>
    </row>
    <row r="143" s="2" customFormat="1" ht="24.15" customHeight="1">
      <c r="A143" s="39"/>
      <c r="B143" s="40"/>
      <c r="C143" s="219" t="s">
        <v>210</v>
      </c>
      <c r="D143" s="219" t="s">
        <v>143</v>
      </c>
      <c r="E143" s="220" t="s">
        <v>576</v>
      </c>
      <c r="F143" s="221" t="s">
        <v>577</v>
      </c>
      <c r="G143" s="222" t="s">
        <v>543</v>
      </c>
      <c r="H143" s="223">
        <v>1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148</v>
      </c>
      <c r="AT143" s="230" t="s">
        <v>143</v>
      </c>
      <c r="AU143" s="230" t="s">
        <v>84</v>
      </c>
      <c r="AY143" s="18" t="s">
        <v>140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148</v>
      </c>
      <c r="BM143" s="230" t="s">
        <v>273</v>
      </c>
    </row>
    <row r="144" s="2" customFormat="1">
      <c r="A144" s="39"/>
      <c r="B144" s="40"/>
      <c r="C144" s="41"/>
      <c r="D144" s="234" t="s">
        <v>563</v>
      </c>
      <c r="E144" s="41"/>
      <c r="F144" s="292" t="s">
        <v>572</v>
      </c>
      <c r="G144" s="41"/>
      <c r="H144" s="41"/>
      <c r="I144" s="293"/>
      <c r="J144" s="41"/>
      <c r="K144" s="41"/>
      <c r="L144" s="45"/>
      <c r="M144" s="294"/>
      <c r="N144" s="295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563</v>
      </c>
      <c r="AU144" s="18" t="s">
        <v>84</v>
      </c>
    </row>
    <row r="145" s="2" customFormat="1" ht="21.75" customHeight="1">
      <c r="A145" s="39"/>
      <c r="B145" s="40"/>
      <c r="C145" s="219" t="s">
        <v>214</v>
      </c>
      <c r="D145" s="219" t="s">
        <v>143</v>
      </c>
      <c r="E145" s="220" t="s">
        <v>578</v>
      </c>
      <c r="F145" s="221" t="s">
        <v>579</v>
      </c>
      <c r="G145" s="222" t="s">
        <v>543</v>
      </c>
      <c r="H145" s="223">
        <v>4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148</v>
      </c>
      <c r="AT145" s="230" t="s">
        <v>143</v>
      </c>
      <c r="AU145" s="230" t="s">
        <v>84</v>
      </c>
      <c r="AY145" s="18" t="s">
        <v>140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148</v>
      </c>
      <c r="BM145" s="230" t="s">
        <v>281</v>
      </c>
    </row>
    <row r="146" s="2" customFormat="1">
      <c r="A146" s="39"/>
      <c r="B146" s="40"/>
      <c r="C146" s="41"/>
      <c r="D146" s="234" t="s">
        <v>563</v>
      </c>
      <c r="E146" s="41"/>
      <c r="F146" s="292" t="s">
        <v>580</v>
      </c>
      <c r="G146" s="41"/>
      <c r="H146" s="41"/>
      <c r="I146" s="293"/>
      <c r="J146" s="41"/>
      <c r="K146" s="41"/>
      <c r="L146" s="45"/>
      <c r="M146" s="294"/>
      <c r="N146" s="295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563</v>
      </c>
      <c r="AU146" s="18" t="s">
        <v>84</v>
      </c>
    </row>
    <row r="147" s="2" customFormat="1" ht="24.15" customHeight="1">
      <c r="A147" s="39"/>
      <c r="B147" s="40"/>
      <c r="C147" s="219" t="s">
        <v>219</v>
      </c>
      <c r="D147" s="219" t="s">
        <v>143</v>
      </c>
      <c r="E147" s="220" t="s">
        <v>581</v>
      </c>
      <c r="F147" s="221" t="s">
        <v>582</v>
      </c>
      <c r="G147" s="222" t="s">
        <v>543</v>
      </c>
      <c r="H147" s="223">
        <v>1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148</v>
      </c>
      <c r="AT147" s="230" t="s">
        <v>143</v>
      </c>
      <c r="AU147" s="230" t="s">
        <v>84</v>
      </c>
      <c r="AY147" s="18" t="s">
        <v>140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148</v>
      </c>
      <c r="BM147" s="230" t="s">
        <v>290</v>
      </c>
    </row>
    <row r="148" s="2" customFormat="1">
      <c r="A148" s="39"/>
      <c r="B148" s="40"/>
      <c r="C148" s="41"/>
      <c r="D148" s="234" t="s">
        <v>563</v>
      </c>
      <c r="E148" s="41"/>
      <c r="F148" s="292" t="s">
        <v>572</v>
      </c>
      <c r="G148" s="41"/>
      <c r="H148" s="41"/>
      <c r="I148" s="293"/>
      <c r="J148" s="41"/>
      <c r="K148" s="41"/>
      <c r="L148" s="45"/>
      <c r="M148" s="294"/>
      <c r="N148" s="295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563</v>
      </c>
      <c r="AU148" s="18" t="s">
        <v>84</v>
      </c>
    </row>
    <row r="149" s="2" customFormat="1" ht="24.15" customHeight="1">
      <c r="A149" s="39"/>
      <c r="B149" s="40"/>
      <c r="C149" s="219" t="s">
        <v>227</v>
      </c>
      <c r="D149" s="219" t="s">
        <v>143</v>
      </c>
      <c r="E149" s="220" t="s">
        <v>583</v>
      </c>
      <c r="F149" s="221" t="s">
        <v>584</v>
      </c>
      <c r="G149" s="222" t="s">
        <v>543</v>
      </c>
      <c r="H149" s="223">
        <v>1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41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148</v>
      </c>
      <c r="AT149" s="230" t="s">
        <v>143</v>
      </c>
      <c r="AU149" s="230" t="s">
        <v>84</v>
      </c>
      <c r="AY149" s="18" t="s">
        <v>140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148</v>
      </c>
      <c r="BM149" s="230" t="s">
        <v>298</v>
      </c>
    </row>
    <row r="150" s="2" customFormat="1">
      <c r="A150" s="39"/>
      <c r="B150" s="40"/>
      <c r="C150" s="41"/>
      <c r="D150" s="234" t="s">
        <v>563</v>
      </c>
      <c r="E150" s="41"/>
      <c r="F150" s="292" t="s">
        <v>585</v>
      </c>
      <c r="G150" s="41"/>
      <c r="H150" s="41"/>
      <c r="I150" s="293"/>
      <c r="J150" s="41"/>
      <c r="K150" s="41"/>
      <c r="L150" s="45"/>
      <c r="M150" s="294"/>
      <c r="N150" s="295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563</v>
      </c>
      <c r="AU150" s="18" t="s">
        <v>84</v>
      </c>
    </row>
    <row r="151" s="2" customFormat="1" ht="21.75" customHeight="1">
      <c r="A151" s="39"/>
      <c r="B151" s="40"/>
      <c r="C151" s="219" t="s">
        <v>233</v>
      </c>
      <c r="D151" s="219" t="s">
        <v>143</v>
      </c>
      <c r="E151" s="220" t="s">
        <v>586</v>
      </c>
      <c r="F151" s="221" t="s">
        <v>587</v>
      </c>
      <c r="G151" s="222" t="s">
        <v>543</v>
      </c>
      <c r="H151" s="223">
        <v>2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41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148</v>
      </c>
      <c r="AT151" s="230" t="s">
        <v>143</v>
      </c>
      <c r="AU151" s="230" t="s">
        <v>84</v>
      </c>
      <c r="AY151" s="18" t="s">
        <v>140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84</v>
      </c>
      <c r="BK151" s="231">
        <f>ROUND(I151*H151,2)</f>
        <v>0</v>
      </c>
      <c r="BL151" s="18" t="s">
        <v>148</v>
      </c>
      <c r="BM151" s="230" t="s">
        <v>312</v>
      </c>
    </row>
    <row r="152" s="2" customFormat="1">
      <c r="A152" s="39"/>
      <c r="B152" s="40"/>
      <c r="C152" s="41"/>
      <c r="D152" s="234" t="s">
        <v>563</v>
      </c>
      <c r="E152" s="41"/>
      <c r="F152" s="292" t="s">
        <v>588</v>
      </c>
      <c r="G152" s="41"/>
      <c r="H152" s="41"/>
      <c r="I152" s="293"/>
      <c r="J152" s="41"/>
      <c r="K152" s="41"/>
      <c r="L152" s="45"/>
      <c r="M152" s="294"/>
      <c r="N152" s="295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563</v>
      </c>
      <c r="AU152" s="18" t="s">
        <v>84</v>
      </c>
    </row>
    <row r="153" s="2" customFormat="1" ht="24.15" customHeight="1">
      <c r="A153" s="39"/>
      <c r="B153" s="40"/>
      <c r="C153" s="219" t="s">
        <v>237</v>
      </c>
      <c r="D153" s="219" t="s">
        <v>143</v>
      </c>
      <c r="E153" s="220" t="s">
        <v>589</v>
      </c>
      <c r="F153" s="221" t="s">
        <v>590</v>
      </c>
      <c r="G153" s="222" t="s">
        <v>403</v>
      </c>
      <c r="H153" s="223">
        <v>3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41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148</v>
      </c>
      <c r="AT153" s="230" t="s">
        <v>143</v>
      </c>
      <c r="AU153" s="230" t="s">
        <v>84</v>
      </c>
      <c r="AY153" s="18" t="s">
        <v>140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84</v>
      </c>
      <c r="BK153" s="231">
        <f>ROUND(I153*H153,2)</f>
        <v>0</v>
      </c>
      <c r="BL153" s="18" t="s">
        <v>148</v>
      </c>
      <c r="BM153" s="230" t="s">
        <v>322</v>
      </c>
    </row>
    <row r="154" s="2" customFormat="1">
      <c r="A154" s="39"/>
      <c r="B154" s="40"/>
      <c r="C154" s="41"/>
      <c r="D154" s="234" t="s">
        <v>563</v>
      </c>
      <c r="E154" s="41"/>
      <c r="F154" s="292" t="s">
        <v>591</v>
      </c>
      <c r="G154" s="41"/>
      <c r="H154" s="41"/>
      <c r="I154" s="293"/>
      <c r="J154" s="41"/>
      <c r="K154" s="41"/>
      <c r="L154" s="45"/>
      <c r="M154" s="294"/>
      <c r="N154" s="295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563</v>
      </c>
      <c r="AU154" s="18" t="s">
        <v>84</v>
      </c>
    </row>
    <row r="155" s="2" customFormat="1" ht="24.15" customHeight="1">
      <c r="A155" s="39"/>
      <c r="B155" s="40"/>
      <c r="C155" s="219" t="s">
        <v>241</v>
      </c>
      <c r="D155" s="219" t="s">
        <v>143</v>
      </c>
      <c r="E155" s="220" t="s">
        <v>592</v>
      </c>
      <c r="F155" s="221" t="s">
        <v>593</v>
      </c>
      <c r="G155" s="222" t="s">
        <v>403</v>
      </c>
      <c r="H155" s="223">
        <v>2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148</v>
      </c>
      <c r="AT155" s="230" t="s">
        <v>143</v>
      </c>
      <c r="AU155" s="230" t="s">
        <v>84</v>
      </c>
      <c r="AY155" s="18" t="s">
        <v>140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148</v>
      </c>
      <c r="BM155" s="230" t="s">
        <v>332</v>
      </c>
    </row>
    <row r="156" s="2" customFormat="1">
      <c r="A156" s="39"/>
      <c r="B156" s="40"/>
      <c r="C156" s="41"/>
      <c r="D156" s="234" t="s">
        <v>563</v>
      </c>
      <c r="E156" s="41"/>
      <c r="F156" s="292" t="s">
        <v>591</v>
      </c>
      <c r="G156" s="41"/>
      <c r="H156" s="41"/>
      <c r="I156" s="293"/>
      <c r="J156" s="41"/>
      <c r="K156" s="41"/>
      <c r="L156" s="45"/>
      <c r="M156" s="294"/>
      <c r="N156" s="295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563</v>
      </c>
      <c r="AU156" s="18" t="s">
        <v>84</v>
      </c>
    </row>
    <row r="157" s="12" customFormat="1" ht="25.92" customHeight="1">
      <c r="A157" s="12"/>
      <c r="B157" s="203"/>
      <c r="C157" s="204"/>
      <c r="D157" s="205" t="s">
        <v>75</v>
      </c>
      <c r="E157" s="206" t="s">
        <v>594</v>
      </c>
      <c r="F157" s="206" t="s">
        <v>595</v>
      </c>
      <c r="G157" s="204"/>
      <c r="H157" s="204"/>
      <c r="I157" s="207"/>
      <c r="J157" s="208">
        <f>BK157</f>
        <v>0</v>
      </c>
      <c r="K157" s="204"/>
      <c r="L157" s="209"/>
      <c r="M157" s="210"/>
      <c r="N157" s="211"/>
      <c r="O157" s="211"/>
      <c r="P157" s="212">
        <f>SUM(P158:P163)</f>
        <v>0</v>
      </c>
      <c r="Q157" s="211"/>
      <c r="R157" s="212">
        <f>SUM(R158:R163)</f>
        <v>0</v>
      </c>
      <c r="S157" s="211"/>
      <c r="T157" s="213">
        <f>SUM(T158:T163)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84</v>
      </c>
      <c r="AT157" s="215" t="s">
        <v>75</v>
      </c>
      <c r="AU157" s="215" t="s">
        <v>76</v>
      </c>
      <c r="AY157" s="214" t="s">
        <v>140</v>
      </c>
      <c r="BK157" s="216">
        <f>SUM(BK158:BK163)</f>
        <v>0</v>
      </c>
    </row>
    <row r="158" s="2" customFormat="1" ht="21.75" customHeight="1">
      <c r="A158" s="39"/>
      <c r="B158" s="40"/>
      <c r="C158" s="219" t="s">
        <v>7</v>
      </c>
      <c r="D158" s="219" t="s">
        <v>143</v>
      </c>
      <c r="E158" s="220" t="s">
        <v>596</v>
      </c>
      <c r="F158" s="221" t="s">
        <v>597</v>
      </c>
      <c r="G158" s="222" t="s">
        <v>403</v>
      </c>
      <c r="H158" s="223">
        <v>5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148</v>
      </c>
      <c r="AT158" s="230" t="s">
        <v>143</v>
      </c>
      <c r="AU158" s="230" t="s">
        <v>84</v>
      </c>
      <c r="AY158" s="18" t="s">
        <v>140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148</v>
      </c>
      <c r="BM158" s="230" t="s">
        <v>343</v>
      </c>
    </row>
    <row r="159" s="2" customFormat="1" ht="21.75" customHeight="1">
      <c r="A159" s="39"/>
      <c r="B159" s="40"/>
      <c r="C159" s="219" t="s">
        <v>253</v>
      </c>
      <c r="D159" s="219" t="s">
        <v>143</v>
      </c>
      <c r="E159" s="220" t="s">
        <v>598</v>
      </c>
      <c r="F159" s="221" t="s">
        <v>599</v>
      </c>
      <c r="G159" s="222" t="s">
        <v>403</v>
      </c>
      <c r="H159" s="223">
        <v>5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41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148</v>
      </c>
      <c r="AT159" s="230" t="s">
        <v>143</v>
      </c>
      <c r="AU159" s="230" t="s">
        <v>84</v>
      </c>
      <c r="AY159" s="18" t="s">
        <v>140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84</v>
      </c>
      <c r="BK159" s="231">
        <f>ROUND(I159*H159,2)</f>
        <v>0</v>
      </c>
      <c r="BL159" s="18" t="s">
        <v>148</v>
      </c>
      <c r="BM159" s="230" t="s">
        <v>351</v>
      </c>
    </row>
    <row r="160" s="2" customFormat="1" ht="21.75" customHeight="1">
      <c r="A160" s="39"/>
      <c r="B160" s="40"/>
      <c r="C160" s="219" t="s">
        <v>257</v>
      </c>
      <c r="D160" s="219" t="s">
        <v>143</v>
      </c>
      <c r="E160" s="220" t="s">
        <v>600</v>
      </c>
      <c r="F160" s="221" t="s">
        <v>601</v>
      </c>
      <c r="G160" s="222" t="s">
        <v>403</v>
      </c>
      <c r="H160" s="223">
        <v>9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41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148</v>
      </c>
      <c r="AT160" s="230" t="s">
        <v>143</v>
      </c>
      <c r="AU160" s="230" t="s">
        <v>84</v>
      </c>
      <c r="AY160" s="18" t="s">
        <v>140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84</v>
      </c>
      <c r="BK160" s="231">
        <f>ROUND(I160*H160,2)</f>
        <v>0</v>
      </c>
      <c r="BL160" s="18" t="s">
        <v>148</v>
      </c>
      <c r="BM160" s="230" t="s">
        <v>362</v>
      </c>
    </row>
    <row r="161" s="2" customFormat="1" ht="16.5" customHeight="1">
      <c r="A161" s="39"/>
      <c r="B161" s="40"/>
      <c r="C161" s="219" t="s">
        <v>261</v>
      </c>
      <c r="D161" s="219" t="s">
        <v>143</v>
      </c>
      <c r="E161" s="220" t="s">
        <v>602</v>
      </c>
      <c r="F161" s="221" t="s">
        <v>603</v>
      </c>
      <c r="G161" s="222" t="s">
        <v>543</v>
      </c>
      <c r="H161" s="223">
        <v>8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148</v>
      </c>
      <c r="AT161" s="230" t="s">
        <v>143</v>
      </c>
      <c r="AU161" s="230" t="s">
        <v>84</v>
      </c>
      <c r="AY161" s="18" t="s">
        <v>140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148</v>
      </c>
      <c r="BM161" s="230" t="s">
        <v>373</v>
      </c>
    </row>
    <row r="162" s="2" customFormat="1" ht="21.75" customHeight="1">
      <c r="A162" s="39"/>
      <c r="B162" s="40"/>
      <c r="C162" s="219" t="s">
        <v>265</v>
      </c>
      <c r="D162" s="219" t="s">
        <v>143</v>
      </c>
      <c r="E162" s="220" t="s">
        <v>604</v>
      </c>
      <c r="F162" s="221" t="s">
        <v>605</v>
      </c>
      <c r="G162" s="222" t="s">
        <v>403</v>
      </c>
      <c r="H162" s="223">
        <v>19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41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148</v>
      </c>
      <c r="AT162" s="230" t="s">
        <v>143</v>
      </c>
      <c r="AU162" s="230" t="s">
        <v>84</v>
      </c>
      <c r="AY162" s="18" t="s">
        <v>140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84</v>
      </c>
      <c r="BK162" s="231">
        <f>ROUND(I162*H162,2)</f>
        <v>0</v>
      </c>
      <c r="BL162" s="18" t="s">
        <v>148</v>
      </c>
      <c r="BM162" s="230" t="s">
        <v>382</v>
      </c>
    </row>
    <row r="163" s="2" customFormat="1" ht="24.15" customHeight="1">
      <c r="A163" s="39"/>
      <c r="B163" s="40"/>
      <c r="C163" s="219" t="s">
        <v>273</v>
      </c>
      <c r="D163" s="219" t="s">
        <v>143</v>
      </c>
      <c r="E163" s="220" t="s">
        <v>606</v>
      </c>
      <c r="F163" s="221" t="s">
        <v>607</v>
      </c>
      <c r="G163" s="222" t="s">
        <v>403</v>
      </c>
      <c r="H163" s="223">
        <v>19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41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148</v>
      </c>
      <c r="AT163" s="230" t="s">
        <v>143</v>
      </c>
      <c r="AU163" s="230" t="s">
        <v>84</v>
      </c>
      <c r="AY163" s="18" t="s">
        <v>140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148</v>
      </c>
      <c r="BM163" s="230" t="s">
        <v>392</v>
      </c>
    </row>
    <row r="164" s="12" customFormat="1" ht="25.92" customHeight="1">
      <c r="A164" s="12"/>
      <c r="B164" s="203"/>
      <c r="C164" s="204"/>
      <c r="D164" s="205" t="s">
        <v>75</v>
      </c>
      <c r="E164" s="206" t="s">
        <v>608</v>
      </c>
      <c r="F164" s="206" t="s">
        <v>609</v>
      </c>
      <c r="G164" s="204"/>
      <c r="H164" s="204"/>
      <c r="I164" s="207"/>
      <c r="J164" s="208">
        <f>BK164</f>
        <v>0</v>
      </c>
      <c r="K164" s="204"/>
      <c r="L164" s="209"/>
      <c r="M164" s="210"/>
      <c r="N164" s="211"/>
      <c r="O164" s="211"/>
      <c r="P164" s="212">
        <f>SUM(P165:P177)</f>
        <v>0</v>
      </c>
      <c r="Q164" s="211"/>
      <c r="R164" s="212">
        <f>SUM(R165:R177)</f>
        <v>0</v>
      </c>
      <c r="S164" s="211"/>
      <c r="T164" s="213">
        <f>SUM(T165:T177)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84</v>
      </c>
      <c r="AT164" s="215" t="s">
        <v>75</v>
      </c>
      <c r="AU164" s="215" t="s">
        <v>76</v>
      </c>
      <c r="AY164" s="214" t="s">
        <v>140</v>
      </c>
      <c r="BK164" s="216">
        <f>SUM(BK165:BK177)</f>
        <v>0</v>
      </c>
    </row>
    <row r="165" s="2" customFormat="1" ht="16.5" customHeight="1">
      <c r="A165" s="39"/>
      <c r="B165" s="40"/>
      <c r="C165" s="219" t="s">
        <v>277</v>
      </c>
      <c r="D165" s="219" t="s">
        <v>143</v>
      </c>
      <c r="E165" s="220" t="s">
        <v>610</v>
      </c>
      <c r="F165" s="221" t="s">
        <v>611</v>
      </c>
      <c r="G165" s="222" t="s">
        <v>403</v>
      </c>
      <c r="H165" s="223">
        <v>18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148</v>
      </c>
      <c r="AT165" s="230" t="s">
        <v>143</v>
      </c>
      <c r="AU165" s="230" t="s">
        <v>84</v>
      </c>
      <c r="AY165" s="18" t="s">
        <v>140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148</v>
      </c>
      <c r="BM165" s="230" t="s">
        <v>400</v>
      </c>
    </row>
    <row r="166" s="2" customFormat="1" ht="24.15" customHeight="1">
      <c r="A166" s="39"/>
      <c r="B166" s="40"/>
      <c r="C166" s="219" t="s">
        <v>281</v>
      </c>
      <c r="D166" s="219" t="s">
        <v>143</v>
      </c>
      <c r="E166" s="220" t="s">
        <v>612</v>
      </c>
      <c r="F166" s="221" t="s">
        <v>613</v>
      </c>
      <c r="G166" s="222" t="s">
        <v>403</v>
      </c>
      <c r="H166" s="223">
        <v>20</v>
      </c>
      <c r="I166" s="224"/>
      <c r="J166" s="225">
        <f>ROUND(I166*H166,2)</f>
        <v>0</v>
      </c>
      <c r="K166" s="221" t="s">
        <v>1</v>
      </c>
      <c r="L166" s="45"/>
      <c r="M166" s="226" t="s">
        <v>1</v>
      </c>
      <c r="N166" s="227" t="s">
        <v>41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148</v>
      </c>
      <c r="AT166" s="230" t="s">
        <v>143</v>
      </c>
      <c r="AU166" s="230" t="s">
        <v>84</v>
      </c>
      <c r="AY166" s="18" t="s">
        <v>140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84</v>
      </c>
      <c r="BK166" s="231">
        <f>ROUND(I166*H166,2)</f>
        <v>0</v>
      </c>
      <c r="BL166" s="18" t="s">
        <v>148</v>
      </c>
      <c r="BM166" s="230" t="s">
        <v>411</v>
      </c>
    </row>
    <row r="167" s="2" customFormat="1" ht="16.5" customHeight="1">
      <c r="A167" s="39"/>
      <c r="B167" s="40"/>
      <c r="C167" s="219" t="s">
        <v>286</v>
      </c>
      <c r="D167" s="219" t="s">
        <v>143</v>
      </c>
      <c r="E167" s="220" t="s">
        <v>614</v>
      </c>
      <c r="F167" s="221" t="s">
        <v>615</v>
      </c>
      <c r="G167" s="222" t="s">
        <v>403</v>
      </c>
      <c r="H167" s="223">
        <v>24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41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148</v>
      </c>
      <c r="AT167" s="230" t="s">
        <v>143</v>
      </c>
      <c r="AU167" s="230" t="s">
        <v>84</v>
      </c>
      <c r="AY167" s="18" t="s">
        <v>140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84</v>
      </c>
      <c r="BK167" s="231">
        <f>ROUND(I167*H167,2)</f>
        <v>0</v>
      </c>
      <c r="BL167" s="18" t="s">
        <v>148</v>
      </c>
      <c r="BM167" s="230" t="s">
        <v>422</v>
      </c>
    </row>
    <row r="168" s="2" customFormat="1" ht="24.15" customHeight="1">
      <c r="A168" s="39"/>
      <c r="B168" s="40"/>
      <c r="C168" s="219" t="s">
        <v>290</v>
      </c>
      <c r="D168" s="219" t="s">
        <v>143</v>
      </c>
      <c r="E168" s="220" t="s">
        <v>616</v>
      </c>
      <c r="F168" s="221" t="s">
        <v>617</v>
      </c>
      <c r="G168" s="222" t="s">
        <v>403</v>
      </c>
      <c r="H168" s="223">
        <v>27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41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148</v>
      </c>
      <c r="AT168" s="230" t="s">
        <v>143</v>
      </c>
      <c r="AU168" s="230" t="s">
        <v>84</v>
      </c>
      <c r="AY168" s="18" t="s">
        <v>140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148</v>
      </c>
      <c r="BM168" s="230" t="s">
        <v>433</v>
      </c>
    </row>
    <row r="169" s="2" customFormat="1" ht="24.15" customHeight="1">
      <c r="A169" s="39"/>
      <c r="B169" s="40"/>
      <c r="C169" s="219" t="s">
        <v>294</v>
      </c>
      <c r="D169" s="219" t="s">
        <v>143</v>
      </c>
      <c r="E169" s="220" t="s">
        <v>618</v>
      </c>
      <c r="F169" s="221" t="s">
        <v>619</v>
      </c>
      <c r="G169" s="222" t="s">
        <v>543</v>
      </c>
      <c r="H169" s="223">
        <v>18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41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148</v>
      </c>
      <c r="AT169" s="230" t="s">
        <v>143</v>
      </c>
      <c r="AU169" s="230" t="s">
        <v>84</v>
      </c>
      <c r="AY169" s="18" t="s">
        <v>140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84</v>
      </c>
      <c r="BK169" s="231">
        <f>ROUND(I169*H169,2)</f>
        <v>0</v>
      </c>
      <c r="BL169" s="18" t="s">
        <v>148</v>
      </c>
      <c r="BM169" s="230" t="s">
        <v>444</v>
      </c>
    </row>
    <row r="170" s="2" customFormat="1">
      <c r="A170" s="39"/>
      <c r="B170" s="40"/>
      <c r="C170" s="41"/>
      <c r="D170" s="234" t="s">
        <v>563</v>
      </c>
      <c r="E170" s="41"/>
      <c r="F170" s="292" t="s">
        <v>620</v>
      </c>
      <c r="G170" s="41"/>
      <c r="H170" s="41"/>
      <c r="I170" s="293"/>
      <c r="J170" s="41"/>
      <c r="K170" s="41"/>
      <c r="L170" s="45"/>
      <c r="M170" s="294"/>
      <c r="N170" s="295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563</v>
      </c>
      <c r="AU170" s="18" t="s">
        <v>84</v>
      </c>
    </row>
    <row r="171" s="2" customFormat="1" ht="21.75" customHeight="1">
      <c r="A171" s="39"/>
      <c r="B171" s="40"/>
      <c r="C171" s="219" t="s">
        <v>298</v>
      </c>
      <c r="D171" s="219" t="s">
        <v>143</v>
      </c>
      <c r="E171" s="220" t="s">
        <v>621</v>
      </c>
      <c r="F171" s="221" t="s">
        <v>622</v>
      </c>
      <c r="G171" s="222" t="s">
        <v>543</v>
      </c>
      <c r="H171" s="223">
        <v>16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148</v>
      </c>
      <c r="AT171" s="230" t="s">
        <v>143</v>
      </c>
      <c r="AU171" s="230" t="s">
        <v>84</v>
      </c>
      <c r="AY171" s="18" t="s">
        <v>140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148</v>
      </c>
      <c r="BM171" s="230" t="s">
        <v>454</v>
      </c>
    </row>
    <row r="172" s="2" customFormat="1" ht="24.15" customHeight="1">
      <c r="A172" s="39"/>
      <c r="B172" s="40"/>
      <c r="C172" s="219" t="s">
        <v>304</v>
      </c>
      <c r="D172" s="219" t="s">
        <v>143</v>
      </c>
      <c r="E172" s="220" t="s">
        <v>623</v>
      </c>
      <c r="F172" s="221" t="s">
        <v>624</v>
      </c>
      <c r="G172" s="222" t="s">
        <v>543</v>
      </c>
      <c r="H172" s="223">
        <v>2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41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148</v>
      </c>
      <c r="AT172" s="230" t="s">
        <v>143</v>
      </c>
      <c r="AU172" s="230" t="s">
        <v>84</v>
      </c>
      <c r="AY172" s="18" t="s">
        <v>140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84</v>
      </c>
      <c r="BK172" s="231">
        <f>ROUND(I172*H172,2)</f>
        <v>0</v>
      </c>
      <c r="BL172" s="18" t="s">
        <v>148</v>
      </c>
      <c r="BM172" s="230" t="s">
        <v>467</v>
      </c>
    </row>
    <row r="173" s="2" customFormat="1">
      <c r="A173" s="39"/>
      <c r="B173" s="40"/>
      <c r="C173" s="41"/>
      <c r="D173" s="234" t="s">
        <v>563</v>
      </c>
      <c r="E173" s="41"/>
      <c r="F173" s="292" t="s">
        <v>625</v>
      </c>
      <c r="G173" s="41"/>
      <c r="H173" s="41"/>
      <c r="I173" s="293"/>
      <c r="J173" s="41"/>
      <c r="K173" s="41"/>
      <c r="L173" s="45"/>
      <c r="M173" s="294"/>
      <c r="N173" s="295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563</v>
      </c>
      <c r="AU173" s="18" t="s">
        <v>84</v>
      </c>
    </row>
    <row r="174" s="2" customFormat="1" ht="24.15" customHeight="1">
      <c r="A174" s="39"/>
      <c r="B174" s="40"/>
      <c r="C174" s="219" t="s">
        <v>312</v>
      </c>
      <c r="D174" s="219" t="s">
        <v>143</v>
      </c>
      <c r="E174" s="220" t="s">
        <v>626</v>
      </c>
      <c r="F174" s="221" t="s">
        <v>627</v>
      </c>
      <c r="G174" s="222" t="s">
        <v>543</v>
      </c>
      <c r="H174" s="223">
        <v>2</v>
      </c>
      <c r="I174" s="224"/>
      <c r="J174" s="225">
        <f>ROUND(I174*H174,2)</f>
        <v>0</v>
      </c>
      <c r="K174" s="221" t="s">
        <v>1</v>
      </c>
      <c r="L174" s="45"/>
      <c r="M174" s="226" t="s">
        <v>1</v>
      </c>
      <c r="N174" s="227" t="s">
        <v>41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148</v>
      </c>
      <c r="AT174" s="230" t="s">
        <v>143</v>
      </c>
      <c r="AU174" s="230" t="s">
        <v>84</v>
      </c>
      <c r="AY174" s="18" t="s">
        <v>140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84</v>
      </c>
      <c r="BK174" s="231">
        <f>ROUND(I174*H174,2)</f>
        <v>0</v>
      </c>
      <c r="BL174" s="18" t="s">
        <v>148</v>
      </c>
      <c r="BM174" s="230" t="s">
        <v>477</v>
      </c>
    </row>
    <row r="175" s="2" customFormat="1">
      <c r="A175" s="39"/>
      <c r="B175" s="40"/>
      <c r="C175" s="41"/>
      <c r="D175" s="234" t="s">
        <v>563</v>
      </c>
      <c r="E175" s="41"/>
      <c r="F175" s="292" t="s">
        <v>628</v>
      </c>
      <c r="G175" s="41"/>
      <c r="H175" s="41"/>
      <c r="I175" s="293"/>
      <c r="J175" s="41"/>
      <c r="K175" s="41"/>
      <c r="L175" s="45"/>
      <c r="M175" s="294"/>
      <c r="N175" s="295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563</v>
      </c>
      <c r="AU175" s="18" t="s">
        <v>84</v>
      </c>
    </row>
    <row r="176" s="2" customFormat="1" ht="16.5" customHeight="1">
      <c r="A176" s="39"/>
      <c r="B176" s="40"/>
      <c r="C176" s="219" t="s">
        <v>316</v>
      </c>
      <c r="D176" s="219" t="s">
        <v>143</v>
      </c>
      <c r="E176" s="220" t="s">
        <v>629</v>
      </c>
      <c r="F176" s="221" t="s">
        <v>630</v>
      </c>
      <c r="G176" s="222" t="s">
        <v>403</v>
      </c>
      <c r="H176" s="223">
        <v>42</v>
      </c>
      <c r="I176" s="224"/>
      <c r="J176" s="225">
        <f>ROUND(I176*H176,2)</f>
        <v>0</v>
      </c>
      <c r="K176" s="221" t="s">
        <v>1</v>
      </c>
      <c r="L176" s="45"/>
      <c r="M176" s="226" t="s">
        <v>1</v>
      </c>
      <c r="N176" s="227" t="s">
        <v>41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148</v>
      </c>
      <c r="AT176" s="230" t="s">
        <v>143</v>
      </c>
      <c r="AU176" s="230" t="s">
        <v>84</v>
      </c>
      <c r="AY176" s="18" t="s">
        <v>140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84</v>
      </c>
      <c r="BK176" s="231">
        <f>ROUND(I176*H176,2)</f>
        <v>0</v>
      </c>
      <c r="BL176" s="18" t="s">
        <v>148</v>
      </c>
      <c r="BM176" s="230" t="s">
        <v>488</v>
      </c>
    </row>
    <row r="177" s="2" customFormat="1" ht="21.75" customHeight="1">
      <c r="A177" s="39"/>
      <c r="B177" s="40"/>
      <c r="C177" s="219" t="s">
        <v>322</v>
      </c>
      <c r="D177" s="219" t="s">
        <v>143</v>
      </c>
      <c r="E177" s="220" t="s">
        <v>631</v>
      </c>
      <c r="F177" s="221" t="s">
        <v>632</v>
      </c>
      <c r="G177" s="222" t="s">
        <v>403</v>
      </c>
      <c r="H177" s="223">
        <v>42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41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148</v>
      </c>
      <c r="AT177" s="230" t="s">
        <v>143</v>
      </c>
      <c r="AU177" s="230" t="s">
        <v>84</v>
      </c>
      <c r="AY177" s="18" t="s">
        <v>140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84</v>
      </c>
      <c r="BK177" s="231">
        <f>ROUND(I177*H177,2)</f>
        <v>0</v>
      </c>
      <c r="BL177" s="18" t="s">
        <v>148</v>
      </c>
      <c r="BM177" s="230" t="s">
        <v>506</v>
      </c>
    </row>
    <row r="178" s="12" customFormat="1" ht="25.92" customHeight="1">
      <c r="A178" s="12"/>
      <c r="B178" s="203"/>
      <c r="C178" s="204"/>
      <c r="D178" s="205" t="s">
        <v>75</v>
      </c>
      <c r="E178" s="206" t="s">
        <v>341</v>
      </c>
      <c r="F178" s="206" t="s">
        <v>633</v>
      </c>
      <c r="G178" s="204"/>
      <c r="H178" s="204"/>
      <c r="I178" s="207"/>
      <c r="J178" s="208">
        <f>BK178</f>
        <v>0</v>
      </c>
      <c r="K178" s="204"/>
      <c r="L178" s="209"/>
      <c r="M178" s="210"/>
      <c r="N178" s="211"/>
      <c r="O178" s="211"/>
      <c r="P178" s="212">
        <f>SUM(P179:P183)</f>
        <v>0</v>
      </c>
      <c r="Q178" s="211"/>
      <c r="R178" s="212">
        <f>SUM(R179:R183)</f>
        <v>0</v>
      </c>
      <c r="S178" s="211"/>
      <c r="T178" s="213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86</v>
      </c>
      <c r="AT178" s="215" t="s">
        <v>75</v>
      </c>
      <c r="AU178" s="215" t="s">
        <v>76</v>
      </c>
      <c r="AY178" s="214" t="s">
        <v>140</v>
      </c>
      <c r="BK178" s="216">
        <f>SUM(BK179:BK183)</f>
        <v>0</v>
      </c>
    </row>
    <row r="179" s="2" customFormat="1" ht="21.75" customHeight="1">
      <c r="A179" s="39"/>
      <c r="B179" s="40"/>
      <c r="C179" s="219" t="s">
        <v>327</v>
      </c>
      <c r="D179" s="219" t="s">
        <v>143</v>
      </c>
      <c r="E179" s="220" t="s">
        <v>634</v>
      </c>
      <c r="F179" s="221" t="s">
        <v>635</v>
      </c>
      <c r="G179" s="222" t="s">
        <v>403</v>
      </c>
      <c r="H179" s="223">
        <v>20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41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223</v>
      </c>
      <c r="AT179" s="230" t="s">
        <v>143</v>
      </c>
      <c r="AU179" s="230" t="s">
        <v>84</v>
      </c>
      <c r="AY179" s="18" t="s">
        <v>140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84</v>
      </c>
      <c r="BK179" s="231">
        <f>ROUND(I179*H179,2)</f>
        <v>0</v>
      </c>
      <c r="BL179" s="18" t="s">
        <v>223</v>
      </c>
      <c r="BM179" s="230" t="s">
        <v>515</v>
      </c>
    </row>
    <row r="180" s="2" customFormat="1">
      <c r="A180" s="39"/>
      <c r="B180" s="40"/>
      <c r="C180" s="41"/>
      <c r="D180" s="234" t="s">
        <v>563</v>
      </c>
      <c r="E180" s="41"/>
      <c r="F180" s="292" t="s">
        <v>636</v>
      </c>
      <c r="G180" s="41"/>
      <c r="H180" s="41"/>
      <c r="I180" s="293"/>
      <c r="J180" s="41"/>
      <c r="K180" s="41"/>
      <c r="L180" s="45"/>
      <c r="M180" s="294"/>
      <c r="N180" s="295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563</v>
      </c>
      <c r="AU180" s="18" t="s">
        <v>84</v>
      </c>
    </row>
    <row r="181" s="2" customFormat="1" ht="24.15" customHeight="1">
      <c r="A181" s="39"/>
      <c r="B181" s="40"/>
      <c r="C181" s="219" t="s">
        <v>332</v>
      </c>
      <c r="D181" s="219" t="s">
        <v>143</v>
      </c>
      <c r="E181" s="220" t="s">
        <v>637</v>
      </c>
      <c r="F181" s="221" t="s">
        <v>638</v>
      </c>
      <c r="G181" s="222" t="s">
        <v>403</v>
      </c>
      <c r="H181" s="223">
        <v>27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41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223</v>
      </c>
      <c r="AT181" s="230" t="s">
        <v>143</v>
      </c>
      <c r="AU181" s="230" t="s">
        <v>84</v>
      </c>
      <c r="AY181" s="18" t="s">
        <v>140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84</v>
      </c>
      <c r="BK181" s="231">
        <f>ROUND(I181*H181,2)</f>
        <v>0</v>
      </c>
      <c r="BL181" s="18" t="s">
        <v>223</v>
      </c>
      <c r="BM181" s="230" t="s">
        <v>523</v>
      </c>
    </row>
    <row r="182" s="2" customFormat="1">
      <c r="A182" s="39"/>
      <c r="B182" s="40"/>
      <c r="C182" s="41"/>
      <c r="D182" s="234" t="s">
        <v>563</v>
      </c>
      <c r="E182" s="41"/>
      <c r="F182" s="292" t="s">
        <v>636</v>
      </c>
      <c r="G182" s="41"/>
      <c r="H182" s="41"/>
      <c r="I182" s="293"/>
      <c r="J182" s="41"/>
      <c r="K182" s="41"/>
      <c r="L182" s="45"/>
      <c r="M182" s="294"/>
      <c r="N182" s="295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563</v>
      </c>
      <c r="AU182" s="18" t="s">
        <v>84</v>
      </c>
    </row>
    <row r="183" s="2" customFormat="1" ht="16.5" customHeight="1">
      <c r="A183" s="39"/>
      <c r="B183" s="40"/>
      <c r="C183" s="219" t="s">
        <v>336</v>
      </c>
      <c r="D183" s="219" t="s">
        <v>143</v>
      </c>
      <c r="E183" s="220" t="s">
        <v>639</v>
      </c>
      <c r="F183" s="221" t="s">
        <v>640</v>
      </c>
      <c r="G183" s="222" t="s">
        <v>554</v>
      </c>
      <c r="H183" s="223">
        <v>5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41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223</v>
      </c>
      <c r="AT183" s="230" t="s">
        <v>143</v>
      </c>
      <c r="AU183" s="230" t="s">
        <v>84</v>
      </c>
      <c r="AY183" s="18" t="s">
        <v>140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84</v>
      </c>
      <c r="BK183" s="231">
        <f>ROUND(I183*H183,2)</f>
        <v>0</v>
      </c>
      <c r="BL183" s="18" t="s">
        <v>223</v>
      </c>
      <c r="BM183" s="230" t="s">
        <v>641</v>
      </c>
    </row>
    <row r="184" s="12" customFormat="1" ht="25.92" customHeight="1">
      <c r="A184" s="12"/>
      <c r="B184" s="203"/>
      <c r="C184" s="204"/>
      <c r="D184" s="205" t="s">
        <v>75</v>
      </c>
      <c r="E184" s="206" t="s">
        <v>642</v>
      </c>
      <c r="F184" s="206" t="s">
        <v>643</v>
      </c>
      <c r="G184" s="204"/>
      <c r="H184" s="204"/>
      <c r="I184" s="207"/>
      <c r="J184" s="208">
        <f>BK184</f>
        <v>0</v>
      </c>
      <c r="K184" s="204"/>
      <c r="L184" s="209"/>
      <c r="M184" s="210"/>
      <c r="N184" s="211"/>
      <c r="O184" s="211"/>
      <c r="P184" s="212">
        <f>SUM(P185:P193)</f>
        <v>0</v>
      </c>
      <c r="Q184" s="211"/>
      <c r="R184" s="212">
        <f>SUM(R185:R193)</f>
        <v>0</v>
      </c>
      <c r="S184" s="211"/>
      <c r="T184" s="213">
        <f>SUM(T185:T193)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86</v>
      </c>
      <c r="AT184" s="215" t="s">
        <v>75</v>
      </c>
      <c r="AU184" s="215" t="s">
        <v>76</v>
      </c>
      <c r="AY184" s="214" t="s">
        <v>140</v>
      </c>
      <c r="BK184" s="216">
        <f>SUM(BK185:BK193)</f>
        <v>0</v>
      </c>
    </row>
    <row r="185" s="2" customFormat="1" ht="16.5" customHeight="1">
      <c r="A185" s="39"/>
      <c r="B185" s="40"/>
      <c r="C185" s="219" t="s">
        <v>343</v>
      </c>
      <c r="D185" s="219" t="s">
        <v>143</v>
      </c>
      <c r="E185" s="220" t="s">
        <v>644</v>
      </c>
      <c r="F185" s="221" t="s">
        <v>645</v>
      </c>
      <c r="G185" s="222" t="s">
        <v>543</v>
      </c>
      <c r="H185" s="223">
        <v>8</v>
      </c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41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223</v>
      </c>
      <c r="AT185" s="230" t="s">
        <v>143</v>
      </c>
      <c r="AU185" s="230" t="s">
        <v>84</v>
      </c>
      <c r="AY185" s="18" t="s">
        <v>140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84</v>
      </c>
      <c r="BK185" s="231">
        <f>ROUND(I185*H185,2)</f>
        <v>0</v>
      </c>
      <c r="BL185" s="18" t="s">
        <v>223</v>
      </c>
      <c r="BM185" s="230" t="s">
        <v>646</v>
      </c>
    </row>
    <row r="186" s="2" customFormat="1" ht="16.5" customHeight="1">
      <c r="A186" s="39"/>
      <c r="B186" s="40"/>
      <c r="C186" s="219" t="s">
        <v>347</v>
      </c>
      <c r="D186" s="219" t="s">
        <v>143</v>
      </c>
      <c r="E186" s="220" t="s">
        <v>647</v>
      </c>
      <c r="F186" s="221" t="s">
        <v>648</v>
      </c>
      <c r="G186" s="222" t="s">
        <v>543</v>
      </c>
      <c r="H186" s="223">
        <v>8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41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223</v>
      </c>
      <c r="AT186" s="230" t="s">
        <v>143</v>
      </c>
      <c r="AU186" s="230" t="s">
        <v>84</v>
      </c>
      <c r="AY186" s="18" t="s">
        <v>140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84</v>
      </c>
      <c r="BK186" s="231">
        <f>ROUND(I186*H186,2)</f>
        <v>0</v>
      </c>
      <c r="BL186" s="18" t="s">
        <v>223</v>
      </c>
      <c r="BM186" s="230" t="s">
        <v>649</v>
      </c>
    </row>
    <row r="187" s="2" customFormat="1">
      <c r="A187" s="39"/>
      <c r="B187" s="40"/>
      <c r="C187" s="41"/>
      <c r="D187" s="234" t="s">
        <v>563</v>
      </c>
      <c r="E187" s="41"/>
      <c r="F187" s="292" t="s">
        <v>650</v>
      </c>
      <c r="G187" s="41"/>
      <c r="H187" s="41"/>
      <c r="I187" s="293"/>
      <c r="J187" s="41"/>
      <c r="K187" s="41"/>
      <c r="L187" s="45"/>
      <c r="M187" s="294"/>
      <c r="N187" s="295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563</v>
      </c>
      <c r="AU187" s="18" t="s">
        <v>84</v>
      </c>
    </row>
    <row r="188" s="2" customFormat="1" ht="24.15" customHeight="1">
      <c r="A188" s="39"/>
      <c r="B188" s="40"/>
      <c r="C188" s="219" t="s">
        <v>351</v>
      </c>
      <c r="D188" s="219" t="s">
        <v>143</v>
      </c>
      <c r="E188" s="220" t="s">
        <v>651</v>
      </c>
      <c r="F188" s="221" t="s">
        <v>652</v>
      </c>
      <c r="G188" s="222" t="s">
        <v>543</v>
      </c>
      <c r="H188" s="223">
        <v>8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41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223</v>
      </c>
      <c r="AT188" s="230" t="s">
        <v>143</v>
      </c>
      <c r="AU188" s="230" t="s">
        <v>84</v>
      </c>
      <c r="AY188" s="18" t="s">
        <v>140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84</v>
      </c>
      <c r="BK188" s="231">
        <f>ROUND(I188*H188,2)</f>
        <v>0</v>
      </c>
      <c r="BL188" s="18" t="s">
        <v>223</v>
      </c>
      <c r="BM188" s="230" t="s">
        <v>653</v>
      </c>
    </row>
    <row r="189" s="2" customFormat="1" ht="16.5" customHeight="1">
      <c r="A189" s="39"/>
      <c r="B189" s="40"/>
      <c r="C189" s="219" t="s">
        <v>356</v>
      </c>
      <c r="D189" s="219" t="s">
        <v>143</v>
      </c>
      <c r="E189" s="220" t="s">
        <v>654</v>
      </c>
      <c r="F189" s="221" t="s">
        <v>655</v>
      </c>
      <c r="G189" s="222" t="s">
        <v>656</v>
      </c>
      <c r="H189" s="223">
        <v>8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41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223</v>
      </c>
      <c r="AT189" s="230" t="s">
        <v>143</v>
      </c>
      <c r="AU189" s="230" t="s">
        <v>84</v>
      </c>
      <c r="AY189" s="18" t="s">
        <v>140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84</v>
      </c>
      <c r="BK189" s="231">
        <f>ROUND(I189*H189,2)</f>
        <v>0</v>
      </c>
      <c r="BL189" s="18" t="s">
        <v>223</v>
      </c>
      <c r="BM189" s="230" t="s">
        <v>657</v>
      </c>
    </row>
    <row r="190" s="2" customFormat="1" ht="16.5" customHeight="1">
      <c r="A190" s="39"/>
      <c r="B190" s="40"/>
      <c r="C190" s="219" t="s">
        <v>362</v>
      </c>
      <c r="D190" s="219" t="s">
        <v>143</v>
      </c>
      <c r="E190" s="220" t="s">
        <v>658</v>
      </c>
      <c r="F190" s="221" t="s">
        <v>659</v>
      </c>
      <c r="G190" s="222" t="s">
        <v>543</v>
      </c>
      <c r="H190" s="223">
        <v>8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41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223</v>
      </c>
      <c r="AT190" s="230" t="s">
        <v>143</v>
      </c>
      <c r="AU190" s="230" t="s">
        <v>84</v>
      </c>
      <c r="AY190" s="18" t="s">
        <v>140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84</v>
      </c>
      <c r="BK190" s="231">
        <f>ROUND(I190*H190,2)</f>
        <v>0</v>
      </c>
      <c r="BL190" s="18" t="s">
        <v>223</v>
      </c>
      <c r="BM190" s="230" t="s">
        <v>660</v>
      </c>
    </row>
    <row r="191" s="2" customFormat="1">
      <c r="A191" s="39"/>
      <c r="B191" s="40"/>
      <c r="C191" s="41"/>
      <c r="D191" s="234" t="s">
        <v>563</v>
      </c>
      <c r="E191" s="41"/>
      <c r="F191" s="292" t="s">
        <v>661</v>
      </c>
      <c r="G191" s="41"/>
      <c r="H191" s="41"/>
      <c r="I191" s="293"/>
      <c r="J191" s="41"/>
      <c r="K191" s="41"/>
      <c r="L191" s="45"/>
      <c r="M191" s="294"/>
      <c r="N191" s="295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563</v>
      </c>
      <c r="AU191" s="18" t="s">
        <v>84</v>
      </c>
    </row>
    <row r="192" s="2" customFormat="1" ht="24.15" customHeight="1">
      <c r="A192" s="39"/>
      <c r="B192" s="40"/>
      <c r="C192" s="219" t="s">
        <v>367</v>
      </c>
      <c r="D192" s="219" t="s">
        <v>143</v>
      </c>
      <c r="E192" s="220" t="s">
        <v>662</v>
      </c>
      <c r="F192" s="221" t="s">
        <v>663</v>
      </c>
      <c r="G192" s="222" t="s">
        <v>543</v>
      </c>
      <c r="H192" s="223">
        <v>8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41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223</v>
      </c>
      <c r="AT192" s="230" t="s">
        <v>143</v>
      </c>
      <c r="AU192" s="230" t="s">
        <v>84</v>
      </c>
      <c r="AY192" s="18" t="s">
        <v>140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223</v>
      </c>
      <c r="BM192" s="230" t="s">
        <v>664</v>
      </c>
    </row>
    <row r="193" s="2" customFormat="1" ht="21.75" customHeight="1">
      <c r="A193" s="39"/>
      <c r="B193" s="40"/>
      <c r="C193" s="219" t="s">
        <v>373</v>
      </c>
      <c r="D193" s="219" t="s">
        <v>143</v>
      </c>
      <c r="E193" s="220" t="s">
        <v>665</v>
      </c>
      <c r="F193" s="221" t="s">
        <v>666</v>
      </c>
      <c r="G193" s="222" t="s">
        <v>543</v>
      </c>
      <c r="H193" s="223">
        <v>8</v>
      </c>
      <c r="I193" s="224"/>
      <c r="J193" s="225">
        <f>ROUND(I193*H193,2)</f>
        <v>0</v>
      </c>
      <c r="K193" s="221" t="s">
        <v>1</v>
      </c>
      <c r="L193" s="45"/>
      <c r="M193" s="287" t="s">
        <v>1</v>
      </c>
      <c r="N193" s="288" t="s">
        <v>41</v>
      </c>
      <c r="O193" s="289"/>
      <c r="P193" s="290">
        <f>O193*H193</f>
        <v>0</v>
      </c>
      <c r="Q193" s="290">
        <v>0</v>
      </c>
      <c r="R193" s="290">
        <f>Q193*H193</f>
        <v>0</v>
      </c>
      <c r="S193" s="290">
        <v>0</v>
      </c>
      <c r="T193" s="29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223</v>
      </c>
      <c r="AT193" s="230" t="s">
        <v>143</v>
      </c>
      <c r="AU193" s="230" t="s">
        <v>84</v>
      </c>
      <c r="AY193" s="18" t="s">
        <v>140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84</v>
      </c>
      <c r="BK193" s="231">
        <f>ROUND(I193*H193,2)</f>
        <v>0</v>
      </c>
      <c r="BL193" s="18" t="s">
        <v>223</v>
      </c>
      <c r="BM193" s="230" t="s">
        <v>667</v>
      </c>
    </row>
    <row r="194" s="2" customFormat="1" ht="6.96" customHeight="1">
      <c r="A194" s="39"/>
      <c r="B194" s="67"/>
      <c r="C194" s="68"/>
      <c r="D194" s="68"/>
      <c r="E194" s="68"/>
      <c r="F194" s="68"/>
      <c r="G194" s="68"/>
      <c r="H194" s="68"/>
      <c r="I194" s="68"/>
      <c r="J194" s="68"/>
      <c r="K194" s="68"/>
      <c r="L194" s="45"/>
      <c r="M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</row>
  </sheetData>
  <sheetProtection sheet="1" autoFilter="0" formatColumns="0" formatRows="0" objects="1" scenarios="1" spinCount="100000" saltValue="OyAa5zOuRHhfOWT9mR/2QR7lNpF2H1cMcwe1z9+1xQRv9kyC3Cw3ME+C7xqt1KV8dAyRGzCBCA2W8aqL9UnBKg==" hashValue="sqEvCgBfBhmJkz20DcXVeII1yXl3W30LG5nvYrwFxVYKAy8fDWCpOXSKovPSXHFavKd9JaXExF0KAz3LJXVEDw==" algorithmName="SHA-512" password="CC35"/>
  <autoFilter ref="C122:K19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Rekonstrukce šaten v objektu tělocvična Flošna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668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Ing. arch. Z. Falátek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ROUND((SUM(BE121:BE148)),  2)</f>
        <v>0</v>
      </c>
      <c r="G33" s="39"/>
      <c r="H33" s="39"/>
      <c r="I33" s="156">
        <v>0.20999999999999999</v>
      </c>
      <c r="J33" s="155">
        <f>ROUND(((SUM(BE121:BE148))*I33),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ROUND((SUM(BF121:BF148)),  2)</f>
        <v>0</v>
      </c>
      <c r="G34" s="39"/>
      <c r="H34" s="39"/>
      <c r="I34" s="156">
        <v>0.12</v>
      </c>
      <c r="J34" s="155">
        <f>ROUND(((SUM(BF121:BF148))*I34),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ROUND((SUM(BG121:BG148)),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ROUND((SUM(BH121:BH148)),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ROUND((SUM(BI121:BI148)),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Rekonstrukce šaten v objektu tělocvična Flošna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Úprava topného systému ÚT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Hradec Králové</v>
      </c>
      <c r="G89" s="41"/>
      <c r="H89" s="41"/>
      <c r="I89" s="33" t="s">
        <v>22</v>
      </c>
      <c r="J89" s="80" t="str">
        <f>IF(J12="","",J12)</f>
        <v>16. 12. 2024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Universita Hradec Králové</v>
      </c>
      <c r="G91" s="41"/>
      <c r="H91" s="41"/>
      <c r="I91" s="33" t="s">
        <v>30</v>
      </c>
      <c r="J91" s="37" t="str">
        <f>E21</f>
        <v>Ing. arch. Z. Falátek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104</v>
      </c>
      <c r="D94" s="177"/>
      <c r="E94" s="177"/>
      <c r="F94" s="177"/>
      <c r="G94" s="177"/>
      <c r="H94" s="177"/>
      <c r="I94" s="177"/>
      <c r="J94" s="178" t="s">
        <v>105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106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107</v>
      </c>
    </row>
    <row r="97" s="9" customFormat="1" ht="24.96" customHeight="1">
      <c r="A97" s="9"/>
      <c r="B97" s="180"/>
      <c r="C97" s="181"/>
      <c r="D97" s="182" t="s">
        <v>669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670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671</v>
      </c>
      <c r="E99" s="189"/>
      <c r="F99" s="189"/>
      <c r="G99" s="189"/>
      <c r="H99" s="189"/>
      <c r="I99" s="189"/>
      <c r="J99" s="190">
        <f>J129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672</v>
      </c>
      <c r="E100" s="189"/>
      <c r="F100" s="189"/>
      <c r="G100" s="189"/>
      <c r="H100" s="189"/>
      <c r="I100" s="189"/>
      <c r="J100" s="190">
        <f>J138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121</v>
      </c>
      <c r="E101" s="189"/>
      <c r="F101" s="189"/>
      <c r="G101" s="189"/>
      <c r="H101" s="189"/>
      <c r="I101" s="189"/>
      <c r="J101" s="190">
        <f>J143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125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Rekonstrukce šaten v objektu tělocvična Flošna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100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03 - Úprava topného systému ÚT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Hradec Králové</v>
      </c>
      <c r="G115" s="41"/>
      <c r="H115" s="41"/>
      <c r="I115" s="33" t="s">
        <v>22</v>
      </c>
      <c r="J115" s="80" t="str">
        <f>IF(J12="","",J12)</f>
        <v>16. 12. 2024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Universita Hradec Králové</v>
      </c>
      <c r="G117" s="41"/>
      <c r="H117" s="41"/>
      <c r="I117" s="33" t="s">
        <v>30</v>
      </c>
      <c r="J117" s="37" t="str">
        <f>E21</f>
        <v>Ing. arch. Z. Falátek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126</v>
      </c>
      <c r="D120" s="195" t="s">
        <v>61</v>
      </c>
      <c r="E120" s="195" t="s">
        <v>57</v>
      </c>
      <c r="F120" s="195" t="s">
        <v>58</v>
      </c>
      <c r="G120" s="195" t="s">
        <v>127</v>
      </c>
      <c r="H120" s="195" t="s">
        <v>128</v>
      </c>
      <c r="I120" s="195" t="s">
        <v>129</v>
      </c>
      <c r="J120" s="195" t="s">
        <v>105</v>
      </c>
      <c r="K120" s="196" t="s">
        <v>130</v>
      </c>
      <c r="L120" s="197"/>
      <c r="M120" s="101" t="s">
        <v>1</v>
      </c>
      <c r="N120" s="102" t="s">
        <v>40</v>
      </c>
      <c r="O120" s="102" t="s">
        <v>131</v>
      </c>
      <c r="P120" s="102" t="s">
        <v>132</v>
      </c>
      <c r="Q120" s="102" t="s">
        <v>133</v>
      </c>
      <c r="R120" s="102" t="s">
        <v>134</v>
      </c>
      <c r="S120" s="102" t="s">
        <v>135</v>
      </c>
      <c r="T120" s="103" t="s">
        <v>136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137</v>
      </c>
      <c r="D121" s="41"/>
      <c r="E121" s="41"/>
      <c r="F121" s="41"/>
      <c r="G121" s="41"/>
      <c r="H121" s="41"/>
      <c r="I121" s="41"/>
      <c r="J121" s="198">
        <f>BK121</f>
        <v>0</v>
      </c>
      <c r="K121" s="41"/>
      <c r="L121" s="45"/>
      <c r="M121" s="104"/>
      <c r="N121" s="199"/>
      <c r="O121" s="105"/>
      <c r="P121" s="200">
        <f>P122</f>
        <v>0</v>
      </c>
      <c r="Q121" s="105"/>
      <c r="R121" s="200">
        <f>R122</f>
        <v>0</v>
      </c>
      <c r="S121" s="105"/>
      <c r="T121" s="201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75</v>
      </c>
      <c r="AU121" s="18" t="s">
        <v>107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75</v>
      </c>
      <c r="E122" s="206" t="s">
        <v>565</v>
      </c>
      <c r="F122" s="206" t="s">
        <v>309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P123+P129+P138+P143</f>
        <v>0</v>
      </c>
      <c r="Q122" s="211"/>
      <c r="R122" s="212">
        <f>R123+R129+R138+R143</f>
        <v>0</v>
      </c>
      <c r="S122" s="211"/>
      <c r="T122" s="213">
        <f>T123+T129+T138+T143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75</v>
      </c>
      <c r="AU122" s="215" t="s">
        <v>76</v>
      </c>
      <c r="AY122" s="214" t="s">
        <v>140</v>
      </c>
      <c r="BK122" s="216">
        <f>BK123+BK129+BK138+BK143</f>
        <v>0</v>
      </c>
    </row>
    <row r="123" s="12" customFormat="1" ht="22.8" customHeight="1">
      <c r="A123" s="12"/>
      <c r="B123" s="203"/>
      <c r="C123" s="204"/>
      <c r="D123" s="205" t="s">
        <v>75</v>
      </c>
      <c r="E123" s="217" t="s">
        <v>673</v>
      </c>
      <c r="F123" s="217" t="s">
        <v>674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SUM(P124:P128)</f>
        <v>0</v>
      </c>
      <c r="Q123" s="211"/>
      <c r="R123" s="212">
        <f>SUM(R124:R128)</f>
        <v>0</v>
      </c>
      <c r="S123" s="211"/>
      <c r="T123" s="213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86</v>
      </c>
      <c r="AT123" s="215" t="s">
        <v>75</v>
      </c>
      <c r="AU123" s="215" t="s">
        <v>84</v>
      </c>
      <c r="AY123" s="214" t="s">
        <v>140</v>
      </c>
      <c r="BK123" s="216">
        <f>SUM(BK124:BK128)</f>
        <v>0</v>
      </c>
    </row>
    <row r="124" s="2" customFormat="1" ht="24.15" customHeight="1">
      <c r="A124" s="39"/>
      <c r="B124" s="40"/>
      <c r="C124" s="219" t="s">
        <v>84</v>
      </c>
      <c r="D124" s="219" t="s">
        <v>143</v>
      </c>
      <c r="E124" s="220" t="s">
        <v>675</v>
      </c>
      <c r="F124" s="221" t="s">
        <v>676</v>
      </c>
      <c r="G124" s="222" t="s">
        <v>403</v>
      </c>
      <c r="H124" s="223">
        <v>24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41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223</v>
      </c>
      <c r="AT124" s="230" t="s">
        <v>143</v>
      </c>
      <c r="AU124" s="230" t="s">
        <v>86</v>
      </c>
      <c r="AY124" s="18" t="s">
        <v>140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84</v>
      </c>
      <c r="BK124" s="231">
        <f>ROUND(I124*H124,2)</f>
        <v>0</v>
      </c>
      <c r="BL124" s="18" t="s">
        <v>223</v>
      </c>
      <c r="BM124" s="230" t="s">
        <v>86</v>
      </c>
    </row>
    <row r="125" s="2" customFormat="1" ht="24.15" customHeight="1">
      <c r="A125" s="39"/>
      <c r="B125" s="40"/>
      <c r="C125" s="219" t="s">
        <v>86</v>
      </c>
      <c r="D125" s="219" t="s">
        <v>143</v>
      </c>
      <c r="E125" s="220" t="s">
        <v>677</v>
      </c>
      <c r="F125" s="221" t="s">
        <v>678</v>
      </c>
      <c r="G125" s="222" t="s">
        <v>403</v>
      </c>
      <c r="H125" s="223">
        <v>2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223</v>
      </c>
      <c r="AT125" s="230" t="s">
        <v>143</v>
      </c>
      <c r="AU125" s="230" t="s">
        <v>86</v>
      </c>
      <c r="AY125" s="18" t="s">
        <v>140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223</v>
      </c>
      <c r="BM125" s="230" t="s">
        <v>148</v>
      </c>
    </row>
    <row r="126" s="2" customFormat="1" ht="24.15" customHeight="1">
      <c r="A126" s="39"/>
      <c r="B126" s="40"/>
      <c r="C126" s="219" t="s">
        <v>141</v>
      </c>
      <c r="D126" s="219" t="s">
        <v>143</v>
      </c>
      <c r="E126" s="220" t="s">
        <v>679</v>
      </c>
      <c r="F126" s="221" t="s">
        <v>680</v>
      </c>
      <c r="G126" s="222" t="s">
        <v>376</v>
      </c>
      <c r="H126" s="223">
        <v>8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41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223</v>
      </c>
      <c r="AT126" s="230" t="s">
        <v>143</v>
      </c>
      <c r="AU126" s="230" t="s">
        <v>86</v>
      </c>
      <c r="AY126" s="18" t="s">
        <v>140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84</v>
      </c>
      <c r="BK126" s="231">
        <f>ROUND(I126*H126,2)</f>
        <v>0</v>
      </c>
      <c r="BL126" s="18" t="s">
        <v>223</v>
      </c>
      <c r="BM126" s="230" t="s">
        <v>152</v>
      </c>
    </row>
    <row r="127" s="2" customFormat="1" ht="21.75" customHeight="1">
      <c r="A127" s="39"/>
      <c r="B127" s="40"/>
      <c r="C127" s="219" t="s">
        <v>148</v>
      </c>
      <c r="D127" s="219" t="s">
        <v>143</v>
      </c>
      <c r="E127" s="220" t="s">
        <v>681</v>
      </c>
      <c r="F127" s="221" t="s">
        <v>682</v>
      </c>
      <c r="G127" s="222" t="s">
        <v>403</v>
      </c>
      <c r="H127" s="223">
        <v>26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223</v>
      </c>
      <c r="AT127" s="230" t="s">
        <v>143</v>
      </c>
      <c r="AU127" s="230" t="s">
        <v>86</v>
      </c>
      <c r="AY127" s="18" t="s">
        <v>140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223</v>
      </c>
      <c r="BM127" s="230" t="s">
        <v>188</v>
      </c>
    </row>
    <row r="128" s="2" customFormat="1" ht="21.75" customHeight="1">
      <c r="A128" s="39"/>
      <c r="B128" s="40"/>
      <c r="C128" s="219" t="s">
        <v>169</v>
      </c>
      <c r="D128" s="219" t="s">
        <v>143</v>
      </c>
      <c r="E128" s="220" t="s">
        <v>683</v>
      </c>
      <c r="F128" s="221" t="s">
        <v>684</v>
      </c>
      <c r="G128" s="222" t="s">
        <v>203</v>
      </c>
      <c r="H128" s="223">
        <v>0.17799999999999999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223</v>
      </c>
      <c r="AT128" s="230" t="s">
        <v>143</v>
      </c>
      <c r="AU128" s="230" t="s">
        <v>86</v>
      </c>
      <c r="AY128" s="18" t="s">
        <v>140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223</v>
      </c>
      <c r="BM128" s="230" t="s">
        <v>196</v>
      </c>
    </row>
    <row r="129" s="12" customFormat="1" ht="22.8" customHeight="1">
      <c r="A129" s="12"/>
      <c r="B129" s="203"/>
      <c r="C129" s="204"/>
      <c r="D129" s="205" t="s">
        <v>75</v>
      </c>
      <c r="E129" s="217" t="s">
        <v>685</v>
      </c>
      <c r="F129" s="217" t="s">
        <v>686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SUM(P130:P137)</f>
        <v>0</v>
      </c>
      <c r="Q129" s="211"/>
      <c r="R129" s="212">
        <f>SUM(R130:R137)</f>
        <v>0</v>
      </c>
      <c r="S129" s="211"/>
      <c r="T129" s="213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86</v>
      </c>
      <c r="AT129" s="215" t="s">
        <v>75</v>
      </c>
      <c r="AU129" s="215" t="s">
        <v>84</v>
      </c>
      <c r="AY129" s="214" t="s">
        <v>140</v>
      </c>
      <c r="BK129" s="216">
        <f>SUM(BK130:BK137)</f>
        <v>0</v>
      </c>
    </row>
    <row r="130" s="2" customFormat="1" ht="16.5" customHeight="1">
      <c r="A130" s="39"/>
      <c r="B130" s="40"/>
      <c r="C130" s="219" t="s">
        <v>152</v>
      </c>
      <c r="D130" s="219" t="s">
        <v>143</v>
      </c>
      <c r="E130" s="220" t="s">
        <v>687</v>
      </c>
      <c r="F130" s="221" t="s">
        <v>688</v>
      </c>
      <c r="G130" s="222" t="s">
        <v>376</v>
      </c>
      <c r="H130" s="223">
        <v>4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223</v>
      </c>
      <c r="AT130" s="230" t="s">
        <v>143</v>
      </c>
      <c r="AU130" s="230" t="s">
        <v>86</v>
      </c>
      <c r="AY130" s="18" t="s">
        <v>140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223</v>
      </c>
      <c r="BM130" s="230" t="s">
        <v>8</v>
      </c>
    </row>
    <row r="131" s="2" customFormat="1" ht="16.5" customHeight="1">
      <c r="A131" s="39"/>
      <c r="B131" s="40"/>
      <c r="C131" s="219" t="s">
        <v>183</v>
      </c>
      <c r="D131" s="219" t="s">
        <v>143</v>
      </c>
      <c r="E131" s="220" t="s">
        <v>689</v>
      </c>
      <c r="F131" s="221" t="s">
        <v>690</v>
      </c>
      <c r="G131" s="222" t="s">
        <v>376</v>
      </c>
      <c r="H131" s="223">
        <v>2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41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223</v>
      </c>
      <c r="AT131" s="230" t="s">
        <v>143</v>
      </c>
      <c r="AU131" s="230" t="s">
        <v>86</v>
      </c>
      <c r="AY131" s="18" t="s">
        <v>140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84</v>
      </c>
      <c r="BK131" s="231">
        <f>ROUND(I131*H131,2)</f>
        <v>0</v>
      </c>
      <c r="BL131" s="18" t="s">
        <v>223</v>
      </c>
      <c r="BM131" s="230" t="s">
        <v>214</v>
      </c>
    </row>
    <row r="132" s="2" customFormat="1" ht="21.75" customHeight="1">
      <c r="A132" s="39"/>
      <c r="B132" s="40"/>
      <c r="C132" s="219" t="s">
        <v>188</v>
      </c>
      <c r="D132" s="219" t="s">
        <v>143</v>
      </c>
      <c r="E132" s="220" t="s">
        <v>691</v>
      </c>
      <c r="F132" s="221" t="s">
        <v>692</v>
      </c>
      <c r="G132" s="222" t="s">
        <v>376</v>
      </c>
      <c r="H132" s="223">
        <v>4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223</v>
      </c>
      <c r="AT132" s="230" t="s">
        <v>143</v>
      </c>
      <c r="AU132" s="230" t="s">
        <v>86</v>
      </c>
      <c r="AY132" s="18" t="s">
        <v>140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223</v>
      </c>
      <c r="BM132" s="230" t="s">
        <v>223</v>
      </c>
    </row>
    <row r="133" s="2" customFormat="1" ht="21.75" customHeight="1">
      <c r="A133" s="39"/>
      <c r="B133" s="40"/>
      <c r="C133" s="219" t="s">
        <v>192</v>
      </c>
      <c r="D133" s="219" t="s">
        <v>143</v>
      </c>
      <c r="E133" s="220" t="s">
        <v>693</v>
      </c>
      <c r="F133" s="221" t="s">
        <v>694</v>
      </c>
      <c r="G133" s="222" t="s">
        <v>376</v>
      </c>
      <c r="H133" s="223">
        <v>4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41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223</v>
      </c>
      <c r="AT133" s="230" t="s">
        <v>143</v>
      </c>
      <c r="AU133" s="230" t="s">
        <v>86</v>
      </c>
      <c r="AY133" s="18" t="s">
        <v>140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84</v>
      </c>
      <c r="BK133" s="231">
        <f>ROUND(I133*H133,2)</f>
        <v>0</v>
      </c>
      <c r="BL133" s="18" t="s">
        <v>223</v>
      </c>
      <c r="BM133" s="230" t="s">
        <v>233</v>
      </c>
    </row>
    <row r="134" s="2" customFormat="1" ht="24.15" customHeight="1">
      <c r="A134" s="39"/>
      <c r="B134" s="40"/>
      <c r="C134" s="219" t="s">
        <v>196</v>
      </c>
      <c r="D134" s="219" t="s">
        <v>143</v>
      </c>
      <c r="E134" s="220" t="s">
        <v>695</v>
      </c>
      <c r="F134" s="221" t="s">
        <v>696</v>
      </c>
      <c r="G134" s="222" t="s">
        <v>376</v>
      </c>
      <c r="H134" s="223">
        <v>4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223</v>
      </c>
      <c r="AT134" s="230" t="s">
        <v>143</v>
      </c>
      <c r="AU134" s="230" t="s">
        <v>86</v>
      </c>
      <c r="AY134" s="18" t="s">
        <v>140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223</v>
      </c>
      <c r="BM134" s="230" t="s">
        <v>241</v>
      </c>
    </row>
    <row r="135" s="2" customFormat="1" ht="24.15" customHeight="1">
      <c r="A135" s="39"/>
      <c r="B135" s="40"/>
      <c r="C135" s="219" t="s">
        <v>200</v>
      </c>
      <c r="D135" s="219" t="s">
        <v>143</v>
      </c>
      <c r="E135" s="220" t="s">
        <v>697</v>
      </c>
      <c r="F135" s="221" t="s">
        <v>698</v>
      </c>
      <c r="G135" s="222" t="s">
        <v>376</v>
      </c>
      <c r="H135" s="223">
        <v>4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223</v>
      </c>
      <c r="AT135" s="230" t="s">
        <v>143</v>
      </c>
      <c r="AU135" s="230" t="s">
        <v>86</v>
      </c>
      <c r="AY135" s="18" t="s">
        <v>140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223</v>
      </c>
      <c r="BM135" s="230" t="s">
        <v>253</v>
      </c>
    </row>
    <row r="136" s="2" customFormat="1" ht="16.5" customHeight="1">
      <c r="A136" s="39"/>
      <c r="B136" s="40"/>
      <c r="C136" s="219" t="s">
        <v>8</v>
      </c>
      <c r="D136" s="219" t="s">
        <v>143</v>
      </c>
      <c r="E136" s="220" t="s">
        <v>699</v>
      </c>
      <c r="F136" s="221" t="s">
        <v>700</v>
      </c>
      <c r="G136" s="222" t="s">
        <v>376</v>
      </c>
      <c r="H136" s="223">
        <v>4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41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223</v>
      </c>
      <c r="AT136" s="230" t="s">
        <v>143</v>
      </c>
      <c r="AU136" s="230" t="s">
        <v>86</v>
      </c>
      <c r="AY136" s="18" t="s">
        <v>140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84</v>
      </c>
      <c r="BK136" s="231">
        <f>ROUND(I136*H136,2)</f>
        <v>0</v>
      </c>
      <c r="BL136" s="18" t="s">
        <v>223</v>
      </c>
      <c r="BM136" s="230" t="s">
        <v>261</v>
      </c>
    </row>
    <row r="137" s="2" customFormat="1" ht="21.75" customHeight="1">
      <c r="A137" s="39"/>
      <c r="B137" s="40"/>
      <c r="C137" s="219" t="s">
        <v>210</v>
      </c>
      <c r="D137" s="219" t="s">
        <v>143</v>
      </c>
      <c r="E137" s="220" t="s">
        <v>701</v>
      </c>
      <c r="F137" s="221" t="s">
        <v>702</v>
      </c>
      <c r="G137" s="222" t="s">
        <v>203</v>
      </c>
      <c r="H137" s="223">
        <v>0.0050000000000000001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223</v>
      </c>
      <c r="AT137" s="230" t="s">
        <v>143</v>
      </c>
      <c r="AU137" s="230" t="s">
        <v>86</v>
      </c>
      <c r="AY137" s="18" t="s">
        <v>140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223</v>
      </c>
      <c r="BM137" s="230" t="s">
        <v>273</v>
      </c>
    </row>
    <row r="138" s="12" customFormat="1" ht="22.8" customHeight="1">
      <c r="A138" s="12"/>
      <c r="B138" s="203"/>
      <c r="C138" s="204"/>
      <c r="D138" s="205" t="s">
        <v>75</v>
      </c>
      <c r="E138" s="217" t="s">
        <v>703</v>
      </c>
      <c r="F138" s="217" t="s">
        <v>704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SUM(P139:P142)</f>
        <v>0</v>
      </c>
      <c r="Q138" s="211"/>
      <c r="R138" s="212">
        <f>SUM(R139:R142)</f>
        <v>0</v>
      </c>
      <c r="S138" s="211"/>
      <c r="T138" s="213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86</v>
      </c>
      <c r="AT138" s="215" t="s">
        <v>75</v>
      </c>
      <c r="AU138" s="215" t="s">
        <v>84</v>
      </c>
      <c r="AY138" s="214" t="s">
        <v>140</v>
      </c>
      <c r="BK138" s="216">
        <f>SUM(BK139:BK142)</f>
        <v>0</v>
      </c>
    </row>
    <row r="139" s="2" customFormat="1" ht="24.15" customHeight="1">
      <c r="A139" s="39"/>
      <c r="B139" s="40"/>
      <c r="C139" s="219" t="s">
        <v>214</v>
      </c>
      <c r="D139" s="219" t="s">
        <v>143</v>
      </c>
      <c r="E139" s="220" t="s">
        <v>705</v>
      </c>
      <c r="F139" s="221" t="s">
        <v>706</v>
      </c>
      <c r="G139" s="222" t="s">
        <v>376</v>
      </c>
      <c r="H139" s="223">
        <v>2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223</v>
      </c>
      <c r="AT139" s="230" t="s">
        <v>143</v>
      </c>
      <c r="AU139" s="230" t="s">
        <v>86</v>
      </c>
      <c r="AY139" s="18" t="s">
        <v>140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223</v>
      </c>
      <c r="BM139" s="230" t="s">
        <v>281</v>
      </c>
    </row>
    <row r="140" s="2" customFormat="1" ht="24.15" customHeight="1">
      <c r="A140" s="39"/>
      <c r="B140" s="40"/>
      <c r="C140" s="219" t="s">
        <v>219</v>
      </c>
      <c r="D140" s="219" t="s">
        <v>143</v>
      </c>
      <c r="E140" s="220" t="s">
        <v>707</v>
      </c>
      <c r="F140" s="221" t="s">
        <v>708</v>
      </c>
      <c r="G140" s="222" t="s">
        <v>376</v>
      </c>
      <c r="H140" s="223">
        <v>2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41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223</v>
      </c>
      <c r="AT140" s="230" t="s">
        <v>143</v>
      </c>
      <c r="AU140" s="230" t="s">
        <v>86</v>
      </c>
      <c r="AY140" s="18" t="s">
        <v>140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84</v>
      </c>
      <c r="BK140" s="231">
        <f>ROUND(I140*H140,2)</f>
        <v>0</v>
      </c>
      <c r="BL140" s="18" t="s">
        <v>223</v>
      </c>
      <c r="BM140" s="230" t="s">
        <v>290</v>
      </c>
    </row>
    <row r="141" s="2" customFormat="1" ht="24.15" customHeight="1">
      <c r="A141" s="39"/>
      <c r="B141" s="40"/>
      <c r="C141" s="219" t="s">
        <v>223</v>
      </c>
      <c r="D141" s="219" t="s">
        <v>143</v>
      </c>
      <c r="E141" s="220" t="s">
        <v>709</v>
      </c>
      <c r="F141" s="221" t="s">
        <v>710</v>
      </c>
      <c r="G141" s="222" t="s">
        <v>376</v>
      </c>
      <c r="H141" s="223">
        <v>4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223</v>
      </c>
      <c r="AT141" s="230" t="s">
        <v>143</v>
      </c>
      <c r="AU141" s="230" t="s">
        <v>86</v>
      </c>
      <c r="AY141" s="18" t="s">
        <v>140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223</v>
      </c>
      <c r="BM141" s="230" t="s">
        <v>298</v>
      </c>
    </row>
    <row r="142" s="2" customFormat="1" ht="21.75" customHeight="1">
      <c r="A142" s="39"/>
      <c r="B142" s="40"/>
      <c r="C142" s="219" t="s">
        <v>227</v>
      </c>
      <c r="D142" s="219" t="s">
        <v>143</v>
      </c>
      <c r="E142" s="220" t="s">
        <v>711</v>
      </c>
      <c r="F142" s="221" t="s">
        <v>712</v>
      </c>
      <c r="G142" s="222" t="s">
        <v>203</v>
      </c>
      <c r="H142" s="223">
        <v>0.14899999999999999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41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223</v>
      </c>
      <c r="AT142" s="230" t="s">
        <v>143</v>
      </c>
      <c r="AU142" s="230" t="s">
        <v>86</v>
      </c>
      <c r="AY142" s="18" t="s">
        <v>140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84</v>
      </c>
      <c r="BK142" s="231">
        <f>ROUND(I142*H142,2)</f>
        <v>0</v>
      </c>
      <c r="BL142" s="18" t="s">
        <v>223</v>
      </c>
      <c r="BM142" s="230" t="s">
        <v>312</v>
      </c>
    </row>
    <row r="143" s="12" customFormat="1" ht="22.8" customHeight="1">
      <c r="A143" s="12"/>
      <c r="B143" s="203"/>
      <c r="C143" s="204"/>
      <c r="D143" s="205" t="s">
        <v>75</v>
      </c>
      <c r="E143" s="217" t="s">
        <v>475</v>
      </c>
      <c r="F143" s="217" t="s">
        <v>476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SUM(P144:P148)</f>
        <v>0</v>
      </c>
      <c r="Q143" s="211"/>
      <c r="R143" s="212">
        <f>SUM(R144:R148)</f>
        <v>0</v>
      </c>
      <c r="S143" s="211"/>
      <c r="T143" s="213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86</v>
      </c>
      <c r="AT143" s="215" t="s">
        <v>75</v>
      </c>
      <c r="AU143" s="215" t="s">
        <v>84</v>
      </c>
      <c r="AY143" s="214" t="s">
        <v>140</v>
      </c>
      <c r="BK143" s="216">
        <f>SUM(BK144:BK148)</f>
        <v>0</v>
      </c>
    </row>
    <row r="144" s="2" customFormat="1" ht="16.5" customHeight="1">
      <c r="A144" s="39"/>
      <c r="B144" s="40"/>
      <c r="C144" s="219" t="s">
        <v>233</v>
      </c>
      <c r="D144" s="219" t="s">
        <v>143</v>
      </c>
      <c r="E144" s="220" t="s">
        <v>713</v>
      </c>
      <c r="F144" s="221" t="s">
        <v>714</v>
      </c>
      <c r="G144" s="222" t="s">
        <v>715</v>
      </c>
      <c r="H144" s="223">
        <v>1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41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223</v>
      </c>
      <c r="AT144" s="230" t="s">
        <v>143</v>
      </c>
      <c r="AU144" s="230" t="s">
        <v>86</v>
      </c>
      <c r="AY144" s="18" t="s">
        <v>140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84</v>
      </c>
      <c r="BK144" s="231">
        <f>ROUND(I144*H144,2)</f>
        <v>0</v>
      </c>
      <c r="BL144" s="18" t="s">
        <v>223</v>
      </c>
      <c r="BM144" s="230" t="s">
        <v>322</v>
      </c>
    </row>
    <row r="145" s="2" customFormat="1" ht="33" customHeight="1">
      <c r="A145" s="39"/>
      <c r="B145" s="40"/>
      <c r="C145" s="219" t="s">
        <v>237</v>
      </c>
      <c r="D145" s="219" t="s">
        <v>143</v>
      </c>
      <c r="E145" s="220" t="s">
        <v>716</v>
      </c>
      <c r="F145" s="221" t="s">
        <v>717</v>
      </c>
      <c r="G145" s="222" t="s">
        <v>403</v>
      </c>
      <c r="H145" s="223">
        <v>26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223</v>
      </c>
      <c r="AT145" s="230" t="s">
        <v>143</v>
      </c>
      <c r="AU145" s="230" t="s">
        <v>86</v>
      </c>
      <c r="AY145" s="18" t="s">
        <v>140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223</v>
      </c>
      <c r="BM145" s="230" t="s">
        <v>332</v>
      </c>
    </row>
    <row r="146" s="2" customFormat="1" ht="16.5" customHeight="1">
      <c r="A146" s="39"/>
      <c r="B146" s="40"/>
      <c r="C146" s="219" t="s">
        <v>241</v>
      </c>
      <c r="D146" s="219" t="s">
        <v>143</v>
      </c>
      <c r="E146" s="220" t="s">
        <v>718</v>
      </c>
      <c r="F146" s="221" t="s">
        <v>719</v>
      </c>
      <c r="G146" s="222" t="s">
        <v>499</v>
      </c>
      <c r="H146" s="223">
        <v>16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41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223</v>
      </c>
      <c r="AT146" s="230" t="s">
        <v>143</v>
      </c>
      <c r="AU146" s="230" t="s">
        <v>86</v>
      </c>
      <c r="AY146" s="18" t="s">
        <v>140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223</v>
      </c>
      <c r="BM146" s="230" t="s">
        <v>343</v>
      </c>
    </row>
    <row r="147" s="2" customFormat="1" ht="16.5" customHeight="1">
      <c r="A147" s="39"/>
      <c r="B147" s="40"/>
      <c r="C147" s="219" t="s">
        <v>7</v>
      </c>
      <c r="D147" s="219" t="s">
        <v>143</v>
      </c>
      <c r="E147" s="220" t="s">
        <v>720</v>
      </c>
      <c r="F147" s="221" t="s">
        <v>721</v>
      </c>
      <c r="G147" s="222" t="s">
        <v>499</v>
      </c>
      <c r="H147" s="223">
        <v>20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223</v>
      </c>
      <c r="AT147" s="230" t="s">
        <v>143</v>
      </c>
      <c r="AU147" s="230" t="s">
        <v>86</v>
      </c>
      <c r="AY147" s="18" t="s">
        <v>140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223</v>
      </c>
      <c r="BM147" s="230" t="s">
        <v>351</v>
      </c>
    </row>
    <row r="148" s="2" customFormat="1" ht="16.5" customHeight="1">
      <c r="A148" s="39"/>
      <c r="B148" s="40"/>
      <c r="C148" s="219" t="s">
        <v>253</v>
      </c>
      <c r="D148" s="219" t="s">
        <v>143</v>
      </c>
      <c r="E148" s="220" t="s">
        <v>722</v>
      </c>
      <c r="F148" s="221" t="s">
        <v>723</v>
      </c>
      <c r="G148" s="222" t="s">
        <v>499</v>
      </c>
      <c r="H148" s="223">
        <v>8</v>
      </c>
      <c r="I148" s="224"/>
      <c r="J148" s="225">
        <f>ROUND(I148*H148,2)</f>
        <v>0</v>
      </c>
      <c r="K148" s="221" t="s">
        <v>1</v>
      </c>
      <c r="L148" s="45"/>
      <c r="M148" s="287" t="s">
        <v>1</v>
      </c>
      <c r="N148" s="288" t="s">
        <v>41</v>
      </c>
      <c r="O148" s="289"/>
      <c r="P148" s="290">
        <f>O148*H148</f>
        <v>0</v>
      </c>
      <c r="Q148" s="290">
        <v>0</v>
      </c>
      <c r="R148" s="290">
        <f>Q148*H148</f>
        <v>0</v>
      </c>
      <c r="S148" s="290">
        <v>0</v>
      </c>
      <c r="T148" s="29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223</v>
      </c>
      <c r="AT148" s="230" t="s">
        <v>143</v>
      </c>
      <c r="AU148" s="230" t="s">
        <v>86</v>
      </c>
      <c r="AY148" s="18" t="s">
        <v>140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84</v>
      </c>
      <c r="BK148" s="231">
        <f>ROUND(I148*H148,2)</f>
        <v>0</v>
      </c>
      <c r="BL148" s="18" t="s">
        <v>223</v>
      </c>
      <c r="BM148" s="230" t="s">
        <v>362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RIe5+gLio4rKj3gJT/9PDFzoL8XKucpwg7XRrHdDue6+VeSEu0Jrdv5uucdpQYcIO3OglX/hbEgxrA5PQfgVxA==" hashValue="KOU0CF7snejvrvQgen2jAnNQRZR4/E9awLyYbiQLnqGGhH7jKvjGOTeOgsHD4UjuP5WOkg5llTffjl+c6etmmw==" algorithmName="SHA-512" password="CC35"/>
  <autoFilter ref="C120:K14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Rekonstrukce šaten v objektu tělocvična Flošna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724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Ing. arch. Z. Falátek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725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ROUND((SUM(BE119:BE145)),  2)</f>
        <v>0</v>
      </c>
      <c r="G33" s="39"/>
      <c r="H33" s="39"/>
      <c r="I33" s="156">
        <v>0.20999999999999999</v>
      </c>
      <c r="J33" s="155">
        <f>ROUND(((SUM(BE119:BE145))*I33),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ROUND((SUM(BF119:BF145)),  2)</f>
        <v>0</v>
      </c>
      <c r="G34" s="39"/>
      <c r="H34" s="39"/>
      <c r="I34" s="156">
        <v>0.12</v>
      </c>
      <c r="J34" s="155">
        <f>ROUND(((SUM(BF119:BF145))*I34),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ROUND((SUM(BG119:BG145)),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ROUND((SUM(BH119:BH145)),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ROUND((SUM(BI119:BI145)),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Rekonstrukce šaten v objektu tělocvična Flošna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Hradec Králové</v>
      </c>
      <c r="G89" s="41"/>
      <c r="H89" s="41"/>
      <c r="I89" s="33" t="s">
        <v>22</v>
      </c>
      <c r="J89" s="80" t="str">
        <f>IF(J12="","",J12)</f>
        <v>16. 12. 2024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Universita Hradec Králové</v>
      </c>
      <c r="G91" s="41"/>
      <c r="H91" s="41"/>
      <c r="I91" s="33" t="s">
        <v>30</v>
      </c>
      <c r="J91" s="37" t="str">
        <f>E21</f>
        <v>Ing. arch. Z. Falátek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104</v>
      </c>
      <c r="D94" s="177"/>
      <c r="E94" s="177"/>
      <c r="F94" s="177"/>
      <c r="G94" s="177"/>
      <c r="H94" s="177"/>
      <c r="I94" s="177"/>
      <c r="J94" s="178" t="s">
        <v>105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106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107</v>
      </c>
    </row>
    <row r="97" s="9" customFormat="1" ht="24.96" customHeight="1">
      <c r="A97" s="9"/>
      <c r="B97" s="180"/>
      <c r="C97" s="181"/>
      <c r="D97" s="182" t="s">
        <v>726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727</v>
      </c>
      <c r="E98" s="183"/>
      <c r="F98" s="183"/>
      <c r="G98" s="183"/>
      <c r="H98" s="183"/>
      <c r="I98" s="183"/>
      <c r="J98" s="184">
        <f>J138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728</v>
      </c>
      <c r="E99" s="183"/>
      <c r="F99" s="183"/>
      <c r="G99" s="183"/>
      <c r="H99" s="183"/>
      <c r="I99" s="183"/>
      <c r="J99" s="184">
        <f>J141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125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5" t="str">
        <f>E7</f>
        <v>Rekonstrukce šaten v objektu tělocvična Flošna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100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04 - Elektroinstalace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Hradec Králové</v>
      </c>
      <c r="G113" s="41"/>
      <c r="H113" s="41"/>
      <c r="I113" s="33" t="s">
        <v>22</v>
      </c>
      <c r="J113" s="80" t="str">
        <f>IF(J12="","",J12)</f>
        <v>16. 12. 2024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24</v>
      </c>
      <c r="D115" s="41"/>
      <c r="E115" s="41"/>
      <c r="F115" s="28" t="str">
        <f>E15</f>
        <v>Universita Hradec Králové</v>
      </c>
      <c r="G115" s="41"/>
      <c r="H115" s="41"/>
      <c r="I115" s="33" t="s">
        <v>30</v>
      </c>
      <c r="J115" s="37" t="str">
        <f>E21</f>
        <v>Ing. arch. Z. Falátek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126</v>
      </c>
      <c r="D118" s="195" t="s">
        <v>61</v>
      </c>
      <c r="E118" s="195" t="s">
        <v>57</v>
      </c>
      <c r="F118" s="195" t="s">
        <v>58</v>
      </c>
      <c r="G118" s="195" t="s">
        <v>127</v>
      </c>
      <c r="H118" s="195" t="s">
        <v>128</v>
      </c>
      <c r="I118" s="195" t="s">
        <v>129</v>
      </c>
      <c r="J118" s="195" t="s">
        <v>105</v>
      </c>
      <c r="K118" s="196" t="s">
        <v>130</v>
      </c>
      <c r="L118" s="197"/>
      <c r="M118" s="101" t="s">
        <v>1</v>
      </c>
      <c r="N118" s="102" t="s">
        <v>40</v>
      </c>
      <c r="O118" s="102" t="s">
        <v>131</v>
      </c>
      <c r="P118" s="102" t="s">
        <v>132</v>
      </c>
      <c r="Q118" s="102" t="s">
        <v>133</v>
      </c>
      <c r="R118" s="102" t="s">
        <v>134</v>
      </c>
      <c r="S118" s="102" t="s">
        <v>135</v>
      </c>
      <c r="T118" s="103" t="s">
        <v>136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137</v>
      </c>
      <c r="D119" s="41"/>
      <c r="E119" s="41"/>
      <c r="F119" s="41"/>
      <c r="G119" s="41"/>
      <c r="H119" s="41"/>
      <c r="I119" s="41"/>
      <c r="J119" s="198">
        <f>BK119</f>
        <v>0</v>
      </c>
      <c r="K119" s="41"/>
      <c r="L119" s="45"/>
      <c r="M119" s="104"/>
      <c r="N119" s="199"/>
      <c r="O119" s="105"/>
      <c r="P119" s="200">
        <f>P120+P138+P141</f>
        <v>0</v>
      </c>
      <c r="Q119" s="105"/>
      <c r="R119" s="200">
        <f>R120+R138+R141</f>
        <v>0</v>
      </c>
      <c r="S119" s="105"/>
      <c r="T119" s="201">
        <f>T120+T138+T141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75</v>
      </c>
      <c r="AU119" s="18" t="s">
        <v>107</v>
      </c>
      <c r="BK119" s="202">
        <f>BK120+BK138+BK141</f>
        <v>0</v>
      </c>
    </row>
    <row r="120" s="12" customFormat="1" ht="25.92" customHeight="1">
      <c r="A120" s="12"/>
      <c r="B120" s="203"/>
      <c r="C120" s="204"/>
      <c r="D120" s="205" t="s">
        <v>75</v>
      </c>
      <c r="E120" s="206" t="s">
        <v>565</v>
      </c>
      <c r="F120" s="206" t="s">
        <v>729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SUM(P121:P137)</f>
        <v>0</v>
      </c>
      <c r="Q120" s="211"/>
      <c r="R120" s="212">
        <f>SUM(R121:R137)</f>
        <v>0</v>
      </c>
      <c r="S120" s="211"/>
      <c r="T120" s="213">
        <f>SUM(T121:T137)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84</v>
      </c>
      <c r="AT120" s="215" t="s">
        <v>75</v>
      </c>
      <c r="AU120" s="215" t="s">
        <v>76</v>
      </c>
      <c r="AY120" s="214" t="s">
        <v>140</v>
      </c>
      <c r="BK120" s="216">
        <f>SUM(BK121:BK137)</f>
        <v>0</v>
      </c>
    </row>
    <row r="121" s="2" customFormat="1" ht="16.5" customHeight="1">
      <c r="A121" s="39"/>
      <c r="B121" s="40"/>
      <c r="C121" s="219" t="s">
        <v>84</v>
      </c>
      <c r="D121" s="219" t="s">
        <v>143</v>
      </c>
      <c r="E121" s="220" t="s">
        <v>730</v>
      </c>
      <c r="F121" s="221" t="s">
        <v>731</v>
      </c>
      <c r="G121" s="222" t="s">
        <v>403</v>
      </c>
      <c r="H121" s="223">
        <v>70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41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223</v>
      </c>
      <c r="AT121" s="230" t="s">
        <v>143</v>
      </c>
      <c r="AU121" s="230" t="s">
        <v>84</v>
      </c>
      <c r="AY121" s="18" t="s">
        <v>140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84</v>
      </c>
      <c r="BK121" s="231">
        <f>ROUND(I121*H121,2)</f>
        <v>0</v>
      </c>
      <c r="BL121" s="18" t="s">
        <v>223</v>
      </c>
      <c r="BM121" s="230" t="s">
        <v>86</v>
      </c>
    </row>
    <row r="122" s="2" customFormat="1" ht="16.5" customHeight="1">
      <c r="A122" s="39"/>
      <c r="B122" s="40"/>
      <c r="C122" s="219" t="s">
        <v>86</v>
      </c>
      <c r="D122" s="219" t="s">
        <v>143</v>
      </c>
      <c r="E122" s="220" t="s">
        <v>732</v>
      </c>
      <c r="F122" s="221" t="s">
        <v>733</v>
      </c>
      <c r="G122" s="222" t="s">
        <v>403</v>
      </c>
      <c r="H122" s="223">
        <v>30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41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223</v>
      </c>
      <c r="AT122" s="230" t="s">
        <v>143</v>
      </c>
      <c r="AU122" s="230" t="s">
        <v>84</v>
      </c>
      <c r="AY122" s="18" t="s">
        <v>140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84</v>
      </c>
      <c r="BK122" s="231">
        <f>ROUND(I122*H122,2)</f>
        <v>0</v>
      </c>
      <c r="BL122" s="18" t="s">
        <v>223</v>
      </c>
      <c r="BM122" s="230" t="s">
        <v>148</v>
      </c>
    </row>
    <row r="123" s="2" customFormat="1" ht="16.5" customHeight="1">
      <c r="A123" s="39"/>
      <c r="B123" s="40"/>
      <c r="C123" s="219" t="s">
        <v>141</v>
      </c>
      <c r="D123" s="219" t="s">
        <v>143</v>
      </c>
      <c r="E123" s="220" t="s">
        <v>734</v>
      </c>
      <c r="F123" s="221" t="s">
        <v>735</v>
      </c>
      <c r="G123" s="222" t="s">
        <v>403</v>
      </c>
      <c r="H123" s="223">
        <v>60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41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223</v>
      </c>
      <c r="AT123" s="230" t="s">
        <v>143</v>
      </c>
      <c r="AU123" s="230" t="s">
        <v>84</v>
      </c>
      <c r="AY123" s="18" t="s">
        <v>140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84</v>
      </c>
      <c r="BK123" s="231">
        <f>ROUND(I123*H123,2)</f>
        <v>0</v>
      </c>
      <c r="BL123" s="18" t="s">
        <v>223</v>
      </c>
      <c r="BM123" s="230" t="s">
        <v>152</v>
      </c>
    </row>
    <row r="124" s="2" customFormat="1" ht="16.5" customHeight="1">
      <c r="A124" s="39"/>
      <c r="B124" s="40"/>
      <c r="C124" s="219" t="s">
        <v>148</v>
      </c>
      <c r="D124" s="219" t="s">
        <v>143</v>
      </c>
      <c r="E124" s="220" t="s">
        <v>736</v>
      </c>
      <c r="F124" s="221" t="s">
        <v>737</v>
      </c>
      <c r="G124" s="222" t="s">
        <v>543</v>
      </c>
      <c r="H124" s="223">
        <v>4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41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223</v>
      </c>
      <c r="AT124" s="230" t="s">
        <v>143</v>
      </c>
      <c r="AU124" s="230" t="s">
        <v>84</v>
      </c>
      <c r="AY124" s="18" t="s">
        <v>140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84</v>
      </c>
      <c r="BK124" s="231">
        <f>ROUND(I124*H124,2)</f>
        <v>0</v>
      </c>
      <c r="BL124" s="18" t="s">
        <v>223</v>
      </c>
      <c r="BM124" s="230" t="s">
        <v>188</v>
      </c>
    </row>
    <row r="125" s="2" customFormat="1" ht="21.75" customHeight="1">
      <c r="A125" s="39"/>
      <c r="B125" s="40"/>
      <c r="C125" s="219" t="s">
        <v>169</v>
      </c>
      <c r="D125" s="219" t="s">
        <v>143</v>
      </c>
      <c r="E125" s="220" t="s">
        <v>738</v>
      </c>
      <c r="F125" s="221" t="s">
        <v>739</v>
      </c>
      <c r="G125" s="222" t="s">
        <v>543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223</v>
      </c>
      <c r="AT125" s="230" t="s">
        <v>143</v>
      </c>
      <c r="AU125" s="230" t="s">
        <v>84</v>
      </c>
      <c r="AY125" s="18" t="s">
        <v>140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223</v>
      </c>
      <c r="BM125" s="230" t="s">
        <v>196</v>
      </c>
    </row>
    <row r="126" s="2" customFormat="1" ht="16.5" customHeight="1">
      <c r="A126" s="39"/>
      <c r="B126" s="40"/>
      <c r="C126" s="219" t="s">
        <v>152</v>
      </c>
      <c r="D126" s="219" t="s">
        <v>143</v>
      </c>
      <c r="E126" s="220" t="s">
        <v>740</v>
      </c>
      <c r="F126" s="221" t="s">
        <v>741</v>
      </c>
      <c r="G126" s="222" t="s">
        <v>543</v>
      </c>
      <c r="H126" s="223">
        <v>8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41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223</v>
      </c>
      <c r="AT126" s="230" t="s">
        <v>143</v>
      </c>
      <c r="AU126" s="230" t="s">
        <v>84</v>
      </c>
      <c r="AY126" s="18" t="s">
        <v>140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84</v>
      </c>
      <c r="BK126" s="231">
        <f>ROUND(I126*H126,2)</f>
        <v>0</v>
      </c>
      <c r="BL126" s="18" t="s">
        <v>223</v>
      </c>
      <c r="BM126" s="230" t="s">
        <v>8</v>
      </c>
    </row>
    <row r="127" s="2" customFormat="1" ht="21.75" customHeight="1">
      <c r="A127" s="39"/>
      <c r="B127" s="40"/>
      <c r="C127" s="219" t="s">
        <v>183</v>
      </c>
      <c r="D127" s="219" t="s">
        <v>143</v>
      </c>
      <c r="E127" s="220" t="s">
        <v>742</v>
      </c>
      <c r="F127" s="221" t="s">
        <v>743</v>
      </c>
      <c r="G127" s="222" t="s">
        <v>543</v>
      </c>
      <c r="H127" s="223">
        <v>4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223</v>
      </c>
      <c r="AT127" s="230" t="s">
        <v>143</v>
      </c>
      <c r="AU127" s="230" t="s">
        <v>84</v>
      </c>
      <c r="AY127" s="18" t="s">
        <v>140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223</v>
      </c>
      <c r="BM127" s="230" t="s">
        <v>214</v>
      </c>
    </row>
    <row r="128" s="2" customFormat="1" ht="16.5" customHeight="1">
      <c r="A128" s="39"/>
      <c r="B128" s="40"/>
      <c r="C128" s="219" t="s">
        <v>188</v>
      </c>
      <c r="D128" s="219" t="s">
        <v>143</v>
      </c>
      <c r="E128" s="220" t="s">
        <v>744</v>
      </c>
      <c r="F128" s="221" t="s">
        <v>745</v>
      </c>
      <c r="G128" s="222" t="s">
        <v>543</v>
      </c>
      <c r="H128" s="223">
        <v>3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223</v>
      </c>
      <c r="AT128" s="230" t="s">
        <v>143</v>
      </c>
      <c r="AU128" s="230" t="s">
        <v>84</v>
      </c>
      <c r="AY128" s="18" t="s">
        <v>140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223</v>
      </c>
      <c r="BM128" s="230" t="s">
        <v>223</v>
      </c>
    </row>
    <row r="129" s="2" customFormat="1" ht="21.75" customHeight="1">
      <c r="A129" s="39"/>
      <c r="B129" s="40"/>
      <c r="C129" s="219" t="s">
        <v>192</v>
      </c>
      <c r="D129" s="219" t="s">
        <v>143</v>
      </c>
      <c r="E129" s="220" t="s">
        <v>746</v>
      </c>
      <c r="F129" s="221" t="s">
        <v>747</v>
      </c>
      <c r="G129" s="222" t="s">
        <v>543</v>
      </c>
      <c r="H129" s="223">
        <v>15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41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223</v>
      </c>
      <c r="AT129" s="230" t="s">
        <v>143</v>
      </c>
      <c r="AU129" s="230" t="s">
        <v>84</v>
      </c>
      <c r="AY129" s="18" t="s">
        <v>140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84</v>
      </c>
      <c r="BK129" s="231">
        <f>ROUND(I129*H129,2)</f>
        <v>0</v>
      </c>
      <c r="BL129" s="18" t="s">
        <v>223</v>
      </c>
      <c r="BM129" s="230" t="s">
        <v>233</v>
      </c>
    </row>
    <row r="130" s="2" customFormat="1" ht="16.5" customHeight="1">
      <c r="A130" s="39"/>
      <c r="B130" s="40"/>
      <c r="C130" s="219" t="s">
        <v>196</v>
      </c>
      <c r="D130" s="219" t="s">
        <v>143</v>
      </c>
      <c r="E130" s="220" t="s">
        <v>748</v>
      </c>
      <c r="F130" s="221" t="s">
        <v>749</v>
      </c>
      <c r="G130" s="222" t="s">
        <v>543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223</v>
      </c>
      <c r="AT130" s="230" t="s">
        <v>143</v>
      </c>
      <c r="AU130" s="230" t="s">
        <v>84</v>
      </c>
      <c r="AY130" s="18" t="s">
        <v>140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223</v>
      </c>
      <c r="BM130" s="230" t="s">
        <v>241</v>
      </c>
    </row>
    <row r="131" s="2" customFormat="1" ht="16.5" customHeight="1">
      <c r="A131" s="39"/>
      <c r="B131" s="40"/>
      <c r="C131" s="219" t="s">
        <v>200</v>
      </c>
      <c r="D131" s="219" t="s">
        <v>143</v>
      </c>
      <c r="E131" s="220" t="s">
        <v>750</v>
      </c>
      <c r="F131" s="221" t="s">
        <v>751</v>
      </c>
      <c r="G131" s="222" t="s">
        <v>543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41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223</v>
      </c>
      <c r="AT131" s="230" t="s">
        <v>143</v>
      </c>
      <c r="AU131" s="230" t="s">
        <v>84</v>
      </c>
      <c r="AY131" s="18" t="s">
        <v>140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84</v>
      </c>
      <c r="BK131" s="231">
        <f>ROUND(I131*H131,2)</f>
        <v>0</v>
      </c>
      <c r="BL131" s="18" t="s">
        <v>223</v>
      </c>
      <c r="BM131" s="230" t="s">
        <v>253</v>
      </c>
    </row>
    <row r="132" s="2" customFormat="1" ht="16.5" customHeight="1">
      <c r="A132" s="39"/>
      <c r="B132" s="40"/>
      <c r="C132" s="219" t="s">
        <v>8</v>
      </c>
      <c r="D132" s="219" t="s">
        <v>143</v>
      </c>
      <c r="E132" s="220" t="s">
        <v>752</v>
      </c>
      <c r="F132" s="221" t="s">
        <v>753</v>
      </c>
      <c r="G132" s="222" t="s">
        <v>543</v>
      </c>
      <c r="H132" s="223">
        <v>6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223</v>
      </c>
      <c r="AT132" s="230" t="s">
        <v>143</v>
      </c>
      <c r="AU132" s="230" t="s">
        <v>84</v>
      </c>
      <c r="AY132" s="18" t="s">
        <v>140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223</v>
      </c>
      <c r="BM132" s="230" t="s">
        <v>261</v>
      </c>
    </row>
    <row r="133" s="2" customFormat="1" ht="16.5" customHeight="1">
      <c r="A133" s="39"/>
      <c r="B133" s="40"/>
      <c r="C133" s="219" t="s">
        <v>210</v>
      </c>
      <c r="D133" s="219" t="s">
        <v>143</v>
      </c>
      <c r="E133" s="220" t="s">
        <v>754</v>
      </c>
      <c r="F133" s="221" t="s">
        <v>755</v>
      </c>
      <c r="G133" s="222" t="s">
        <v>403</v>
      </c>
      <c r="H133" s="223">
        <v>25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41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223</v>
      </c>
      <c r="AT133" s="230" t="s">
        <v>143</v>
      </c>
      <c r="AU133" s="230" t="s">
        <v>84</v>
      </c>
      <c r="AY133" s="18" t="s">
        <v>140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84</v>
      </c>
      <c r="BK133" s="231">
        <f>ROUND(I133*H133,2)</f>
        <v>0</v>
      </c>
      <c r="BL133" s="18" t="s">
        <v>223</v>
      </c>
      <c r="BM133" s="230" t="s">
        <v>273</v>
      </c>
    </row>
    <row r="134" s="2" customFormat="1" ht="16.5" customHeight="1">
      <c r="A134" s="39"/>
      <c r="B134" s="40"/>
      <c r="C134" s="219" t="s">
        <v>214</v>
      </c>
      <c r="D134" s="219" t="s">
        <v>143</v>
      </c>
      <c r="E134" s="220" t="s">
        <v>756</v>
      </c>
      <c r="F134" s="221" t="s">
        <v>757</v>
      </c>
      <c r="G134" s="222" t="s">
        <v>403</v>
      </c>
      <c r="H134" s="223">
        <v>25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223</v>
      </c>
      <c r="AT134" s="230" t="s">
        <v>143</v>
      </c>
      <c r="AU134" s="230" t="s">
        <v>84</v>
      </c>
      <c r="AY134" s="18" t="s">
        <v>140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223</v>
      </c>
      <c r="BM134" s="230" t="s">
        <v>281</v>
      </c>
    </row>
    <row r="135" s="2" customFormat="1" ht="16.5" customHeight="1">
      <c r="A135" s="39"/>
      <c r="B135" s="40"/>
      <c r="C135" s="219" t="s">
        <v>219</v>
      </c>
      <c r="D135" s="219" t="s">
        <v>143</v>
      </c>
      <c r="E135" s="220" t="s">
        <v>758</v>
      </c>
      <c r="F135" s="221" t="s">
        <v>759</v>
      </c>
      <c r="G135" s="222" t="s">
        <v>543</v>
      </c>
      <c r="H135" s="223">
        <v>15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223</v>
      </c>
      <c r="AT135" s="230" t="s">
        <v>143</v>
      </c>
      <c r="AU135" s="230" t="s">
        <v>84</v>
      </c>
      <c r="AY135" s="18" t="s">
        <v>140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223</v>
      </c>
      <c r="BM135" s="230" t="s">
        <v>290</v>
      </c>
    </row>
    <row r="136" s="2" customFormat="1" ht="16.5" customHeight="1">
      <c r="A136" s="39"/>
      <c r="B136" s="40"/>
      <c r="C136" s="219" t="s">
        <v>223</v>
      </c>
      <c r="D136" s="219" t="s">
        <v>143</v>
      </c>
      <c r="E136" s="220" t="s">
        <v>760</v>
      </c>
      <c r="F136" s="221" t="s">
        <v>761</v>
      </c>
      <c r="G136" s="222" t="s">
        <v>543</v>
      </c>
      <c r="H136" s="223">
        <v>10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41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223</v>
      </c>
      <c r="AT136" s="230" t="s">
        <v>143</v>
      </c>
      <c r="AU136" s="230" t="s">
        <v>84</v>
      </c>
      <c r="AY136" s="18" t="s">
        <v>140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84</v>
      </c>
      <c r="BK136" s="231">
        <f>ROUND(I136*H136,2)</f>
        <v>0</v>
      </c>
      <c r="BL136" s="18" t="s">
        <v>223</v>
      </c>
      <c r="BM136" s="230" t="s">
        <v>298</v>
      </c>
    </row>
    <row r="137" s="2" customFormat="1" ht="21.75" customHeight="1">
      <c r="A137" s="39"/>
      <c r="B137" s="40"/>
      <c r="C137" s="219" t="s">
        <v>227</v>
      </c>
      <c r="D137" s="219" t="s">
        <v>143</v>
      </c>
      <c r="E137" s="220" t="s">
        <v>762</v>
      </c>
      <c r="F137" s="221" t="s">
        <v>763</v>
      </c>
      <c r="G137" s="222" t="s">
        <v>543</v>
      </c>
      <c r="H137" s="223">
        <v>1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223</v>
      </c>
      <c r="AT137" s="230" t="s">
        <v>143</v>
      </c>
      <c r="AU137" s="230" t="s">
        <v>84</v>
      </c>
      <c r="AY137" s="18" t="s">
        <v>140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223</v>
      </c>
      <c r="BM137" s="230" t="s">
        <v>312</v>
      </c>
    </row>
    <row r="138" s="12" customFormat="1" ht="25.92" customHeight="1">
      <c r="A138" s="12"/>
      <c r="B138" s="203"/>
      <c r="C138" s="204"/>
      <c r="D138" s="205" t="s">
        <v>75</v>
      </c>
      <c r="E138" s="206" t="s">
        <v>594</v>
      </c>
      <c r="F138" s="206" t="s">
        <v>764</v>
      </c>
      <c r="G138" s="204"/>
      <c r="H138" s="204"/>
      <c r="I138" s="207"/>
      <c r="J138" s="208">
        <f>BK138</f>
        <v>0</v>
      </c>
      <c r="K138" s="204"/>
      <c r="L138" s="209"/>
      <c r="M138" s="210"/>
      <c r="N138" s="211"/>
      <c r="O138" s="211"/>
      <c r="P138" s="212">
        <f>SUM(P139:P140)</f>
        <v>0</v>
      </c>
      <c r="Q138" s="211"/>
      <c r="R138" s="212">
        <f>SUM(R139:R140)</f>
        <v>0</v>
      </c>
      <c r="S138" s="211"/>
      <c r="T138" s="213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84</v>
      </c>
      <c r="AT138" s="215" t="s">
        <v>75</v>
      </c>
      <c r="AU138" s="215" t="s">
        <v>76</v>
      </c>
      <c r="AY138" s="214" t="s">
        <v>140</v>
      </c>
      <c r="BK138" s="216">
        <f>SUM(BK139:BK140)</f>
        <v>0</v>
      </c>
    </row>
    <row r="139" s="2" customFormat="1" ht="16.5" customHeight="1">
      <c r="A139" s="39"/>
      <c r="B139" s="40"/>
      <c r="C139" s="219" t="s">
        <v>233</v>
      </c>
      <c r="D139" s="219" t="s">
        <v>143</v>
      </c>
      <c r="E139" s="220" t="s">
        <v>765</v>
      </c>
      <c r="F139" s="221" t="s">
        <v>766</v>
      </c>
      <c r="G139" s="222" t="s">
        <v>499</v>
      </c>
      <c r="H139" s="223">
        <v>8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223</v>
      </c>
      <c r="AT139" s="230" t="s">
        <v>143</v>
      </c>
      <c r="AU139" s="230" t="s">
        <v>84</v>
      </c>
      <c r="AY139" s="18" t="s">
        <v>140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223</v>
      </c>
      <c r="BM139" s="230" t="s">
        <v>322</v>
      </c>
    </row>
    <row r="140" s="2" customFormat="1" ht="16.5" customHeight="1">
      <c r="A140" s="39"/>
      <c r="B140" s="40"/>
      <c r="C140" s="219" t="s">
        <v>237</v>
      </c>
      <c r="D140" s="219" t="s">
        <v>143</v>
      </c>
      <c r="E140" s="220" t="s">
        <v>767</v>
      </c>
      <c r="F140" s="221" t="s">
        <v>768</v>
      </c>
      <c r="G140" s="222" t="s">
        <v>499</v>
      </c>
      <c r="H140" s="223">
        <v>16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41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223</v>
      </c>
      <c r="AT140" s="230" t="s">
        <v>143</v>
      </c>
      <c r="AU140" s="230" t="s">
        <v>84</v>
      </c>
      <c r="AY140" s="18" t="s">
        <v>140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84</v>
      </c>
      <c r="BK140" s="231">
        <f>ROUND(I140*H140,2)</f>
        <v>0</v>
      </c>
      <c r="BL140" s="18" t="s">
        <v>223</v>
      </c>
      <c r="BM140" s="230" t="s">
        <v>332</v>
      </c>
    </row>
    <row r="141" s="12" customFormat="1" ht="25.92" customHeight="1">
      <c r="A141" s="12"/>
      <c r="B141" s="203"/>
      <c r="C141" s="204"/>
      <c r="D141" s="205" t="s">
        <v>75</v>
      </c>
      <c r="E141" s="206" t="s">
        <v>608</v>
      </c>
      <c r="F141" s="206" t="s">
        <v>769</v>
      </c>
      <c r="G141" s="204"/>
      <c r="H141" s="204"/>
      <c r="I141" s="207"/>
      <c r="J141" s="208">
        <f>BK141</f>
        <v>0</v>
      </c>
      <c r="K141" s="204"/>
      <c r="L141" s="209"/>
      <c r="M141" s="210"/>
      <c r="N141" s="211"/>
      <c r="O141" s="211"/>
      <c r="P141" s="212">
        <f>SUM(P142:P145)</f>
        <v>0</v>
      </c>
      <c r="Q141" s="211"/>
      <c r="R141" s="212">
        <f>SUM(R142:R145)</f>
        <v>0</v>
      </c>
      <c r="S141" s="211"/>
      <c r="T141" s="213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84</v>
      </c>
      <c r="AT141" s="215" t="s">
        <v>75</v>
      </c>
      <c r="AU141" s="215" t="s">
        <v>76</v>
      </c>
      <c r="AY141" s="214" t="s">
        <v>140</v>
      </c>
      <c r="BK141" s="216">
        <f>SUM(BK142:BK145)</f>
        <v>0</v>
      </c>
    </row>
    <row r="142" s="2" customFormat="1" ht="16.5" customHeight="1">
      <c r="A142" s="39"/>
      <c r="B142" s="40"/>
      <c r="C142" s="219" t="s">
        <v>241</v>
      </c>
      <c r="D142" s="219" t="s">
        <v>143</v>
      </c>
      <c r="E142" s="220" t="s">
        <v>770</v>
      </c>
      <c r="F142" s="221" t="s">
        <v>771</v>
      </c>
      <c r="G142" s="222" t="s">
        <v>499</v>
      </c>
      <c r="H142" s="223">
        <v>8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41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223</v>
      </c>
      <c r="AT142" s="230" t="s">
        <v>143</v>
      </c>
      <c r="AU142" s="230" t="s">
        <v>84</v>
      </c>
      <c r="AY142" s="18" t="s">
        <v>140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84</v>
      </c>
      <c r="BK142" s="231">
        <f>ROUND(I142*H142,2)</f>
        <v>0</v>
      </c>
      <c r="BL142" s="18" t="s">
        <v>223</v>
      </c>
      <c r="BM142" s="230" t="s">
        <v>343</v>
      </c>
    </row>
    <row r="143" s="2" customFormat="1" ht="16.5" customHeight="1">
      <c r="A143" s="39"/>
      <c r="B143" s="40"/>
      <c r="C143" s="219" t="s">
        <v>7</v>
      </c>
      <c r="D143" s="219" t="s">
        <v>143</v>
      </c>
      <c r="E143" s="220" t="s">
        <v>772</v>
      </c>
      <c r="F143" s="221" t="s">
        <v>773</v>
      </c>
      <c r="G143" s="222" t="s">
        <v>499</v>
      </c>
      <c r="H143" s="223">
        <v>5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223</v>
      </c>
      <c r="AT143" s="230" t="s">
        <v>143</v>
      </c>
      <c r="AU143" s="230" t="s">
        <v>84</v>
      </c>
      <c r="AY143" s="18" t="s">
        <v>140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223</v>
      </c>
      <c r="BM143" s="230" t="s">
        <v>351</v>
      </c>
    </row>
    <row r="144" s="2" customFormat="1" ht="16.5" customHeight="1">
      <c r="A144" s="39"/>
      <c r="B144" s="40"/>
      <c r="C144" s="219" t="s">
        <v>253</v>
      </c>
      <c r="D144" s="219" t="s">
        <v>143</v>
      </c>
      <c r="E144" s="220" t="s">
        <v>774</v>
      </c>
      <c r="F144" s="221" t="s">
        <v>775</v>
      </c>
      <c r="G144" s="222" t="s">
        <v>499</v>
      </c>
      <c r="H144" s="223">
        <v>4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41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223</v>
      </c>
      <c r="AT144" s="230" t="s">
        <v>143</v>
      </c>
      <c r="AU144" s="230" t="s">
        <v>84</v>
      </c>
      <c r="AY144" s="18" t="s">
        <v>140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84</v>
      </c>
      <c r="BK144" s="231">
        <f>ROUND(I144*H144,2)</f>
        <v>0</v>
      </c>
      <c r="BL144" s="18" t="s">
        <v>223</v>
      </c>
      <c r="BM144" s="230" t="s">
        <v>362</v>
      </c>
    </row>
    <row r="145" s="2" customFormat="1" ht="16.5" customHeight="1">
      <c r="A145" s="39"/>
      <c r="B145" s="40"/>
      <c r="C145" s="219" t="s">
        <v>257</v>
      </c>
      <c r="D145" s="219" t="s">
        <v>143</v>
      </c>
      <c r="E145" s="220" t="s">
        <v>776</v>
      </c>
      <c r="F145" s="221" t="s">
        <v>777</v>
      </c>
      <c r="G145" s="222" t="s">
        <v>499</v>
      </c>
      <c r="H145" s="223">
        <v>16</v>
      </c>
      <c r="I145" s="224"/>
      <c r="J145" s="225">
        <f>ROUND(I145*H145,2)</f>
        <v>0</v>
      </c>
      <c r="K145" s="221" t="s">
        <v>1</v>
      </c>
      <c r="L145" s="45"/>
      <c r="M145" s="287" t="s">
        <v>1</v>
      </c>
      <c r="N145" s="288" t="s">
        <v>41</v>
      </c>
      <c r="O145" s="289"/>
      <c r="P145" s="290">
        <f>O145*H145</f>
        <v>0</v>
      </c>
      <c r="Q145" s="290">
        <v>0</v>
      </c>
      <c r="R145" s="290">
        <f>Q145*H145</f>
        <v>0</v>
      </c>
      <c r="S145" s="290">
        <v>0</v>
      </c>
      <c r="T145" s="29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223</v>
      </c>
      <c r="AT145" s="230" t="s">
        <v>143</v>
      </c>
      <c r="AU145" s="230" t="s">
        <v>84</v>
      </c>
      <c r="AY145" s="18" t="s">
        <v>140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223</v>
      </c>
      <c r="BM145" s="230" t="s">
        <v>373</v>
      </c>
    </row>
    <row r="146" s="2" customFormat="1" ht="6.96" customHeight="1">
      <c r="A146" s="39"/>
      <c r="B146" s="67"/>
      <c r="C146" s="68"/>
      <c r="D146" s="68"/>
      <c r="E146" s="68"/>
      <c r="F146" s="68"/>
      <c r="G146" s="68"/>
      <c r="H146" s="68"/>
      <c r="I146" s="68"/>
      <c r="J146" s="68"/>
      <c r="K146" s="68"/>
      <c r="L146" s="45"/>
      <c r="M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</sheetData>
  <sheetProtection sheet="1" autoFilter="0" formatColumns="0" formatRows="0" objects="1" scenarios="1" spinCount="100000" saltValue="daK8tuprOd98iWoKCk9hzecSmc0pPC/Dk5aNP5ga+pz6k/ySFQyhO/eTnK7wl4IlnOOXFgGRO/tHtq7sNiAp5Q==" hashValue="GNAWloEV38U4GLl4C1IDoeirZF3naiCC5O3+mBXwKVuTrZcxf1QA+WcNNQBypMLx/E9lk4HGQkFRUp1tXjfbRA==" algorithmName="SHA-512" password="CC35"/>
  <autoFilter ref="C118:K14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Rekonstrukce šaten v objektu tělocvična Flošna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778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16. 12. 2024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ROUND((SUM(BE119:BE124)),  2)</f>
        <v>0</v>
      </c>
      <c r="G33" s="39"/>
      <c r="H33" s="39"/>
      <c r="I33" s="156">
        <v>0.20999999999999999</v>
      </c>
      <c r="J33" s="155">
        <f>ROUND(((SUM(BE119:BE124))*I33),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ROUND((SUM(BF119:BF124)),  2)</f>
        <v>0</v>
      </c>
      <c r="G34" s="39"/>
      <c r="H34" s="39"/>
      <c r="I34" s="156">
        <v>0.12</v>
      </c>
      <c r="J34" s="155">
        <f>ROUND(((SUM(BF119:BF124))*I34),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ROUND((SUM(BG119:BG124)),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ROUND((SUM(BH119:BH124)),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ROUND((SUM(BI119:BI124)),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Rekonstrukce šaten v objektu tělocvična Flošna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VON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Hradec Králové</v>
      </c>
      <c r="G89" s="41"/>
      <c r="H89" s="41"/>
      <c r="I89" s="33" t="s">
        <v>22</v>
      </c>
      <c r="J89" s="80" t="str">
        <f>IF(J12="","",J12)</f>
        <v>16. 12. 2024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Universita Hradec Králové</v>
      </c>
      <c r="G91" s="41"/>
      <c r="H91" s="41"/>
      <c r="I91" s="33" t="s">
        <v>30</v>
      </c>
      <c r="J91" s="37" t="str">
        <f>E21</f>
        <v>Ing. arch. Z. Falátek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104</v>
      </c>
      <c r="D94" s="177"/>
      <c r="E94" s="177"/>
      <c r="F94" s="177"/>
      <c r="G94" s="177"/>
      <c r="H94" s="177"/>
      <c r="I94" s="177"/>
      <c r="J94" s="178" t="s">
        <v>105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106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107</v>
      </c>
    </row>
    <row r="97" s="9" customFormat="1" ht="24.96" customHeight="1">
      <c r="A97" s="9"/>
      <c r="B97" s="180"/>
      <c r="C97" s="181"/>
      <c r="D97" s="182" t="s">
        <v>779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780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781</v>
      </c>
      <c r="E99" s="189"/>
      <c r="F99" s="189"/>
      <c r="G99" s="189"/>
      <c r="H99" s="189"/>
      <c r="I99" s="189"/>
      <c r="J99" s="190">
        <f>J123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125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5" t="str">
        <f>E7</f>
        <v>Rekonstrukce šaten v objektu tělocvična Flošna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100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VON - Vedlejší a ostatní náklady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Hradec Králové</v>
      </c>
      <c r="G113" s="41"/>
      <c r="H113" s="41"/>
      <c r="I113" s="33" t="s">
        <v>22</v>
      </c>
      <c r="J113" s="80" t="str">
        <f>IF(J12="","",J12)</f>
        <v>16. 12. 2024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24</v>
      </c>
      <c r="D115" s="41"/>
      <c r="E115" s="41"/>
      <c r="F115" s="28" t="str">
        <f>E15</f>
        <v>Universita Hradec Králové</v>
      </c>
      <c r="G115" s="41"/>
      <c r="H115" s="41"/>
      <c r="I115" s="33" t="s">
        <v>30</v>
      </c>
      <c r="J115" s="37" t="str">
        <f>E21</f>
        <v>Ing. arch. Z. Falátek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126</v>
      </c>
      <c r="D118" s="195" t="s">
        <v>61</v>
      </c>
      <c r="E118" s="195" t="s">
        <v>57</v>
      </c>
      <c r="F118" s="195" t="s">
        <v>58</v>
      </c>
      <c r="G118" s="195" t="s">
        <v>127</v>
      </c>
      <c r="H118" s="195" t="s">
        <v>128</v>
      </c>
      <c r="I118" s="195" t="s">
        <v>129</v>
      </c>
      <c r="J118" s="195" t="s">
        <v>105</v>
      </c>
      <c r="K118" s="196" t="s">
        <v>130</v>
      </c>
      <c r="L118" s="197"/>
      <c r="M118" s="101" t="s">
        <v>1</v>
      </c>
      <c r="N118" s="102" t="s">
        <v>40</v>
      </c>
      <c r="O118" s="102" t="s">
        <v>131</v>
      </c>
      <c r="P118" s="102" t="s">
        <v>132</v>
      </c>
      <c r="Q118" s="102" t="s">
        <v>133</v>
      </c>
      <c r="R118" s="102" t="s">
        <v>134</v>
      </c>
      <c r="S118" s="102" t="s">
        <v>135</v>
      </c>
      <c r="T118" s="103" t="s">
        <v>136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137</v>
      </c>
      <c r="D119" s="41"/>
      <c r="E119" s="41"/>
      <c r="F119" s="41"/>
      <c r="G119" s="41"/>
      <c r="H119" s="41"/>
      <c r="I119" s="41"/>
      <c r="J119" s="198">
        <f>BK119</f>
        <v>0</v>
      </c>
      <c r="K119" s="41"/>
      <c r="L119" s="45"/>
      <c r="M119" s="104"/>
      <c r="N119" s="199"/>
      <c r="O119" s="105"/>
      <c r="P119" s="200">
        <f>P120</f>
        <v>0</v>
      </c>
      <c r="Q119" s="105"/>
      <c r="R119" s="200">
        <f>R120</f>
        <v>0</v>
      </c>
      <c r="S119" s="105"/>
      <c r="T119" s="201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75</v>
      </c>
      <c r="AU119" s="18" t="s">
        <v>107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75</v>
      </c>
      <c r="E120" s="206" t="s">
        <v>782</v>
      </c>
      <c r="F120" s="206" t="s">
        <v>783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P121+P123</f>
        <v>0</v>
      </c>
      <c r="Q120" s="211"/>
      <c r="R120" s="212">
        <f>R121+R123</f>
        <v>0</v>
      </c>
      <c r="S120" s="211"/>
      <c r="T120" s="213">
        <f>T121+T123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169</v>
      </c>
      <c r="AT120" s="215" t="s">
        <v>75</v>
      </c>
      <c r="AU120" s="215" t="s">
        <v>76</v>
      </c>
      <c r="AY120" s="214" t="s">
        <v>140</v>
      </c>
      <c r="BK120" s="216">
        <f>BK121+BK123</f>
        <v>0</v>
      </c>
    </row>
    <row r="121" s="12" customFormat="1" ht="22.8" customHeight="1">
      <c r="A121" s="12"/>
      <c r="B121" s="203"/>
      <c r="C121" s="204"/>
      <c r="D121" s="205" t="s">
        <v>75</v>
      </c>
      <c r="E121" s="217" t="s">
        <v>784</v>
      </c>
      <c r="F121" s="217" t="s">
        <v>785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P122</f>
        <v>0</v>
      </c>
      <c r="Q121" s="211"/>
      <c r="R121" s="212">
        <f>R122</f>
        <v>0</v>
      </c>
      <c r="S121" s="211"/>
      <c r="T121" s="213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169</v>
      </c>
      <c r="AT121" s="215" t="s">
        <v>75</v>
      </c>
      <c r="AU121" s="215" t="s">
        <v>84</v>
      </c>
      <c r="AY121" s="214" t="s">
        <v>140</v>
      </c>
      <c r="BK121" s="216">
        <f>BK122</f>
        <v>0</v>
      </c>
    </row>
    <row r="122" s="2" customFormat="1" ht="16.5" customHeight="1">
      <c r="A122" s="39"/>
      <c r="B122" s="40"/>
      <c r="C122" s="219" t="s">
        <v>84</v>
      </c>
      <c r="D122" s="219" t="s">
        <v>143</v>
      </c>
      <c r="E122" s="220" t="s">
        <v>786</v>
      </c>
      <c r="F122" s="221" t="s">
        <v>785</v>
      </c>
      <c r="G122" s="222" t="s">
        <v>787</v>
      </c>
      <c r="H122" s="223">
        <v>1</v>
      </c>
      <c r="I122" s="224"/>
      <c r="J122" s="225">
        <f>ROUND(I122*H122,2)</f>
        <v>0</v>
      </c>
      <c r="K122" s="221" t="s">
        <v>147</v>
      </c>
      <c r="L122" s="45"/>
      <c r="M122" s="226" t="s">
        <v>1</v>
      </c>
      <c r="N122" s="227" t="s">
        <v>41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788</v>
      </c>
      <c r="AT122" s="230" t="s">
        <v>143</v>
      </c>
      <c r="AU122" s="230" t="s">
        <v>86</v>
      </c>
      <c r="AY122" s="18" t="s">
        <v>140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84</v>
      </c>
      <c r="BK122" s="231">
        <f>ROUND(I122*H122,2)</f>
        <v>0</v>
      </c>
      <c r="BL122" s="18" t="s">
        <v>788</v>
      </c>
      <c r="BM122" s="230" t="s">
        <v>789</v>
      </c>
    </row>
    <row r="123" s="12" customFormat="1" ht="22.8" customHeight="1">
      <c r="A123" s="12"/>
      <c r="B123" s="203"/>
      <c r="C123" s="204"/>
      <c r="D123" s="205" t="s">
        <v>75</v>
      </c>
      <c r="E123" s="217" t="s">
        <v>790</v>
      </c>
      <c r="F123" s="217" t="s">
        <v>791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P124</f>
        <v>0</v>
      </c>
      <c r="Q123" s="211"/>
      <c r="R123" s="212">
        <f>R124</f>
        <v>0</v>
      </c>
      <c r="S123" s="211"/>
      <c r="T123" s="21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169</v>
      </c>
      <c r="AT123" s="215" t="s">
        <v>75</v>
      </c>
      <c r="AU123" s="215" t="s">
        <v>84</v>
      </c>
      <c r="AY123" s="214" t="s">
        <v>140</v>
      </c>
      <c r="BK123" s="216">
        <f>BK124</f>
        <v>0</v>
      </c>
    </row>
    <row r="124" s="2" customFormat="1" ht="16.5" customHeight="1">
      <c r="A124" s="39"/>
      <c r="B124" s="40"/>
      <c r="C124" s="219" t="s">
        <v>86</v>
      </c>
      <c r="D124" s="219" t="s">
        <v>143</v>
      </c>
      <c r="E124" s="220" t="s">
        <v>792</v>
      </c>
      <c r="F124" s="221" t="s">
        <v>791</v>
      </c>
      <c r="G124" s="222" t="s">
        <v>787</v>
      </c>
      <c r="H124" s="223">
        <v>1</v>
      </c>
      <c r="I124" s="224"/>
      <c r="J124" s="225">
        <f>ROUND(I124*H124,2)</f>
        <v>0</v>
      </c>
      <c r="K124" s="221" t="s">
        <v>147</v>
      </c>
      <c r="L124" s="45"/>
      <c r="M124" s="287" t="s">
        <v>1</v>
      </c>
      <c r="N124" s="288" t="s">
        <v>41</v>
      </c>
      <c r="O124" s="289"/>
      <c r="P124" s="290">
        <f>O124*H124</f>
        <v>0</v>
      </c>
      <c r="Q124" s="290">
        <v>0</v>
      </c>
      <c r="R124" s="290">
        <f>Q124*H124</f>
        <v>0</v>
      </c>
      <c r="S124" s="290">
        <v>0</v>
      </c>
      <c r="T124" s="29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788</v>
      </c>
      <c r="AT124" s="230" t="s">
        <v>143</v>
      </c>
      <c r="AU124" s="230" t="s">
        <v>86</v>
      </c>
      <c r="AY124" s="18" t="s">
        <v>140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84</v>
      </c>
      <c r="BK124" s="231">
        <f>ROUND(I124*H124,2)</f>
        <v>0</v>
      </c>
      <c r="BL124" s="18" t="s">
        <v>788</v>
      </c>
      <c r="BM124" s="230" t="s">
        <v>793</v>
      </c>
    </row>
    <row r="125" s="2" customFormat="1" ht="6.96" customHeight="1">
      <c r="A125" s="39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45"/>
      <c r="M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</sheetData>
  <sheetProtection sheet="1" autoFilter="0" formatColumns="0" formatRows="0" objects="1" scenarios="1" spinCount="100000" saltValue="Av+zL97yqPrcrBEK4AWMYLzKV51KZ0xMGcr6b0euAcmMx142gtLrvcboZQdSi3fMuurbk8HGfHBPhs067S70tA==" hashValue="9gI3LUgOnnHuLlAD9/K8LI5YFhHHMoyxknAZxz+NUZYY2BDCq+E8KsrUe7R2hBS8ECRFwWDJbaF/eI24u+oZeg==" algorithmName="SHA-512" password="CC35"/>
  <autoFilter ref="C118:K12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JN rozpočty</dc:creator>
  <cp:lastModifiedBy>JN rozpočty</cp:lastModifiedBy>
  <dcterms:created xsi:type="dcterms:W3CDTF">2024-12-17T08:09:12Z</dcterms:created>
  <dcterms:modified xsi:type="dcterms:W3CDTF">2024-12-17T08:09:21Z</dcterms:modified>
</cp:coreProperties>
</file>