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3012 - Hájek - Nemocnice NB\O\2\"/>
    </mc:Choice>
  </mc:AlternateContent>
  <bookViews>
    <workbookView xWindow="0" yWindow="0" windowWidth="0" windowHeight="0"/>
  </bookViews>
  <sheets>
    <sheet name="Rekapitulace stavby" sheetId="1" r:id="rId1"/>
    <sheet name="ST1 - Kanceláře vedoucího..." sheetId="2" r:id="rId2"/>
    <sheet name="ST2 - Relaxační místnost" sheetId="3" r:id="rId3"/>
    <sheet name="ZTI - Zdravotechnika" sheetId="4" r:id="rId4"/>
    <sheet name="SIL - Silnoproud" sheetId="5" r:id="rId5"/>
    <sheet name="SLP - Slaboproud" sheetId="6" r:id="rId6"/>
    <sheet name="VRN - Vedlejší rozpotové ..." sheetId="7" r:id="rId7"/>
    <sheet name="Seznam figur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'ST1 - Kanceláře vedoucího...'!$C$134:$K$343</definedName>
    <definedName name="_xlnm.Print_Area" localSheetId="1">'ST1 - Kanceláře vedoucího...'!$C$4:$J$76,'ST1 - Kanceláře vedoucího...'!$C$82:$J$114,'ST1 - Kanceláře vedoucího...'!$C$120:$K$343</definedName>
    <definedName name="_xlnm.Print_Titles" localSheetId="1">'ST1 - Kanceláře vedoucího...'!$134:$134</definedName>
    <definedName name="_xlnm._FilterDatabase" localSheetId="2" hidden="1">'ST2 - Relaxační místnost'!$C$129:$K$263</definedName>
    <definedName name="_xlnm.Print_Area" localSheetId="2">'ST2 - Relaxační místnost'!$C$4:$J$76,'ST2 - Relaxační místnost'!$C$82:$J$109,'ST2 - Relaxační místnost'!$C$115:$K$263</definedName>
    <definedName name="_xlnm.Print_Titles" localSheetId="2">'ST2 - Relaxační místnost'!$129:$129</definedName>
    <definedName name="_xlnm._FilterDatabase" localSheetId="3" hidden="1">'ZTI - Zdravotechnika'!$C$124:$K$150</definedName>
    <definedName name="_xlnm.Print_Area" localSheetId="3">'ZTI - Zdravotechnika'!$C$4:$J$76,'ZTI - Zdravotechnika'!$C$82:$J$104,'ZTI - Zdravotechnika'!$C$110:$K$150</definedName>
    <definedName name="_xlnm.Print_Titles" localSheetId="3">'ZTI - Zdravotechnika'!$124:$124</definedName>
    <definedName name="_xlnm._FilterDatabase" localSheetId="4" hidden="1">'SIL - Silnoproud'!$C$128:$K$184</definedName>
    <definedName name="_xlnm.Print_Area" localSheetId="4">'SIL - Silnoproud'!$C$4:$J$76,'SIL - Silnoproud'!$C$82:$J$108,'SIL - Silnoproud'!$C$114:$K$184</definedName>
    <definedName name="_xlnm.Print_Titles" localSheetId="4">'SIL - Silnoproud'!$128:$128</definedName>
    <definedName name="_xlnm._FilterDatabase" localSheetId="5" hidden="1">'SLP - Slaboproud'!$C$126:$K$229</definedName>
    <definedName name="_xlnm.Print_Area" localSheetId="5">'SLP - Slaboproud'!$C$4:$J$76,'SLP - Slaboproud'!$C$82:$J$106,'SLP - Slaboproud'!$C$112:$K$229</definedName>
    <definedName name="_xlnm.Print_Titles" localSheetId="5">'SLP - Slaboproud'!$126:$126</definedName>
    <definedName name="_xlnm._FilterDatabase" localSheetId="6" hidden="1">'VRN - Vedlejší rozpotové ...'!$C$119:$K$128</definedName>
    <definedName name="_xlnm.Print_Area" localSheetId="6">'VRN - Vedlejší rozpotové ...'!$C$4:$J$76,'VRN - Vedlejší rozpotové ...'!$C$82:$J$101,'VRN - Vedlejší rozpotové ...'!$C$107:$K$128</definedName>
    <definedName name="_xlnm.Print_Titles" localSheetId="6">'VRN - Vedlejší rozpotové ...'!$119:$119</definedName>
    <definedName name="_xlnm.Print_Area" localSheetId="7">'Seznam figur'!$C$4:$G$54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1"/>
  <c i="7" r="J35"/>
  <c i="1" r="AX101"/>
  <c i="7"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6" r="J39"/>
  <c r="J38"/>
  <c i="1" r="AY100"/>
  <c i="6" r="J37"/>
  <c i="1" r="AX100"/>
  <c i="6"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121"/>
  <c r="E7"/>
  <c r="E85"/>
  <c i="5" r="J39"/>
  <c r="J38"/>
  <c i="1" r="AY99"/>
  <c i="5" r="J37"/>
  <c i="1" r="AX99"/>
  <c i="5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123"/>
  <c r="E7"/>
  <c r="E117"/>
  <c i="4" r="J39"/>
  <c r="J38"/>
  <c i="1" r="AY98"/>
  <c i="4" r="J37"/>
  <c i="1" r="AX98"/>
  <c i="4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3" r="J39"/>
  <c r="J38"/>
  <c i="1" r="AY97"/>
  <c i="3" r="J37"/>
  <c i="1" r="AX97"/>
  <c i="3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2" r="J39"/>
  <c r="J38"/>
  <c i="1" r="AY96"/>
  <c i="2" r="J37"/>
  <c i="1" r="AX96"/>
  <c i="2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94"/>
  <c r="J19"/>
  <c r="J14"/>
  <c r="J91"/>
  <c r="E7"/>
  <c r="E123"/>
  <c i="1" r="L90"/>
  <c r="AM90"/>
  <c r="AM89"/>
  <c r="L89"/>
  <c r="AM87"/>
  <c r="L87"/>
  <c r="L85"/>
  <c r="L84"/>
  <c i="2" r="BK342"/>
  <c r="J143"/>
  <c r="J295"/>
  <c r="BK327"/>
  <c r="BK188"/>
  <c r="J281"/>
  <c r="J166"/>
  <c r="J273"/>
  <c r="BK341"/>
  <c r="BK281"/>
  <c r="BK157"/>
  <c r="BK166"/>
  <c r="J230"/>
  <c r="J161"/>
  <c r="BK273"/>
  <c r="BK214"/>
  <c i="3" r="BK236"/>
  <c r="J177"/>
  <c r="BK180"/>
  <c r="BK188"/>
  <c r="J215"/>
  <c r="BK151"/>
  <c r="J157"/>
  <c r="J236"/>
  <c r="J176"/>
  <c r="BK227"/>
  <c r="J151"/>
  <c i="4" r="BK149"/>
  <c r="BK147"/>
  <c r="J138"/>
  <c r="J130"/>
  <c i="5" r="J181"/>
  <c r="BK175"/>
  <c r="BK163"/>
  <c r="BK145"/>
  <c r="BK168"/>
  <c r="BK183"/>
  <c r="J160"/>
  <c r="BK173"/>
  <c r="BK152"/>
  <c r="J132"/>
  <c r="J152"/>
  <c r="J141"/>
  <c i="6" r="J163"/>
  <c r="BK139"/>
  <c r="BK188"/>
  <c r="J224"/>
  <c r="J191"/>
  <c r="BK217"/>
  <c r="BK174"/>
  <c r="BK129"/>
  <c r="J205"/>
  <c r="J148"/>
  <c r="BK219"/>
  <c r="BK191"/>
  <c r="J161"/>
  <c r="BK208"/>
  <c r="BK175"/>
  <c r="J141"/>
  <c r="J221"/>
  <c r="BK132"/>
  <c r="BK151"/>
  <c i="3" r="BK144"/>
  <c r="J232"/>
  <c r="J201"/>
  <c r="BK262"/>
  <c r="J175"/>
  <c r="BK166"/>
  <c i="4" r="BK150"/>
  <c r="J133"/>
  <c r="BK140"/>
  <c r="BK129"/>
  <c i="5" r="BK178"/>
  <c r="J167"/>
  <c r="BK177"/>
  <c r="BK136"/>
  <c r="J163"/>
  <c r="BK148"/>
  <c i="6" r="J186"/>
  <c r="BK212"/>
  <c r="BK193"/>
  <c r="J155"/>
  <c r="J193"/>
  <c r="J159"/>
  <c r="BK224"/>
  <c r="BK133"/>
  <c r="BK176"/>
  <c r="BK145"/>
  <c r="BK199"/>
  <c r="J173"/>
  <c r="J131"/>
  <c r="BK204"/>
  <c r="BK162"/>
  <c r="J179"/>
  <c r="J135"/>
  <c r="BK158"/>
  <c i="7" r="J123"/>
  <c i="2" r="BK266"/>
  <c r="J175"/>
  <c r="BK250"/>
  <c r="J272"/>
  <c r="BK283"/>
  <c r="J204"/>
  <c r="J218"/>
  <c r="J305"/>
  <c r="J157"/>
  <c r="J309"/>
  <c r="BK242"/>
  <c r="J303"/>
  <c r="BK303"/>
  <c r="BK213"/>
  <c r="J144"/>
  <c r="BK193"/>
  <c r="J254"/>
  <c i="3" r="J263"/>
  <c r="J134"/>
  <c r="BK177"/>
  <c r="BK210"/>
  <c r="J262"/>
  <c r="BK205"/>
  <c r="J251"/>
  <c r="J193"/>
  <c r="BK170"/>
  <c i="4" r="J144"/>
  <c r="J150"/>
  <c r="J139"/>
  <c r="J145"/>
  <c r="J136"/>
  <c i="5" r="J146"/>
  <c r="BK181"/>
  <c r="J165"/>
  <c r="J157"/>
  <c r="BK160"/>
  <c i="6" r="J187"/>
  <c r="J151"/>
  <c r="BK226"/>
  <c r="BK161"/>
  <c r="J201"/>
  <c r="BK131"/>
  <c r="BK178"/>
  <c r="J134"/>
  <c r="J225"/>
  <c r="BK169"/>
  <c r="BK146"/>
  <c r="BK202"/>
  <c r="J180"/>
  <c r="J129"/>
  <c r="J189"/>
  <c r="J157"/>
  <c r="BK223"/>
  <c r="BK144"/>
  <c r="J174"/>
  <c i="7" r="J126"/>
  <c i="2" r="BK254"/>
  <c r="J311"/>
  <c r="J343"/>
  <c r="BK231"/>
  <c r="J287"/>
  <c r="BK212"/>
  <c r="J291"/>
  <c r="J188"/>
  <c r="BK299"/>
  <c r="J255"/>
  <c r="BK305"/>
  <c r="J185"/>
  <c r="J226"/>
  <c r="J151"/>
  <c r="J228"/>
  <c r="J177"/>
  <c r="J299"/>
  <c r="BK142"/>
  <c r="J203"/>
  <c i="3" r="J181"/>
  <c r="J135"/>
  <c r="BK185"/>
  <c r="J162"/>
  <c r="J205"/>
  <c r="BK261"/>
  <c r="BK243"/>
  <c r="BK186"/>
  <c r="BK251"/>
  <c r="BK162"/>
  <c i="4" r="BK131"/>
  <c r="BK133"/>
  <c r="J135"/>
  <c i="5" r="BK176"/>
  <c r="J151"/>
  <c r="BK165"/>
  <c r="BK169"/>
  <c r="BK174"/>
  <c r="J131"/>
  <c r="J169"/>
  <c r="J183"/>
  <c r="J144"/>
  <c r="J139"/>
  <c i="6" r="BK192"/>
  <c r="BK130"/>
  <c r="J177"/>
  <c r="J211"/>
  <c r="BK164"/>
  <c r="J213"/>
  <c r="J171"/>
  <c r="BK137"/>
  <c r="J212"/>
  <c r="J158"/>
  <c r="BK225"/>
  <c r="BK187"/>
  <c r="J144"/>
  <c r="BK222"/>
  <c r="BK201"/>
  <c r="J142"/>
  <c r="J222"/>
  <c r="BK152"/>
  <c r="BK177"/>
  <c r="J162"/>
  <c i="7" r="BK126"/>
  <c i="2" r="J262"/>
  <c r="BK151"/>
  <c r="BK229"/>
  <c r="BK261"/>
  <c r="J186"/>
  <c r="J270"/>
  <c r="J176"/>
  <c r="J162"/>
  <c r="J266"/>
  <c r="BK312"/>
  <c r="BK322"/>
  <c r="BK208"/>
  <c r="BK161"/>
  <c r="BK262"/>
  <c r="BK218"/>
  <c r="BK143"/>
  <c r="J179"/>
  <c r="BK249"/>
  <c i="3" r="BK173"/>
  <c r="BK238"/>
  <c r="BK176"/>
  <c r="J147"/>
  <c r="BK153"/>
  <c r="J133"/>
  <c r="BK220"/>
  <c r="J243"/>
  <c r="BK161"/>
  <c i="4" r="J141"/>
  <c r="BK136"/>
  <c r="J137"/>
  <c r="BK143"/>
  <c i="5" r="BK171"/>
  <c r="J174"/>
  <c r="BK131"/>
  <c r="J135"/>
  <c r="J148"/>
  <c r="BK133"/>
  <c r="BK149"/>
  <c r="BK167"/>
  <c r="J162"/>
  <c i="6" r="J220"/>
  <c r="J153"/>
  <c r="J145"/>
  <c r="BK185"/>
  <c r="J216"/>
  <c r="BK198"/>
  <c r="BK154"/>
  <c r="J200"/>
  <c r="J168"/>
  <c r="J139"/>
  <c r="J192"/>
  <c r="J147"/>
  <c r="BK211"/>
  <c r="J184"/>
  <c r="J226"/>
  <c r="BK195"/>
  <c r="J160"/>
  <c r="BK186"/>
  <c r="J140"/>
  <c r="J176"/>
  <c i="7" r="J124"/>
  <c i="2" r="J342"/>
  <c r="BK156"/>
  <c r="J322"/>
  <c r="BK335"/>
  <c r="BK243"/>
  <c r="J181"/>
  <c r="BK270"/>
  <c r="J156"/>
  <c r="BK179"/>
  <c r="BK204"/>
  <c r="J283"/>
  <c r="BK199"/>
  <c r="J236"/>
  <c r="BK138"/>
  <c r="J207"/>
  <c r="BK149"/>
  <c r="BK316"/>
  <c r="J208"/>
  <c i="3" r="BK225"/>
  <c r="BK255"/>
  <c r="J260"/>
  <c r="J186"/>
  <c r="BK157"/>
  <c r="BK175"/>
  <c r="J170"/>
  <c r="BK260"/>
  <c r="BK247"/>
  <c r="BK133"/>
  <c r="J180"/>
  <c i="4" r="J140"/>
  <c r="BK135"/>
  <c r="BK141"/>
  <c r="BK139"/>
  <c i="5" r="J145"/>
  <c r="J158"/>
  <c r="J170"/>
  <c r="BK159"/>
  <c r="BK162"/>
  <c r="BK147"/>
  <c r="J159"/>
  <c r="BK154"/>
  <c r="BK141"/>
  <c i="6" r="BK221"/>
  <c r="J152"/>
  <c r="J210"/>
  <c r="J165"/>
  <c r="J207"/>
  <c r="J185"/>
  <c r="BK220"/>
  <c r="J175"/>
  <c r="BK148"/>
  <c r="J209"/>
  <c r="BK153"/>
  <c r="BK215"/>
  <c r="BK171"/>
  <c r="J223"/>
  <c r="J190"/>
  <c r="J219"/>
  <c r="BK147"/>
  <c r="BK142"/>
  <c i="7" r="BK124"/>
  <c i="2" r="BK236"/>
  <c r="BK339"/>
  <c r="BK230"/>
  <c r="J245"/>
  <c r="BK162"/>
  <c r="J222"/>
  <c r="BK287"/>
  <c r="BK176"/>
  <c r="J312"/>
  <c r="BK175"/>
  <c r="J331"/>
  <c r="BK257"/>
  <c r="BK195"/>
  <c r="BK185"/>
  <c r="J231"/>
  <c r="BK192"/>
  <c r="BK320"/>
  <c r="BK177"/>
  <c r="J199"/>
  <c i="3" r="BK135"/>
  <c r="BK232"/>
  <c r="J220"/>
  <c r="J144"/>
  <c r="J178"/>
  <c r="J172"/>
  <c r="J261"/>
  <c r="BK215"/>
  <c r="BK134"/>
  <c r="BK193"/>
  <c i="4" r="J143"/>
  <c r="J146"/>
  <c r="BK146"/>
  <c r="J149"/>
  <c r="BK128"/>
  <c i="5" r="BK142"/>
  <c r="J149"/>
  <c r="J164"/>
  <c r="BK164"/>
  <c r="BK170"/>
  <c r="BK146"/>
  <c r="BK151"/>
  <c r="BK179"/>
  <c r="BK157"/>
  <c r="BK138"/>
  <c i="6" r="BK181"/>
  <c r="BK229"/>
  <c r="BK184"/>
  <c r="BK140"/>
  <c r="J204"/>
  <c r="BK182"/>
  <c r="J203"/>
  <c r="J156"/>
  <c r="J130"/>
  <c r="BK134"/>
  <c r="BK172"/>
  <c r="BK228"/>
  <c r="BK194"/>
  <c r="J146"/>
  <c r="BK210"/>
  <c r="J188"/>
  <c r="BK156"/>
  <c r="BK173"/>
  <c r="J197"/>
  <c r="J166"/>
  <c i="7" r="BK123"/>
  <c i="2" r="J213"/>
  <c r="BK272"/>
  <c r="J320"/>
  <c r="BK228"/>
  <c r="BK343"/>
  <c r="J257"/>
  <c r="J335"/>
  <c r="J261"/>
  <c r="J184"/>
  <c r="J238"/>
  <c r="J170"/>
  <c r="BK291"/>
  <c r="J214"/>
  <c r="J142"/>
  <c r="J192"/>
  <c r="J149"/>
  <c i="3" r="BK172"/>
  <c r="BK263"/>
  <c r="BK178"/>
  <c r="J166"/>
  <c r="BK228"/>
  <c r="J255"/>
  <c r="J225"/>
  <c r="J188"/>
  <c r="J228"/>
  <c r="J174"/>
  <c i="4" r="BK130"/>
  <c r="J131"/>
  <c r="J128"/>
  <c r="BK138"/>
  <c i="5" r="J184"/>
  <c r="J138"/>
  <c r="J178"/>
  <c r="J133"/>
  <c r="J147"/>
  <c r="BK139"/>
  <c r="BK184"/>
  <c r="J142"/>
  <c r="J154"/>
  <c i="6" r="BK197"/>
  <c r="J178"/>
  <c r="J218"/>
  <c r="BK160"/>
  <c r="BK167"/>
  <c r="BK136"/>
  <c r="BK179"/>
  <c r="J150"/>
  <c r="BK200"/>
  <c r="J194"/>
  <c r="BK157"/>
  <c r="J229"/>
  <c r="J195"/>
  <c r="J167"/>
  <c r="BK216"/>
  <c r="BK180"/>
  <c r="J227"/>
  <c r="J169"/>
  <c r="J181"/>
  <c i="7" r="J128"/>
  <c i="2" r="BK245"/>
  <c r="J327"/>
  <c r="J341"/>
  <c r="J249"/>
  <c r="J277"/>
  <c r="J339"/>
  <c r="BK207"/>
  <c r="BK311"/>
  <c r="J316"/>
  <c r="BK295"/>
  <c r="J229"/>
  <c r="BK181"/>
  <c r="J232"/>
  <c r="J243"/>
  <c r="J206"/>
  <c r="J138"/>
  <c r="BK255"/>
  <c i="1" r="AS95"/>
  <c i="3" r="J238"/>
  <c r="BK139"/>
  <c r="J197"/>
  <c r="J210"/>
  <c r="J153"/>
  <c r="J139"/>
  <c r="BK174"/>
  <c r="J185"/>
  <c i="4" r="BK145"/>
  <c r="BK137"/>
  <c i="5" r="J176"/>
  <c r="BK137"/>
  <c r="BK182"/>
  <c r="J173"/>
  <c r="BK144"/>
  <c r="BK132"/>
  <c r="BK180"/>
  <c r="J180"/>
  <c r="BK158"/>
  <c r="J175"/>
  <c r="BK140"/>
  <c i="6" r="J217"/>
  <c r="J215"/>
  <c r="J164"/>
  <c r="J208"/>
  <c r="BK190"/>
  <c r="BK135"/>
  <c r="BK189"/>
  <c r="J154"/>
  <c r="J136"/>
  <c r="J143"/>
  <c r="BK168"/>
  <c r="J133"/>
  <c r="BK203"/>
  <c r="J132"/>
  <c r="BK205"/>
  <c r="BK165"/>
  <c r="BK213"/>
  <c r="BK163"/>
  <c r="BK143"/>
  <c i="7" r="BK128"/>
  <c i="2" r="BK238"/>
  <c r="BK309"/>
  <c r="BK331"/>
  <c r="J212"/>
  <c r="BK226"/>
  <c r="BK144"/>
  <c r="BK206"/>
  <c r="J195"/>
  <c r="BK203"/>
  <c r="BK277"/>
  <c r="BK186"/>
  <c r="J242"/>
  <c r="BK184"/>
  <c r="BK232"/>
  <c r="BK170"/>
  <c r="BK222"/>
  <c r="J250"/>
  <c r="J193"/>
  <c i="3" r="BK147"/>
  <c r="J227"/>
  <c r="BK214"/>
  <c r="BK181"/>
  <c r="J214"/>
  <c r="J173"/>
  <c r="J247"/>
  <c r="BK197"/>
  <c r="BK201"/>
  <c r="J161"/>
  <c i="4" r="J147"/>
  <c r="BK144"/>
  <c r="J129"/>
  <c i="5" r="J182"/>
  <c r="J171"/>
  <c r="BK135"/>
  <c r="J179"/>
  <c r="J177"/>
  <c r="J136"/>
  <c r="J140"/>
  <c r="J137"/>
  <c r="J168"/>
  <c r="BK155"/>
  <c r="J155"/>
  <c i="6" r="J183"/>
  <c r="BK150"/>
  <c r="J182"/>
  <c r="BK227"/>
  <c r="J202"/>
  <c r="J137"/>
  <c r="J199"/>
  <c r="BK155"/>
  <c r="J198"/>
  <c r="BK183"/>
  <c r="BK141"/>
  <c r="BK218"/>
  <c r="J228"/>
  <c r="BK207"/>
  <c r="BK166"/>
  <c r="BK209"/>
  <c r="BK159"/>
  <c r="J172"/>
  <c i="2" l="1" r="BK174"/>
  <c r="J174"/>
  <c r="J102"/>
  <c r="R183"/>
  <c r="T187"/>
  <c r="P282"/>
  <c i="3" r="P132"/>
  <c r="P131"/>
  <c r="T171"/>
  <c r="R179"/>
  <c r="BK259"/>
  <c r="J259"/>
  <c r="J108"/>
  <c i="4" r="BK148"/>
  <c r="J148"/>
  <c r="J103"/>
  <c i="5" r="T130"/>
  <c r="BK143"/>
  <c r="J143"/>
  <c r="J101"/>
  <c r="T150"/>
  <c r="BK156"/>
  <c r="J156"/>
  <c r="J104"/>
  <c r="R161"/>
  <c r="P172"/>
  <c i="2" r="P155"/>
  <c r="R187"/>
  <c r="BK256"/>
  <c r="J256"/>
  <c r="J110"/>
  <c r="P321"/>
  <c i="3" r="BK187"/>
  <c r="J187"/>
  <c r="J106"/>
  <c r="R259"/>
  <c i="4" r="BK142"/>
  <c r="J142"/>
  <c r="J102"/>
  <c i="6" r="P138"/>
  <c i="3" r="BK132"/>
  <c r="J132"/>
  <c r="J100"/>
  <c r="P187"/>
  <c r="T259"/>
  <c i="4" r="BK132"/>
  <c r="J132"/>
  <c r="J101"/>
  <c r="R148"/>
  <c i="5" r="P134"/>
  <c r="R143"/>
  <c r="BK153"/>
  <c r="J153"/>
  <c r="J103"/>
  <c r="P156"/>
  <c r="P161"/>
  <c r="R172"/>
  <c i="6" r="T149"/>
  <c r="P206"/>
  <c i="2" r="BK155"/>
  <c r="J155"/>
  <c r="J101"/>
  <c r="P194"/>
  <c r="BK244"/>
  <c r="J244"/>
  <c r="J109"/>
  <c r="T244"/>
  <c r="R321"/>
  <c i="3" r="R146"/>
  <c r="BK179"/>
  <c r="J179"/>
  <c r="J105"/>
  <c r="T179"/>
  <c r="P259"/>
  <c i="4" r="T132"/>
  <c i="5" r="BK134"/>
  <c r="J134"/>
  <c r="J100"/>
  <c r="P143"/>
  <c r="BK150"/>
  <c r="J150"/>
  <c r="J102"/>
  <c r="P153"/>
  <c r="T156"/>
  <c r="T161"/>
  <c r="BK172"/>
  <c r="J172"/>
  <c r="J107"/>
  <c i="6" r="R149"/>
  <c r="R214"/>
  <c i="2" r="T137"/>
  <c r="T194"/>
  <c r="R256"/>
  <c r="P340"/>
  <c i="3" r="R132"/>
  <c r="R131"/>
  <c r="BK171"/>
  <c r="J171"/>
  <c r="J104"/>
  <c r="BK237"/>
  <c r="J237"/>
  <c r="J107"/>
  <c i="4" r="P127"/>
  <c r="T142"/>
  <c i="6" r="BK138"/>
  <c r="J138"/>
  <c r="J100"/>
  <c r="T138"/>
  <c r="BK214"/>
  <c r="J214"/>
  <c r="J105"/>
  <c i="2" r="T155"/>
  <c r="BK183"/>
  <c r="BK227"/>
  <c r="J227"/>
  <c r="J108"/>
  <c r="P256"/>
  <c r="R340"/>
  <c i="6" r="R128"/>
  <c r="R170"/>
  <c r="T196"/>
  <c i="2" r="P174"/>
  <c r="T183"/>
  <c r="R227"/>
  <c r="P244"/>
  <c r="BK321"/>
  <c r="J321"/>
  <c r="J112"/>
  <c i="3" r="BK146"/>
  <c r="BK145"/>
  <c r="J145"/>
  <c r="J102"/>
  <c r="P171"/>
  <c r="R237"/>
  <c i="4" r="T127"/>
  <c r="T126"/>
  <c r="T125"/>
  <c r="T148"/>
  <c i="6" r="BK149"/>
  <c r="J149"/>
  <c r="J101"/>
  <c r="P196"/>
  <c r="R206"/>
  <c i="2" r="BK194"/>
  <c r="J194"/>
  <c r="J107"/>
  <c r="T282"/>
  <c i="3" r="R187"/>
  <c i="4" r="R127"/>
  <c r="R142"/>
  <c i="6" r="T128"/>
  <c r="R138"/>
  <c r="BK196"/>
  <c r="J196"/>
  <c r="J103"/>
  <c r="T206"/>
  <c i="2" r="P137"/>
  <c r="P136"/>
  <c r="T174"/>
  <c r="P227"/>
  <c r="T256"/>
  <c r="T340"/>
  <c i="3" r="P146"/>
  <c i="4" r="BK127"/>
  <c r="J127"/>
  <c r="J100"/>
  <c r="P148"/>
  <c i="6" r="BK128"/>
  <c r="BK127"/>
  <c r="J127"/>
  <c r="T170"/>
  <c r="BK206"/>
  <c r="J206"/>
  <c r="J104"/>
  <c i="7" r="BK122"/>
  <c r="J122"/>
  <c r="J98"/>
  <c i="2" r="R155"/>
  <c r="R194"/>
  <c r="BK282"/>
  <c r="J282"/>
  <c r="J111"/>
  <c r="BK340"/>
  <c r="J340"/>
  <c r="J113"/>
  <c i="3" r="T187"/>
  <c i="4" r="P132"/>
  <c i="5" r="P130"/>
  <c r="R134"/>
  <c r="T143"/>
  <c r="R150"/>
  <c r="R153"/>
  <c r="BK161"/>
  <c r="J161"/>
  <c r="J105"/>
  <c r="P166"/>
  <c r="R166"/>
  <c r="T166"/>
  <c i="6" r="BK170"/>
  <c r="J170"/>
  <c r="J102"/>
  <c r="P214"/>
  <c i="7" r="P122"/>
  <c r="P121"/>
  <c r="P120"/>
  <c i="1" r="AU101"/>
  <c i="2" r="R137"/>
  <c r="BK187"/>
  <c r="J187"/>
  <c r="J106"/>
  <c r="T227"/>
  <c r="R244"/>
  <c r="T321"/>
  <c i="3" r="T146"/>
  <c r="T145"/>
  <c r="P179"/>
  <c r="T237"/>
  <c i="4" r="P142"/>
  <c i="5" r="BK130"/>
  <c r="BK129"/>
  <c r="J129"/>
  <c r="J98"/>
  <c r="R130"/>
  <c r="R129"/>
  <c r="T134"/>
  <c r="P150"/>
  <c r="T153"/>
  <c r="R156"/>
  <c r="BK166"/>
  <c r="J166"/>
  <c r="J106"/>
  <c r="T172"/>
  <c i="6" r="P128"/>
  <c r="P170"/>
  <c r="T214"/>
  <c i="7" r="T122"/>
  <c r="T121"/>
  <c r="T120"/>
  <c i="2" r="BK137"/>
  <c r="J137"/>
  <c r="J100"/>
  <c r="R174"/>
  <c r="P183"/>
  <c r="P187"/>
  <c r="R282"/>
  <c i="3" r="T132"/>
  <c r="T131"/>
  <c r="T130"/>
  <c r="R171"/>
  <c r="P237"/>
  <c i="4" r="R132"/>
  <c r="R126"/>
  <c r="R125"/>
  <c i="6" r="P149"/>
  <c r="R196"/>
  <c i="7" r="R122"/>
  <c r="R121"/>
  <c r="R120"/>
  <c i="3" r="BK143"/>
  <c r="J143"/>
  <c r="J101"/>
  <c i="2" r="BK180"/>
  <c r="J180"/>
  <c r="J103"/>
  <c i="7" r="BK125"/>
  <c r="J125"/>
  <c r="J99"/>
  <c r="BK127"/>
  <c r="J127"/>
  <c r="J100"/>
  <c r="E85"/>
  <c r="J114"/>
  <c r="BE126"/>
  <c r="BE123"/>
  <c r="BE128"/>
  <c r="F92"/>
  <c r="BE124"/>
  <c i="6" r="BE159"/>
  <c r="BE131"/>
  <c r="BE147"/>
  <c r="BE156"/>
  <c r="BE168"/>
  <c r="BE180"/>
  <c r="BE184"/>
  <c r="BE191"/>
  <c r="BE193"/>
  <c r="E115"/>
  <c r="J123"/>
  <c r="BE145"/>
  <c r="BE160"/>
  <c r="BE161"/>
  <c r="BE165"/>
  <c r="BE212"/>
  <c r="BE205"/>
  <c r="BE208"/>
  <c r="BE223"/>
  <c r="BE225"/>
  <c r="BE136"/>
  <c r="BE139"/>
  <c r="BE146"/>
  <c r="BE152"/>
  <c r="BE154"/>
  <c r="BE163"/>
  <c r="BE194"/>
  <c r="BE198"/>
  <c r="BE202"/>
  <c r="BE207"/>
  <c r="BE217"/>
  <c r="J91"/>
  <c r="BE142"/>
  <c r="BE148"/>
  <c r="BE155"/>
  <c r="BE162"/>
  <c r="BE169"/>
  <c r="BE174"/>
  <c r="BE178"/>
  <c r="BE182"/>
  <c r="BE185"/>
  <c r="BE189"/>
  <c r="BE210"/>
  <c r="BE216"/>
  <c r="BE220"/>
  <c r="BE221"/>
  <c r="BE224"/>
  <c i="5" r="J130"/>
  <c r="J99"/>
  <c i="6" r="F94"/>
  <c r="BE129"/>
  <c r="BE173"/>
  <c r="BE175"/>
  <c r="BE186"/>
  <c r="BE187"/>
  <c r="BE204"/>
  <c r="BE211"/>
  <c r="BE215"/>
  <c r="BE218"/>
  <c r="BE219"/>
  <c r="BE226"/>
  <c r="BE229"/>
  <c r="BE144"/>
  <c r="BE150"/>
  <c r="BE222"/>
  <c r="BE227"/>
  <c r="BE135"/>
  <c r="BE166"/>
  <c r="BE167"/>
  <c r="BE177"/>
  <c r="BE181"/>
  <c r="BE183"/>
  <c r="BE188"/>
  <c r="BE201"/>
  <c r="J124"/>
  <c r="BE134"/>
  <c r="BE158"/>
  <c r="BE176"/>
  <c r="BE192"/>
  <c r="BE197"/>
  <c r="BE200"/>
  <c r="BE203"/>
  <c r="BE213"/>
  <c r="F93"/>
  <c r="BE130"/>
  <c r="BE141"/>
  <c r="BE143"/>
  <c r="BE151"/>
  <c r="BE153"/>
  <c r="BE179"/>
  <c r="BE209"/>
  <c r="BE228"/>
  <c r="BE132"/>
  <c r="BE133"/>
  <c r="BE137"/>
  <c r="BE140"/>
  <c r="BE157"/>
  <c r="BE164"/>
  <c r="BE171"/>
  <c r="BE172"/>
  <c r="BE190"/>
  <c r="BE195"/>
  <c r="BE199"/>
  <c i="5" r="E85"/>
  <c r="J94"/>
  <c r="BE131"/>
  <c r="BE151"/>
  <c r="BE157"/>
  <c r="J91"/>
  <c r="F126"/>
  <c r="BE132"/>
  <c r="BE142"/>
  <c r="BE146"/>
  <c r="BE164"/>
  <c i="4" r="BK126"/>
  <c r="J126"/>
  <c r="J99"/>
  <c i="5" r="BE135"/>
  <c r="BE158"/>
  <c r="BE163"/>
  <c r="BE183"/>
  <c r="BE149"/>
  <c r="BE155"/>
  <c r="BE169"/>
  <c r="J93"/>
  <c r="BE138"/>
  <c r="BE140"/>
  <c r="BE145"/>
  <c r="BE162"/>
  <c r="BE165"/>
  <c r="BE174"/>
  <c r="BE182"/>
  <c r="BE148"/>
  <c r="BE167"/>
  <c r="BE178"/>
  <c r="BE141"/>
  <c r="BE154"/>
  <c r="BE170"/>
  <c r="BE177"/>
  <c r="BE137"/>
  <c r="BE144"/>
  <c r="BE152"/>
  <c r="BE171"/>
  <c r="BE175"/>
  <c r="BE180"/>
  <c r="BE139"/>
  <c r="BE147"/>
  <c r="BE168"/>
  <c r="BE176"/>
  <c r="BE159"/>
  <c r="BE181"/>
  <c r="BE133"/>
  <c r="BE179"/>
  <c r="F93"/>
  <c r="BE136"/>
  <c r="BE160"/>
  <c r="BE173"/>
  <c r="BE184"/>
  <c i="4" r="J91"/>
  <c r="BE129"/>
  <c r="BE133"/>
  <c r="E113"/>
  <c r="F94"/>
  <c r="BE147"/>
  <c r="BE130"/>
  <c r="BE136"/>
  <c r="BE144"/>
  <c r="BE139"/>
  <c i="3" r="J146"/>
  <c r="J103"/>
  <c i="4" r="BE131"/>
  <c r="BE140"/>
  <c r="BE150"/>
  <c r="BE146"/>
  <c r="BE149"/>
  <c i="3" r="BK131"/>
  <c r="BK130"/>
  <c r="J130"/>
  <c r="J98"/>
  <c i="4" r="BE138"/>
  <c r="BE143"/>
  <c r="BE128"/>
  <c r="BE135"/>
  <c r="BE141"/>
  <c r="BE137"/>
  <c r="BE145"/>
  <c i="2" r="BK136"/>
  <c i="3" r="BE176"/>
  <c r="BE186"/>
  <c r="BE210"/>
  <c r="BE220"/>
  <c r="BE232"/>
  <c r="BE139"/>
  <c r="BE147"/>
  <c r="BE175"/>
  <c r="BE180"/>
  <c r="BE205"/>
  <c r="BE255"/>
  <c r="F94"/>
  <c r="BE162"/>
  <c r="BE177"/>
  <c r="BE215"/>
  <c r="BE247"/>
  <c r="J91"/>
  <c r="BE144"/>
  <c r="BE227"/>
  <c r="BE263"/>
  <c r="BE174"/>
  <c r="BE260"/>
  <c r="BE135"/>
  <c r="BE172"/>
  <c r="BE188"/>
  <c r="BE236"/>
  <c i="2" r="J183"/>
  <c r="J105"/>
  <c i="3" r="E85"/>
  <c r="BE170"/>
  <c r="BE214"/>
  <c r="BE225"/>
  <c r="BE243"/>
  <c r="BE251"/>
  <c r="BE157"/>
  <c r="BE193"/>
  <c r="BE133"/>
  <c r="BE134"/>
  <c r="BE166"/>
  <c r="BE228"/>
  <c r="BE262"/>
  <c r="BE153"/>
  <c r="BE161"/>
  <c r="BE173"/>
  <c r="BE178"/>
  <c r="BE181"/>
  <c r="BE151"/>
  <c r="BE185"/>
  <c r="BE197"/>
  <c r="BE201"/>
  <c r="BE238"/>
  <c r="BE261"/>
  <c i="2" r="F132"/>
  <c r="BE138"/>
  <c r="BE179"/>
  <c r="BE185"/>
  <c r="BE144"/>
  <c r="BE186"/>
  <c r="BE207"/>
  <c r="BE214"/>
  <c r="BE230"/>
  <c r="BE250"/>
  <c r="BE266"/>
  <c r="BE305"/>
  <c r="BE309"/>
  <c r="BE312"/>
  <c r="J129"/>
  <c r="BE151"/>
  <c r="BE270"/>
  <c r="BE273"/>
  <c r="BE335"/>
  <c r="BE339"/>
  <c r="BE156"/>
  <c r="BE175"/>
  <c r="BE188"/>
  <c r="BE212"/>
  <c r="BE231"/>
  <c r="BE142"/>
  <c r="BE162"/>
  <c r="BE203"/>
  <c r="BE226"/>
  <c r="BE245"/>
  <c r="BE291"/>
  <c r="BE299"/>
  <c r="BE327"/>
  <c r="BE206"/>
  <c r="BE249"/>
  <c r="BE311"/>
  <c r="BE331"/>
  <c r="E85"/>
  <c r="BE149"/>
  <c r="BE176"/>
  <c r="BE181"/>
  <c r="BE184"/>
  <c r="BE204"/>
  <c r="BE213"/>
  <c r="BE222"/>
  <c r="BE261"/>
  <c r="BE342"/>
  <c r="BE157"/>
  <c r="BE170"/>
  <c r="BE195"/>
  <c r="BE208"/>
  <c r="BE229"/>
  <c r="BE262"/>
  <c r="BE341"/>
  <c r="BE228"/>
  <c r="BE232"/>
  <c r="BE236"/>
  <c r="BE257"/>
  <c r="BE343"/>
  <c r="BE143"/>
  <c r="BE192"/>
  <c r="BE199"/>
  <c r="BE238"/>
  <c r="BE281"/>
  <c r="BE295"/>
  <c r="BE316"/>
  <c r="BE322"/>
  <c r="BE161"/>
  <c r="BE193"/>
  <c r="BE218"/>
  <c r="BE243"/>
  <c r="BE254"/>
  <c r="BE283"/>
  <c r="BE287"/>
  <c r="BE303"/>
  <c r="BE320"/>
  <c r="BE166"/>
  <c r="BE177"/>
  <c r="BE242"/>
  <c r="BE255"/>
  <c r="BE272"/>
  <c r="BE277"/>
  <c r="F38"/>
  <c i="1" r="BC96"/>
  <c i="6" r="F38"/>
  <c i="1" r="BC100"/>
  <c r="AS94"/>
  <c i="3" r="F38"/>
  <c i="1" r="BC97"/>
  <c i="4" r="F36"/>
  <c i="1" r="BA98"/>
  <c i="5" r="J36"/>
  <c i="1" r="AW99"/>
  <c i="7" r="F35"/>
  <c i="1" r="BB101"/>
  <c i="2" r="F36"/>
  <c i="1" r="BA96"/>
  <c i="6" r="F39"/>
  <c i="1" r="BD100"/>
  <c i="3" r="F37"/>
  <c i="1" r="BB97"/>
  <c i="4" r="J36"/>
  <c i="1" r="AW98"/>
  <c i="5" r="F39"/>
  <c i="1" r="BD99"/>
  <c i="7" r="J34"/>
  <c i="1" r="AW101"/>
  <c i="3" r="F39"/>
  <c i="1" r="BD97"/>
  <c i="4" r="F39"/>
  <c i="1" r="BD98"/>
  <c i="5" r="F37"/>
  <c i="1" r="BB99"/>
  <c i="7" r="F34"/>
  <c i="1" r="BA101"/>
  <c i="3" r="J36"/>
  <c i="1" r="AW97"/>
  <c i="4" r="F37"/>
  <c i="1" r="BB98"/>
  <c i="5" r="F36"/>
  <c i="1" r="BA99"/>
  <c i="5" r="J32"/>
  <c i="7" r="F36"/>
  <c i="1" r="BC101"/>
  <c i="3" r="F36"/>
  <c i="1" r="BA97"/>
  <c i="4" r="F38"/>
  <c i="1" r="BC98"/>
  <c i="5" r="F38"/>
  <c i="1" r="BC99"/>
  <c i="7" r="F37"/>
  <c i="1" r="BD101"/>
  <c i="2" r="F39"/>
  <c i="1" r="BD96"/>
  <c i="6" r="J36"/>
  <c i="1" r="AW100"/>
  <c i="6" r="J32"/>
  <c i="2" r="J36"/>
  <c i="1" r="AW96"/>
  <c i="6" r="F37"/>
  <c i="1" r="BB100"/>
  <c i="2" r="F37"/>
  <c i="1" r="BB96"/>
  <c i="6" r="F36"/>
  <c i="1" r="BA100"/>
  <c i="6" l="1" r="P127"/>
  <c i="1" r="AU100"/>
  <c i="2" r="R182"/>
  <c i="6" r="R127"/>
  <c i="4" r="P126"/>
  <c r="P125"/>
  <c i="1" r="AU98"/>
  <c i="3" r="R145"/>
  <c r="R130"/>
  <c i="5" r="P129"/>
  <c i="1" r="AU99"/>
  <c i="2" r="R136"/>
  <c r="R135"/>
  <c i="3" r="P145"/>
  <c r="P130"/>
  <c i="1" r="AU97"/>
  <c i="2" r="T182"/>
  <c r="BK182"/>
  <c r="J182"/>
  <c r="J104"/>
  <c r="T136"/>
  <c r="T135"/>
  <c i="5" r="T129"/>
  <c i="6" r="T127"/>
  <c i="2" r="P182"/>
  <c r="P135"/>
  <c i="1" r="AU96"/>
  <c i="6" r="J98"/>
  <c i="1" r="AG100"/>
  <c i="6" r="J128"/>
  <c r="J99"/>
  <c i="7" r="BK121"/>
  <c r="BK120"/>
  <c r="J120"/>
  <c r="J96"/>
  <c i="1" r="AG99"/>
  <c i="4" r="BK125"/>
  <c r="J125"/>
  <c r="J98"/>
  <c i="3" r="J131"/>
  <c r="J99"/>
  <c i="2" r="J136"/>
  <c r="J99"/>
  <c r="J35"/>
  <c i="1" r="AV96"/>
  <c r="AT96"/>
  <c i="4" r="J35"/>
  <c i="1" r="AV98"/>
  <c r="AT98"/>
  <c i="6" r="F35"/>
  <c i="1" r="AZ100"/>
  <c i="3" r="F35"/>
  <c i="1" r="AZ97"/>
  <c i="4" r="F35"/>
  <c i="1" r="AZ98"/>
  <c r="BA95"/>
  <c r="AW95"/>
  <c r="BC95"/>
  <c r="AY95"/>
  <c r="BD95"/>
  <c i="7" r="F33"/>
  <c i="1" r="AZ101"/>
  <c i="3" r="J32"/>
  <c i="1" r="AG97"/>
  <c i="5" r="J35"/>
  <c i="1" r="AV99"/>
  <c r="AT99"/>
  <c r="AN99"/>
  <c i="3" r="J35"/>
  <c i="1" r="AV97"/>
  <c r="AT97"/>
  <c i="7" r="J33"/>
  <c i="1" r="AV101"/>
  <c r="AT101"/>
  <c i="2" r="F35"/>
  <c i="1" r="AZ96"/>
  <c i="5" r="F35"/>
  <c i="1" r="AZ99"/>
  <c i="6" r="J35"/>
  <c i="1" r="AV100"/>
  <c r="AT100"/>
  <c r="AN100"/>
  <c r="BB95"/>
  <c r="AX95"/>
  <c i="2" l="1" r="BK135"/>
  <c r="J135"/>
  <c r="J98"/>
  <c i="7" r="J121"/>
  <c r="J97"/>
  <c i="6" r="J41"/>
  <c i="5" r="J41"/>
  <c i="1" r="AN97"/>
  <c i="3" r="J41"/>
  <c i="1" r="AU95"/>
  <c r="AU94"/>
  <c r="BA94"/>
  <c r="W30"/>
  <c r="BD94"/>
  <c r="W33"/>
  <c i="7" r="J30"/>
  <c i="1" r="AG101"/>
  <c i="4" r="J32"/>
  <c i="1" r="AG98"/>
  <c r="AN98"/>
  <c r="BB94"/>
  <c r="W31"/>
  <c r="BC94"/>
  <c r="W32"/>
  <c r="AZ95"/>
  <c r="AV95"/>
  <c r="AT95"/>
  <c i="7" l="1" r="J39"/>
  <c i="4" r="J41"/>
  <c i="1" r="AN101"/>
  <c i="2" r="J32"/>
  <c i="1" r="AG96"/>
  <c r="AN96"/>
  <c r="AZ94"/>
  <c r="W29"/>
  <c r="AY94"/>
  <c r="AW94"/>
  <c r="AK30"/>
  <c r="AX94"/>
  <c i="2" l="1" r="J41"/>
  <c i="1"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<sst xmlns="http://schemas.openxmlformats.org/spreadsheetml/2006/main">
  <si>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</si>
  <si>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</si>
  <si>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</si>
  <si>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</si>
  <si>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</si>
  <si>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{224d758f-8899-4797-afec-de60ec837f25}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</si>
  <si>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</si>
  <si>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</si>
  <si>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</si>
  <si>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</si>
  <si>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</si>
  <si>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</si>
  <si>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</si>
  <si>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</si>
  <si>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SK23007R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</si>
  <si>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</si>
  <si>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</si>
  <si>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Univerzita Hradec Králové - Úprava respiria a zázemí IPaKC - Resíirium</t>
  </si>
  <si>
    <t>KSO:</t>
  </si>
  <si>
    <t>CC-CZ:</t>
  </si>
  <si>
    <t>Místo:</t>
  </si>
  <si>
    <t>HK</t>
  </si>
  <si>
    <t>Datum:</t>
  </si>
  <si>
    <t>21. 2. 2023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</si>
  <si>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</si>
  <si>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</si>
  <si>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</si>
  <si>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</si>
  <si>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</si>
  <si>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</si>
  <si>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</si>
  <si>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ATELIER H1 &amp; ATELIER HÁJEK s.r.o.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</si>
  <si>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</si>
  <si>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</si>
  <si>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</si>
  <si>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</si>
  <si>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</si>
  <si>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</si>
  <si>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</si>
  <si>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</si>
  <si>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</si>
  <si>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</si>
  <si>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</si>
  <si>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</si>
  <si>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</si>
  <si>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</si>
  <si>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</si>
  <si>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</si>
  <si>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</si>
  <si>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</si>
  <si>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</si>
  <si>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</si>
  <si>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</si>
  <si>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</si>
  <si>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</si>
  <si>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</si>
  <si>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</si>
  <si>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</si>
  <si>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</si>
  <si>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</si>
  <si>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</si>
  <si>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</si>
  <si>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</si>
  <si>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</si>
  <si>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</si>
  <si>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</si>
  <si>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</si>
  <si>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</si>
  <si>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</si>
  <si>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</si>
  <si>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</si>
  <si>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</si>
  <si>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</si>
  <si>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</si>
  <si>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</si>
  <si>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</si>
  <si>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</si>
  <si>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</si>
  <si>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</si>
  <si>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</si>
  <si>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R</t>
  </si>
  <si>
    <t>Respírium</t>
  </si>
  <si>
    <t>STA</t>
  </si>
  <si>
    <t>1</t>
  </si>
  <si>
    <t>{0cdf4796-92f7-4870-a7a1-081076acbd58}</t>
  </si>
  <si>
    <t>2</t>
  </si>
  <si>
    <t>/</t>
  </si>
  <si>
    <t>ST1</t>
  </si>
  <si>
    <t>Kanceláře vedoucího centra</t>
  </si>
  <si>
    <t>Soupis</t>
  </si>
  <si>
    <t>{67e7e142-3877-4414-9c2b-6912be3bd35b}</t>
  </si>
  <si>
    <t>ST2</t>
  </si>
  <si>
    <t>Relaxační místnost</t>
  </si>
  <si>
    <t>{6b750808-1a1c-42a8-984c-fe331da6dd13}</t>
  </si>
  <si>
    <t>ZTI</t>
  </si>
  <si>
    <t>Zdravotechnika</t>
  </si>
  <si>
    <t>{90cdf3ae-d321-459f-88af-5a5a8bb67953}</t>
  </si>
  <si>
    <t>SIL</t>
  </si>
  <si>
    <t>Silnoproud</t>
  </si>
  <si>
    <t>{8d634467-c3c7-44af-aa86-a43aaa66f243}</t>
  </si>
  <si>
    <t>SLP</t>
  </si>
  <si>
    <t>Slaboproud</t>
  </si>
  <si>
    <t>{a66c47cd-16df-407c-accc-809a67c12dfd}</t>
  </si>
  <si>
    <t>VRN</t>
  </si>
  <si>
    <t>Vedlejší rozpotové náklady</t>
  </si>
  <si>
    <t>{9009a255-6279-419c-9cad-9d1634ed2683}</t>
  </si>
  <si>
    <t>malba</t>
  </si>
  <si>
    <t>35,399</t>
  </si>
  <si>
    <t>vinyl</t>
  </si>
  <si>
    <t>23,82</t>
  </si>
  <si>
    <t>KRYCÍ LIST SOUPISU PRACÍ</t>
  </si>
  <si>
    <t>Objekt:</t>
  </si>
  <si>
    <t>R - Respírium</t>
  </si>
  <si>
    <t>Soupis:</t>
  </si>
  <si>
    <t>ST1 - Kanceláře vedoucího centra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</si>
  <si>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</si>
  <si>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</si>
  <si>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</si>
  <si>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</si>
  <si>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</si>
  <si>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</si>
  <si>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</si>
  <si>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</si>
  <si>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</si>
  <si>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</si>
  <si>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</si>
  <si>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</si>
  <si>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</si>
  <si>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</si>
  <si>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</si>
  <si>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</si>
  <si>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</si>
  <si>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</si>
  <si>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</si>
  <si>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</si>
  <si>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</si>
  <si>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</si>
  <si>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</si>
  <si>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</si>
  <si>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</si>
  <si>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</si>
  <si>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</si>
  <si>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</si>
  <si>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</si>
  <si>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</si>
  <si>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</si>
  <si>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</si>
  <si>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</si>
  <si>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</si>
  <si>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</si>
  <si>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</si>
  <si>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</si>
  <si>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</si>
  <si>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</si>
  <si>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612131111</t>
  </si>
  <si>
    <t>Polymercementový spojovací můstek vnitřních stěn nanášený ručně</t>
  </si>
  <si>
    <t>m2</t>
  </si>
  <si>
    <t>CS ÚRS 2023 01</t>
  </si>
  <si>
    <t>4</t>
  </si>
  <si>
    <t>1374249593</t>
  </si>
  <si>
    <t>VV</t>
  </si>
  <si>
    <t>0,6*2,98*2</t>
  </si>
  <si>
    <t>Mezisoučet</t>
  </si>
  <si>
    <t>3</t>
  </si>
  <si>
    <t>Součet</t>
  </si>
  <si>
    <t>612142001</t>
  </si>
  <si>
    <t>Potažení vnitřních stěn sklovláknitým pletivem vtlačeným do tenkovrstvé hmoty</t>
  </si>
  <si>
    <t>43411348</t>
  </si>
  <si>
    <t>612181001</t>
  </si>
  <si>
    <t>Sádrová stěrka tl.do 3 mm vnitřních stěn</t>
  </si>
  <si>
    <t>1841521133</t>
  </si>
  <si>
    <t>622143004</t>
  </si>
  <si>
    <t>Montáž omítkových samolepících začišťovacích profilů pro spojení s okenním rámem</t>
  </si>
  <si>
    <t>m</t>
  </si>
  <si>
    <t>-1041950247</t>
  </si>
  <si>
    <t>2,5+2,02*2</t>
  </si>
  <si>
    <t>2,98*2+3,15*2</t>
  </si>
  <si>
    <t>5</t>
  </si>
  <si>
    <t>M</t>
  </si>
  <si>
    <t>59051518</t>
  </si>
  <si>
    <t>páska začišťovací okenní PVC profil 9mm dl 1,4m</t>
  </si>
  <si>
    <t>8</t>
  </si>
  <si>
    <t>-1667565792</t>
  </si>
  <si>
    <t>18,8*1,05 'Přepočtené koeficientem množství</t>
  </si>
  <si>
    <t>631311121</t>
  </si>
  <si>
    <t>Doplnění dosavadních mazanin betonem prostým plochy do 1 m2 tloušťky do 80 mm</t>
  </si>
  <si>
    <t>m3</t>
  </si>
  <si>
    <t>-191691799</t>
  </si>
  <si>
    <t>2,07*0,3*0,08</t>
  </si>
  <si>
    <t>9</t>
  </si>
  <si>
    <t>Ostatní konstrukce a práce, bourání</t>
  </si>
  <si>
    <t>7</t>
  </si>
  <si>
    <t>9-01</t>
  </si>
  <si>
    <t>Stavební přípomoce</t>
  </si>
  <si>
    <t>hod</t>
  </si>
  <si>
    <t>347697072</t>
  </si>
  <si>
    <t>949101111</t>
  </si>
  <si>
    <t>Lešení pomocné pro objekty pozemních staveb s lešeňovou podlahou v do 1,9 m zatížení do 150 kg/m2</t>
  </si>
  <si>
    <t>-1301934937</t>
  </si>
  <si>
    <t>23,82+3,85*1+3,15*1</t>
  </si>
  <si>
    <t>952901111</t>
  </si>
  <si>
    <t>Vyčištění budov bytové a občanské výstavby při výšce podlaží do 4 m</t>
  </si>
  <si>
    <t>-549661230</t>
  </si>
  <si>
    <t>10</t>
  </si>
  <si>
    <t>965043321</t>
  </si>
  <si>
    <t>Bourání podkladů pod dlažby betonových s potěrem nebo teracem tl do 100 mm pl do 1 m2</t>
  </si>
  <si>
    <t>2002021533</t>
  </si>
  <si>
    <t>11</t>
  </si>
  <si>
    <t>968082018</t>
  </si>
  <si>
    <t>Vybourání plastových rámů oken včetně křídel plochy přes 4 m2</t>
  </si>
  <si>
    <t>-1788545740</t>
  </si>
  <si>
    <t>"prosklená stěna" 3,3*3,8</t>
  </si>
  <si>
    <t>12</t>
  </si>
  <si>
    <t>977312112</t>
  </si>
  <si>
    <t>Řezání stávajících betonových mazanin vyztužených hl do 100 mm</t>
  </si>
  <si>
    <t>-1341069228</t>
  </si>
  <si>
    <t>2,07*2+0,3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</si>
  <si>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</si>
  <si>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</si>
  <si>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</si>
  <si>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</si>
  <si>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</si>
  <si>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</si>
  <si>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-1424193763</t>
  </si>
  <si>
    <t>14</t>
  </si>
  <si>
    <t>997013501</t>
  </si>
  <si>
    <t>Odvoz suti a vybouraných hmot na skládku nebo meziskládku do 1 km se složením</t>
  </si>
  <si>
    <t>-179501864</t>
  </si>
  <si>
    <t>997013509</t>
  </si>
  <si>
    <t>Příplatek k odvozu suti a vybouraných hmot na skládku ZKD 1 km přes 1 km</t>
  </si>
  <si>
    <t>668769911</t>
  </si>
  <si>
    <t>1,569*9 'Přepočtené koeficientem množství</t>
  </si>
  <si>
    <t>16</t>
  </si>
  <si>
    <t>997013631</t>
  </si>
  <si>
    <t>Poplatek za uložení na skládce (skládkovné) stavebního odpadu směsného kód odpadu 17 09 04</t>
  </si>
  <si>
    <t>-73152153</t>
  </si>
  <si>
    <t>998</t>
  </si>
  <si>
    <t>Přesun hmot</t>
  </si>
  <si>
    <t>17</t>
  </si>
  <si>
    <t>998011001</t>
  </si>
  <si>
    <t>Přesun hmot pro budovy zděné v do 6 m</t>
  </si>
  <si>
    <t>399564719</t>
  </si>
  <si>
    <t>PSV</t>
  </si>
  <si>
    <t>Práce a dodávky PSV</t>
  </si>
  <si>
    <t>735</t>
  </si>
  <si>
    <t>Ústřední vytápění - otopná tělesa</t>
  </si>
  <si>
    <t>18</t>
  </si>
  <si>
    <t>735151397</t>
  </si>
  <si>
    <t>Otopné těleso panelové dvoudeskové bez přídavné přestupní plochy výška/délka 700/1000 mm výkon 1117 W</t>
  </si>
  <si>
    <t>kus</t>
  </si>
  <si>
    <t>-1616231125</t>
  </si>
  <si>
    <t>19</t>
  </si>
  <si>
    <t>735151812</t>
  </si>
  <si>
    <t>Demontáž otopného tělesa panelového jednořadého dl přes 1500 do 2820 mm</t>
  </si>
  <si>
    <t>-1538267517</t>
  </si>
  <si>
    <t>20</t>
  </si>
  <si>
    <t>998735201</t>
  </si>
  <si>
    <t>Přesun hmot procentní pro otopná tělesa v objektech v do 6 m</t>
  </si>
  <si>
    <t>%</t>
  </si>
  <si>
    <t>2063458432</t>
  </si>
  <si>
    <t>762</t>
  </si>
  <si>
    <t>Konstrukce tesařské</t>
  </si>
  <si>
    <t>762431014</t>
  </si>
  <si>
    <t>Obložení stěn z desek OSB tl 18 mm na sraz přibíjených</t>
  </si>
  <si>
    <t>1573813710</t>
  </si>
  <si>
    <t>"výztuha" 2*1,5</t>
  </si>
  <si>
    <t>22</t>
  </si>
  <si>
    <t>762495000</t>
  </si>
  <si>
    <t>Spojovací prostředky pro montáž olištování, obložení stropů, střešních podhledů a stěn</t>
  </si>
  <si>
    <t>118565753</t>
  </si>
  <si>
    <t>23</t>
  </si>
  <si>
    <t>998762201</t>
  </si>
  <si>
    <t>Přesun hmot procentní pro kce tesařské v objektech v do 6 m</t>
  </si>
  <si>
    <t>1925550142</t>
  </si>
  <si>
    <t>763</t>
  </si>
  <si>
    <t>Konstrukce suché výstavby</t>
  </si>
  <si>
    <t>24</t>
  </si>
  <si>
    <t>763112315</t>
  </si>
  <si>
    <t>SDK příčka mezibytová tl 205 mm zdvojený profil CW+UW 75 desky 2xA 12,5 s dvojitou izolací EI 60 Rw do 64 dB</t>
  </si>
  <si>
    <t>-918696323</t>
  </si>
  <si>
    <t>3,78*3,8-2,02*2,5</t>
  </si>
  <si>
    <t>25</t>
  </si>
  <si>
    <t>763121511</t>
  </si>
  <si>
    <t>SDK stěna předsazená tl 39,5 mm profil CD+UD desky 1xA 12,5 bez izolace EI 15</t>
  </si>
  <si>
    <t>-460972722</t>
  </si>
  <si>
    <t>6*3,8</t>
  </si>
  <si>
    <t>26</t>
  </si>
  <si>
    <t>763121621</t>
  </si>
  <si>
    <t>Montáž desek tl 12,5 mm na nosnou kci SDK stěna předsazená</t>
  </si>
  <si>
    <t>332386577</t>
  </si>
  <si>
    <t>27</t>
  </si>
  <si>
    <t>59030021</t>
  </si>
  <si>
    <t>deska SDK A tl 12,5mm</t>
  </si>
  <si>
    <t>32</t>
  </si>
  <si>
    <t>-1561747736</t>
  </si>
  <si>
    <t>22,8*1,05 'Přepočtené koeficientem množství</t>
  </si>
  <si>
    <t>28</t>
  </si>
  <si>
    <t>763172355</t>
  </si>
  <si>
    <t>Montáž dvířek revizních jednoplášťových SDK kcí vel. 600 x 600 mm pro podhledy</t>
  </si>
  <si>
    <t>-540997504</t>
  </si>
  <si>
    <t>29</t>
  </si>
  <si>
    <t>59030714</t>
  </si>
  <si>
    <t>dvířka revizní jednokřídlá s automatickým zámkem 600x600mm</t>
  </si>
  <si>
    <t>27352311</t>
  </si>
  <si>
    <t>30</t>
  </si>
  <si>
    <t>763431011</t>
  </si>
  <si>
    <t>Montáž minerálního podhledu s vyjímatelnými panely vel. do 0,36 m2 na zavěšený polozapuštěný rošt</t>
  </si>
  <si>
    <t>-742796664</t>
  </si>
  <si>
    <t>23,1</t>
  </si>
  <si>
    <t>31</t>
  </si>
  <si>
    <t>763-1</t>
  </si>
  <si>
    <t>akustický stropní systém se součinitelem zvukové absorpce dle klasifikace EN ISO 11654 ɑw = 0,95,ɑp125Hz = 0,50; obsah CO₂ max 4Kg CO₂ equiv/m² vycházející z EPD v souladu s normou ISO 14025/EN 15804; klasifikace systému dle obsahu těkavých org. sloučenin</t>
  </si>
  <si>
    <t>148075626</t>
  </si>
  <si>
    <t>763431041</t>
  </si>
  <si>
    <t>Příplatek k montáži minerálního podhledu na zavěšený rošt za výšku zavěšení přes 0,5 do 1,0 m</t>
  </si>
  <si>
    <t>449412003</t>
  </si>
  <si>
    <t>33</t>
  </si>
  <si>
    <t>763431201</t>
  </si>
  <si>
    <t>Napojení minerálního podhledu na stěnu obvodovou lištou</t>
  </si>
  <si>
    <t>599870134</t>
  </si>
  <si>
    <t>3,9</t>
  </si>
  <si>
    <t>34</t>
  </si>
  <si>
    <t>763431201x</t>
  </si>
  <si>
    <t>Úprava desek stávajícího podhledu</t>
  </si>
  <si>
    <t>72819516</t>
  </si>
  <si>
    <t>35</t>
  </si>
  <si>
    <t>763431801</t>
  </si>
  <si>
    <t>Demontáž minerálního podhledu zavěšeného na viditelném roštu</t>
  </si>
  <si>
    <t>-1694019601</t>
  </si>
  <si>
    <t>"204a" 24,1</t>
  </si>
  <si>
    <t>36</t>
  </si>
  <si>
    <t>998763401</t>
  </si>
  <si>
    <t>Přesun hmot procentní pro sádrokartonové konstrukce v objektech v do 6 m</t>
  </si>
  <si>
    <t>484410813</t>
  </si>
  <si>
    <t>766</t>
  </si>
  <si>
    <t>Konstrukce truhlářské</t>
  </si>
  <si>
    <t>37</t>
  </si>
  <si>
    <t>1/T</t>
  </si>
  <si>
    <t xml:space="preserve">Kuchyňská linka š 1200mm dle specifikace </t>
  </si>
  <si>
    <t>ks</t>
  </si>
  <si>
    <t>-840048195</t>
  </si>
  <si>
    <t>38</t>
  </si>
  <si>
    <t>3/T</t>
  </si>
  <si>
    <t>Pracovní kancelářský stůl s odkládacím stolem 2390x800+900x800 dle specifikace</t>
  </si>
  <si>
    <t>303892217</t>
  </si>
  <si>
    <t>39</t>
  </si>
  <si>
    <t>4/T</t>
  </si>
  <si>
    <t xml:space="preserve">Jednací stůl 2400x1000 dle specifikace </t>
  </si>
  <si>
    <t>-1105191303</t>
  </si>
  <si>
    <t>40</t>
  </si>
  <si>
    <t>5/T</t>
  </si>
  <si>
    <t xml:space="preserve">Kancelářský stůl 1200x750 dle specifikace </t>
  </si>
  <si>
    <t>-1963011812</t>
  </si>
  <si>
    <t>41</t>
  </si>
  <si>
    <t>766416231</t>
  </si>
  <si>
    <t>Montáž obložení stěn pl přes 5 m2 panely dýhovanými do 0,60 m2</t>
  </si>
  <si>
    <t>-1031639521</t>
  </si>
  <si>
    <t>6*2,98</t>
  </si>
  <si>
    <t>42</t>
  </si>
  <si>
    <t>ST3</t>
  </si>
  <si>
    <t xml:space="preserve">dřevotřískové desky DTD laminované tl. 19 mm - vícevrstvá laminace v tl. 0,5 - 0,8 mm - oboustranná; zvýšená odolnost vůči nárazu a poškrábání; splňuje požadavky normy EN 14322; nosný materiál dle EN 312; emisní třída  E1 - barevnost dle vzoru</t>
  </si>
  <si>
    <t>1482080783</t>
  </si>
  <si>
    <t>17,88*1,1 'Přepočtené koeficientem množství</t>
  </si>
  <si>
    <t>43</t>
  </si>
  <si>
    <t>766417211</t>
  </si>
  <si>
    <t>Montáž podkladového roštu pro obložení stěn</t>
  </si>
  <si>
    <t>-1178978165</t>
  </si>
  <si>
    <t>17,880*2,5</t>
  </si>
  <si>
    <t>44</t>
  </si>
  <si>
    <t>ST3R</t>
  </si>
  <si>
    <t>Rošt dle specifikace</t>
  </si>
  <si>
    <t>-857022419</t>
  </si>
  <si>
    <t>45</t>
  </si>
  <si>
    <t>998766201</t>
  </si>
  <si>
    <t>Přesun hmot procentní pro kce truhlářské v objektech v do 6 m</t>
  </si>
  <si>
    <t>-577806979</t>
  </si>
  <si>
    <t>767</t>
  </si>
  <si>
    <t>Konstrukce zámečnické</t>
  </si>
  <si>
    <t>46</t>
  </si>
  <si>
    <t>767113110</t>
  </si>
  <si>
    <t>Montáž stěn pro zasklení z Al profilů pl do 6 m2</t>
  </si>
  <si>
    <t>1924356388</t>
  </si>
  <si>
    <t>2,5*2,02</t>
  </si>
  <si>
    <t>47</t>
  </si>
  <si>
    <t>1/P</t>
  </si>
  <si>
    <t>Hliníková prosklená stěna se dveřmi 2500x2020 dle specifikace</t>
  </si>
  <si>
    <t>-1130569060</t>
  </si>
  <si>
    <t>48</t>
  </si>
  <si>
    <t>767113130</t>
  </si>
  <si>
    <t>Montáž stěn pro zasklení z Al profilů pl přes 9 do 12 m2</t>
  </si>
  <si>
    <t>-398401035</t>
  </si>
  <si>
    <t>"1/S" 3,2*3,8</t>
  </si>
  <si>
    <t>49</t>
  </si>
  <si>
    <t>1/S</t>
  </si>
  <si>
    <t>Hliníková prosklená stěna se dveřmi 3200x3800 dle specifikace</t>
  </si>
  <si>
    <t>1862252245</t>
  </si>
  <si>
    <t>50</t>
  </si>
  <si>
    <t>998767201</t>
  </si>
  <si>
    <t>Přesun hmot procentní pro zámečnické konstrukce v objektech v do 6 m</t>
  </si>
  <si>
    <t>-643974670</t>
  </si>
  <si>
    <t>771</t>
  </si>
  <si>
    <t>Podlahy z dlaždic</t>
  </si>
  <si>
    <t>51</t>
  </si>
  <si>
    <t>771111011</t>
  </si>
  <si>
    <t>Vysátí podkladu před pokládkou dlažby</t>
  </si>
  <si>
    <t>979959512</t>
  </si>
  <si>
    <t>2,07*0,3</t>
  </si>
  <si>
    <t>52</t>
  </si>
  <si>
    <t>771121011</t>
  </si>
  <si>
    <t>Nátěr penetrační na podlahu</t>
  </si>
  <si>
    <t>-1295222390</t>
  </si>
  <si>
    <t>53</t>
  </si>
  <si>
    <t>771573810</t>
  </si>
  <si>
    <t>Demontáž podlah z dlaždic keramických lepených</t>
  </si>
  <si>
    <t>330350123</t>
  </si>
  <si>
    <t>54</t>
  </si>
  <si>
    <t>771574111</t>
  </si>
  <si>
    <t>Montáž podlah keramických hladkých lepených flexibilním lepidlem do 9 ks/m2</t>
  </si>
  <si>
    <t>-285681693</t>
  </si>
  <si>
    <t>55</t>
  </si>
  <si>
    <t>59761011</t>
  </si>
  <si>
    <t>dlažba keramická slinutá hladká do interiéru i exteriéru do 9ks/m2</t>
  </si>
  <si>
    <t>445990072</t>
  </si>
  <si>
    <t>0,621*1,1 'Přepočtené koeficientem množství</t>
  </si>
  <si>
    <t>56</t>
  </si>
  <si>
    <t>771577111</t>
  </si>
  <si>
    <t>Příplatek k montáži podlah keramických lepených flexibilním lepidlem za plochu do 5 m2</t>
  </si>
  <si>
    <t>168312106</t>
  </si>
  <si>
    <t>57</t>
  </si>
  <si>
    <t>771591115</t>
  </si>
  <si>
    <t>Podlahy spárování silikonem</t>
  </si>
  <si>
    <t>1318925038</t>
  </si>
  <si>
    <t>0,3</t>
  </si>
  <si>
    <t>58</t>
  </si>
  <si>
    <t>771592011</t>
  </si>
  <si>
    <t>Čištění vnitřních ploch podlah nebo schodišť po položení dlažby chemickými prostředky</t>
  </si>
  <si>
    <t>1595534989</t>
  </si>
  <si>
    <t>0,621</t>
  </si>
  <si>
    <t>59</t>
  </si>
  <si>
    <t>998771201</t>
  </si>
  <si>
    <t>Přesun hmot procentní pro podlahy z dlaždic v objektech v do 6 m</t>
  </si>
  <si>
    <t>-1342831872</t>
  </si>
  <si>
    <t>776</t>
  </si>
  <si>
    <t>Podlahy povlakové</t>
  </si>
  <si>
    <t>60</t>
  </si>
  <si>
    <t>776111116</t>
  </si>
  <si>
    <t>Odstranění zbytků lepidla z podkladu povlakových podlah broušením</t>
  </si>
  <si>
    <t>499373511</t>
  </si>
  <si>
    <t>61</t>
  </si>
  <si>
    <t>776111311</t>
  </si>
  <si>
    <t>Vysátí podkladu povlakových podlah</t>
  </si>
  <si>
    <t>224195656</t>
  </si>
  <si>
    <t>62</t>
  </si>
  <si>
    <t>776121112</t>
  </si>
  <si>
    <t>Vodou ředitelná penetrace savého podkladu povlakových podlah</t>
  </si>
  <si>
    <t>1701415684</t>
  </si>
  <si>
    <t>63</t>
  </si>
  <si>
    <t>776141121</t>
  </si>
  <si>
    <t>Stěrka podlahová nivelační pro vyrovnání podkladu povlakových podlah pevnosti 30 MPa tl do 3 mm</t>
  </si>
  <si>
    <t>463893742</t>
  </si>
  <si>
    <t>64</t>
  </si>
  <si>
    <t>776241111</t>
  </si>
  <si>
    <t>Lepení hladkých (bez vzoru) pásů ze sametového vinylu</t>
  </si>
  <si>
    <t>-1143145633</t>
  </si>
  <si>
    <t>65</t>
  </si>
  <si>
    <t>776-1</t>
  </si>
  <si>
    <t>sametový vinyl z vláken nylonu 6.6 barvených s použitím vodou dle specifikace</t>
  </si>
  <si>
    <t>134724089</t>
  </si>
  <si>
    <t>23,82*1,1 'Přepočtené koeficientem množství</t>
  </si>
  <si>
    <t>66</t>
  </si>
  <si>
    <t>776411112</t>
  </si>
  <si>
    <t>Montáž obvodových soklíků výšky do 100 mm</t>
  </si>
  <si>
    <t>-1345607603</t>
  </si>
  <si>
    <t>19,6-2,5-3,2</t>
  </si>
  <si>
    <t>67</t>
  </si>
  <si>
    <t>776-2</t>
  </si>
  <si>
    <t>sokl dle specifikace</t>
  </si>
  <si>
    <t>-902304737</t>
  </si>
  <si>
    <t>13,9*1,02 'Přepočtené koeficientem množství</t>
  </si>
  <si>
    <t>68</t>
  </si>
  <si>
    <t>776991111</t>
  </si>
  <si>
    <t>Spárování silikonem</t>
  </si>
  <si>
    <t>1804742083</t>
  </si>
  <si>
    <t>69</t>
  </si>
  <si>
    <t>776991121</t>
  </si>
  <si>
    <t>Základní čištění nově položených podlahovin vysátím a setřením vlhkým mopem</t>
  </si>
  <si>
    <t>-1561853398</t>
  </si>
  <si>
    <t>70</t>
  </si>
  <si>
    <t>776991141</t>
  </si>
  <si>
    <t>Pastování a leštění podlahovin ručně</t>
  </si>
  <si>
    <t>140153335</t>
  </si>
  <si>
    <t>71</t>
  </si>
  <si>
    <t>998776201</t>
  </si>
  <si>
    <t>Přesun hmot procentní pro podlahy povlakové v objektech v do 6 m</t>
  </si>
  <si>
    <t>1555517778</t>
  </si>
  <si>
    <t>784</t>
  </si>
  <si>
    <t>Dokončovací práce - malby a tapety</t>
  </si>
  <si>
    <t>72</t>
  </si>
  <si>
    <t>784111001</t>
  </si>
  <si>
    <t>Oprášení (ometení ) podkladu v místnostech v do 3,80 m</t>
  </si>
  <si>
    <t>-341732308</t>
  </si>
  <si>
    <t>(3,95*2,98-2,05*2,5+(2,05*2+2,5)*0,05)*2</t>
  </si>
  <si>
    <t>6*2,98+3,567</t>
  </si>
  <si>
    <t>73</t>
  </si>
  <si>
    <t>784111011</t>
  </si>
  <si>
    <t>Obroušení podkladu omítnutého v místnostech v do 3,80 m</t>
  </si>
  <si>
    <t>1705197924</t>
  </si>
  <si>
    <t>74</t>
  </si>
  <si>
    <t>784181101</t>
  </si>
  <si>
    <t>Základní akrylátová jednonásobná bezbarvá penetrace podkladu v místnostech v do 3,80 m</t>
  </si>
  <si>
    <t>-1858651549</t>
  </si>
  <si>
    <t>75</t>
  </si>
  <si>
    <t>784211101</t>
  </si>
  <si>
    <t>Dvojnásobné bílé malby ze směsí za mokra výborně oděruvzdorných v místnostech v do 3,80 m</t>
  </si>
  <si>
    <t>1417196965</t>
  </si>
  <si>
    <t>76</t>
  </si>
  <si>
    <t>784211165</t>
  </si>
  <si>
    <t>Příplatek k cenám 2x maleb ze směsí za mokra oděruvzdorných za barevnou malbu v sytém odstínu</t>
  </si>
  <si>
    <t>1236443070</t>
  </si>
  <si>
    <t>786</t>
  </si>
  <si>
    <t>Dokončovací práce - čalounické úpravy</t>
  </si>
  <si>
    <t>77</t>
  </si>
  <si>
    <t>3/R</t>
  </si>
  <si>
    <t>Stropní hliníková kolejnicová garnyž pro závěs dl 3100mm, jednořadá, hranatá bílá dle specifikace</t>
  </si>
  <si>
    <t>-724466609</t>
  </si>
  <si>
    <t>78</t>
  </si>
  <si>
    <t>786623111</t>
  </si>
  <si>
    <t>Montáž lamelové žaluzie vnitřní manuálně ovládané do oken střešních</t>
  </si>
  <si>
    <t>1042721275</t>
  </si>
  <si>
    <t>79</t>
  </si>
  <si>
    <t>4/R</t>
  </si>
  <si>
    <t>vnitřní zatemňující svislá látková žaluzie 3214x2980mm dle specifikace</t>
  </si>
  <si>
    <t>688870250</t>
  </si>
  <si>
    <t>104,868</t>
  </si>
  <si>
    <t>vin</t>
  </si>
  <si>
    <t>ST2 - Relaxační místnost</t>
  </si>
  <si>
    <t>9-02</t>
  </si>
  <si>
    <t>Vyklizení interiéru</t>
  </si>
  <si>
    <t>-893757657</t>
  </si>
  <si>
    <t>23,14+8,43</t>
  </si>
  <si>
    <t>31,57</t>
  </si>
  <si>
    <t>763131621</t>
  </si>
  <si>
    <t>Montáž desek tl. 12,5 mm SDK podhled</t>
  </si>
  <si>
    <t>1112184396</t>
  </si>
  <si>
    <t>"245-2" 23,14</t>
  </si>
  <si>
    <t>164784933</t>
  </si>
  <si>
    <t>23,14*1,05 'Přepočtené koeficientem množství</t>
  </si>
  <si>
    <t>763132811</t>
  </si>
  <si>
    <t>Demontáž desek jednoduché opláštění SDK podhled</t>
  </si>
  <si>
    <t>-1344008533</t>
  </si>
  <si>
    <t>8,43</t>
  </si>
  <si>
    <t>"244-2" 8,43</t>
  </si>
  <si>
    <t>2/T</t>
  </si>
  <si>
    <t xml:space="preserve">Kuchyňská linka š 1600mm dle specifikace </t>
  </si>
  <si>
    <t>6/T</t>
  </si>
  <si>
    <t>Policová knihovna 1800x2650 dle specifikace</t>
  </si>
  <si>
    <t>643727467</t>
  </si>
  <si>
    <t>7/T</t>
  </si>
  <si>
    <t>Policová vestavná skříň 2290x2540 dle specifikace</t>
  </si>
  <si>
    <t>1582024075</t>
  </si>
  <si>
    <t>8/T</t>
  </si>
  <si>
    <t>Police 1630x400x300 dle specifikace</t>
  </si>
  <si>
    <t>705366118</t>
  </si>
  <si>
    <t>766811111x</t>
  </si>
  <si>
    <t>Montáž stávající kuchyňské linky</t>
  </si>
  <si>
    <t>-1386435070</t>
  </si>
  <si>
    <t>766812840x</t>
  </si>
  <si>
    <t>Demontáž kuchyňských linek dřevěných nebo kovových dl přes 2,1 m</t>
  </si>
  <si>
    <t>-1559775648</t>
  </si>
  <si>
    <t>1/Z</t>
  </si>
  <si>
    <t>Úprava dveří - nerezové vodorovné madlo, příprava pro elektrické ovládání dveří, kování klika-koule</t>
  </si>
  <si>
    <t>-906053139</t>
  </si>
  <si>
    <t>767165111</t>
  </si>
  <si>
    <t>Montáž zábradlí rovného madla z trubek nebo tenkostěnných profilů šroubovaného</t>
  </si>
  <si>
    <t>615792351</t>
  </si>
  <si>
    <t>1,2</t>
  </si>
  <si>
    <t>2/Z</t>
  </si>
  <si>
    <t>Nerezové rovné vertikální madlo dle specifikace</t>
  </si>
  <si>
    <t>-1336833879</t>
  </si>
  <si>
    <t>-37411516</t>
  </si>
  <si>
    <t>"245-2" 21,2</t>
  </si>
  <si>
    <t>"244-2" 7,8</t>
  </si>
  <si>
    <t>776201811</t>
  </si>
  <si>
    <t>Demontáž lepených povlakových podlah bez podložky ručně</t>
  </si>
  <si>
    <t>399358997</t>
  </si>
  <si>
    <t>776231111</t>
  </si>
  <si>
    <t>Lepení lamel a čtverců z vinylu standardním lepidlem</t>
  </si>
  <si>
    <t>917159550</t>
  </si>
  <si>
    <t>766-2</t>
  </si>
  <si>
    <t xml:space="preserve"> vysoce zátěžový hybridní vinyl v rolích; celková tloušťka 2 mm dle specifikace</t>
  </si>
  <si>
    <t>m2;</t>
  </si>
  <si>
    <t>1659442344</t>
  </si>
  <si>
    <t>776410811</t>
  </si>
  <si>
    <t>Odstranění soklíků a lišt pryžových nebo plastových</t>
  </si>
  <si>
    <t>977711332</t>
  </si>
  <si>
    <t>"245-2" 20,8-2,5-0,8</t>
  </si>
  <si>
    <t>"244-2" 11,8-0,8</t>
  </si>
  <si>
    <t>28,5*1,02 'Přepočtené koeficientem množství</t>
  </si>
  <si>
    <t>"245-2" 23,14+20,4*2,65-2,5*2,08+(2,5+2,08*2)*0,05+(1,24+1,04*2)*0,45+(0,9+0,8)*1,6-0,8*2</t>
  </si>
  <si>
    <t>"244-2" 11,78*2,54</t>
  </si>
  <si>
    <t>786612200</t>
  </si>
  <si>
    <t>Montáž zastiňujících rolet z textilií nebo umělých tkanin</t>
  </si>
  <si>
    <t>46087645</t>
  </si>
  <si>
    <t>1/R</t>
  </si>
  <si>
    <t>Vnitřní okenní roleta 740x1600mm dle specifikace</t>
  </si>
  <si>
    <t>-1564837439</t>
  </si>
  <si>
    <t>2/R</t>
  </si>
  <si>
    <t>Vnitřní okenní roleta 1240x1590mm dle specifikace</t>
  </si>
  <si>
    <t>-371250551</t>
  </si>
  <si>
    <t>998786201</t>
  </si>
  <si>
    <t>Přesun hmot procentní pro stínění a čalounické úpravy v objektech v do 6 m</t>
  </si>
  <si>
    <t>-769126446</t>
  </si>
  <si>
    <t>ZTI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</si>
  <si>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</si>
  <si>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</si>
  <si>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</si>
  <si>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O - Ostatní</t>
  </si>
  <si>
    <t>721</t>
  </si>
  <si>
    <t>Zdravotechnika - vnitřní kanalizace</t>
  </si>
  <si>
    <t>721173723</t>
  </si>
  <si>
    <t>Potrubí kanalizační z PE připojovací DN 50</t>
  </si>
  <si>
    <t>-1581160619</t>
  </si>
  <si>
    <t>721194104</t>
  </si>
  <si>
    <t>Vyvedení a upevnění odpadních výpustek DN 40</t>
  </si>
  <si>
    <t>-1265608327</t>
  </si>
  <si>
    <t>721290111</t>
  </si>
  <si>
    <t>Zkouška těsnosti potrubí kanalizace vodou DN do 125</t>
  </si>
  <si>
    <t>-1959168160</t>
  </si>
  <si>
    <t>998721201</t>
  </si>
  <si>
    <t>Přesun hmot procentní pro vnitřní kanalizace v objektech v do 6 m</t>
  </si>
  <si>
    <t>-584120762</t>
  </si>
  <si>
    <t>722</t>
  </si>
  <si>
    <t>Zdravotechnika - vnitřní vodovod</t>
  </si>
  <si>
    <t>722174001</t>
  </si>
  <si>
    <t>Potrubí vodovodní plastové PPR svar polyfúze PN 16 D 16x2,2 mm</t>
  </si>
  <si>
    <t>302122330</t>
  </si>
  <si>
    <t>722174021</t>
  </si>
  <si>
    <t>Potrubí vodovodní plastové PPR svar polyfúze PN 20 D 16x2,7 mm</t>
  </si>
  <si>
    <t>883270633</t>
  </si>
  <si>
    <t>722179191</t>
  </si>
  <si>
    <t>Příplatek k rozvodu vody z plastů za malý rozsah prací na zakázce do 20 m</t>
  </si>
  <si>
    <t>soubor</t>
  </si>
  <si>
    <t>1191257487</t>
  </si>
  <si>
    <t>722181221</t>
  </si>
  <si>
    <t>Ochrana vodovodního potrubí přilepenými termoizolačními trubicemi z PE tl přes 6 do 9 mm DN do 22 mm</t>
  </si>
  <si>
    <t>1682514583</t>
  </si>
  <si>
    <t>722220151</t>
  </si>
  <si>
    <t>Nástěnka závitová plastová PPR PN 20 DN 16 x G 1/2"</t>
  </si>
  <si>
    <t>-1488991176</t>
  </si>
  <si>
    <t>722290215</t>
  </si>
  <si>
    <t>Zkouška těsnosti vodovodního potrubí hrdlového nebo přírubového DN do 100</t>
  </si>
  <si>
    <t>1580394349</t>
  </si>
  <si>
    <t>722290234</t>
  </si>
  <si>
    <t>Proplach a dezinfekce vodovodního potrubí DN do 80</t>
  </si>
  <si>
    <t>1852836559</t>
  </si>
  <si>
    <t>998722201</t>
  </si>
  <si>
    <t>Přesun hmot procentní pro vnitřní vodovod v objektech v do 6 m</t>
  </si>
  <si>
    <t>-121268582</t>
  </si>
  <si>
    <t>725</t>
  </si>
  <si>
    <t>Zdravotechnika - zařizovací předměty</t>
  </si>
  <si>
    <t>725311121</t>
  </si>
  <si>
    <t>Dřez jednoduchý nerezový se zápachovou uzávěrkou s odkapávací plochou 560x480 mm a miskou</t>
  </si>
  <si>
    <t>485463308</t>
  </si>
  <si>
    <t>725813111</t>
  </si>
  <si>
    <t>Ventil rohový bez připojovací trubičky nebo flexi hadičky G 1/2"</t>
  </si>
  <si>
    <t>1489716348</t>
  </si>
  <si>
    <t>725821329</t>
  </si>
  <si>
    <t>Baterie dřezová stojánková páková s vytahovací sprškou</t>
  </si>
  <si>
    <t>41701029</t>
  </si>
  <si>
    <t>725862103</t>
  </si>
  <si>
    <t>Zápachová uzávěrka pro dřezy DN 40/50</t>
  </si>
  <si>
    <t>1352688880</t>
  </si>
  <si>
    <t>998725201</t>
  </si>
  <si>
    <t>Přesun hmot procentní pro zařizovací předměty v objektech v do 6 m</t>
  </si>
  <si>
    <t>-1061619323</t>
  </si>
  <si>
    <t>O</t>
  </si>
  <si>
    <t>Ostatní</t>
  </si>
  <si>
    <t>O1</t>
  </si>
  <si>
    <t>Stavení úpravy</t>
  </si>
  <si>
    <t>-1515736819</t>
  </si>
  <si>
    <t>O2</t>
  </si>
  <si>
    <t>Úprava stávajících rozvodů</t>
  </si>
  <si>
    <t>-1184809611</t>
  </si>
  <si>
    <t>SIL - Silnoproud</t>
  </si>
  <si>
    <t xml:space="preserve"> </t>
  </si>
  <si>
    <t>D1 - Montážní materiál a práce</t>
  </si>
  <si>
    <t>D2 - KRABICE + úložný materiál</t>
  </si>
  <si>
    <t>D3 - KABELY A VODIČE - VČETNĚ UKONČENÍ A PROŘEZU</t>
  </si>
  <si>
    <t>D4 - SVORKY , SVORKOVNICE a UCPÁVKY</t>
  </si>
  <si>
    <t>D5 - UKONČENÍ VODIČŮ</t>
  </si>
  <si>
    <t>D6 - ZÁSUVKY A SPÍNAČE - KOMPLETNÍ VČETNĚ RÁMEČKŮ A STROJKŮ</t>
  </si>
  <si>
    <t xml:space="preserve">D7 - Svítidla  kancelář</t>
  </si>
  <si>
    <t xml:space="preserve">D8 - Svítidla  relexační místnost</t>
  </si>
  <si>
    <t>D9 - HZS</t>
  </si>
  <si>
    <t>D1</t>
  </si>
  <si>
    <t>Montážní materiál a práce</t>
  </si>
  <si>
    <t>Pol1</t>
  </si>
  <si>
    <t xml:space="preserve">úprava stávajícího rozváděče v rozvodně  2.np doplněním 4ks chránič s nadproudovou ochranou 3ks 16/1/B/0,03A  a 1ks 10/1/B/0,03A dále 1 ks jistič 10/1/B/   Jednomodulové provedení</t>
  </si>
  <si>
    <t>KPL</t>
  </si>
  <si>
    <t>Pol2</t>
  </si>
  <si>
    <t xml:space="preserve">úprava stávajícího rozváděče v rozvodně 1.np doplněním 1ks chránič s nadproudovou ochranou 10/1/B/0,03A dále 1 ks jistič 16/1/B/    Jednomodulové provedení</t>
  </si>
  <si>
    <t>Pol3</t>
  </si>
  <si>
    <t xml:space="preserve">úprava stávajícího rozváděče ve skladu 2.np doplněním 2ks chránič s nadproudovou ochranou 16/1/B/0,03A  a chránič s nadproudovou ochranou 10/1/B/0,03A Jednomodulové provedení</t>
  </si>
  <si>
    <t>D2</t>
  </si>
  <si>
    <t>KRABICE + úložný materiál</t>
  </si>
  <si>
    <t>Pol4</t>
  </si>
  <si>
    <t>Krabice pod omítku odbočná</t>
  </si>
  <si>
    <t>Pol5</t>
  </si>
  <si>
    <t>Krabice pod omítku přístrojová hluboká</t>
  </si>
  <si>
    <t>Pol6</t>
  </si>
  <si>
    <t>Krabice pod omítku přístrojová</t>
  </si>
  <si>
    <t>Pol7</t>
  </si>
  <si>
    <t>Krabice na povrch ip 44</t>
  </si>
  <si>
    <t>Pol8</t>
  </si>
  <si>
    <t>Lišta plastová hranatá 60 x 40</t>
  </si>
  <si>
    <t>Pol9</t>
  </si>
  <si>
    <t xml:space="preserve">Lišta plastová hranatá   20 x 20</t>
  </si>
  <si>
    <t>Pol10</t>
  </si>
  <si>
    <t>Trubka ohebná</t>
  </si>
  <si>
    <t>Pol11</t>
  </si>
  <si>
    <t>Upevnění kabelů v podhledu</t>
  </si>
  <si>
    <t>D3</t>
  </si>
  <si>
    <t>KABELY A VODIČE - VČETNĚ UKONČENÍ A PROŘEZU</t>
  </si>
  <si>
    <t>Pol12</t>
  </si>
  <si>
    <t>CYKH-R 3Jx2,5</t>
  </si>
  <si>
    <t>Pol13</t>
  </si>
  <si>
    <t>CXKH-R 3Jx1,5</t>
  </si>
  <si>
    <t>Pol14</t>
  </si>
  <si>
    <t>CXKH-R 5Jx1,5</t>
  </si>
  <si>
    <t>Pol15</t>
  </si>
  <si>
    <t>CXKH-R 2Ax1,5</t>
  </si>
  <si>
    <t>Pol16</t>
  </si>
  <si>
    <t>CY 6žz</t>
  </si>
  <si>
    <t>Pol17</t>
  </si>
  <si>
    <t>CY 4žz</t>
  </si>
  <si>
    <t>D4</t>
  </si>
  <si>
    <t>SVORKY , SVORKOVNICE a UCPÁVKY</t>
  </si>
  <si>
    <t>Pol18</t>
  </si>
  <si>
    <t>Svorky WAGO 3x2,5; 2x2,5</t>
  </si>
  <si>
    <t>Pol19</t>
  </si>
  <si>
    <t xml:space="preserve">požarní ucpávka pro průchod  zdí jeden kabel o průměru 15mm</t>
  </si>
  <si>
    <t>D5</t>
  </si>
  <si>
    <t>UKONČENÍ VODIČŮ</t>
  </si>
  <si>
    <t>Pol20</t>
  </si>
  <si>
    <t>V rozváděči</t>
  </si>
  <si>
    <t>Pol21</t>
  </si>
  <si>
    <t>Na přístrojích</t>
  </si>
  <si>
    <t>D6</t>
  </si>
  <si>
    <t>ZÁSUVKY A SPÍNAČE - KOMPLETNÍ VČETNĚ RÁMEČKŮ A STROJKŮ</t>
  </si>
  <si>
    <t>Pol22</t>
  </si>
  <si>
    <t>tlačítkový ovladač 230V, 10A, bez signálky</t>
  </si>
  <si>
    <t>Pol23</t>
  </si>
  <si>
    <t xml:space="preserve">žaluziový  ovladač 230V, 10A</t>
  </si>
  <si>
    <t>Pol24</t>
  </si>
  <si>
    <t>zásuvka 230V/16A,</t>
  </si>
  <si>
    <t>Pol25</t>
  </si>
  <si>
    <t>zásuvka 230V/16A, s přepěˇovou ochranou</t>
  </si>
  <si>
    <t>D7</t>
  </si>
  <si>
    <t xml:space="preserve">Svítidla  kancelář</t>
  </si>
  <si>
    <t>Pol26</t>
  </si>
  <si>
    <t xml:space="preserve">A- Led svítidlo vestavné 34W,4000K,Ra80, rámečkové provedení  stmívání, hliníkové těleso v bílé batvě opílový difuzor, 450x100mm</t>
  </si>
  <si>
    <t>Pol27</t>
  </si>
  <si>
    <t>OVL. A pro svítidla A řídící prvek pod vypínač pro 25 adres 48x49x22mm</t>
  </si>
  <si>
    <t>Pol28</t>
  </si>
  <si>
    <t xml:space="preserve">B- Led svítidlo vestavné 34W,4000K,Ra80, rámečkové provedení  stmívání, hliníkové těleso v bílé batvě opílový difuzor, 250x100mm</t>
  </si>
  <si>
    <t>D8</t>
  </si>
  <si>
    <t xml:space="preserve">Svítidla  relexační místnost</t>
  </si>
  <si>
    <t>Pol29</t>
  </si>
  <si>
    <t xml:space="preserve">B- Led svítidlo vestavné 26W,RGBW, bezrámečkové provedení, bluetooth dali,  hliníkové těleso v bílé barvě opálový difuzor, 250x100mm</t>
  </si>
  <si>
    <t>Pol30</t>
  </si>
  <si>
    <t xml:space="preserve">C- Led svítidlo vestavné 35W,RGBW, bezrámečkové provedení, bluetooth dali,  hliníkové těleso v bílé barvě opálový difuzor, 450x100mm</t>
  </si>
  <si>
    <t>Pol31</t>
  </si>
  <si>
    <t>D- Led svítidlo vestavné 60W,RGBW bezrámečkové provedení bluetooth dali, hliníkové těleso v bílé barvě opálový difuzor, 550x100mm</t>
  </si>
  <si>
    <t>Pol32</t>
  </si>
  <si>
    <t xml:space="preserve">OVL.  pro svítidla B,C,D, Nástěnný ovladač v bílé barvě viz. EL.05 tech. Listy.</t>
  </si>
  <si>
    <t>Pol33</t>
  </si>
  <si>
    <t>A- Led panel svítidlo vestavné 38W,3000K, 600x600, 4200lm</t>
  </si>
  <si>
    <t>D9</t>
  </si>
  <si>
    <t>HZS</t>
  </si>
  <si>
    <t>Pol34</t>
  </si>
  <si>
    <t>Koordinace s ostatními profesemi</t>
  </si>
  <si>
    <t>Pol35</t>
  </si>
  <si>
    <t>Příprava ke komplexní zkoušce</t>
  </si>
  <si>
    <t>Pol36</t>
  </si>
  <si>
    <t>Funkční odzkoušení zařízení</t>
  </si>
  <si>
    <t>Pol37</t>
  </si>
  <si>
    <t>Zaučení obsluhy</t>
  </si>
  <si>
    <t>Pol38</t>
  </si>
  <si>
    <t>Výchozí revize</t>
  </si>
  <si>
    <t>Pol39</t>
  </si>
  <si>
    <t>Podružný materiál</t>
  </si>
  <si>
    <t>kpl</t>
  </si>
  <si>
    <t>80</t>
  </si>
  <si>
    <t>Pol40</t>
  </si>
  <si>
    <t>Zednické přípomoci</t>
  </si>
  <si>
    <t>82</t>
  </si>
  <si>
    <t>Pol41</t>
  </si>
  <si>
    <t>frézování drážek 2,5cm x 3cm</t>
  </si>
  <si>
    <t>84</t>
  </si>
  <si>
    <t>Pol42</t>
  </si>
  <si>
    <t>frézování drážek 2cm x 2cm</t>
  </si>
  <si>
    <t>86</t>
  </si>
  <si>
    <t>Pol43</t>
  </si>
  <si>
    <t>vrtání otvorů D 30mm</t>
  </si>
  <si>
    <t>88</t>
  </si>
  <si>
    <t>Pol44</t>
  </si>
  <si>
    <t>úklid suti</t>
  </si>
  <si>
    <t>90</t>
  </si>
  <si>
    <t>Pol45</t>
  </si>
  <si>
    <t>odvoz suti</t>
  </si>
  <si>
    <t>km</t>
  </si>
  <si>
    <t>92</t>
  </si>
  <si>
    <t>SLP - Slaboproud</t>
  </si>
  <si>
    <t>D1 - Relaxační místnost - SLP rozvody</t>
  </si>
  <si>
    <t>D2 - Ozvučení relaxační místnosti</t>
  </si>
  <si>
    <t>D3 - Signalizační systém</t>
  </si>
  <si>
    <t>D4 - Kancelář vedoucího centra - SK</t>
  </si>
  <si>
    <t>D5 - Společná televizní anténa - STA</t>
  </si>
  <si>
    <t>D6 - HDMI kabeláž</t>
  </si>
  <si>
    <t>D7 - Sloupek pod zasedacím stolem</t>
  </si>
  <si>
    <t>Relaxační místnost - SLP rozvody</t>
  </si>
  <si>
    <t>Pol46</t>
  </si>
  <si>
    <t>Demontáž stávající TV zásuvky STA</t>
  </si>
  <si>
    <t>ks/m</t>
  </si>
  <si>
    <t>Pol47</t>
  </si>
  <si>
    <t>Montáž stávající TV zásuvky STA</t>
  </si>
  <si>
    <t>Pol48</t>
  </si>
  <si>
    <t>Demontáž stávající zásuvky strukturované kabeláže do podhledu</t>
  </si>
  <si>
    <t>Pol49</t>
  </si>
  <si>
    <t>Koaxiální kabel s pěnovým dielektrikem, vnější průměr 6,5 mm, vnitřní kabelové rozvody 75 Ω CB 100F</t>
  </si>
  <si>
    <t>Pol50</t>
  </si>
  <si>
    <t>Trubka PVC LPE-2 2323</t>
  </si>
  <si>
    <t>Pol51</t>
  </si>
  <si>
    <t>instalace trubky ohebné P23-25 do zdi, cihla</t>
  </si>
  <si>
    <t>Pol52</t>
  </si>
  <si>
    <t>instalace trubky ohebné P23 do sádrokartonu</t>
  </si>
  <si>
    <t>Pol53</t>
  </si>
  <si>
    <t>Krabice instal. prázdná KU68/2-1901</t>
  </si>
  <si>
    <t>Pol54</t>
  </si>
  <si>
    <t>Měřící protokol STA</t>
  </si>
  <si>
    <t>Ozvučení relaxační místnosti</t>
  </si>
  <si>
    <t>Pol55</t>
  </si>
  <si>
    <t>TPR306A/B Desktop open frame rack - 6U CAYMON</t>
  </si>
  <si>
    <t>Pol56</t>
  </si>
  <si>
    <t>Přehrávač CD/SD/USB s podporou MP3/WMA, tuner FM/DAB s podporou RDS, Bluetooth přehrávač s podporou A2DP, AVRCP a SPP. Kompatibilní média: Audio CD, CDR, CDRW, DVD, DVDR, DVDRW. Audio formáty: Audio CD 16 bitů PCM, MP3 32-320 kbps, WMA. Je vybaven sloty n</t>
  </si>
  <si>
    <t>Pol57</t>
  </si>
  <si>
    <t>Výkonový zesilovač 2x60W / 100V nebo 4 Ohm, možnost můstkového zapojení 1x120W / 100V nebo 8 Ohm, třídy "D" s vysokou účinností přes 80%, galvanicky oddělené výstupy osazené transformátory, spínaný zdroj, ochranný procesor APC, pasivní chlazení, 1U.</t>
  </si>
  <si>
    <t>Pol58</t>
  </si>
  <si>
    <t>Stropní reproduktor dvoupásmový koaxiální 5.25"+1" s bezrámečkovým designem, 60/30W @ 8 Ohm / 6/3/1,5W @ 100V, citlivost 87dB @ 1W/1m, frekvenční rozsah 60Hz-20kHz @ ±3dB / 45Hz-20kHz @ -10dB, vyzařovací úhel 145°, polypropylenová membrána, krycí mřížka T</t>
  </si>
  <si>
    <t>Pol59</t>
  </si>
  <si>
    <t>Kabel SCY 2x2,5 černá/rudá (audio flexibilní))</t>
  </si>
  <si>
    <t>Pol60</t>
  </si>
  <si>
    <t>Zakázková výroba kabelže na míru, vystrojení racku, instalace technolgie (kpl.)</t>
  </si>
  <si>
    <t>Pol61</t>
  </si>
  <si>
    <t>Otvory v SDK pro reproduktory</t>
  </si>
  <si>
    <t>Signalizační systém</t>
  </si>
  <si>
    <t>Pol62</t>
  </si>
  <si>
    <t>VO-BT - základní modul (terminál) velín, recepce, sesterna; až 4 zóny (místnosti)</t>
  </si>
  <si>
    <t>Pol63</t>
  </si>
  <si>
    <t>LNG40 - napáječ 1,5 A / 40 W / 24 V DC</t>
  </si>
  <si>
    <t>Pol64</t>
  </si>
  <si>
    <t>kabel k napáječi</t>
  </si>
  <si>
    <t>Pol65</t>
  </si>
  <si>
    <t>RT - přivolávací tlačítko</t>
  </si>
  <si>
    <t>Pol66</t>
  </si>
  <si>
    <t>ZTB - přivolávací tahové tlačítko</t>
  </si>
  <si>
    <t>Pol67</t>
  </si>
  <si>
    <t>AT - vybavovací tlačítko</t>
  </si>
  <si>
    <t>Pol68</t>
  </si>
  <si>
    <t>APA 1 - montážní krabice na omítku pro RT, ZTB, PT, LV</t>
  </si>
  <si>
    <t>Pol69</t>
  </si>
  <si>
    <t>APA 2 - montážní krabice na omítku pro VO-BT,VO-ZT</t>
  </si>
  <si>
    <t>Pol70</t>
  </si>
  <si>
    <t>signální lampa s integrovaným bzučákem</t>
  </si>
  <si>
    <t>Pol71</t>
  </si>
  <si>
    <t>Kabel UTP C6 4páry LSZH, do 50 přípojů</t>
  </si>
  <si>
    <t>Pol72</t>
  </si>
  <si>
    <t>Kabel CYKY-O 2x1,5</t>
  </si>
  <si>
    <t>Pol73</t>
  </si>
  <si>
    <t>Lišta vkládací EIP 40/20 + upev. mat.</t>
  </si>
  <si>
    <t>Pol74</t>
  </si>
  <si>
    <t>instalace trubky P23-25 na povrch</t>
  </si>
  <si>
    <t>Pol75</t>
  </si>
  <si>
    <t>Příchytka Grip OBO 2031M/15</t>
  </si>
  <si>
    <t>Pol76</t>
  </si>
  <si>
    <t>Otevření a zavření stávajícího kazetového podhledu</t>
  </si>
  <si>
    <t>Pol77</t>
  </si>
  <si>
    <t>Montážní otvory v SDK pro protažení kabeláže</t>
  </si>
  <si>
    <t>Pol78</t>
  </si>
  <si>
    <t>průraz D20 - 300mm, cihla</t>
  </si>
  <si>
    <t>Pol79</t>
  </si>
  <si>
    <t xml:space="preserve">Protipožární ucpávka pro otvor vrtaný do  30mm</t>
  </si>
  <si>
    <t>Kancelář vedoucího centra - SK</t>
  </si>
  <si>
    <t>Pol80</t>
  </si>
  <si>
    <t>Panel propoj UTP C6 24 portů</t>
  </si>
  <si>
    <t>Pol81</t>
  </si>
  <si>
    <t>Ukončení kabelu v rozvaděči - UTP</t>
  </si>
  <si>
    <t>Pol82</t>
  </si>
  <si>
    <t>proměření TP kabelu, měřící protokol</t>
  </si>
  <si>
    <t>Pol83</t>
  </si>
  <si>
    <t>Molex Tango modul, 1xRJ45 DataGate+ kat.6 UTP, černý s prachovou krytkou</t>
  </si>
  <si>
    <t>Pol84</t>
  </si>
  <si>
    <t>Molex Tango modul, 2xRJ45 DataGate+ kat.6 UTP, černý s prachovou krytkou</t>
  </si>
  <si>
    <t>Pol85</t>
  </si>
  <si>
    <t>Mod Mosaic PowerCat 6 modul 1xRJ45 UTP kat.6 DG+, úhlový, bílý, 22,5x45mm</t>
  </si>
  <si>
    <t>Pol86</t>
  </si>
  <si>
    <t>Kryt datové zásuvky ABB 5014A-A100B</t>
  </si>
  <si>
    <t>94</t>
  </si>
  <si>
    <t>Pol87</t>
  </si>
  <si>
    <t>Rámeček ABB - bílý jednoduchý 3901A-B10B</t>
  </si>
  <si>
    <t>96</t>
  </si>
  <si>
    <t>Pol88</t>
  </si>
  <si>
    <t>Tango rámeček 4-násobný bílá</t>
  </si>
  <si>
    <t>98</t>
  </si>
  <si>
    <t>Pol89</t>
  </si>
  <si>
    <t>Krabice na zeď jednoduchá LK 80x28T</t>
  </si>
  <si>
    <t>100</t>
  </si>
  <si>
    <t>Pol90</t>
  </si>
  <si>
    <t>Krabice přístrojová KPRL 68-70/LD hluboká do sádrokartonu</t>
  </si>
  <si>
    <t>102</t>
  </si>
  <si>
    <t>Pol91</t>
  </si>
  <si>
    <t>Spojka krabic KUL</t>
  </si>
  <si>
    <t>104</t>
  </si>
  <si>
    <t>106</t>
  </si>
  <si>
    <t>108</t>
  </si>
  <si>
    <t>Pol92</t>
  </si>
  <si>
    <t>Trubka PVC LPE-2 2329</t>
  </si>
  <si>
    <t>110</t>
  </si>
  <si>
    <t>Pol93</t>
  </si>
  <si>
    <t>instalace trubky P29-32 na povrch</t>
  </si>
  <si>
    <t>112</t>
  </si>
  <si>
    <t>114</t>
  </si>
  <si>
    <t>Pol94</t>
  </si>
  <si>
    <t>Příchytka Grip OBO 2031M/30</t>
  </si>
  <si>
    <t>116</t>
  </si>
  <si>
    <t>118</t>
  </si>
  <si>
    <t>120</t>
  </si>
  <si>
    <t>Pol95</t>
  </si>
  <si>
    <t>průraz 100x80 - 150mm, dřevo, sádrokarton</t>
  </si>
  <si>
    <t>122</t>
  </si>
  <si>
    <t>Pol96</t>
  </si>
  <si>
    <t>průraz 100x80 - 300mm, cihla</t>
  </si>
  <si>
    <t>124</t>
  </si>
  <si>
    <t>126</t>
  </si>
  <si>
    <t>Pol97</t>
  </si>
  <si>
    <t>Protipožární ucpávka pro otvor 150x150mm</t>
  </si>
  <si>
    <t>128</t>
  </si>
  <si>
    <t>Společná televizní anténa - STA</t>
  </si>
  <si>
    <t>130</t>
  </si>
  <si>
    <t>Pol98</t>
  </si>
  <si>
    <t>ABB přístroj zásuvky TV+R koncové 3,5dB EU 3503 strojek</t>
  </si>
  <si>
    <t>132</t>
  </si>
  <si>
    <t>Pol99</t>
  </si>
  <si>
    <t>Tango kryt zásuvky TV+R(+SAT) bílá</t>
  </si>
  <si>
    <t>134</t>
  </si>
  <si>
    <t>136</t>
  </si>
  <si>
    <t>Pol100</t>
  </si>
  <si>
    <t>Rozboč. 8xF TONER XGVS-8</t>
  </si>
  <si>
    <t>138</t>
  </si>
  <si>
    <t>Pol101</t>
  </si>
  <si>
    <t>Oživení a nastavení systému STA</t>
  </si>
  <si>
    <t>140</t>
  </si>
  <si>
    <t>Pol102</t>
  </si>
  <si>
    <t>142</t>
  </si>
  <si>
    <t>144</t>
  </si>
  <si>
    <t>146</t>
  </si>
  <si>
    <t>HDMI kabeláž</t>
  </si>
  <si>
    <t>Pol103</t>
  </si>
  <si>
    <t>PremiumCord Ultra High Speed HDMI 2.1 optický fiber kabel 8K@60Hz,zlacené 7m</t>
  </si>
  <si>
    <t>148</t>
  </si>
  <si>
    <t>Pol104</t>
  </si>
  <si>
    <t>PremiumCord Ultra High Speed HDMI 2.1 optický fiber kabel 8K@60Hz,zlacené 10m</t>
  </si>
  <si>
    <t>150</t>
  </si>
  <si>
    <t>Pol105</t>
  </si>
  <si>
    <t>Zásuvka HDMI konektor 1-modulový, barva bílá</t>
  </si>
  <si>
    <t>152</t>
  </si>
  <si>
    <t>Pol106</t>
  </si>
  <si>
    <t>Tango záslepka bílá</t>
  </si>
  <si>
    <t>154</t>
  </si>
  <si>
    <t>156</t>
  </si>
  <si>
    <t>Pol107</t>
  </si>
  <si>
    <t>Neutrik NAHDMI-W-B - Konektor typu female - HDMI (HDMI 2.0)</t>
  </si>
  <si>
    <t>158</t>
  </si>
  <si>
    <t>160</t>
  </si>
  <si>
    <t>Sloupek pod zasedacím stolem</t>
  </si>
  <si>
    <t>81</t>
  </si>
  <si>
    <t>Pol108</t>
  </si>
  <si>
    <t>Sloupek ocelový jakl 70x40, výška 70cm, povrchová úprava komaxit šedá</t>
  </si>
  <si>
    <t>162</t>
  </si>
  <si>
    <t>Pol109</t>
  </si>
  <si>
    <t>Kanál parapetní 120x55D /2m</t>
  </si>
  <si>
    <t>164</t>
  </si>
  <si>
    <t>83</t>
  </si>
  <si>
    <t>Pol110</t>
  </si>
  <si>
    <t>Kryt PK 120x55D koncový 8471</t>
  </si>
  <si>
    <t>166</t>
  </si>
  <si>
    <t>Pol111</t>
  </si>
  <si>
    <t>Materiálová rezerva</t>
  </si>
  <si>
    <t>168</t>
  </si>
  <si>
    <t>85</t>
  </si>
  <si>
    <t>Pol112</t>
  </si>
  <si>
    <t>170</t>
  </si>
  <si>
    <t>Pol113</t>
  </si>
  <si>
    <t>Kompletace (kpl)</t>
  </si>
  <si>
    <t>172</t>
  </si>
  <si>
    <t>87</t>
  </si>
  <si>
    <t>Pol114</t>
  </si>
  <si>
    <t>Značení trasy vedení (kpl)</t>
  </si>
  <si>
    <t>174</t>
  </si>
  <si>
    <t>Pol115</t>
  </si>
  <si>
    <t>Stavební přípomoci (kpl)</t>
  </si>
  <si>
    <t>176</t>
  </si>
  <si>
    <t>89</t>
  </si>
  <si>
    <t>Pol116</t>
  </si>
  <si>
    <t>Spolupráce s ostatními profesemi stavby (kpl)</t>
  </si>
  <si>
    <t>178</t>
  </si>
  <si>
    <t>Pol117</t>
  </si>
  <si>
    <t>Ekologická likvidace odpadu (kpl)</t>
  </si>
  <si>
    <t>180</t>
  </si>
  <si>
    <t>91</t>
  </si>
  <si>
    <t>Pol118</t>
  </si>
  <si>
    <t>Zaškolení uživetele (hod)</t>
  </si>
  <si>
    <t>182</t>
  </si>
  <si>
    <t>Pol119</t>
  </si>
  <si>
    <t>Zařízení staveniště</t>
  </si>
  <si>
    <t>184</t>
  </si>
  <si>
    <t>93</t>
  </si>
  <si>
    <t>Pol120</t>
  </si>
  <si>
    <t>Úklid</t>
  </si>
  <si>
    <t>186</t>
  </si>
  <si>
    <t>Pol121</t>
  </si>
  <si>
    <t>Vedlejší náklady - cestovné + dopravné</t>
  </si>
  <si>
    <t>188</t>
  </si>
  <si>
    <t>95</t>
  </si>
  <si>
    <t>Pol122</t>
  </si>
  <si>
    <t>Inženýrská činnost, dokumentace skutečného provedení</t>
  </si>
  <si>
    <t>190</t>
  </si>
  <si>
    <t>VRN - Vedlejší rozpotové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</si>
  <si>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</si>
  <si>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</si>
  <si>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</si>
  <si>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</si>
  <si>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</si>
  <si>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</si>
  <si>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030001000</t>
  </si>
  <si>
    <t>1024</t>
  </si>
  <si>
    <t>1171697724</t>
  </si>
  <si>
    <t>034002000</t>
  </si>
  <si>
    <t>Zabezpečení staveniště</t>
  </si>
  <si>
    <t>-312581229</t>
  </si>
  <si>
    <t>VRN4</t>
  </si>
  <si>
    <t>Inženýrská činnost</t>
  </si>
  <si>
    <t>045002000</t>
  </si>
  <si>
    <t>Kompletační a koordinační činnost</t>
  </si>
  <si>
    <t>-1831406034</t>
  </si>
  <si>
    <t>VRN9</t>
  </si>
  <si>
    <t>Ostatní náklady</t>
  </si>
  <si>
    <t>090001000</t>
  </si>
  <si>
    <t>Ostatní náklady - protiprachová opatření</t>
  </si>
  <si>
    <t>-656790766</t>
  </si>
  <si>
    <t>SEZNAM FIGUR</t>
  </si>
  <si>
    <t>Výměra</t>
  </si>
  <si>
    <t xml:space="preserve"> R/ ST1</t>
  </si>
  <si>
    <t>Použití figury:</t>
  </si>
  <si>
    <t xml:space="preserve"> R/ ST2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</si>
</sst>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SK23007R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Univerzita Hradec Králové - Úprava respiria a zázemí IPaKC - Resíirium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21. 2. 2023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Univerzita Hradec Králové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ATELIER H1 &amp; ATELIER HÁJEK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Martin Škrabal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ROUND(AG95+AG101,2)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ROUND(AS95+AS101,2)</f>
        <v>0</v>
      </c>
      <c r="AT94" s="114">
        <f>ROUND(SUM(AV94:AW94),2)</f>
        <v>0</v>
      </c>
      <c r="AU94" s="115">
        <f>ROUND(AU95+AU101,5)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ROUND(AZ95+AZ101,2)</f>
        <v>0</v>
      </c>
      <c r="BA94" s="114">
        <f>ROUND(BA95+BA101,2)</f>
        <v>0</v>
      </c>
      <c r="BB94" s="114">
        <f>ROUND(BB95+BB101,2)</f>
        <v>0</v>
      </c>
      <c r="BC94" s="114">
        <f>ROUND(BC95+BC101,2)</f>
        <v>0</v>
      </c>
      <c r="BD94" s="116">
        <f>ROUND(BD95+BD101,2)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ROUND(SUM(AG96:AG100),2)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ROUND(SUM(AS96:AS100),2)</f>
        <v>0</v>
      </c>
      <c r="AT95" s="128">
        <f>ROUND(SUM(AV95:AW95),2)</f>
        <v>0</v>
      </c>
      <c r="AU95" s="129">
        <f>ROUND(SUM(AU96:AU100),5)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ROUND(SUM(AZ96:AZ100),2)</f>
        <v>0</v>
      </c>
      <c r="BA95" s="128">
        <f>ROUND(SUM(BA96:BA100),2)</f>
        <v>0</v>
      </c>
      <c r="BB95" s="128">
        <f>ROUND(SUM(BB96:BB100),2)</f>
        <v>0</v>
      </c>
      <c r="BC95" s="128">
        <f>ROUND(SUM(BC96:BC100),2)</f>
        <v>0</v>
      </c>
      <c r="BD95" s="130">
        <f>ROUND(SUM(BD96:BD100),2)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'ST1 - Kanceláře vedoucího...'!J32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'ST1 - Kanceláře vedoucího...'!P135</f>
        <v>0</v>
      </c>
      <c r="AV96" s="138">
        <f>'ST1 - Kanceláře vedoucího...'!J35</f>
        <v>0</v>
      </c>
      <c r="AW96" s="138">
        <f>'ST1 - Kanceláře vedoucího...'!J36</f>
        <v>0</v>
      </c>
      <c r="AX96" s="138">
        <f>'ST1 - Kanceláře vedoucího...'!J37</f>
        <v>0</v>
      </c>
      <c r="AY96" s="138">
        <f>'ST1 - Kanceláře vedoucího...'!J38</f>
        <v>0</v>
      </c>
      <c r="AZ96" s="138">
        <f>'ST1 - Kanceláře vedoucího...'!F35</f>
        <v>0</v>
      </c>
      <c r="BA96" s="138">
        <f>'ST1 - Kanceláře vedoucího...'!F36</f>
        <v>0</v>
      </c>
      <c r="BB96" s="138">
        <f>'ST1 - Kanceláře vedoucího...'!F37</f>
        <v>0</v>
      </c>
      <c r="BC96" s="138">
        <f>'ST1 - Kanceláře vedoucího...'!F38</f>
        <v>0</v>
      </c>
      <c r="BD96" s="140">
        <f>'ST1 - Kanceláře vedoucího...'!F39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'ST2 - Relaxační místnost'!J32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'ST2 - Relaxační místnost'!P130</f>
        <v>0</v>
      </c>
      <c r="AV97" s="138">
        <f>'ST2 - Relaxační místnost'!J35</f>
        <v>0</v>
      </c>
      <c r="AW97" s="138">
        <f>'ST2 - Relaxační místnost'!J36</f>
        <v>0</v>
      </c>
      <c r="AX97" s="138">
        <f>'ST2 - Relaxační místnost'!J37</f>
        <v>0</v>
      </c>
      <c r="AY97" s="138">
        <f>'ST2 - Relaxační místnost'!J38</f>
        <v>0</v>
      </c>
      <c r="AZ97" s="138">
        <f>'ST2 - Relaxační místnost'!F35</f>
        <v>0</v>
      </c>
      <c r="BA97" s="138">
        <f>'ST2 - Relaxační místnost'!F36</f>
        <v>0</v>
      </c>
      <c r="BB97" s="138">
        <f>'ST2 - Relaxační místnost'!F37</f>
        <v>0</v>
      </c>
      <c r="BC97" s="138">
        <f>'ST2 - Relaxační místnost'!F38</f>
        <v>0</v>
      </c>
      <c r="BD97" s="140">
        <f>'ST2 - Relaxační místnost'!F39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'ZTI - Zdravotechnika'!J32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'ZTI - Zdravotechnika'!P125</f>
        <v>0</v>
      </c>
      <c r="AV98" s="138">
        <f>'ZTI - Zdravotechnika'!J35</f>
        <v>0</v>
      </c>
      <c r="AW98" s="138">
        <f>'ZTI - Zdravotechnika'!J36</f>
        <v>0</v>
      </c>
      <c r="AX98" s="138">
        <f>'ZTI - Zdravotechnika'!J37</f>
        <v>0</v>
      </c>
      <c r="AY98" s="138">
        <f>'ZTI - Zdravotechnika'!J38</f>
        <v>0</v>
      </c>
      <c r="AZ98" s="138">
        <f>'ZTI - Zdravotechnika'!F35</f>
        <v>0</v>
      </c>
      <c r="BA98" s="138">
        <f>'ZTI - Zdravotechnika'!F36</f>
        <v>0</v>
      </c>
      <c r="BB98" s="138">
        <f>'ZTI - Zdravotechnika'!F37</f>
        <v>0</v>
      </c>
      <c r="BC98" s="138">
        <f>'ZTI - Zdravotechnika'!F38</f>
        <v>0</v>
      </c>
      <c r="BD98" s="140">
        <f>'ZTI - Zdravotechnika'!F39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'SIL - Silnoproud'!J32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'SIL - Silnoproud'!P129</f>
        <v>0</v>
      </c>
      <c r="AV99" s="138">
        <f>'SIL - Silnoproud'!J35</f>
        <v>0</v>
      </c>
      <c r="AW99" s="138">
        <f>'SIL - Silnoproud'!J36</f>
        <v>0</v>
      </c>
      <c r="AX99" s="138">
        <f>'SIL - Silnoproud'!J37</f>
        <v>0</v>
      </c>
      <c r="AY99" s="138">
        <f>'SIL - Silnoproud'!J38</f>
        <v>0</v>
      </c>
      <c r="AZ99" s="138">
        <f>'SIL - Silnoproud'!F35</f>
        <v>0</v>
      </c>
      <c r="BA99" s="138">
        <f>'SIL - Silnoproud'!F36</f>
        <v>0</v>
      </c>
      <c r="BB99" s="138">
        <f>'SIL - Silnoproud'!F37</f>
        <v>0</v>
      </c>
      <c r="BC99" s="138">
        <f>'SIL - Silnoproud'!F38</f>
        <v>0</v>
      </c>
      <c r="BD99" s="140">
        <f>'SIL - Silnoproud'!F39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'SLP - Slaboproud'!J32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'SLP - Slaboproud'!P127</f>
        <v>0</v>
      </c>
      <c r="AV100" s="138">
        <f>'SLP - Slaboproud'!J35</f>
        <v>0</v>
      </c>
      <c r="AW100" s="138">
        <f>'SLP - Slaboproud'!J36</f>
        <v>0</v>
      </c>
      <c r="AX100" s="138">
        <f>'SLP - Slaboproud'!J37</f>
        <v>0</v>
      </c>
      <c r="AY100" s="138">
        <f>'SLP - Slaboproud'!J38</f>
        <v>0</v>
      </c>
      <c r="AZ100" s="138">
        <f>'SLP - Slaboproud'!F35</f>
        <v>0</v>
      </c>
      <c r="BA100" s="138">
        <f>'SLP - Slaboproud'!F36</f>
        <v>0</v>
      </c>
      <c r="BB100" s="138">
        <f>'SLP - Slaboproud'!F37</f>
        <v>0</v>
      </c>
      <c r="BC100" s="138">
        <f>'SLP - Slaboproud'!F38</f>
        <v>0</v>
      </c>
      <c r="BD100" s="140">
        <f>'SLP - Slaboproud'!F39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7" customFormat="1" ht="16.5" customHeight="1">
      <c r="A101" s="132" t="s">
        <v>86</v>
      </c>
      <c r="B101" s="119"/>
      <c r="C101" s="120"/>
      <c r="D101" s="121" t="s">
        <v>103</v>
      </c>
      <c r="E101" s="121"/>
      <c r="F101" s="121"/>
      <c r="G101" s="121"/>
      <c r="H101" s="121"/>
      <c r="I101" s="122"/>
      <c r="J101" s="121" t="s">
        <v>104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4">
        <f>'VRN - Vedlejší rozpotové ...'!J30</f>
        <v>0</v>
      </c>
      <c r="AH101" s="122"/>
      <c r="AI101" s="122"/>
      <c r="AJ101" s="122"/>
      <c r="AK101" s="122"/>
      <c r="AL101" s="122"/>
      <c r="AM101" s="122"/>
      <c r="AN101" s="124">
        <f>SUM(AG101,AT101)</f>
        <v>0</v>
      </c>
      <c r="AO101" s="122"/>
      <c r="AP101" s="122"/>
      <c r="AQ101" s="125" t="s">
        <v>82</v>
      </c>
      <c r="AR101" s="126"/>
      <c r="AS101" s="142">
        <v>0</v>
      </c>
      <c r="AT101" s="143">
        <f>ROUND(SUM(AV101:AW101),2)</f>
        <v>0</v>
      </c>
      <c r="AU101" s="144">
        <f>'VRN - Vedlejší rozpotové ...'!P120</f>
        <v>0</v>
      </c>
      <c r="AV101" s="143">
        <f>'VRN - Vedlejší rozpotové ...'!J33</f>
        <v>0</v>
      </c>
      <c r="AW101" s="143">
        <f>'VRN - Vedlejší rozpotové ...'!J34</f>
        <v>0</v>
      </c>
      <c r="AX101" s="143">
        <f>'VRN - Vedlejší rozpotové ...'!J35</f>
        <v>0</v>
      </c>
      <c r="AY101" s="143">
        <f>'VRN - Vedlejší rozpotové ...'!J36</f>
        <v>0</v>
      </c>
      <c r="AZ101" s="143">
        <f>'VRN - Vedlejší rozpotové ...'!F33</f>
        <v>0</v>
      </c>
      <c r="BA101" s="143">
        <f>'VRN - Vedlejší rozpotové ...'!F34</f>
        <v>0</v>
      </c>
      <c r="BB101" s="143">
        <f>'VRN - Vedlejší rozpotové ...'!F35</f>
        <v>0</v>
      </c>
      <c r="BC101" s="143">
        <f>'VRN - Vedlejší rozpotové ...'!F36</f>
        <v>0</v>
      </c>
      <c r="BD101" s="145">
        <f>'VRN - Vedlejší rozpotové ...'!F37</f>
        <v>0</v>
      </c>
      <c r="BE101" s="7"/>
      <c r="BT101" s="131" t="s">
        <v>83</v>
      </c>
      <c r="BV101" s="131" t="s">
        <v>78</v>
      </c>
      <c r="BW101" s="131" t="s">
        <v>105</v>
      </c>
      <c r="BX101" s="131" t="s">
        <v>5</v>
      </c>
      <c r="CL101" s="131" t="s">
        <v>1</v>
      </c>
      <c r="CM101" s="131" t="s">
        <v>85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+Jh7LlQj6YXK50Hz0gdJl3B1O/97ySHOG3JXx/Sc33ql2CgZLjJWV8v+V1tRSl2nKrq0frXz/O2zBEy4cxXJLw==" hashValue="KJSFoB9hbDNDvVGwGdigMU5Mfek3yA7RzTV0h1BVZheL4DaXLacg2E77R3ZuezneDfZdJBCzf/Xb7V/BK1TJbQ==" algorithmName="SHA-512" password="C6CD"/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T1 - Kanceláře vedoucího...'!C2" display="/"/>
    <hyperlink ref="A97" location="'ST2 - Relaxační místnost'!C2" display="/"/>
    <hyperlink ref="A98" location="'ZTI - Zdravotechnika'!C2" display="/"/>
    <hyperlink ref="A99" location="'SIL - Silnoproud'!C2" display="/"/>
    <hyperlink ref="A100" location="'SLP - Slaboproud'!C2" display="/"/>
    <hyperlink ref="A101" location="'VRN - Vedlejší rozpo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  <c r="AZ2" s="146" t="s">
        <v>106</v>
      </c>
      <c r="BA2" s="146" t="s">
        <v>1</v>
      </c>
      <c r="BB2" s="146" t="s">
        <v>1</v>
      </c>
      <c r="BC2" s="146" t="s">
        <v>107</v>
      </c>
      <c r="BD2" s="146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  <c r="AZ3" s="146" t="s">
        <v>108</v>
      </c>
      <c r="BA3" s="146" t="s">
        <v>1</v>
      </c>
      <c r="BB3" s="146" t="s">
        <v>1</v>
      </c>
      <c r="BC3" s="146" t="s">
        <v>109</v>
      </c>
      <c r="BD3" s="146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1" customFormat="1" ht="12" customHeight="1">
      <c r="B8" s="20"/>
      <c r="D8" s="151" t="s">
        <v>111</v>
      </c>
      <c r="L8" s="20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ROUND(J135,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ROUND((SUM(BE135:BE343)),  2)</f>
        <v>0</v>
      </c>
      <c r="G35" s="38"/>
      <c r="H35" s="38"/>
      <c r="I35" s="165">
        <v>0.20999999999999999</v>
      </c>
      <c r="J35" s="164">
        <f>ROUND(((SUM(BE135:BE343))*I35),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ROUND((SUM(BF135:BF343)),  2)</f>
        <v>0</v>
      </c>
      <c r="G36" s="38"/>
      <c r="H36" s="38"/>
      <c r="I36" s="165">
        <v>0.14999999999999999</v>
      </c>
      <c r="J36" s="164">
        <f>ROUND(((SUM(BF135:BF343))*I36),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ROUND((SUM(BG135:BG343)),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ROUND((SUM(BH135:BH343)),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ROUND((SUM(BI135:BI343)),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ST1 - Kanceláře vedoucího centra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HK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118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9"/>
      <c r="C99" s="190"/>
      <c r="D99" s="191" t="s">
        <v>120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121</v>
      </c>
      <c r="E100" s="197"/>
      <c r="F100" s="197"/>
      <c r="G100" s="197"/>
      <c r="H100" s="197"/>
      <c r="I100" s="197"/>
      <c r="J100" s="198">
        <f>J137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122</v>
      </c>
      <c r="E101" s="197"/>
      <c r="F101" s="197"/>
      <c r="G101" s="197"/>
      <c r="H101" s="197"/>
      <c r="I101" s="197"/>
      <c r="J101" s="198">
        <f>J155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123</v>
      </c>
      <c r="E102" s="197"/>
      <c r="F102" s="197"/>
      <c r="G102" s="197"/>
      <c r="H102" s="197"/>
      <c r="I102" s="197"/>
      <c r="J102" s="198">
        <f>J174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124</v>
      </c>
      <c r="E103" s="197"/>
      <c r="F103" s="197"/>
      <c r="G103" s="197"/>
      <c r="H103" s="197"/>
      <c r="I103" s="197"/>
      <c r="J103" s="198">
        <f>J180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125</v>
      </c>
      <c r="E104" s="192"/>
      <c r="F104" s="192"/>
      <c r="G104" s="192"/>
      <c r="H104" s="192"/>
      <c r="I104" s="192"/>
      <c r="J104" s="193">
        <f>J182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126</v>
      </c>
      <c r="E105" s="197"/>
      <c r="F105" s="197"/>
      <c r="G105" s="197"/>
      <c r="H105" s="197"/>
      <c r="I105" s="197"/>
      <c r="J105" s="198">
        <f>J183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127</v>
      </c>
      <c r="E106" s="197"/>
      <c r="F106" s="197"/>
      <c r="G106" s="197"/>
      <c r="H106" s="197"/>
      <c r="I106" s="197"/>
      <c r="J106" s="198">
        <f>J187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128</v>
      </c>
      <c r="E107" s="197"/>
      <c r="F107" s="197"/>
      <c r="G107" s="197"/>
      <c r="H107" s="197"/>
      <c r="I107" s="197"/>
      <c r="J107" s="198">
        <f>J194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129</v>
      </c>
      <c r="E108" s="197"/>
      <c r="F108" s="197"/>
      <c r="G108" s="197"/>
      <c r="H108" s="197"/>
      <c r="I108" s="197"/>
      <c r="J108" s="198">
        <f>J227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130</v>
      </c>
      <c r="E109" s="197"/>
      <c r="F109" s="197"/>
      <c r="G109" s="197"/>
      <c r="H109" s="197"/>
      <c r="I109" s="197"/>
      <c r="J109" s="198">
        <f>J244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131</v>
      </c>
      <c r="E110" s="197"/>
      <c r="F110" s="197"/>
      <c r="G110" s="197"/>
      <c r="H110" s="197"/>
      <c r="I110" s="197"/>
      <c r="J110" s="198">
        <f>J256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132</v>
      </c>
      <c r="E111" s="197"/>
      <c r="F111" s="197"/>
      <c r="G111" s="197"/>
      <c r="H111" s="197"/>
      <c r="I111" s="197"/>
      <c r="J111" s="198">
        <f>J282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133</v>
      </c>
      <c r="E112" s="197"/>
      <c r="F112" s="197"/>
      <c r="G112" s="197"/>
      <c r="H112" s="197"/>
      <c r="I112" s="197"/>
      <c r="J112" s="198">
        <f>J321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134</v>
      </c>
      <c r="E113" s="197"/>
      <c r="F113" s="197"/>
      <c r="G113" s="197"/>
      <c r="H113" s="197"/>
      <c r="I113" s="197"/>
      <c r="J113" s="198">
        <f>J340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4" t="str">
        <f>E7</f>
        <v>Univerzita Hradec Králové - Úprava respiria a zázemí IPaKC - Resíirium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111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4" t="s">
        <v>112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113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ST1 - Kanceláře vedoucího centra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HK</v>
      </c>
      <c r="G129" s="40"/>
      <c r="H129" s="40"/>
      <c r="I129" s="32" t="s">
        <v>22</v>
      </c>
      <c r="J129" s="79" t="str">
        <f>IF(J14="","",J14)</f>
        <v>21. 2. 2023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40.05" customHeight="1">
      <c r="A131" s="38"/>
      <c r="B131" s="39"/>
      <c r="C131" s="32" t="s">
        <v>24</v>
      </c>
      <c r="D131" s="40"/>
      <c r="E131" s="40"/>
      <c r="F131" s="27" t="str">
        <f>E17</f>
        <v>Univerzita Hradec Králové</v>
      </c>
      <c r="G131" s="40"/>
      <c r="H131" s="40"/>
      <c r="I131" s="32" t="s">
        <v>30</v>
      </c>
      <c r="J131" s="36" t="str">
        <f>E23</f>
        <v>ATELIER H1 &amp; ATELIER HÁJEK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>Martin Škrabal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136</v>
      </c>
      <c r="D134" s="203" t="s">
        <v>61</v>
      </c>
      <c r="E134" s="203" t="s">
        <v>57</v>
      </c>
      <c r="F134" s="203" t="s">
        <v>58</v>
      </c>
      <c r="G134" s="203" t="s">
        <v>137</v>
      </c>
      <c r="H134" s="203" t="s">
        <v>138</v>
      </c>
      <c r="I134" s="203" t="s">
        <v>139</v>
      </c>
      <c r="J134" s="203" t="s">
        <v>117</v>
      </c>
      <c r="K134" s="204" t="s">
        <v>140</v>
      </c>
      <c r="L134" s="205"/>
      <c r="M134" s="100" t="s">
        <v>1</v>
      </c>
      <c r="N134" s="101" t="s">
        <v>40</v>
      </c>
      <c r="O134" s="101" t="s">
        <v>141</v>
      </c>
      <c r="P134" s="101" t="s">
        <v>142</v>
      </c>
      <c r="Q134" s="101" t="s">
        <v>143</v>
      </c>
      <c r="R134" s="101" t="s">
        <v>144</v>
      </c>
      <c r="S134" s="101" t="s">
        <v>145</v>
      </c>
      <c r="T134" s="102" t="s">
        <v>146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147</v>
      </c>
      <c r="D135" s="40"/>
      <c r="E135" s="40"/>
      <c r="F135" s="40"/>
      <c r="G135" s="40"/>
      <c r="H135" s="40"/>
      <c r="I135" s="40"/>
      <c r="J135" s="206">
        <f>BK135</f>
        <v>0</v>
      </c>
      <c r="K135" s="40"/>
      <c r="L135" s="44"/>
      <c r="M135" s="103"/>
      <c r="N135" s="207"/>
      <c r="O135" s="104"/>
      <c r="P135" s="208">
        <f>P136+P182</f>
        <v>0</v>
      </c>
      <c r="Q135" s="104"/>
      <c r="R135" s="208">
        <f>R136+R182</f>
        <v>1.34760379</v>
      </c>
      <c r="S135" s="104"/>
      <c r="T135" s="209">
        <f>T136+T182</f>
        <v>1.5692458499999997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119</v>
      </c>
      <c r="BK135" s="210">
        <f>BK136+BK182</f>
        <v>0</v>
      </c>
    </row>
    <row r="136" s="12" customFormat="1" ht="25.92" customHeight="1">
      <c r="A136" s="12"/>
      <c r="B136" s="211"/>
      <c r="C136" s="212"/>
      <c r="D136" s="213" t="s">
        <v>75</v>
      </c>
      <c r="E136" s="214" t="s">
        <v>148</v>
      </c>
      <c r="F136" s="214" t="s">
        <v>149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P137+P155+P174+P180</f>
        <v>0</v>
      </c>
      <c r="Q136" s="219"/>
      <c r="R136" s="220">
        <f>R137+R155+R174+R180</f>
        <v>0.16086383999999998</v>
      </c>
      <c r="S136" s="219"/>
      <c r="T136" s="221">
        <f>T137+T155+T174+T180</f>
        <v>0.64921999999999991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75</v>
      </c>
      <c r="AU136" s="223" t="s">
        <v>76</v>
      </c>
      <c r="AY136" s="222" t="s">
        <v>150</v>
      </c>
      <c r="BK136" s="224">
        <f>BK137+BK155+BK174+BK180</f>
        <v>0</v>
      </c>
    </row>
    <row r="137" s="12" customFormat="1" ht="22.8" customHeight="1">
      <c r="A137" s="12"/>
      <c r="B137" s="211"/>
      <c r="C137" s="212"/>
      <c r="D137" s="213" t="s">
        <v>75</v>
      </c>
      <c r="E137" s="225" t="s">
        <v>151</v>
      </c>
      <c r="F137" s="225" t="s">
        <v>152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SUM(P138:P154)</f>
        <v>0</v>
      </c>
      <c r="Q137" s="219"/>
      <c r="R137" s="220">
        <f>SUM(R138:R154)</f>
        <v>0.15562443999999998</v>
      </c>
      <c r="S137" s="219"/>
      <c r="T137" s="221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75</v>
      </c>
      <c r="AU137" s="223" t="s">
        <v>83</v>
      </c>
      <c r="AY137" s="222" t="s">
        <v>150</v>
      </c>
      <c r="BK137" s="224">
        <f>SUM(BK138:BK154)</f>
        <v>0</v>
      </c>
    </row>
    <row r="138" s="2" customFormat="1" ht="24.15" customHeight="1">
      <c r="A138" s="38"/>
      <c r="B138" s="39"/>
      <c r="C138" s="227" t="s">
        <v>83</v>
      </c>
      <c r="D138" s="227" t="s">
        <v>153</v>
      </c>
      <c r="E138" s="228" t="s">
        <v>154</v>
      </c>
      <c r="F138" s="229" t="s">
        <v>155</v>
      </c>
      <c r="G138" s="230" t="s">
        <v>156</v>
      </c>
      <c r="H138" s="231">
        <v>3.5760000000000001</v>
      </c>
      <c r="I138" s="232"/>
      <c r="J138" s="233">
        <f>ROUND(I138*H138,2)</f>
        <v>0</v>
      </c>
      <c r="K138" s="229" t="s">
        <v>157</v>
      </c>
      <c r="L138" s="44"/>
      <c r="M138" s="234" t="s">
        <v>1</v>
      </c>
      <c r="N138" s="235" t="s">
        <v>41</v>
      </c>
      <c r="O138" s="91"/>
      <c r="P138" s="236">
        <f>O138*H138</f>
        <v>0</v>
      </c>
      <c r="Q138" s="236">
        <v>0.0014</v>
      </c>
      <c r="R138" s="236">
        <f>Q138*H138</f>
        <v>0.0050064000000000003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158</v>
      </c>
      <c r="AT138" s="238" t="s">
        <v>153</v>
      </c>
      <c r="AU138" s="238" t="s">
        <v>85</v>
      </c>
      <c r="AY138" s="17" t="s">
        <v>150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83</v>
      </c>
      <c r="BK138" s="239">
        <f>ROUND(I138*H138,2)</f>
        <v>0</v>
      </c>
      <c r="BL138" s="17" t="s">
        <v>158</v>
      </c>
      <c r="BM138" s="238" t="s">
        <v>159</v>
      </c>
    </row>
    <row r="139" s="13" customFormat="1">
      <c r="A139" s="13"/>
      <c r="B139" s="240"/>
      <c r="C139" s="241"/>
      <c r="D139" s="242" t="s">
        <v>160</v>
      </c>
      <c r="E139" s="243" t="s">
        <v>1</v>
      </c>
      <c r="F139" s="244" t="s">
        <v>161</v>
      </c>
      <c r="G139" s="241"/>
      <c r="H139" s="245">
        <v>3.5760000000000001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160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150</v>
      </c>
    </row>
    <row r="140" s="14" customFormat="1">
      <c r="A140" s="14"/>
      <c r="B140" s="252"/>
      <c r="C140" s="253"/>
      <c r="D140" s="242" t="s">
        <v>160</v>
      </c>
      <c r="E140" s="254" t="s">
        <v>1</v>
      </c>
      <c r="F140" s="255" t="s">
        <v>162</v>
      </c>
      <c r="G140" s="253"/>
      <c r="H140" s="256">
        <v>3.5760000000000001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160</v>
      </c>
      <c r="AU140" s="262" t="s">
        <v>85</v>
      </c>
      <c r="AV140" s="14" t="s">
        <v>163</v>
      </c>
      <c r="AW140" s="14" t="s">
        <v>32</v>
      </c>
      <c r="AX140" s="14" t="s">
        <v>76</v>
      </c>
      <c r="AY140" s="262" t="s">
        <v>150</v>
      </c>
    </row>
    <row r="141" s="15" customFormat="1">
      <c r="A141" s="15"/>
      <c r="B141" s="263"/>
      <c r="C141" s="264"/>
      <c r="D141" s="242" t="s">
        <v>160</v>
      </c>
      <c r="E141" s="265" t="s">
        <v>1</v>
      </c>
      <c r="F141" s="266" t="s">
        <v>164</v>
      </c>
      <c r="G141" s="264"/>
      <c r="H141" s="267">
        <v>3.5760000000000001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160</v>
      </c>
      <c r="AU141" s="273" t="s">
        <v>85</v>
      </c>
      <c r="AV141" s="15" t="s">
        <v>158</v>
      </c>
      <c r="AW141" s="15" t="s">
        <v>32</v>
      </c>
      <c r="AX141" s="15" t="s">
        <v>83</v>
      </c>
      <c r="AY141" s="273" t="s">
        <v>150</v>
      </c>
    </row>
    <row r="142" s="2" customFormat="1" ht="24.15" customHeight="1">
      <c r="A142" s="38"/>
      <c r="B142" s="39"/>
      <c r="C142" s="227" t="s">
        <v>85</v>
      </c>
      <c r="D142" s="227" t="s">
        <v>153</v>
      </c>
      <c r="E142" s="228" t="s">
        <v>165</v>
      </c>
      <c r="F142" s="229" t="s">
        <v>166</v>
      </c>
      <c r="G142" s="230" t="s">
        <v>156</v>
      </c>
      <c r="H142" s="231">
        <v>3.5760000000000001</v>
      </c>
      <c r="I142" s="232"/>
      <c r="J142" s="233">
        <f>ROUND(I142*H142,2)</f>
        <v>0</v>
      </c>
      <c r="K142" s="229" t="s">
        <v>157</v>
      </c>
      <c r="L142" s="44"/>
      <c r="M142" s="234" t="s">
        <v>1</v>
      </c>
      <c r="N142" s="235" t="s">
        <v>41</v>
      </c>
      <c r="O142" s="91"/>
      <c r="P142" s="236">
        <f>O142*H142</f>
        <v>0</v>
      </c>
      <c r="Q142" s="236">
        <v>0.0043800000000000002</v>
      </c>
      <c r="R142" s="236">
        <f>Q142*H142</f>
        <v>0.015662880000000001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158</v>
      </c>
      <c r="AT142" s="238" t="s">
        <v>153</v>
      </c>
      <c r="AU142" s="238" t="s">
        <v>85</v>
      </c>
      <c r="AY142" s="17" t="s">
        <v>150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83</v>
      </c>
      <c r="BK142" s="239">
        <f>ROUND(I142*H142,2)</f>
        <v>0</v>
      </c>
      <c r="BL142" s="17" t="s">
        <v>158</v>
      </c>
      <c r="BM142" s="238" t="s">
        <v>167</v>
      </c>
    </row>
    <row r="143" s="2" customFormat="1" ht="16.5" customHeight="1">
      <c r="A143" s="38"/>
      <c r="B143" s="39"/>
      <c r="C143" s="227" t="s">
        <v>163</v>
      </c>
      <c r="D143" s="227" t="s">
        <v>153</v>
      </c>
      <c r="E143" s="228" t="s">
        <v>168</v>
      </c>
      <c r="F143" s="229" t="s">
        <v>169</v>
      </c>
      <c r="G143" s="230" t="s">
        <v>156</v>
      </c>
      <c r="H143" s="231">
        <v>3.5760000000000001</v>
      </c>
      <c r="I143" s="232"/>
      <c r="J143" s="233">
        <f>ROUND(I143*H143,2)</f>
        <v>0</v>
      </c>
      <c r="K143" s="229" t="s">
        <v>157</v>
      </c>
      <c r="L143" s="44"/>
      <c r="M143" s="234" t="s">
        <v>1</v>
      </c>
      <c r="N143" s="235" t="s">
        <v>41</v>
      </c>
      <c r="O143" s="91"/>
      <c r="P143" s="236">
        <f>O143*H143</f>
        <v>0</v>
      </c>
      <c r="Q143" s="236">
        <v>0.0039100000000000003</v>
      </c>
      <c r="R143" s="236">
        <f>Q143*H143</f>
        <v>0.01398216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158</v>
      </c>
      <c r="AT143" s="238" t="s">
        <v>153</v>
      </c>
      <c r="AU143" s="238" t="s">
        <v>85</v>
      </c>
      <c r="AY143" s="17" t="s">
        <v>150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83</v>
      </c>
      <c r="BK143" s="239">
        <f>ROUND(I143*H143,2)</f>
        <v>0</v>
      </c>
      <c r="BL143" s="17" t="s">
        <v>158</v>
      </c>
      <c r="BM143" s="238" t="s">
        <v>170</v>
      </c>
    </row>
    <row r="144" s="2" customFormat="1" ht="24.15" customHeight="1">
      <c r="A144" s="38"/>
      <c r="B144" s="39"/>
      <c r="C144" s="227" t="s">
        <v>158</v>
      </c>
      <c r="D144" s="227" t="s">
        <v>153</v>
      </c>
      <c r="E144" s="228" t="s">
        <v>171</v>
      </c>
      <c r="F144" s="229" t="s">
        <v>172</v>
      </c>
      <c r="G144" s="230" t="s">
        <v>173</v>
      </c>
      <c r="H144" s="231">
        <v>18.800000000000001</v>
      </c>
      <c r="I144" s="232"/>
      <c r="J144" s="233">
        <f>ROUND(I144*H144,2)</f>
        <v>0</v>
      </c>
      <c r="K144" s="229" t="s">
        <v>157</v>
      </c>
      <c r="L144" s="44"/>
      <c r="M144" s="234" t="s">
        <v>1</v>
      </c>
      <c r="N144" s="235" t="s">
        <v>41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158</v>
      </c>
      <c r="AT144" s="238" t="s">
        <v>153</v>
      </c>
      <c r="AU144" s="238" t="s">
        <v>85</v>
      </c>
      <c r="AY144" s="17" t="s">
        <v>150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83</v>
      </c>
      <c r="BK144" s="239">
        <f>ROUND(I144*H144,2)</f>
        <v>0</v>
      </c>
      <c r="BL144" s="17" t="s">
        <v>158</v>
      </c>
      <c r="BM144" s="238" t="s">
        <v>174</v>
      </c>
    </row>
    <row r="145" s="13" customFormat="1">
      <c r="A145" s="13"/>
      <c r="B145" s="240"/>
      <c r="C145" s="241"/>
      <c r="D145" s="242" t="s">
        <v>160</v>
      </c>
      <c r="E145" s="243" t="s">
        <v>1</v>
      </c>
      <c r="F145" s="244" t="s">
        <v>175</v>
      </c>
      <c r="G145" s="241"/>
      <c r="H145" s="245">
        <v>6.54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160</v>
      </c>
      <c r="AU145" s="251" t="s">
        <v>85</v>
      </c>
      <c r="AV145" s="13" t="s">
        <v>85</v>
      </c>
      <c r="AW145" s="13" t="s">
        <v>32</v>
      </c>
      <c r="AX145" s="13" t="s">
        <v>76</v>
      </c>
      <c r="AY145" s="251" t="s">
        <v>150</v>
      </c>
    </row>
    <row r="146" s="13" customFormat="1">
      <c r="A146" s="13"/>
      <c r="B146" s="240"/>
      <c r="C146" s="241"/>
      <c r="D146" s="242" t="s">
        <v>160</v>
      </c>
      <c r="E146" s="243" t="s">
        <v>1</v>
      </c>
      <c r="F146" s="244" t="s">
        <v>176</v>
      </c>
      <c r="G146" s="241"/>
      <c r="H146" s="245">
        <v>12.26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160</v>
      </c>
      <c r="AU146" s="251" t="s">
        <v>85</v>
      </c>
      <c r="AV146" s="13" t="s">
        <v>85</v>
      </c>
      <c r="AW146" s="13" t="s">
        <v>32</v>
      </c>
      <c r="AX146" s="13" t="s">
        <v>76</v>
      </c>
      <c r="AY146" s="251" t="s">
        <v>150</v>
      </c>
    </row>
    <row r="147" s="14" customFormat="1">
      <c r="A147" s="14"/>
      <c r="B147" s="252"/>
      <c r="C147" s="253"/>
      <c r="D147" s="242" t="s">
        <v>160</v>
      </c>
      <c r="E147" s="254" t="s">
        <v>1</v>
      </c>
      <c r="F147" s="255" t="s">
        <v>162</v>
      </c>
      <c r="G147" s="253"/>
      <c r="H147" s="256">
        <v>18.800000000000001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160</v>
      </c>
      <c r="AU147" s="262" t="s">
        <v>85</v>
      </c>
      <c r="AV147" s="14" t="s">
        <v>163</v>
      </c>
      <c r="AW147" s="14" t="s">
        <v>32</v>
      </c>
      <c r="AX147" s="14" t="s">
        <v>76</v>
      </c>
      <c r="AY147" s="262" t="s">
        <v>150</v>
      </c>
    </row>
    <row r="148" s="15" customFormat="1">
      <c r="A148" s="15"/>
      <c r="B148" s="263"/>
      <c r="C148" s="264"/>
      <c r="D148" s="242" t="s">
        <v>160</v>
      </c>
      <c r="E148" s="265" t="s">
        <v>1</v>
      </c>
      <c r="F148" s="266" t="s">
        <v>164</v>
      </c>
      <c r="G148" s="264"/>
      <c r="H148" s="267">
        <v>18.800000000000001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160</v>
      </c>
      <c r="AU148" s="273" t="s">
        <v>85</v>
      </c>
      <c r="AV148" s="15" t="s">
        <v>158</v>
      </c>
      <c r="AW148" s="15" t="s">
        <v>32</v>
      </c>
      <c r="AX148" s="15" t="s">
        <v>83</v>
      </c>
      <c r="AY148" s="273" t="s">
        <v>150</v>
      </c>
    </row>
    <row r="149" s="2" customFormat="1" ht="21.75" customHeight="1">
      <c r="A149" s="38"/>
      <c r="B149" s="39"/>
      <c r="C149" s="274" t="s">
        <v>177</v>
      </c>
      <c r="D149" s="274" t="s">
        <v>178</v>
      </c>
      <c r="E149" s="275" t="s">
        <v>179</v>
      </c>
      <c r="F149" s="276" t="s">
        <v>180</v>
      </c>
      <c r="G149" s="277" t="s">
        <v>173</v>
      </c>
      <c r="H149" s="278">
        <v>19.739999999999998</v>
      </c>
      <c r="I149" s="279"/>
      <c r="J149" s="280">
        <f>ROUND(I149*H149,2)</f>
        <v>0</v>
      </c>
      <c r="K149" s="276" t="s">
        <v>157</v>
      </c>
      <c r="L149" s="281"/>
      <c r="M149" s="282" t="s">
        <v>1</v>
      </c>
      <c r="N149" s="283" t="s">
        <v>41</v>
      </c>
      <c r="O149" s="91"/>
      <c r="P149" s="236">
        <f>O149*H149</f>
        <v>0</v>
      </c>
      <c r="Q149" s="236">
        <v>0.00029999999999999997</v>
      </c>
      <c r="R149" s="236">
        <f>Q149*H149</f>
        <v>0.0059219999999999993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181</v>
      </c>
      <c r="AT149" s="238" t="s">
        <v>178</v>
      </c>
      <c r="AU149" s="238" t="s">
        <v>85</v>
      </c>
      <c r="AY149" s="17" t="s">
        <v>150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83</v>
      </c>
      <c r="BK149" s="239">
        <f>ROUND(I149*H149,2)</f>
        <v>0</v>
      </c>
      <c r="BL149" s="17" t="s">
        <v>158</v>
      </c>
      <c r="BM149" s="238" t="s">
        <v>182</v>
      </c>
    </row>
    <row r="150" s="13" customFormat="1">
      <c r="A150" s="13"/>
      <c r="B150" s="240"/>
      <c r="C150" s="241"/>
      <c r="D150" s="242" t="s">
        <v>160</v>
      </c>
      <c r="E150" s="241"/>
      <c r="F150" s="244" t="s">
        <v>183</v>
      </c>
      <c r="G150" s="241"/>
      <c r="H150" s="245">
        <v>19.739999999999998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160</v>
      </c>
      <c r="AU150" s="251" t="s">
        <v>85</v>
      </c>
      <c r="AV150" s="13" t="s">
        <v>85</v>
      </c>
      <c r="AW150" s="13" t="s">
        <v>4</v>
      </c>
      <c r="AX150" s="13" t="s">
        <v>83</v>
      </c>
      <c r="AY150" s="251" t="s">
        <v>150</v>
      </c>
    </row>
    <row r="151" s="2" customFormat="1" ht="24.15" customHeight="1">
      <c r="A151" s="38"/>
      <c r="B151" s="39"/>
      <c r="C151" s="227" t="s">
        <v>151</v>
      </c>
      <c r="D151" s="227" t="s">
        <v>153</v>
      </c>
      <c r="E151" s="228" t="s">
        <v>184</v>
      </c>
      <c r="F151" s="229" t="s">
        <v>185</v>
      </c>
      <c r="G151" s="230" t="s">
        <v>186</v>
      </c>
      <c r="H151" s="231">
        <v>0.050000000000000003</v>
      </c>
      <c r="I151" s="232"/>
      <c r="J151" s="233">
        <f>ROUND(I151*H151,2)</f>
        <v>0</v>
      </c>
      <c r="K151" s="229" t="s">
        <v>157</v>
      </c>
      <c r="L151" s="44"/>
      <c r="M151" s="234" t="s">
        <v>1</v>
      </c>
      <c r="N151" s="235" t="s">
        <v>41</v>
      </c>
      <c r="O151" s="91"/>
      <c r="P151" s="236">
        <f>O151*H151</f>
        <v>0</v>
      </c>
      <c r="Q151" s="236">
        <v>2.3010199999999998</v>
      </c>
      <c r="R151" s="236">
        <f>Q151*H151</f>
        <v>0.115051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158</v>
      </c>
      <c r="AT151" s="238" t="s">
        <v>153</v>
      </c>
      <c r="AU151" s="238" t="s">
        <v>85</v>
      </c>
      <c r="AY151" s="17" t="s">
        <v>150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83</v>
      </c>
      <c r="BK151" s="239">
        <f>ROUND(I151*H151,2)</f>
        <v>0</v>
      </c>
      <c r="BL151" s="17" t="s">
        <v>158</v>
      </c>
      <c r="BM151" s="238" t="s">
        <v>187</v>
      </c>
    </row>
    <row r="152" s="13" customFormat="1">
      <c r="A152" s="13"/>
      <c r="B152" s="240"/>
      <c r="C152" s="241"/>
      <c r="D152" s="242" t="s">
        <v>160</v>
      </c>
      <c r="E152" s="243" t="s">
        <v>1</v>
      </c>
      <c r="F152" s="244" t="s">
        <v>188</v>
      </c>
      <c r="G152" s="241"/>
      <c r="H152" s="245">
        <v>0.050000000000000003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160</v>
      </c>
      <c r="AU152" s="251" t="s">
        <v>85</v>
      </c>
      <c r="AV152" s="13" t="s">
        <v>85</v>
      </c>
      <c r="AW152" s="13" t="s">
        <v>32</v>
      </c>
      <c r="AX152" s="13" t="s">
        <v>76</v>
      </c>
      <c r="AY152" s="251" t="s">
        <v>150</v>
      </c>
    </row>
    <row r="153" s="14" customFormat="1">
      <c r="A153" s="14"/>
      <c r="B153" s="252"/>
      <c r="C153" s="253"/>
      <c r="D153" s="242" t="s">
        <v>160</v>
      </c>
      <c r="E153" s="254" t="s">
        <v>1</v>
      </c>
      <c r="F153" s="255" t="s">
        <v>162</v>
      </c>
      <c r="G153" s="253"/>
      <c r="H153" s="256">
        <v>0.050000000000000003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160</v>
      </c>
      <c r="AU153" s="262" t="s">
        <v>85</v>
      </c>
      <c r="AV153" s="14" t="s">
        <v>163</v>
      </c>
      <c r="AW153" s="14" t="s">
        <v>32</v>
      </c>
      <c r="AX153" s="14" t="s">
        <v>76</v>
      </c>
      <c r="AY153" s="262" t="s">
        <v>150</v>
      </c>
    </row>
    <row r="154" s="15" customFormat="1">
      <c r="A154" s="15"/>
      <c r="B154" s="263"/>
      <c r="C154" s="264"/>
      <c r="D154" s="242" t="s">
        <v>160</v>
      </c>
      <c r="E154" s="265" t="s">
        <v>1</v>
      </c>
      <c r="F154" s="266" t="s">
        <v>164</v>
      </c>
      <c r="G154" s="264"/>
      <c r="H154" s="267">
        <v>0.050000000000000003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160</v>
      </c>
      <c r="AU154" s="273" t="s">
        <v>85</v>
      </c>
      <c r="AV154" s="15" t="s">
        <v>158</v>
      </c>
      <c r="AW154" s="15" t="s">
        <v>32</v>
      </c>
      <c r="AX154" s="15" t="s">
        <v>83</v>
      </c>
      <c r="AY154" s="273" t="s">
        <v>150</v>
      </c>
    </row>
    <row r="155" s="12" customFormat="1" ht="22.8" customHeight="1">
      <c r="A155" s="12"/>
      <c r="B155" s="211"/>
      <c r="C155" s="212"/>
      <c r="D155" s="213" t="s">
        <v>75</v>
      </c>
      <c r="E155" s="225" t="s">
        <v>189</v>
      </c>
      <c r="F155" s="225" t="s">
        <v>190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SUM(P156:P173)</f>
        <v>0</v>
      </c>
      <c r="Q155" s="219"/>
      <c r="R155" s="220">
        <f>SUM(R156:R173)</f>
        <v>0.0052394</v>
      </c>
      <c r="S155" s="219"/>
      <c r="T155" s="221">
        <f>SUM(T156:T173)</f>
        <v>0.64921999999999991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83</v>
      </c>
      <c r="AT155" s="223" t="s">
        <v>75</v>
      </c>
      <c r="AU155" s="223" t="s">
        <v>83</v>
      </c>
      <c r="AY155" s="222" t="s">
        <v>150</v>
      </c>
      <c r="BK155" s="224">
        <f>SUM(BK156:BK173)</f>
        <v>0</v>
      </c>
    </row>
    <row r="156" s="2" customFormat="1" ht="16.5" customHeight="1">
      <c r="A156" s="38"/>
      <c r="B156" s="39"/>
      <c r="C156" s="227" t="s">
        <v>191</v>
      </c>
      <c r="D156" s="227" t="s">
        <v>153</v>
      </c>
      <c r="E156" s="228" t="s">
        <v>192</v>
      </c>
      <c r="F156" s="229" t="s">
        <v>193</v>
      </c>
      <c r="G156" s="230" t="s">
        <v>194</v>
      </c>
      <c r="H156" s="231">
        <v>20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41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158</v>
      </c>
      <c r="AT156" s="238" t="s">
        <v>153</v>
      </c>
      <c r="AU156" s="238" t="s">
        <v>85</v>
      </c>
      <c r="AY156" s="17" t="s">
        <v>150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83</v>
      </c>
      <c r="BK156" s="239">
        <f>ROUND(I156*H156,2)</f>
        <v>0</v>
      </c>
      <c r="BL156" s="17" t="s">
        <v>158</v>
      </c>
      <c r="BM156" s="238" t="s">
        <v>195</v>
      </c>
    </row>
    <row r="157" s="2" customFormat="1" ht="33" customHeight="1">
      <c r="A157" s="38"/>
      <c r="B157" s="39"/>
      <c r="C157" s="227" t="s">
        <v>181</v>
      </c>
      <c r="D157" s="227" t="s">
        <v>153</v>
      </c>
      <c r="E157" s="228" t="s">
        <v>196</v>
      </c>
      <c r="F157" s="229" t="s">
        <v>197</v>
      </c>
      <c r="G157" s="230" t="s">
        <v>156</v>
      </c>
      <c r="H157" s="231">
        <v>30.82</v>
      </c>
      <c r="I157" s="232"/>
      <c r="J157" s="233">
        <f>ROUND(I157*H157,2)</f>
        <v>0</v>
      </c>
      <c r="K157" s="229" t="s">
        <v>157</v>
      </c>
      <c r="L157" s="44"/>
      <c r="M157" s="234" t="s">
        <v>1</v>
      </c>
      <c r="N157" s="235" t="s">
        <v>41</v>
      </c>
      <c r="O157" s="91"/>
      <c r="P157" s="236">
        <f>O157*H157</f>
        <v>0</v>
      </c>
      <c r="Q157" s="236">
        <v>0.00012999999999999999</v>
      </c>
      <c r="R157" s="236">
        <f>Q157*H157</f>
        <v>0.0040065999999999999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158</v>
      </c>
      <c r="AT157" s="238" t="s">
        <v>153</v>
      </c>
      <c r="AU157" s="238" t="s">
        <v>85</v>
      </c>
      <c r="AY157" s="17" t="s">
        <v>150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83</v>
      </c>
      <c r="BK157" s="239">
        <f>ROUND(I157*H157,2)</f>
        <v>0</v>
      </c>
      <c r="BL157" s="17" t="s">
        <v>158</v>
      </c>
      <c r="BM157" s="238" t="s">
        <v>198</v>
      </c>
    </row>
    <row r="158" s="13" customFormat="1">
      <c r="A158" s="13"/>
      <c r="B158" s="240"/>
      <c r="C158" s="241"/>
      <c r="D158" s="242" t="s">
        <v>160</v>
      </c>
      <c r="E158" s="243" t="s">
        <v>1</v>
      </c>
      <c r="F158" s="244" t="s">
        <v>199</v>
      </c>
      <c r="G158" s="241"/>
      <c r="H158" s="245">
        <v>30.82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160</v>
      </c>
      <c r="AU158" s="251" t="s">
        <v>85</v>
      </c>
      <c r="AV158" s="13" t="s">
        <v>85</v>
      </c>
      <c r="AW158" s="13" t="s">
        <v>32</v>
      </c>
      <c r="AX158" s="13" t="s">
        <v>76</v>
      </c>
      <c r="AY158" s="251" t="s">
        <v>150</v>
      </c>
    </row>
    <row r="159" s="14" customFormat="1">
      <c r="A159" s="14"/>
      <c r="B159" s="252"/>
      <c r="C159" s="253"/>
      <c r="D159" s="242" t="s">
        <v>160</v>
      </c>
      <c r="E159" s="254" t="s">
        <v>1</v>
      </c>
      <c r="F159" s="255" t="s">
        <v>162</v>
      </c>
      <c r="G159" s="253"/>
      <c r="H159" s="256">
        <v>30.82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160</v>
      </c>
      <c r="AU159" s="262" t="s">
        <v>85</v>
      </c>
      <c r="AV159" s="14" t="s">
        <v>163</v>
      </c>
      <c r="AW159" s="14" t="s">
        <v>32</v>
      </c>
      <c r="AX159" s="14" t="s">
        <v>76</v>
      </c>
      <c r="AY159" s="262" t="s">
        <v>150</v>
      </c>
    </row>
    <row r="160" s="15" customFormat="1">
      <c r="A160" s="15"/>
      <c r="B160" s="263"/>
      <c r="C160" s="264"/>
      <c r="D160" s="242" t="s">
        <v>160</v>
      </c>
      <c r="E160" s="265" t="s">
        <v>1</v>
      </c>
      <c r="F160" s="266" t="s">
        <v>164</v>
      </c>
      <c r="G160" s="264"/>
      <c r="H160" s="267">
        <v>30.82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160</v>
      </c>
      <c r="AU160" s="273" t="s">
        <v>85</v>
      </c>
      <c r="AV160" s="15" t="s">
        <v>158</v>
      </c>
      <c r="AW160" s="15" t="s">
        <v>32</v>
      </c>
      <c r="AX160" s="15" t="s">
        <v>83</v>
      </c>
      <c r="AY160" s="273" t="s">
        <v>150</v>
      </c>
    </row>
    <row r="161" s="2" customFormat="1" ht="24.15" customHeight="1">
      <c r="A161" s="38"/>
      <c r="B161" s="39"/>
      <c r="C161" s="227" t="s">
        <v>189</v>
      </c>
      <c r="D161" s="227" t="s">
        <v>153</v>
      </c>
      <c r="E161" s="228" t="s">
        <v>200</v>
      </c>
      <c r="F161" s="229" t="s">
        <v>201</v>
      </c>
      <c r="G161" s="230" t="s">
        <v>156</v>
      </c>
      <c r="H161" s="231">
        <v>30.82</v>
      </c>
      <c r="I161" s="232"/>
      <c r="J161" s="233">
        <f>ROUND(I161*H161,2)</f>
        <v>0</v>
      </c>
      <c r="K161" s="229" t="s">
        <v>157</v>
      </c>
      <c r="L161" s="44"/>
      <c r="M161" s="234" t="s">
        <v>1</v>
      </c>
      <c r="N161" s="235" t="s">
        <v>41</v>
      </c>
      <c r="O161" s="91"/>
      <c r="P161" s="236">
        <f>O161*H161</f>
        <v>0</v>
      </c>
      <c r="Q161" s="236">
        <v>4.0000000000000003E-05</v>
      </c>
      <c r="R161" s="236">
        <f>Q161*H161</f>
        <v>0.0012328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158</v>
      </c>
      <c r="AT161" s="238" t="s">
        <v>153</v>
      </c>
      <c r="AU161" s="238" t="s">
        <v>85</v>
      </c>
      <c r="AY161" s="17" t="s">
        <v>150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83</v>
      </c>
      <c r="BK161" s="239">
        <f>ROUND(I161*H161,2)</f>
        <v>0</v>
      </c>
      <c r="BL161" s="17" t="s">
        <v>158</v>
      </c>
      <c r="BM161" s="238" t="s">
        <v>202</v>
      </c>
    </row>
    <row r="162" s="2" customFormat="1" ht="33" customHeight="1">
      <c r="A162" s="38"/>
      <c r="B162" s="39"/>
      <c r="C162" s="227" t="s">
        <v>203</v>
      </c>
      <c r="D162" s="227" t="s">
        <v>153</v>
      </c>
      <c r="E162" s="228" t="s">
        <v>204</v>
      </c>
      <c r="F162" s="229" t="s">
        <v>205</v>
      </c>
      <c r="G162" s="230" t="s">
        <v>186</v>
      </c>
      <c r="H162" s="231">
        <v>0.050000000000000003</v>
      </c>
      <c r="I162" s="232"/>
      <c r="J162" s="233">
        <f>ROUND(I162*H162,2)</f>
        <v>0</v>
      </c>
      <c r="K162" s="229" t="s">
        <v>157</v>
      </c>
      <c r="L162" s="44"/>
      <c r="M162" s="234" t="s">
        <v>1</v>
      </c>
      <c r="N162" s="235" t="s">
        <v>41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2.2000000000000002</v>
      </c>
      <c r="T162" s="237">
        <f>S162*H162</f>
        <v>0.11000000000000001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158</v>
      </c>
      <c r="AT162" s="238" t="s">
        <v>153</v>
      </c>
      <c r="AU162" s="238" t="s">
        <v>85</v>
      </c>
      <c r="AY162" s="17" t="s">
        <v>150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83</v>
      </c>
      <c r="BK162" s="239">
        <f>ROUND(I162*H162,2)</f>
        <v>0</v>
      </c>
      <c r="BL162" s="17" t="s">
        <v>158</v>
      </c>
      <c r="BM162" s="238" t="s">
        <v>206</v>
      </c>
    </row>
    <row r="163" s="13" customFormat="1">
      <c r="A163" s="13"/>
      <c r="B163" s="240"/>
      <c r="C163" s="241"/>
      <c r="D163" s="242" t="s">
        <v>160</v>
      </c>
      <c r="E163" s="243" t="s">
        <v>1</v>
      </c>
      <c r="F163" s="244" t="s">
        <v>188</v>
      </c>
      <c r="G163" s="241"/>
      <c r="H163" s="245">
        <v>0.050000000000000003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160</v>
      </c>
      <c r="AU163" s="251" t="s">
        <v>85</v>
      </c>
      <c r="AV163" s="13" t="s">
        <v>85</v>
      </c>
      <c r="AW163" s="13" t="s">
        <v>32</v>
      </c>
      <c r="AX163" s="13" t="s">
        <v>76</v>
      </c>
      <c r="AY163" s="251" t="s">
        <v>150</v>
      </c>
    </row>
    <row r="164" s="14" customFormat="1">
      <c r="A164" s="14"/>
      <c r="B164" s="252"/>
      <c r="C164" s="253"/>
      <c r="D164" s="242" t="s">
        <v>160</v>
      </c>
      <c r="E164" s="254" t="s">
        <v>1</v>
      </c>
      <c r="F164" s="255" t="s">
        <v>162</v>
      </c>
      <c r="G164" s="253"/>
      <c r="H164" s="256">
        <v>0.050000000000000003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160</v>
      </c>
      <c r="AU164" s="262" t="s">
        <v>85</v>
      </c>
      <c r="AV164" s="14" t="s">
        <v>163</v>
      </c>
      <c r="AW164" s="14" t="s">
        <v>32</v>
      </c>
      <c r="AX164" s="14" t="s">
        <v>76</v>
      </c>
      <c r="AY164" s="262" t="s">
        <v>150</v>
      </c>
    </row>
    <row r="165" s="15" customFormat="1">
      <c r="A165" s="15"/>
      <c r="B165" s="263"/>
      <c r="C165" s="264"/>
      <c r="D165" s="242" t="s">
        <v>160</v>
      </c>
      <c r="E165" s="265" t="s">
        <v>1</v>
      </c>
      <c r="F165" s="266" t="s">
        <v>164</v>
      </c>
      <c r="G165" s="264"/>
      <c r="H165" s="267">
        <v>0.050000000000000003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160</v>
      </c>
      <c r="AU165" s="273" t="s">
        <v>85</v>
      </c>
      <c r="AV165" s="15" t="s">
        <v>158</v>
      </c>
      <c r="AW165" s="15" t="s">
        <v>32</v>
      </c>
      <c r="AX165" s="15" t="s">
        <v>83</v>
      </c>
      <c r="AY165" s="273" t="s">
        <v>150</v>
      </c>
    </row>
    <row r="166" s="2" customFormat="1" ht="24.15" customHeight="1">
      <c r="A166" s="38"/>
      <c r="B166" s="39"/>
      <c r="C166" s="227" t="s">
        <v>207</v>
      </c>
      <c r="D166" s="227" t="s">
        <v>153</v>
      </c>
      <c r="E166" s="228" t="s">
        <v>208</v>
      </c>
      <c r="F166" s="229" t="s">
        <v>209</v>
      </c>
      <c r="G166" s="230" t="s">
        <v>156</v>
      </c>
      <c r="H166" s="231">
        <v>12.539999999999999</v>
      </c>
      <c r="I166" s="232"/>
      <c r="J166" s="233">
        <f>ROUND(I166*H166,2)</f>
        <v>0</v>
      </c>
      <c r="K166" s="229" t="s">
        <v>157</v>
      </c>
      <c r="L166" s="44"/>
      <c r="M166" s="234" t="s">
        <v>1</v>
      </c>
      <c r="N166" s="235" t="s">
        <v>41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0.042999999999999997</v>
      </c>
      <c r="T166" s="237">
        <f>S166*H166</f>
        <v>0.53921999999999992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158</v>
      </c>
      <c r="AT166" s="238" t="s">
        <v>153</v>
      </c>
      <c r="AU166" s="238" t="s">
        <v>85</v>
      </c>
      <c r="AY166" s="17" t="s">
        <v>150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83</v>
      </c>
      <c r="BK166" s="239">
        <f>ROUND(I166*H166,2)</f>
        <v>0</v>
      </c>
      <c r="BL166" s="17" t="s">
        <v>158</v>
      </c>
      <c r="BM166" s="238" t="s">
        <v>210</v>
      </c>
    </row>
    <row r="167" s="13" customFormat="1">
      <c r="A167" s="13"/>
      <c r="B167" s="240"/>
      <c r="C167" s="241"/>
      <c r="D167" s="242" t="s">
        <v>160</v>
      </c>
      <c r="E167" s="243" t="s">
        <v>1</v>
      </c>
      <c r="F167" s="244" t="s">
        <v>211</v>
      </c>
      <c r="G167" s="241"/>
      <c r="H167" s="245">
        <v>12.539999999999999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160</v>
      </c>
      <c r="AU167" s="251" t="s">
        <v>85</v>
      </c>
      <c r="AV167" s="13" t="s">
        <v>85</v>
      </c>
      <c r="AW167" s="13" t="s">
        <v>32</v>
      </c>
      <c r="AX167" s="13" t="s">
        <v>76</v>
      </c>
      <c r="AY167" s="251" t="s">
        <v>150</v>
      </c>
    </row>
    <row r="168" s="14" customFormat="1">
      <c r="A168" s="14"/>
      <c r="B168" s="252"/>
      <c r="C168" s="253"/>
      <c r="D168" s="242" t="s">
        <v>160</v>
      </c>
      <c r="E168" s="254" t="s">
        <v>1</v>
      </c>
      <c r="F168" s="255" t="s">
        <v>162</v>
      </c>
      <c r="G168" s="253"/>
      <c r="H168" s="256">
        <v>12.539999999999999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160</v>
      </c>
      <c r="AU168" s="262" t="s">
        <v>85</v>
      </c>
      <c r="AV168" s="14" t="s">
        <v>163</v>
      </c>
      <c r="AW168" s="14" t="s">
        <v>32</v>
      </c>
      <c r="AX168" s="14" t="s">
        <v>76</v>
      </c>
      <c r="AY168" s="262" t="s">
        <v>150</v>
      </c>
    </row>
    <row r="169" s="15" customFormat="1">
      <c r="A169" s="15"/>
      <c r="B169" s="263"/>
      <c r="C169" s="264"/>
      <c r="D169" s="242" t="s">
        <v>160</v>
      </c>
      <c r="E169" s="265" t="s">
        <v>1</v>
      </c>
      <c r="F169" s="266" t="s">
        <v>164</v>
      </c>
      <c r="G169" s="264"/>
      <c r="H169" s="267">
        <v>12.539999999999999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160</v>
      </c>
      <c r="AU169" s="273" t="s">
        <v>85</v>
      </c>
      <c r="AV169" s="15" t="s">
        <v>158</v>
      </c>
      <c r="AW169" s="15" t="s">
        <v>32</v>
      </c>
      <c r="AX169" s="15" t="s">
        <v>83</v>
      </c>
      <c r="AY169" s="273" t="s">
        <v>150</v>
      </c>
    </row>
    <row r="170" s="2" customFormat="1" ht="24.15" customHeight="1">
      <c r="A170" s="38"/>
      <c r="B170" s="39"/>
      <c r="C170" s="227" t="s">
        <v>212</v>
      </c>
      <c r="D170" s="227" t="s">
        <v>153</v>
      </c>
      <c r="E170" s="228" t="s">
        <v>213</v>
      </c>
      <c r="F170" s="229" t="s">
        <v>214</v>
      </c>
      <c r="G170" s="230" t="s">
        <v>173</v>
      </c>
      <c r="H170" s="231">
        <v>4.4400000000000004</v>
      </c>
      <c r="I170" s="232"/>
      <c r="J170" s="233">
        <f>ROUND(I170*H170,2)</f>
        <v>0</v>
      </c>
      <c r="K170" s="229" t="s">
        <v>157</v>
      </c>
      <c r="L170" s="44"/>
      <c r="M170" s="234" t="s">
        <v>1</v>
      </c>
      <c r="N170" s="235" t="s">
        <v>41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158</v>
      </c>
      <c r="AT170" s="238" t="s">
        <v>153</v>
      </c>
      <c r="AU170" s="238" t="s">
        <v>85</v>
      </c>
      <c r="AY170" s="17" t="s">
        <v>150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83</v>
      </c>
      <c r="BK170" s="239">
        <f>ROUND(I170*H170,2)</f>
        <v>0</v>
      </c>
      <c r="BL170" s="17" t="s">
        <v>158</v>
      </c>
      <c r="BM170" s="238" t="s">
        <v>215</v>
      </c>
    </row>
    <row r="171" s="13" customFormat="1">
      <c r="A171" s="13"/>
      <c r="B171" s="240"/>
      <c r="C171" s="241"/>
      <c r="D171" s="242" t="s">
        <v>160</v>
      </c>
      <c r="E171" s="243" t="s">
        <v>1</v>
      </c>
      <c r="F171" s="244" t="s">
        <v>216</v>
      </c>
      <c r="G171" s="241"/>
      <c r="H171" s="245">
        <v>4.4400000000000004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160</v>
      </c>
      <c r="AU171" s="251" t="s">
        <v>85</v>
      </c>
      <c r="AV171" s="13" t="s">
        <v>85</v>
      </c>
      <c r="AW171" s="13" t="s">
        <v>32</v>
      </c>
      <c r="AX171" s="13" t="s">
        <v>76</v>
      </c>
      <c r="AY171" s="251" t="s">
        <v>150</v>
      </c>
    </row>
    <row r="172" s="14" customFormat="1">
      <c r="A172" s="14"/>
      <c r="B172" s="252"/>
      <c r="C172" s="253"/>
      <c r="D172" s="242" t="s">
        <v>160</v>
      </c>
      <c r="E172" s="254" t="s">
        <v>1</v>
      </c>
      <c r="F172" s="255" t="s">
        <v>162</v>
      </c>
      <c r="G172" s="253"/>
      <c r="H172" s="256">
        <v>4.4400000000000004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160</v>
      </c>
      <c r="AU172" s="262" t="s">
        <v>85</v>
      </c>
      <c r="AV172" s="14" t="s">
        <v>163</v>
      </c>
      <c r="AW172" s="14" t="s">
        <v>32</v>
      </c>
      <c r="AX172" s="14" t="s">
        <v>76</v>
      </c>
      <c r="AY172" s="262" t="s">
        <v>150</v>
      </c>
    </row>
    <row r="173" s="15" customFormat="1">
      <c r="A173" s="15"/>
      <c r="B173" s="263"/>
      <c r="C173" s="264"/>
      <c r="D173" s="242" t="s">
        <v>160</v>
      </c>
      <c r="E173" s="265" t="s">
        <v>1</v>
      </c>
      <c r="F173" s="266" t="s">
        <v>164</v>
      </c>
      <c r="G173" s="264"/>
      <c r="H173" s="267">
        <v>4.4400000000000004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3" t="s">
        <v>160</v>
      </c>
      <c r="AU173" s="273" t="s">
        <v>85</v>
      </c>
      <c r="AV173" s="15" t="s">
        <v>158</v>
      </c>
      <c r="AW173" s="15" t="s">
        <v>32</v>
      </c>
      <c r="AX173" s="15" t="s">
        <v>83</v>
      </c>
      <c r="AY173" s="273" t="s">
        <v>150</v>
      </c>
    </row>
    <row r="174" s="12" customFormat="1" ht="22.8" customHeight="1">
      <c r="A174" s="12"/>
      <c r="B174" s="211"/>
      <c r="C174" s="212"/>
      <c r="D174" s="213" t="s">
        <v>75</v>
      </c>
      <c r="E174" s="225" t="s">
        <v>217</v>
      </c>
      <c r="F174" s="225" t="s">
        <v>218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SUM(P175:P179)</f>
        <v>0</v>
      </c>
      <c r="Q174" s="219"/>
      <c r="R174" s="220">
        <f>SUM(R175:R179)</f>
        <v>0</v>
      </c>
      <c r="S174" s="219"/>
      <c r="T174" s="221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75</v>
      </c>
      <c r="AU174" s="223" t="s">
        <v>83</v>
      </c>
      <c r="AY174" s="222" t="s">
        <v>150</v>
      </c>
      <c r="BK174" s="224">
        <f>SUM(BK175:BK179)</f>
        <v>0</v>
      </c>
    </row>
    <row r="175" s="2" customFormat="1" ht="24.15" customHeight="1">
      <c r="A175" s="38"/>
      <c r="B175" s="39"/>
      <c r="C175" s="227" t="s">
        <v>219</v>
      </c>
      <c r="D175" s="227" t="s">
        <v>153</v>
      </c>
      <c r="E175" s="228" t="s">
        <v>220</v>
      </c>
      <c r="F175" s="229" t="s">
        <v>221</v>
      </c>
      <c r="G175" s="230" t="s">
        <v>222</v>
      </c>
      <c r="H175" s="231">
        <v>1.569</v>
      </c>
      <c r="I175" s="232"/>
      <c r="J175" s="233">
        <f>ROUND(I175*H175,2)</f>
        <v>0</v>
      </c>
      <c r="K175" s="229" t="s">
        <v>157</v>
      </c>
      <c r="L175" s="44"/>
      <c r="M175" s="234" t="s">
        <v>1</v>
      </c>
      <c r="N175" s="235" t="s">
        <v>41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158</v>
      </c>
      <c r="AT175" s="238" t="s">
        <v>153</v>
      </c>
      <c r="AU175" s="238" t="s">
        <v>85</v>
      </c>
      <c r="AY175" s="17" t="s">
        <v>150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83</v>
      </c>
      <c r="BK175" s="239">
        <f>ROUND(I175*H175,2)</f>
        <v>0</v>
      </c>
      <c r="BL175" s="17" t="s">
        <v>158</v>
      </c>
      <c r="BM175" s="238" t="s">
        <v>223</v>
      </c>
    </row>
    <row r="176" s="2" customFormat="1" ht="24.15" customHeight="1">
      <c r="A176" s="38"/>
      <c r="B176" s="39"/>
      <c r="C176" s="227" t="s">
        <v>224</v>
      </c>
      <c r="D176" s="227" t="s">
        <v>153</v>
      </c>
      <c r="E176" s="228" t="s">
        <v>225</v>
      </c>
      <c r="F176" s="229" t="s">
        <v>226</v>
      </c>
      <c r="G176" s="230" t="s">
        <v>222</v>
      </c>
      <c r="H176" s="231">
        <v>1.569</v>
      </c>
      <c r="I176" s="232"/>
      <c r="J176" s="233">
        <f>ROUND(I176*H176,2)</f>
        <v>0</v>
      </c>
      <c r="K176" s="229" t="s">
        <v>157</v>
      </c>
      <c r="L176" s="44"/>
      <c r="M176" s="234" t="s">
        <v>1</v>
      </c>
      <c r="N176" s="235" t="s">
        <v>41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158</v>
      </c>
      <c r="AT176" s="238" t="s">
        <v>153</v>
      </c>
      <c r="AU176" s="238" t="s">
        <v>85</v>
      </c>
      <c r="AY176" s="17" t="s">
        <v>150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83</v>
      </c>
      <c r="BK176" s="239">
        <f>ROUND(I176*H176,2)</f>
        <v>0</v>
      </c>
      <c r="BL176" s="17" t="s">
        <v>158</v>
      </c>
      <c r="BM176" s="238" t="s">
        <v>227</v>
      </c>
    </row>
    <row r="177" s="2" customFormat="1" ht="24.15" customHeight="1">
      <c r="A177" s="38"/>
      <c r="B177" s="39"/>
      <c r="C177" s="227" t="s">
        <v>8</v>
      </c>
      <c r="D177" s="227" t="s">
        <v>153</v>
      </c>
      <c r="E177" s="228" t="s">
        <v>228</v>
      </c>
      <c r="F177" s="229" t="s">
        <v>229</v>
      </c>
      <c r="G177" s="230" t="s">
        <v>222</v>
      </c>
      <c r="H177" s="231">
        <v>14.121</v>
      </c>
      <c r="I177" s="232"/>
      <c r="J177" s="233">
        <f>ROUND(I177*H177,2)</f>
        <v>0</v>
      </c>
      <c r="K177" s="229" t="s">
        <v>157</v>
      </c>
      <c r="L177" s="44"/>
      <c r="M177" s="234" t="s">
        <v>1</v>
      </c>
      <c r="N177" s="235" t="s">
        <v>41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158</v>
      </c>
      <c r="AT177" s="238" t="s">
        <v>153</v>
      </c>
      <c r="AU177" s="238" t="s">
        <v>85</v>
      </c>
      <c r="AY177" s="17" t="s">
        <v>150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83</v>
      </c>
      <c r="BK177" s="239">
        <f>ROUND(I177*H177,2)</f>
        <v>0</v>
      </c>
      <c r="BL177" s="17" t="s">
        <v>158</v>
      </c>
      <c r="BM177" s="238" t="s">
        <v>230</v>
      </c>
    </row>
    <row r="178" s="13" customFormat="1">
      <c r="A178" s="13"/>
      <c r="B178" s="240"/>
      <c r="C178" s="241"/>
      <c r="D178" s="242" t="s">
        <v>160</v>
      </c>
      <c r="E178" s="241"/>
      <c r="F178" s="244" t="s">
        <v>231</v>
      </c>
      <c r="G178" s="241"/>
      <c r="H178" s="245">
        <v>14.121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160</v>
      </c>
      <c r="AU178" s="251" t="s">
        <v>85</v>
      </c>
      <c r="AV178" s="13" t="s">
        <v>85</v>
      </c>
      <c r="AW178" s="13" t="s">
        <v>4</v>
      </c>
      <c r="AX178" s="13" t="s">
        <v>83</v>
      </c>
      <c r="AY178" s="251" t="s">
        <v>150</v>
      </c>
    </row>
    <row r="179" s="2" customFormat="1" ht="33" customHeight="1">
      <c r="A179" s="38"/>
      <c r="B179" s="39"/>
      <c r="C179" s="227" t="s">
        <v>232</v>
      </c>
      <c r="D179" s="227" t="s">
        <v>153</v>
      </c>
      <c r="E179" s="228" t="s">
        <v>233</v>
      </c>
      <c r="F179" s="229" t="s">
        <v>234</v>
      </c>
      <c r="G179" s="230" t="s">
        <v>222</v>
      </c>
      <c r="H179" s="231">
        <v>1.569</v>
      </c>
      <c r="I179" s="232"/>
      <c r="J179" s="233">
        <f>ROUND(I179*H179,2)</f>
        <v>0</v>
      </c>
      <c r="K179" s="229" t="s">
        <v>157</v>
      </c>
      <c r="L179" s="44"/>
      <c r="M179" s="234" t="s">
        <v>1</v>
      </c>
      <c r="N179" s="235" t="s">
        <v>41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158</v>
      </c>
      <c r="AT179" s="238" t="s">
        <v>153</v>
      </c>
      <c r="AU179" s="238" t="s">
        <v>85</v>
      </c>
      <c r="AY179" s="17" t="s">
        <v>150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83</v>
      </c>
      <c r="BK179" s="239">
        <f>ROUND(I179*H179,2)</f>
        <v>0</v>
      </c>
      <c r="BL179" s="17" t="s">
        <v>158</v>
      </c>
      <c r="BM179" s="238" t="s">
        <v>235</v>
      </c>
    </row>
    <row r="180" s="12" customFormat="1" ht="22.8" customHeight="1">
      <c r="A180" s="12"/>
      <c r="B180" s="211"/>
      <c r="C180" s="212"/>
      <c r="D180" s="213" t="s">
        <v>75</v>
      </c>
      <c r="E180" s="225" t="s">
        <v>236</v>
      </c>
      <c r="F180" s="225" t="s">
        <v>237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P181</f>
        <v>0</v>
      </c>
      <c r="Q180" s="219"/>
      <c r="R180" s="220">
        <f>R181</f>
        <v>0</v>
      </c>
      <c r="S180" s="219"/>
      <c r="T180" s="221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83</v>
      </c>
      <c r="AT180" s="223" t="s">
        <v>75</v>
      </c>
      <c r="AU180" s="223" t="s">
        <v>83</v>
      </c>
      <c r="AY180" s="222" t="s">
        <v>150</v>
      </c>
      <c r="BK180" s="224">
        <f>BK181</f>
        <v>0</v>
      </c>
    </row>
    <row r="181" s="2" customFormat="1" ht="16.5" customHeight="1">
      <c r="A181" s="38"/>
      <c r="B181" s="39"/>
      <c r="C181" s="227" t="s">
        <v>238</v>
      </c>
      <c r="D181" s="227" t="s">
        <v>153</v>
      </c>
      <c r="E181" s="228" t="s">
        <v>239</v>
      </c>
      <c r="F181" s="229" t="s">
        <v>240</v>
      </c>
      <c r="G181" s="230" t="s">
        <v>222</v>
      </c>
      <c r="H181" s="231">
        <v>0.161</v>
      </c>
      <c r="I181" s="232"/>
      <c r="J181" s="233">
        <f>ROUND(I181*H181,2)</f>
        <v>0</v>
      </c>
      <c r="K181" s="229" t="s">
        <v>157</v>
      </c>
      <c r="L181" s="44"/>
      <c r="M181" s="234" t="s">
        <v>1</v>
      </c>
      <c r="N181" s="235" t="s">
        <v>41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158</v>
      </c>
      <c r="AT181" s="238" t="s">
        <v>153</v>
      </c>
      <c r="AU181" s="238" t="s">
        <v>85</v>
      </c>
      <c r="AY181" s="17" t="s">
        <v>150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83</v>
      </c>
      <c r="BK181" s="239">
        <f>ROUND(I181*H181,2)</f>
        <v>0</v>
      </c>
      <c r="BL181" s="17" t="s">
        <v>158</v>
      </c>
      <c r="BM181" s="238" t="s">
        <v>241</v>
      </c>
    </row>
    <row r="182" s="12" customFormat="1" ht="25.92" customHeight="1">
      <c r="A182" s="12"/>
      <c r="B182" s="211"/>
      <c r="C182" s="212"/>
      <c r="D182" s="213" t="s">
        <v>75</v>
      </c>
      <c r="E182" s="214" t="s">
        <v>242</v>
      </c>
      <c r="F182" s="214" t="s">
        <v>243</v>
      </c>
      <c r="G182" s="212"/>
      <c r="H182" s="212"/>
      <c r="I182" s="215"/>
      <c r="J182" s="216">
        <f>BK182</f>
        <v>0</v>
      </c>
      <c r="K182" s="212"/>
      <c r="L182" s="217"/>
      <c r="M182" s="218"/>
      <c r="N182" s="219"/>
      <c r="O182" s="219"/>
      <c r="P182" s="220">
        <f>P183+P187+P194+P227+P244+P256+P282+P321+P340</f>
        <v>0</v>
      </c>
      <c r="Q182" s="219"/>
      <c r="R182" s="220">
        <f>R183+R187+R194+R227+R244+R256+R282+R321+R340</f>
        <v>1.18673995</v>
      </c>
      <c r="S182" s="219"/>
      <c r="T182" s="221">
        <f>T183+T187+T194+T227+T244+T256+T282+T321+T340</f>
        <v>0.92002584999999992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85</v>
      </c>
      <c r="AT182" s="223" t="s">
        <v>75</v>
      </c>
      <c r="AU182" s="223" t="s">
        <v>76</v>
      </c>
      <c r="AY182" s="222" t="s">
        <v>150</v>
      </c>
      <c r="BK182" s="224">
        <f>BK183+BK187+BK194+BK227+BK244+BK256+BK282+BK321+BK340</f>
        <v>0</v>
      </c>
    </row>
    <row r="183" s="12" customFormat="1" ht="22.8" customHeight="1">
      <c r="A183" s="12"/>
      <c r="B183" s="211"/>
      <c r="C183" s="212"/>
      <c r="D183" s="213" t="s">
        <v>75</v>
      </c>
      <c r="E183" s="225" t="s">
        <v>244</v>
      </c>
      <c r="F183" s="225" t="s">
        <v>245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SUM(P184:P186)</f>
        <v>0</v>
      </c>
      <c r="Q183" s="219"/>
      <c r="R183" s="220">
        <f>SUM(R184:R186)</f>
        <v>0.040750000000000002</v>
      </c>
      <c r="S183" s="219"/>
      <c r="T183" s="221">
        <f>SUM(T184:T186)</f>
        <v>0.023259999999999999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85</v>
      </c>
      <c r="AT183" s="223" t="s">
        <v>75</v>
      </c>
      <c r="AU183" s="223" t="s">
        <v>83</v>
      </c>
      <c r="AY183" s="222" t="s">
        <v>150</v>
      </c>
      <c r="BK183" s="224">
        <f>SUM(BK184:BK186)</f>
        <v>0</v>
      </c>
    </row>
    <row r="184" s="2" customFormat="1" ht="37.8" customHeight="1">
      <c r="A184" s="38"/>
      <c r="B184" s="39"/>
      <c r="C184" s="227" t="s">
        <v>246</v>
      </c>
      <c r="D184" s="227" t="s">
        <v>153</v>
      </c>
      <c r="E184" s="228" t="s">
        <v>247</v>
      </c>
      <c r="F184" s="229" t="s">
        <v>248</v>
      </c>
      <c r="G184" s="230" t="s">
        <v>249</v>
      </c>
      <c r="H184" s="231">
        <v>1</v>
      </c>
      <c r="I184" s="232"/>
      <c r="J184" s="233">
        <f>ROUND(I184*H184,2)</f>
        <v>0</v>
      </c>
      <c r="K184" s="229" t="s">
        <v>157</v>
      </c>
      <c r="L184" s="44"/>
      <c r="M184" s="234" t="s">
        <v>1</v>
      </c>
      <c r="N184" s="235" t="s">
        <v>41</v>
      </c>
      <c r="O184" s="91"/>
      <c r="P184" s="236">
        <f>O184*H184</f>
        <v>0</v>
      </c>
      <c r="Q184" s="236">
        <v>0.0407</v>
      </c>
      <c r="R184" s="236">
        <f>Q184*H184</f>
        <v>0.0407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232</v>
      </c>
      <c r="AT184" s="238" t="s">
        <v>153</v>
      </c>
      <c r="AU184" s="238" t="s">
        <v>85</v>
      </c>
      <c r="AY184" s="17" t="s">
        <v>150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83</v>
      </c>
      <c r="BK184" s="239">
        <f>ROUND(I184*H184,2)</f>
        <v>0</v>
      </c>
      <c r="BL184" s="17" t="s">
        <v>232</v>
      </c>
      <c r="BM184" s="238" t="s">
        <v>250</v>
      </c>
    </row>
    <row r="185" s="2" customFormat="1" ht="24.15" customHeight="1">
      <c r="A185" s="38"/>
      <c r="B185" s="39"/>
      <c r="C185" s="227" t="s">
        <v>251</v>
      </c>
      <c r="D185" s="227" t="s">
        <v>153</v>
      </c>
      <c r="E185" s="228" t="s">
        <v>252</v>
      </c>
      <c r="F185" s="229" t="s">
        <v>253</v>
      </c>
      <c r="G185" s="230" t="s">
        <v>249</v>
      </c>
      <c r="H185" s="231">
        <v>1</v>
      </c>
      <c r="I185" s="232"/>
      <c r="J185" s="233">
        <f>ROUND(I185*H185,2)</f>
        <v>0</v>
      </c>
      <c r="K185" s="229" t="s">
        <v>157</v>
      </c>
      <c r="L185" s="44"/>
      <c r="M185" s="234" t="s">
        <v>1</v>
      </c>
      <c r="N185" s="235" t="s">
        <v>41</v>
      </c>
      <c r="O185" s="91"/>
      <c r="P185" s="236">
        <f>O185*H185</f>
        <v>0</v>
      </c>
      <c r="Q185" s="236">
        <v>5.0000000000000002E-05</v>
      </c>
      <c r="R185" s="236">
        <f>Q185*H185</f>
        <v>5.0000000000000002E-05</v>
      </c>
      <c r="S185" s="236">
        <v>0.023259999999999999</v>
      </c>
      <c r="T185" s="237">
        <f>S185*H185</f>
        <v>0.023259999999999999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232</v>
      </c>
      <c r="AT185" s="238" t="s">
        <v>153</v>
      </c>
      <c r="AU185" s="238" t="s">
        <v>85</v>
      </c>
      <c r="AY185" s="17" t="s">
        <v>150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83</v>
      </c>
      <c r="BK185" s="239">
        <f>ROUND(I185*H185,2)</f>
        <v>0</v>
      </c>
      <c r="BL185" s="17" t="s">
        <v>232</v>
      </c>
      <c r="BM185" s="238" t="s">
        <v>254</v>
      </c>
    </row>
    <row r="186" s="2" customFormat="1" ht="24.15" customHeight="1">
      <c r="A186" s="38"/>
      <c r="B186" s="39"/>
      <c r="C186" s="227" t="s">
        <v>255</v>
      </c>
      <c r="D186" s="227" t="s">
        <v>153</v>
      </c>
      <c r="E186" s="228" t="s">
        <v>256</v>
      </c>
      <c r="F186" s="229" t="s">
        <v>257</v>
      </c>
      <c r="G186" s="230" t="s">
        <v>258</v>
      </c>
      <c r="H186" s="284"/>
      <c r="I186" s="232"/>
      <c r="J186" s="233">
        <f>ROUND(I186*H186,2)</f>
        <v>0</v>
      </c>
      <c r="K186" s="229" t="s">
        <v>157</v>
      </c>
      <c r="L186" s="44"/>
      <c r="M186" s="234" t="s">
        <v>1</v>
      </c>
      <c r="N186" s="235" t="s">
        <v>41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232</v>
      </c>
      <c r="AT186" s="238" t="s">
        <v>153</v>
      </c>
      <c r="AU186" s="238" t="s">
        <v>85</v>
      </c>
      <c r="AY186" s="17" t="s">
        <v>150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83</v>
      </c>
      <c r="BK186" s="239">
        <f>ROUND(I186*H186,2)</f>
        <v>0</v>
      </c>
      <c r="BL186" s="17" t="s">
        <v>232</v>
      </c>
      <c r="BM186" s="238" t="s">
        <v>259</v>
      </c>
    </row>
    <row r="187" s="12" customFormat="1" ht="22.8" customHeight="1">
      <c r="A187" s="12"/>
      <c r="B187" s="211"/>
      <c r="C187" s="212"/>
      <c r="D187" s="213" t="s">
        <v>75</v>
      </c>
      <c r="E187" s="225" t="s">
        <v>260</v>
      </c>
      <c r="F187" s="225" t="s">
        <v>261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SUM(P188:P193)</f>
        <v>0</v>
      </c>
      <c r="Q187" s="219"/>
      <c r="R187" s="220">
        <f>SUM(R188:R193)</f>
        <v>0.035220000000000001</v>
      </c>
      <c r="S187" s="219"/>
      <c r="T187" s="221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75</v>
      </c>
      <c r="AU187" s="223" t="s">
        <v>83</v>
      </c>
      <c r="AY187" s="222" t="s">
        <v>150</v>
      </c>
      <c r="BK187" s="224">
        <f>SUM(BK188:BK193)</f>
        <v>0</v>
      </c>
    </row>
    <row r="188" s="2" customFormat="1" ht="24.15" customHeight="1">
      <c r="A188" s="38"/>
      <c r="B188" s="39"/>
      <c r="C188" s="227" t="s">
        <v>7</v>
      </c>
      <c r="D188" s="227" t="s">
        <v>153</v>
      </c>
      <c r="E188" s="228" t="s">
        <v>262</v>
      </c>
      <c r="F188" s="229" t="s">
        <v>263</v>
      </c>
      <c r="G188" s="230" t="s">
        <v>156</v>
      </c>
      <c r="H188" s="231">
        <v>3</v>
      </c>
      <c r="I188" s="232"/>
      <c r="J188" s="233">
        <f>ROUND(I188*H188,2)</f>
        <v>0</v>
      </c>
      <c r="K188" s="229" t="s">
        <v>157</v>
      </c>
      <c r="L188" s="44"/>
      <c r="M188" s="234" t="s">
        <v>1</v>
      </c>
      <c r="N188" s="235" t="s">
        <v>41</v>
      </c>
      <c r="O188" s="91"/>
      <c r="P188" s="236">
        <f>O188*H188</f>
        <v>0</v>
      </c>
      <c r="Q188" s="236">
        <v>0.011560000000000001</v>
      </c>
      <c r="R188" s="236">
        <f>Q188*H188</f>
        <v>0.034680000000000002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232</v>
      </c>
      <c r="AT188" s="238" t="s">
        <v>153</v>
      </c>
      <c r="AU188" s="238" t="s">
        <v>85</v>
      </c>
      <c r="AY188" s="17" t="s">
        <v>150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83</v>
      </c>
      <c r="BK188" s="239">
        <f>ROUND(I188*H188,2)</f>
        <v>0</v>
      </c>
      <c r="BL188" s="17" t="s">
        <v>232</v>
      </c>
      <c r="BM188" s="238" t="s">
        <v>264</v>
      </c>
    </row>
    <row r="189" s="13" customFormat="1">
      <c r="A189" s="13"/>
      <c r="B189" s="240"/>
      <c r="C189" s="241"/>
      <c r="D189" s="242" t="s">
        <v>160</v>
      </c>
      <c r="E189" s="243" t="s">
        <v>1</v>
      </c>
      <c r="F189" s="244" t="s">
        <v>265</v>
      </c>
      <c r="G189" s="241"/>
      <c r="H189" s="245">
        <v>3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160</v>
      </c>
      <c r="AU189" s="251" t="s">
        <v>85</v>
      </c>
      <c r="AV189" s="13" t="s">
        <v>85</v>
      </c>
      <c r="AW189" s="13" t="s">
        <v>32</v>
      </c>
      <c r="AX189" s="13" t="s">
        <v>76</v>
      </c>
      <c r="AY189" s="251" t="s">
        <v>150</v>
      </c>
    </row>
    <row r="190" s="14" customFormat="1">
      <c r="A190" s="14"/>
      <c r="B190" s="252"/>
      <c r="C190" s="253"/>
      <c r="D190" s="242" t="s">
        <v>160</v>
      </c>
      <c r="E190" s="254" t="s">
        <v>1</v>
      </c>
      <c r="F190" s="255" t="s">
        <v>162</v>
      </c>
      <c r="G190" s="253"/>
      <c r="H190" s="256">
        <v>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160</v>
      </c>
      <c r="AU190" s="262" t="s">
        <v>85</v>
      </c>
      <c r="AV190" s="14" t="s">
        <v>163</v>
      </c>
      <c r="AW190" s="14" t="s">
        <v>32</v>
      </c>
      <c r="AX190" s="14" t="s">
        <v>76</v>
      </c>
      <c r="AY190" s="262" t="s">
        <v>150</v>
      </c>
    </row>
    <row r="191" s="15" customFormat="1">
      <c r="A191" s="15"/>
      <c r="B191" s="263"/>
      <c r="C191" s="264"/>
      <c r="D191" s="242" t="s">
        <v>160</v>
      </c>
      <c r="E191" s="265" t="s">
        <v>1</v>
      </c>
      <c r="F191" s="266" t="s">
        <v>164</v>
      </c>
      <c r="G191" s="264"/>
      <c r="H191" s="267">
        <v>3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160</v>
      </c>
      <c r="AU191" s="273" t="s">
        <v>85</v>
      </c>
      <c r="AV191" s="15" t="s">
        <v>158</v>
      </c>
      <c r="AW191" s="15" t="s">
        <v>32</v>
      </c>
      <c r="AX191" s="15" t="s">
        <v>83</v>
      </c>
      <c r="AY191" s="273" t="s">
        <v>150</v>
      </c>
    </row>
    <row r="192" s="2" customFormat="1" ht="24.15" customHeight="1">
      <c r="A192" s="38"/>
      <c r="B192" s="39"/>
      <c r="C192" s="227" t="s">
        <v>266</v>
      </c>
      <c r="D192" s="227" t="s">
        <v>153</v>
      </c>
      <c r="E192" s="228" t="s">
        <v>267</v>
      </c>
      <c r="F192" s="229" t="s">
        <v>268</v>
      </c>
      <c r="G192" s="230" t="s">
        <v>156</v>
      </c>
      <c r="H192" s="231">
        <v>3</v>
      </c>
      <c r="I192" s="232"/>
      <c r="J192" s="233">
        <f>ROUND(I192*H192,2)</f>
        <v>0</v>
      </c>
      <c r="K192" s="229" t="s">
        <v>157</v>
      </c>
      <c r="L192" s="44"/>
      <c r="M192" s="234" t="s">
        <v>1</v>
      </c>
      <c r="N192" s="235" t="s">
        <v>41</v>
      </c>
      <c r="O192" s="91"/>
      <c r="P192" s="236">
        <f>O192*H192</f>
        <v>0</v>
      </c>
      <c r="Q192" s="236">
        <v>0.00018000000000000001</v>
      </c>
      <c r="R192" s="236">
        <f>Q192*H192</f>
        <v>0.00054000000000000001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232</v>
      </c>
      <c r="AT192" s="238" t="s">
        <v>153</v>
      </c>
      <c r="AU192" s="238" t="s">
        <v>85</v>
      </c>
      <c r="AY192" s="17" t="s">
        <v>150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83</v>
      </c>
      <c r="BK192" s="239">
        <f>ROUND(I192*H192,2)</f>
        <v>0</v>
      </c>
      <c r="BL192" s="17" t="s">
        <v>232</v>
      </c>
      <c r="BM192" s="238" t="s">
        <v>269</v>
      </c>
    </row>
    <row r="193" s="2" customFormat="1" ht="24.15" customHeight="1">
      <c r="A193" s="38"/>
      <c r="B193" s="39"/>
      <c r="C193" s="227" t="s">
        <v>270</v>
      </c>
      <c r="D193" s="227" t="s">
        <v>153</v>
      </c>
      <c r="E193" s="228" t="s">
        <v>271</v>
      </c>
      <c r="F193" s="229" t="s">
        <v>272</v>
      </c>
      <c r="G193" s="230" t="s">
        <v>258</v>
      </c>
      <c r="H193" s="284"/>
      <c r="I193" s="232"/>
      <c r="J193" s="233">
        <f>ROUND(I193*H193,2)</f>
        <v>0</v>
      </c>
      <c r="K193" s="229" t="s">
        <v>157</v>
      </c>
      <c r="L193" s="44"/>
      <c r="M193" s="234" t="s">
        <v>1</v>
      </c>
      <c r="N193" s="235" t="s">
        <v>41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232</v>
      </c>
      <c r="AT193" s="238" t="s">
        <v>153</v>
      </c>
      <c r="AU193" s="238" t="s">
        <v>85</v>
      </c>
      <c r="AY193" s="17" t="s">
        <v>150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83</v>
      </c>
      <c r="BK193" s="239">
        <f>ROUND(I193*H193,2)</f>
        <v>0</v>
      </c>
      <c r="BL193" s="17" t="s">
        <v>232</v>
      </c>
      <c r="BM193" s="238" t="s">
        <v>273</v>
      </c>
    </row>
    <row r="194" s="12" customFormat="1" ht="22.8" customHeight="1">
      <c r="A194" s="12"/>
      <c r="B194" s="211"/>
      <c r="C194" s="212"/>
      <c r="D194" s="213" t="s">
        <v>75</v>
      </c>
      <c r="E194" s="225" t="s">
        <v>274</v>
      </c>
      <c r="F194" s="225" t="s">
        <v>275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SUM(P195:P226)</f>
        <v>0</v>
      </c>
      <c r="Q194" s="219"/>
      <c r="R194" s="220">
        <f>SUM(R195:R226)</f>
        <v>0.95909880000000003</v>
      </c>
      <c r="S194" s="219"/>
      <c r="T194" s="221">
        <f>SUM(T195:T226)</f>
        <v>0.050610000000000002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85</v>
      </c>
      <c r="AT194" s="223" t="s">
        <v>75</v>
      </c>
      <c r="AU194" s="223" t="s">
        <v>83</v>
      </c>
      <c r="AY194" s="222" t="s">
        <v>150</v>
      </c>
      <c r="BK194" s="224">
        <f>SUM(BK195:BK226)</f>
        <v>0</v>
      </c>
    </row>
    <row r="195" s="2" customFormat="1" ht="37.8" customHeight="1">
      <c r="A195" s="38"/>
      <c r="B195" s="39"/>
      <c r="C195" s="227" t="s">
        <v>276</v>
      </c>
      <c r="D195" s="227" t="s">
        <v>153</v>
      </c>
      <c r="E195" s="228" t="s">
        <v>277</v>
      </c>
      <c r="F195" s="229" t="s">
        <v>278</v>
      </c>
      <c r="G195" s="230" t="s">
        <v>156</v>
      </c>
      <c r="H195" s="231">
        <v>9.3140000000000001</v>
      </c>
      <c r="I195" s="232"/>
      <c r="J195" s="233">
        <f>ROUND(I195*H195,2)</f>
        <v>0</v>
      </c>
      <c r="K195" s="229" t="s">
        <v>157</v>
      </c>
      <c r="L195" s="44"/>
      <c r="M195" s="234" t="s">
        <v>1</v>
      </c>
      <c r="N195" s="235" t="s">
        <v>41</v>
      </c>
      <c r="O195" s="91"/>
      <c r="P195" s="236">
        <f>O195*H195</f>
        <v>0</v>
      </c>
      <c r="Q195" s="236">
        <v>0.047699999999999999</v>
      </c>
      <c r="R195" s="236">
        <f>Q195*H195</f>
        <v>0.4442778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232</v>
      </c>
      <c r="AT195" s="238" t="s">
        <v>153</v>
      </c>
      <c r="AU195" s="238" t="s">
        <v>85</v>
      </c>
      <c r="AY195" s="17" t="s">
        <v>150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83</v>
      </c>
      <c r="BK195" s="239">
        <f>ROUND(I195*H195,2)</f>
        <v>0</v>
      </c>
      <c r="BL195" s="17" t="s">
        <v>232</v>
      </c>
      <c r="BM195" s="238" t="s">
        <v>279</v>
      </c>
    </row>
    <row r="196" s="13" customFormat="1">
      <c r="A196" s="13"/>
      <c r="B196" s="240"/>
      <c r="C196" s="241"/>
      <c r="D196" s="242" t="s">
        <v>160</v>
      </c>
      <c r="E196" s="243" t="s">
        <v>1</v>
      </c>
      <c r="F196" s="244" t="s">
        <v>280</v>
      </c>
      <c r="G196" s="241"/>
      <c r="H196" s="245">
        <v>9.3140000000000001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160</v>
      </c>
      <c r="AU196" s="251" t="s">
        <v>85</v>
      </c>
      <c r="AV196" s="13" t="s">
        <v>85</v>
      </c>
      <c r="AW196" s="13" t="s">
        <v>32</v>
      </c>
      <c r="AX196" s="13" t="s">
        <v>76</v>
      </c>
      <c r="AY196" s="251" t="s">
        <v>150</v>
      </c>
    </row>
    <row r="197" s="14" customFormat="1">
      <c r="A197" s="14"/>
      <c r="B197" s="252"/>
      <c r="C197" s="253"/>
      <c r="D197" s="242" t="s">
        <v>160</v>
      </c>
      <c r="E197" s="254" t="s">
        <v>1</v>
      </c>
      <c r="F197" s="255" t="s">
        <v>162</v>
      </c>
      <c r="G197" s="253"/>
      <c r="H197" s="256">
        <v>9.3140000000000001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160</v>
      </c>
      <c r="AU197" s="262" t="s">
        <v>85</v>
      </c>
      <c r="AV197" s="14" t="s">
        <v>163</v>
      </c>
      <c r="AW197" s="14" t="s">
        <v>32</v>
      </c>
      <c r="AX197" s="14" t="s">
        <v>76</v>
      </c>
      <c r="AY197" s="262" t="s">
        <v>150</v>
      </c>
    </row>
    <row r="198" s="15" customFormat="1">
      <c r="A198" s="15"/>
      <c r="B198" s="263"/>
      <c r="C198" s="264"/>
      <c r="D198" s="242" t="s">
        <v>160</v>
      </c>
      <c r="E198" s="265" t="s">
        <v>1</v>
      </c>
      <c r="F198" s="266" t="s">
        <v>164</v>
      </c>
      <c r="G198" s="264"/>
      <c r="H198" s="267">
        <v>9.3140000000000001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160</v>
      </c>
      <c r="AU198" s="273" t="s">
        <v>85</v>
      </c>
      <c r="AV198" s="15" t="s">
        <v>158</v>
      </c>
      <c r="AW198" s="15" t="s">
        <v>32</v>
      </c>
      <c r="AX198" s="15" t="s">
        <v>83</v>
      </c>
      <c r="AY198" s="273" t="s">
        <v>150</v>
      </c>
    </row>
    <row r="199" s="2" customFormat="1" ht="24.15" customHeight="1">
      <c r="A199" s="38"/>
      <c r="B199" s="39"/>
      <c r="C199" s="227" t="s">
        <v>281</v>
      </c>
      <c r="D199" s="227" t="s">
        <v>153</v>
      </c>
      <c r="E199" s="228" t="s">
        <v>282</v>
      </c>
      <c r="F199" s="229" t="s">
        <v>283</v>
      </c>
      <c r="G199" s="230" t="s">
        <v>156</v>
      </c>
      <c r="H199" s="231">
        <v>22.800000000000001</v>
      </c>
      <c r="I199" s="232"/>
      <c r="J199" s="233">
        <f>ROUND(I199*H199,2)</f>
        <v>0</v>
      </c>
      <c r="K199" s="229" t="s">
        <v>157</v>
      </c>
      <c r="L199" s="44"/>
      <c r="M199" s="234" t="s">
        <v>1</v>
      </c>
      <c r="N199" s="235" t="s">
        <v>41</v>
      </c>
      <c r="O199" s="91"/>
      <c r="P199" s="236">
        <f>O199*H199</f>
        <v>0</v>
      </c>
      <c r="Q199" s="236">
        <v>0.01123</v>
      </c>
      <c r="R199" s="236">
        <f>Q199*H199</f>
        <v>0.25604399999999999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232</v>
      </c>
      <c r="AT199" s="238" t="s">
        <v>153</v>
      </c>
      <c r="AU199" s="238" t="s">
        <v>85</v>
      </c>
      <c r="AY199" s="17" t="s">
        <v>150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83</v>
      </c>
      <c r="BK199" s="239">
        <f>ROUND(I199*H199,2)</f>
        <v>0</v>
      </c>
      <c r="BL199" s="17" t="s">
        <v>232</v>
      </c>
      <c r="BM199" s="238" t="s">
        <v>284</v>
      </c>
    </row>
    <row r="200" s="13" customFormat="1">
      <c r="A200" s="13"/>
      <c r="B200" s="240"/>
      <c r="C200" s="241"/>
      <c r="D200" s="242" t="s">
        <v>160</v>
      </c>
      <c r="E200" s="243" t="s">
        <v>1</v>
      </c>
      <c r="F200" s="244" t="s">
        <v>285</v>
      </c>
      <c r="G200" s="241"/>
      <c r="H200" s="245">
        <v>22.800000000000001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160</v>
      </c>
      <c r="AU200" s="251" t="s">
        <v>85</v>
      </c>
      <c r="AV200" s="13" t="s">
        <v>85</v>
      </c>
      <c r="AW200" s="13" t="s">
        <v>32</v>
      </c>
      <c r="AX200" s="13" t="s">
        <v>76</v>
      </c>
      <c r="AY200" s="251" t="s">
        <v>150</v>
      </c>
    </row>
    <row r="201" s="14" customFormat="1">
      <c r="A201" s="14"/>
      <c r="B201" s="252"/>
      <c r="C201" s="253"/>
      <c r="D201" s="242" t="s">
        <v>160</v>
      </c>
      <c r="E201" s="254" t="s">
        <v>1</v>
      </c>
      <c r="F201" s="255" t="s">
        <v>162</v>
      </c>
      <c r="G201" s="253"/>
      <c r="H201" s="256">
        <v>22.800000000000001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160</v>
      </c>
      <c r="AU201" s="262" t="s">
        <v>85</v>
      </c>
      <c r="AV201" s="14" t="s">
        <v>163</v>
      </c>
      <c r="AW201" s="14" t="s">
        <v>32</v>
      </c>
      <c r="AX201" s="14" t="s">
        <v>76</v>
      </c>
      <c r="AY201" s="262" t="s">
        <v>150</v>
      </c>
    </row>
    <row r="202" s="15" customFormat="1">
      <c r="A202" s="15"/>
      <c r="B202" s="263"/>
      <c r="C202" s="264"/>
      <c r="D202" s="242" t="s">
        <v>160</v>
      </c>
      <c r="E202" s="265" t="s">
        <v>1</v>
      </c>
      <c r="F202" s="266" t="s">
        <v>164</v>
      </c>
      <c r="G202" s="264"/>
      <c r="H202" s="267">
        <v>22.800000000000001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3" t="s">
        <v>160</v>
      </c>
      <c r="AU202" s="273" t="s">
        <v>85</v>
      </c>
      <c r="AV202" s="15" t="s">
        <v>158</v>
      </c>
      <c r="AW202" s="15" t="s">
        <v>32</v>
      </c>
      <c r="AX202" s="15" t="s">
        <v>83</v>
      </c>
      <c r="AY202" s="273" t="s">
        <v>150</v>
      </c>
    </row>
    <row r="203" s="2" customFormat="1" ht="24.15" customHeight="1">
      <c r="A203" s="38"/>
      <c r="B203" s="39"/>
      <c r="C203" s="227" t="s">
        <v>286</v>
      </c>
      <c r="D203" s="227" t="s">
        <v>153</v>
      </c>
      <c r="E203" s="228" t="s">
        <v>287</v>
      </c>
      <c r="F203" s="229" t="s">
        <v>288</v>
      </c>
      <c r="G203" s="230" t="s">
        <v>156</v>
      </c>
      <c r="H203" s="231">
        <v>22.800000000000001</v>
      </c>
      <c r="I203" s="232"/>
      <c r="J203" s="233">
        <f>ROUND(I203*H203,2)</f>
        <v>0</v>
      </c>
      <c r="K203" s="229" t="s">
        <v>157</v>
      </c>
      <c r="L203" s="44"/>
      <c r="M203" s="234" t="s">
        <v>1</v>
      </c>
      <c r="N203" s="235" t="s">
        <v>41</v>
      </c>
      <c r="O203" s="91"/>
      <c r="P203" s="236">
        <f>O203*H203</f>
        <v>0</v>
      </c>
      <c r="Q203" s="236">
        <v>0.00042000000000000002</v>
      </c>
      <c r="R203" s="236">
        <f>Q203*H203</f>
        <v>0.0095760000000000012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232</v>
      </c>
      <c r="AT203" s="238" t="s">
        <v>153</v>
      </c>
      <c r="AU203" s="238" t="s">
        <v>85</v>
      </c>
      <c r="AY203" s="17" t="s">
        <v>150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83</v>
      </c>
      <c r="BK203" s="239">
        <f>ROUND(I203*H203,2)</f>
        <v>0</v>
      </c>
      <c r="BL203" s="17" t="s">
        <v>232</v>
      </c>
      <c r="BM203" s="238" t="s">
        <v>289</v>
      </c>
    </row>
    <row r="204" s="2" customFormat="1" ht="16.5" customHeight="1">
      <c r="A204" s="38"/>
      <c r="B204" s="39"/>
      <c r="C204" s="274" t="s">
        <v>290</v>
      </c>
      <c r="D204" s="274" t="s">
        <v>178</v>
      </c>
      <c r="E204" s="275" t="s">
        <v>291</v>
      </c>
      <c r="F204" s="276" t="s">
        <v>292</v>
      </c>
      <c r="G204" s="277" t="s">
        <v>156</v>
      </c>
      <c r="H204" s="278">
        <v>23.940000000000001</v>
      </c>
      <c r="I204" s="279"/>
      <c r="J204" s="280">
        <f>ROUND(I204*H204,2)</f>
        <v>0</v>
      </c>
      <c r="K204" s="276" t="s">
        <v>157</v>
      </c>
      <c r="L204" s="281"/>
      <c r="M204" s="282" t="s">
        <v>1</v>
      </c>
      <c r="N204" s="283" t="s">
        <v>41</v>
      </c>
      <c r="O204" s="91"/>
      <c r="P204" s="236">
        <f>O204*H204</f>
        <v>0</v>
      </c>
      <c r="Q204" s="236">
        <v>0.0089999999999999993</v>
      </c>
      <c r="R204" s="236">
        <f>Q204*H204</f>
        <v>0.21545999999999999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293</v>
      </c>
      <c r="AT204" s="238" t="s">
        <v>178</v>
      </c>
      <c r="AU204" s="238" t="s">
        <v>85</v>
      </c>
      <c r="AY204" s="17" t="s">
        <v>150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83</v>
      </c>
      <c r="BK204" s="239">
        <f>ROUND(I204*H204,2)</f>
        <v>0</v>
      </c>
      <c r="BL204" s="17" t="s">
        <v>232</v>
      </c>
      <c r="BM204" s="238" t="s">
        <v>294</v>
      </c>
    </row>
    <row r="205" s="13" customFormat="1">
      <c r="A205" s="13"/>
      <c r="B205" s="240"/>
      <c r="C205" s="241"/>
      <c r="D205" s="242" t="s">
        <v>160</v>
      </c>
      <c r="E205" s="241"/>
      <c r="F205" s="244" t="s">
        <v>295</v>
      </c>
      <c r="G205" s="241"/>
      <c r="H205" s="245">
        <v>23.940000000000001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160</v>
      </c>
      <c r="AU205" s="251" t="s">
        <v>85</v>
      </c>
      <c r="AV205" s="13" t="s">
        <v>85</v>
      </c>
      <c r="AW205" s="13" t="s">
        <v>4</v>
      </c>
      <c r="AX205" s="13" t="s">
        <v>83</v>
      </c>
      <c r="AY205" s="251" t="s">
        <v>150</v>
      </c>
    </row>
    <row r="206" s="2" customFormat="1" ht="24.15" customHeight="1">
      <c r="A206" s="38"/>
      <c r="B206" s="39"/>
      <c r="C206" s="227" t="s">
        <v>296</v>
      </c>
      <c r="D206" s="227" t="s">
        <v>153</v>
      </c>
      <c r="E206" s="228" t="s">
        <v>297</v>
      </c>
      <c r="F206" s="229" t="s">
        <v>298</v>
      </c>
      <c r="G206" s="230" t="s">
        <v>249</v>
      </c>
      <c r="H206" s="231">
        <v>1</v>
      </c>
      <c r="I206" s="232"/>
      <c r="J206" s="233">
        <f>ROUND(I206*H206,2)</f>
        <v>0</v>
      </c>
      <c r="K206" s="229" t="s">
        <v>157</v>
      </c>
      <c r="L206" s="44"/>
      <c r="M206" s="234" t="s">
        <v>1</v>
      </c>
      <c r="N206" s="235" t="s">
        <v>41</v>
      </c>
      <c r="O206" s="91"/>
      <c r="P206" s="236">
        <f>O206*H206</f>
        <v>0</v>
      </c>
      <c r="Q206" s="236">
        <v>3.0000000000000001E-05</v>
      </c>
      <c r="R206" s="236">
        <f>Q206*H206</f>
        <v>3.0000000000000001E-05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232</v>
      </c>
      <c r="AT206" s="238" t="s">
        <v>153</v>
      </c>
      <c r="AU206" s="238" t="s">
        <v>85</v>
      </c>
      <c r="AY206" s="17" t="s">
        <v>150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83</v>
      </c>
      <c r="BK206" s="239">
        <f>ROUND(I206*H206,2)</f>
        <v>0</v>
      </c>
      <c r="BL206" s="17" t="s">
        <v>232</v>
      </c>
      <c r="BM206" s="238" t="s">
        <v>299</v>
      </c>
    </row>
    <row r="207" s="2" customFormat="1" ht="24.15" customHeight="1">
      <c r="A207" s="38"/>
      <c r="B207" s="39"/>
      <c r="C207" s="274" t="s">
        <v>300</v>
      </c>
      <c r="D207" s="274" t="s">
        <v>178</v>
      </c>
      <c r="E207" s="275" t="s">
        <v>301</v>
      </c>
      <c r="F207" s="276" t="s">
        <v>302</v>
      </c>
      <c r="G207" s="277" t="s">
        <v>249</v>
      </c>
      <c r="H207" s="278">
        <v>1</v>
      </c>
      <c r="I207" s="279"/>
      <c r="J207" s="280">
        <f>ROUND(I207*H207,2)</f>
        <v>0</v>
      </c>
      <c r="K207" s="276" t="s">
        <v>157</v>
      </c>
      <c r="L207" s="281"/>
      <c r="M207" s="282" t="s">
        <v>1</v>
      </c>
      <c r="N207" s="283" t="s">
        <v>41</v>
      </c>
      <c r="O207" s="91"/>
      <c r="P207" s="236">
        <f>O207*H207</f>
        <v>0</v>
      </c>
      <c r="Q207" s="236">
        <v>0.0041999999999999997</v>
      </c>
      <c r="R207" s="236">
        <f>Q207*H207</f>
        <v>0.0041999999999999997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293</v>
      </c>
      <c r="AT207" s="238" t="s">
        <v>178</v>
      </c>
      <c r="AU207" s="238" t="s">
        <v>85</v>
      </c>
      <c r="AY207" s="17" t="s">
        <v>150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83</v>
      </c>
      <c r="BK207" s="239">
        <f>ROUND(I207*H207,2)</f>
        <v>0</v>
      </c>
      <c r="BL207" s="17" t="s">
        <v>232</v>
      </c>
      <c r="BM207" s="238" t="s">
        <v>303</v>
      </c>
    </row>
    <row r="208" s="2" customFormat="1" ht="33" customHeight="1">
      <c r="A208" s="38"/>
      <c r="B208" s="39"/>
      <c r="C208" s="227" t="s">
        <v>304</v>
      </c>
      <c r="D208" s="227" t="s">
        <v>153</v>
      </c>
      <c r="E208" s="228" t="s">
        <v>305</v>
      </c>
      <c r="F208" s="229" t="s">
        <v>306</v>
      </c>
      <c r="G208" s="230" t="s">
        <v>156</v>
      </c>
      <c r="H208" s="231">
        <v>23.100000000000001</v>
      </c>
      <c r="I208" s="232"/>
      <c r="J208" s="233">
        <f>ROUND(I208*H208,2)</f>
        <v>0</v>
      </c>
      <c r="K208" s="229" t="s">
        <v>157</v>
      </c>
      <c r="L208" s="44"/>
      <c r="M208" s="234" t="s">
        <v>1</v>
      </c>
      <c r="N208" s="235" t="s">
        <v>41</v>
      </c>
      <c r="O208" s="91"/>
      <c r="P208" s="236">
        <f>O208*H208</f>
        <v>0</v>
      </c>
      <c r="Q208" s="236">
        <v>0.00117</v>
      </c>
      <c r="R208" s="236">
        <f>Q208*H208</f>
        <v>0.027027000000000002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232</v>
      </c>
      <c r="AT208" s="238" t="s">
        <v>153</v>
      </c>
      <c r="AU208" s="238" t="s">
        <v>85</v>
      </c>
      <c r="AY208" s="17" t="s">
        <v>150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83</v>
      </c>
      <c r="BK208" s="239">
        <f>ROUND(I208*H208,2)</f>
        <v>0</v>
      </c>
      <c r="BL208" s="17" t="s">
        <v>232</v>
      </c>
      <c r="BM208" s="238" t="s">
        <v>307</v>
      </c>
    </row>
    <row r="209" s="13" customFormat="1">
      <c r="A209" s="13"/>
      <c r="B209" s="240"/>
      <c r="C209" s="241"/>
      <c r="D209" s="242" t="s">
        <v>160</v>
      </c>
      <c r="E209" s="243" t="s">
        <v>1</v>
      </c>
      <c r="F209" s="244" t="s">
        <v>308</v>
      </c>
      <c r="G209" s="241"/>
      <c r="H209" s="245">
        <v>23.100000000000001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160</v>
      </c>
      <c r="AU209" s="251" t="s">
        <v>85</v>
      </c>
      <c r="AV209" s="13" t="s">
        <v>85</v>
      </c>
      <c r="AW209" s="13" t="s">
        <v>32</v>
      </c>
      <c r="AX209" s="13" t="s">
        <v>76</v>
      </c>
      <c r="AY209" s="251" t="s">
        <v>150</v>
      </c>
    </row>
    <row r="210" s="14" customFormat="1">
      <c r="A210" s="14"/>
      <c r="B210" s="252"/>
      <c r="C210" s="253"/>
      <c r="D210" s="242" t="s">
        <v>160</v>
      </c>
      <c r="E210" s="254" t="s">
        <v>1</v>
      </c>
      <c r="F210" s="255" t="s">
        <v>162</v>
      </c>
      <c r="G210" s="253"/>
      <c r="H210" s="256">
        <v>23.100000000000001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160</v>
      </c>
      <c r="AU210" s="262" t="s">
        <v>85</v>
      </c>
      <c r="AV210" s="14" t="s">
        <v>163</v>
      </c>
      <c r="AW210" s="14" t="s">
        <v>32</v>
      </c>
      <c r="AX210" s="14" t="s">
        <v>76</v>
      </c>
      <c r="AY210" s="262" t="s">
        <v>150</v>
      </c>
    </row>
    <row r="211" s="15" customFormat="1">
      <c r="A211" s="15"/>
      <c r="B211" s="263"/>
      <c r="C211" s="264"/>
      <c r="D211" s="242" t="s">
        <v>160</v>
      </c>
      <c r="E211" s="265" t="s">
        <v>1</v>
      </c>
      <c r="F211" s="266" t="s">
        <v>164</v>
      </c>
      <c r="G211" s="264"/>
      <c r="H211" s="267">
        <v>23.100000000000001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3" t="s">
        <v>160</v>
      </c>
      <c r="AU211" s="273" t="s">
        <v>85</v>
      </c>
      <c r="AV211" s="15" t="s">
        <v>158</v>
      </c>
      <c r="AW211" s="15" t="s">
        <v>32</v>
      </c>
      <c r="AX211" s="15" t="s">
        <v>83</v>
      </c>
      <c r="AY211" s="273" t="s">
        <v>150</v>
      </c>
    </row>
    <row r="212" s="2" customFormat="1" ht="76.35" customHeight="1">
      <c r="A212" s="38"/>
      <c r="B212" s="39"/>
      <c r="C212" s="274" t="s">
        <v>309</v>
      </c>
      <c r="D212" s="274" t="s">
        <v>178</v>
      </c>
      <c r="E212" s="275" t="s">
        <v>310</v>
      </c>
      <c r="F212" s="276" t="s">
        <v>311</v>
      </c>
      <c r="G212" s="277" t="s">
        <v>156</v>
      </c>
      <c r="H212" s="278">
        <v>23.100000000000001</v>
      </c>
      <c r="I212" s="279"/>
      <c r="J212" s="280">
        <f>ROUND(I212*H212,2)</f>
        <v>0</v>
      </c>
      <c r="K212" s="276" t="s">
        <v>1</v>
      </c>
      <c r="L212" s="281"/>
      <c r="M212" s="282" t="s">
        <v>1</v>
      </c>
      <c r="N212" s="283" t="s">
        <v>41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293</v>
      </c>
      <c r="AT212" s="238" t="s">
        <v>178</v>
      </c>
      <c r="AU212" s="238" t="s">
        <v>85</v>
      </c>
      <c r="AY212" s="17" t="s">
        <v>150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83</v>
      </c>
      <c r="BK212" s="239">
        <f>ROUND(I212*H212,2)</f>
        <v>0</v>
      </c>
      <c r="BL212" s="17" t="s">
        <v>232</v>
      </c>
      <c r="BM212" s="238" t="s">
        <v>312</v>
      </c>
    </row>
    <row r="213" s="2" customFormat="1" ht="33" customHeight="1">
      <c r="A213" s="38"/>
      <c r="B213" s="39"/>
      <c r="C213" s="227" t="s">
        <v>293</v>
      </c>
      <c r="D213" s="227" t="s">
        <v>153</v>
      </c>
      <c r="E213" s="228" t="s">
        <v>313</v>
      </c>
      <c r="F213" s="229" t="s">
        <v>314</v>
      </c>
      <c r="G213" s="230" t="s">
        <v>156</v>
      </c>
      <c r="H213" s="231">
        <v>23.100000000000001</v>
      </c>
      <c r="I213" s="232"/>
      <c r="J213" s="233">
        <f>ROUND(I213*H213,2)</f>
        <v>0</v>
      </c>
      <c r="K213" s="229" t="s">
        <v>157</v>
      </c>
      <c r="L213" s="44"/>
      <c r="M213" s="234" t="s">
        <v>1</v>
      </c>
      <c r="N213" s="235" t="s">
        <v>41</v>
      </c>
      <c r="O213" s="91"/>
      <c r="P213" s="236">
        <f>O213*H213</f>
        <v>0</v>
      </c>
      <c r="Q213" s="236">
        <v>4.0000000000000003E-05</v>
      </c>
      <c r="R213" s="236">
        <f>Q213*H213</f>
        <v>0.00092400000000000013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232</v>
      </c>
      <c r="AT213" s="238" t="s">
        <v>153</v>
      </c>
      <c r="AU213" s="238" t="s">
        <v>85</v>
      </c>
      <c r="AY213" s="17" t="s">
        <v>150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83</v>
      </c>
      <c r="BK213" s="239">
        <f>ROUND(I213*H213,2)</f>
        <v>0</v>
      </c>
      <c r="BL213" s="17" t="s">
        <v>232</v>
      </c>
      <c r="BM213" s="238" t="s">
        <v>315</v>
      </c>
    </row>
    <row r="214" s="2" customFormat="1" ht="24.15" customHeight="1">
      <c r="A214" s="38"/>
      <c r="B214" s="39"/>
      <c r="C214" s="227" t="s">
        <v>316</v>
      </c>
      <c r="D214" s="227" t="s">
        <v>153</v>
      </c>
      <c r="E214" s="228" t="s">
        <v>317</v>
      </c>
      <c r="F214" s="229" t="s">
        <v>318</v>
      </c>
      <c r="G214" s="230" t="s">
        <v>173</v>
      </c>
      <c r="H214" s="231">
        <v>3.8999999999999999</v>
      </c>
      <c r="I214" s="232"/>
      <c r="J214" s="233">
        <f>ROUND(I214*H214,2)</f>
        <v>0</v>
      </c>
      <c r="K214" s="229" t="s">
        <v>157</v>
      </c>
      <c r="L214" s="44"/>
      <c r="M214" s="234" t="s">
        <v>1</v>
      </c>
      <c r="N214" s="235" t="s">
        <v>41</v>
      </c>
      <c r="O214" s="91"/>
      <c r="P214" s="236">
        <f>O214*H214</f>
        <v>0</v>
      </c>
      <c r="Q214" s="236">
        <v>0.00020000000000000001</v>
      </c>
      <c r="R214" s="236">
        <f>Q214*H214</f>
        <v>0.00077999999999999999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232</v>
      </c>
      <c r="AT214" s="238" t="s">
        <v>153</v>
      </c>
      <c r="AU214" s="238" t="s">
        <v>85</v>
      </c>
      <c r="AY214" s="17" t="s">
        <v>150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83</v>
      </c>
      <c r="BK214" s="239">
        <f>ROUND(I214*H214,2)</f>
        <v>0</v>
      </c>
      <c r="BL214" s="17" t="s">
        <v>232</v>
      </c>
      <c r="BM214" s="238" t="s">
        <v>319</v>
      </c>
    </row>
    <row r="215" s="13" customFormat="1">
      <c r="A215" s="13"/>
      <c r="B215" s="240"/>
      <c r="C215" s="241"/>
      <c r="D215" s="242" t="s">
        <v>160</v>
      </c>
      <c r="E215" s="243" t="s">
        <v>1</v>
      </c>
      <c r="F215" s="244" t="s">
        <v>320</v>
      </c>
      <c r="G215" s="241"/>
      <c r="H215" s="245">
        <v>3.8999999999999999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160</v>
      </c>
      <c r="AU215" s="251" t="s">
        <v>85</v>
      </c>
      <c r="AV215" s="13" t="s">
        <v>85</v>
      </c>
      <c r="AW215" s="13" t="s">
        <v>32</v>
      </c>
      <c r="AX215" s="13" t="s">
        <v>76</v>
      </c>
      <c r="AY215" s="251" t="s">
        <v>150</v>
      </c>
    </row>
    <row r="216" s="14" customFormat="1">
      <c r="A216" s="14"/>
      <c r="B216" s="252"/>
      <c r="C216" s="253"/>
      <c r="D216" s="242" t="s">
        <v>160</v>
      </c>
      <c r="E216" s="254" t="s">
        <v>1</v>
      </c>
      <c r="F216" s="255" t="s">
        <v>162</v>
      </c>
      <c r="G216" s="253"/>
      <c r="H216" s="256">
        <v>3.8999999999999999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160</v>
      </c>
      <c r="AU216" s="262" t="s">
        <v>85</v>
      </c>
      <c r="AV216" s="14" t="s">
        <v>163</v>
      </c>
      <c r="AW216" s="14" t="s">
        <v>32</v>
      </c>
      <c r="AX216" s="14" t="s">
        <v>76</v>
      </c>
      <c r="AY216" s="262" t="s">
        <v>150</v>
      </c>
    </row>
    <row r="217" s="15" customFormat="1">
      <c r="A217" s="15"/>
      <c r="B217" s="263"/>
      <c r="C217" s="264"/>
      <c r="D217" s="242" t="s">
        <v>160</v>
      </c>
      <c r="E217" s="265" t="s">
        <v>1</v>
      </c>
      <c r="F217" s="266" t="s">
        <v>164</v>
      </c>
      <c r="G217" s="264"/>
      <c r="H217" s="267">
        <v>3.8999999999999999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160</v>
      </c>
      <c r="AU217" s="273" t="s">
        <v>85</v>
      </c>
      <c r="AV217" s="15" t="s">
        <v>158</v>
      </c>
      <c r="AW217" s="15" t="s">
        <v>32</v>
      </c>
      <c r="AX217" s="15" t="s">
        <v>83</v>
      </c>
      <c r="AY217" s="273" t="s">
        <v>150</v>
      </c>
    </row>
    <row r="218" s="2" customFormat="1" ht="16.5" customHeight="1">
      <c r="A218" s="38"/>
      <c r="B218" s="39"/>
      <c r="C218" s="227" t="s">
        <v>321</v>
      </c>
      <c r="D218" s="227" t="s">
        <v>153</v>
      </c>
      <c r="E218" s="228" t="s">
        <v>322</v>
      </c>
      <c r="F218" s="229" t="s">
        <v>323</v>
      </c>
      <c r="G218" s="230" t="s">
        <v>173</v>
      </c>
      <c r="H218" s="231">
        <v>3.8999999999999999</v>
      </c>
      <c r="I218" s="232"/>
      <c r="J218" s="233">
        <f>ROUND(I218*H218,2)</f>
        <v>0</v>
      </c>
      <c r="K218" s="229" t="s">
        <v>1</v>
      </c>
      <c r="L218" s="44"/>
      <c r="M218" s="234" t="s">
        <v>1</v>
      </c>
      <c r="N218" s="235" t="s">
        <v>41</v>
      </c>
      <c r="O218" s="91"/>
      <c r="P218" s="236">
        <f>O218*H218</f>
        <v>0</v>
      </c>
      <c r="Q218" s="236">
        <v>0.00020000000000000001</v>
      </c>
      <c r="R218" s="236">
        <f>Q218*H218</f>
        <v>0.00077999999999999999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232</v>
      </c>
      <c r="AT218" s="238" t="s">
        <v>153</v>
      </c>
      <c r="AU218" s="238" t="s">
        <v>85</v>
      </c>
      <c r="AY218" s="17" t="s">
        <v>150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83</v>
      </c>
      <c r="BK218" s="239">
        <f>ROUND(I218*H218,2)</f>
        <v>0</v>
      </c>
      <c r="BL218" s="17" t="s">
        <v>232</v>
      </c>
      <c r="BM218" s="238" t="s">
        <v>324</v>
      </c>
    </row>
    <row r="219" s="13" customFormat="1">
      <c r="A219" s="13"/>
      <c r="B219" s="240"/>
      <c r="C219" s="241"/>
      <c r="D219" s="242" t="s">
        <v>160</v>
      </c>
      <c r="E219" s="243" t="s">
        <v>1</v>
      </c>
      <c r="F219" s="244" t="s">
        <v>320</v>
      </c>
      <c r="G219" s="241"/>
      <c r="H219" s="245">
        <v>3.8999999999999999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160</v>
      </c>
      <c r="AU219" s="251" t="s">
        <v>85</v>
      </c>
      <c r="AV219" s="13" t="s">
        <v>85</v>
      </c>
      <c r="AW219" s="13" t="s">
        <v>32</v>
      </c>
      <c r="AX219" s="13" t="s">
        <v>76</v>
      </c>
      <c r="AY219" s="251" t="s">
        <v>150</v>
      </c>
    </row>
    <row r="220" s="14" customFormat="1">
      <c r="A220" s="14"/>
      <c r="B220" s="252"/>
      <c r="C220" s="253"/>
      <c r="D220" s="242" t="s">
        <v>160</v>
      </c>
      <c r="E220" s="254" t="s">
        <v>1</v>
      </c>
      <c r="F220" s="255" t="s">
        <v>162</v>
      </c>
      <c r="G220" s="253"/>
      <c r="H220" s="256">
        <v>3.8999999999999999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160</v>
      </c>
      <c r="AU220" s="262" t="s">
        <v>85</v>
      </c>
      <c r="AV220" s="14" t="s">
        <v>163</v>
      </c>
      <c r="AW220" s="14" t="s">
        <v>32</v>
      </c>
      <c r="AX220" s="14" t="s">
        <v>76</v>
      </c>
      <c r="AY220" s="262" t="s">
        <v>150</v>
      </c>
    </row>
    <row r="221" s="15" customFormat="1">
      <c r="A221" s="15"/>
      <c r="B221" s="263"/>
      <c r="C221" s="264"/>
      <c r="D221" s="242" t="s">
        <v>160</v>
      </c>
      <c r="E221" s="265" t="s">
        <v>1</v>
      </c>
      <c r="F221" s="266" t="s">
        <v>164</v>
      </c>
      <c r="G221" s="264"/>
      <c r="H221" s="267">
        <v>3.8999999999999999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160</v>
      </c>
      <c r="AU221" s="273" t="s">
        <v>85</v>
      </c>
      <c r="AV221" s="15" t="s">
        <v>158</v>
      </c>
      <c r="AW221" s="15" t="s">
        <v>32</v>
      </c>
      <c r="AX221" s="15" t="s">
        <v>83</v>
      </c>
      <c r="AY221" s="273" t="s">
        <v>150</v>
      </c>
    </row>
    <row r="222" s="2" customFormat="1" ht="24.15" customHeight="1">
      <c r="A222" s="38"/>
      <c r="B222" s="39"/>
      <c r="C222" s="227" t="s">
        <v>325</v>
      </c>
      <c r="D222" s="227" t="s">
        <v>153</v>
      </c>
      <c r="E222" s="228" t="s">
        <v>326</v>
      </c>
      <c r="F222" s="229" t="s">
        <v>327</v>
      </c>
      <c r="G222" s="230" t="s">
        <v>156</v>
      </c>
      <c r="H222" s="231">
        <v>24.100000000000001</v>
      </c>
      <c r="I222" s="232"/>
      <c r="J222" s="233">
        <f>ROUND(I222*H222,2)</f>
        <v>0</v>
      </c>
      <c r="K222" s="229" t="s">
        <v>157</v>
      </c>
      <c r="L222" s="44"/>
      <c r="M222" s="234" t="s">
        <v>1</v>
      </c>
      <c r="N222" s="235" t="s">
        <v>41</v>
      </c>
      <c r="O222" s="91"/>
      <c r="P222" s="236">
        <f>O222*H222</f>
        <v>0</v>
      </c>
      <c r="Q222" s="236">
        <v>0</v>
      </c>
      <c r="R222" s="236">
        <f>Q222*H222</f>
        <v>0</v>
      </c>
      <c r="S222" s="236">
        <v>0.0020999999999999999</v>
      </c>
      <c r="T222" s="237">
        <f>S222*H222</f>
        <v>0.050610000000000002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232</v>
      </c>
      <c r="AT222" s="238" t="s">
        <v>153</v>
      </c>
      <c r="AU222" s="238" t="s">
        <v>85</v>
      </c>
      <c r="AY222" s="17" t="s">
        <v>150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83</v>
      </c>
      <c r="BK222" s="239">
        <f>ROUND(I222*H222,2)</f>
        <v>0</v>
      </c>
      <c r="BL222" s="17" t="s">
        <v>232</v>
      </c>
      <c r="BM222" s="238" t="s">
        <v>328</v>
      </c>
    </row>
    <row r="223" s="13" customFormat="1">
      <c r="A223" s="13"/>
      <c r="B223" s="240"/>
      <c r="C223" s="241"/>
      <c r="D223" s="242" t="s">
        <v>160</v>
      </c>
      <c r="E223" s="243" t="s">
        <v>1</v>
      </c>
      <c r="F223" s="244" t="s">
        <v>329</v>
      </c>
      <c r="G223" s="241"/>
      <c r="H223" s="245">
        <v>24.100000000000001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160</v>
      </c>
      <c r="AU223" s="251" t="s">
        <v>85</v>
      </c>
      <c r="AV223" s="13" t="s">
        <v>85</v>
      </c>
      <c r="AW223" s="13" t="s">
        <v>32</v>
      </c>
      <c r="AX223" s="13" t="s">
        <v>76</v>
      </c>
      <c r="AY223" s="251" t="s">
        <v>150</v>
      </c>
    </row>
    <row r="224" s="14" customFormat="1">
      <c r="A224" s="14"/>
      <c r="B224" s="252"/>
      <c r="C224" s="253"/>
      <c r="D224" s="242" t="s">
        <v>160</v>
      </c>
      <c r="E224" s="254" t="s">
        <v>1</v>
      </c>
      <c r="F224" s="255" t="s">
        <v>162</v>
      </c>
      <c r="G224" s="253"/>
      <c r="H224" s="256">
        <v>24.100000000000001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160</v>
      </c>
      <c r="AU224" s="262" t="s">
        <v>85</v>
      </c>
      <c r="AV224" s="14" t="s">
        <v>163</v>
      </c>
      <c r="AW224" s="14" t="s">
        <v>32</v>
      </c>
      <c r="AX224" s="14" t="s">
        <v>76</v>
      </c>
      <c r="AY224" s="262" t="s">
        <v>150</v>
      </c>
    </row>
    <row r="225" s="15" customFormat="1">
      <c r="A225" s="15"/>
      <c r="B225" s="263"/>
      <c r="C225" s="264"/>
      <c r="D225" s="242" t="s">
        <v>160</v>
      </c>
      <c r="E225" s="265" t="s">
        <v>1</v>
      </c>
      <c r="F225" s="266" t="s">
        <v>164</v>
      </c>
      <c r="G225" s="264"/>
      <c r="H225" s="267">
        <v>24.100000000000001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160</v>
      </c>
      <c r="AU225" s="273" t="s">
        <v>85</v>
      </c>
      <c r="AV225" s="15" t="s">
        <v>158</v>
      </c>
      <c r="AW225" s="15" t="s">
        <v>32</v>
      </c>
      <c r="AX225" s="15" t="s">
        <v>83</v>
      </c>
      <c r="AY225" s="273" t="s">
        <v>150</v>
      </c>
    </row>
    <row r="226" s="2" customFormat="1" ht="24.15" customHeight="1">
      <c r="A226" s="38"/>
      <c r="B226" s="39"/>
      <c r="C226" s="227" t="s">
        <v>330</v>
      </c>
      <c r="D226" s="227" t="s">
        <v>153</v>
      </c>
      <c r="E226" s="228" t="s">
        <v>331</v>
      </c>
      <c r="F226" s="229" t="s">
        <v>332</v>
      </c>
      <c r="G226" s="230" t="s">
        <v>258</v>
      </c>
      <c r="H226" s="284"/>
      <c r="I226" s="232"/>
      <c r="J226" s="233">
        <f>ROUND(I226*H226,2)</f>
        <v>0</v>
      </c>
      <c r="K226" s="229" t="s">
        <v>157</v>
      </c>
      <c r="L226" s="44"/>
      <c r="M226" s="234" t="s">
        <v>1</v>
      </c>
      <c r="N226" s="235" t="s">
        <v>41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232</v>
      </c>
      <c r="AT226" s="238" t="s">
        <v>153</v>
      </c>
      <c r="AU226" s="238" t="s">
        <v>85</v>
      </c>
      <c r="AY226" s="17" t="s">
        <v>150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83</v>
      </c>
      <c r="BK226" s="239">
        <f>ROUND(I226*H226,2)</f>
        <v>0</v>
      </c>
      <c r="BL226" s="17" t="s">
        <v>232</v>
      </c>
      <c r="BM226" s="238" t="s">
        <v>333</v>
      </c>
    </row>
    <row r="227" s="12" customFormat="1" ht="22.8" customHeight="1">
      <c r="A227" s="12"/>
      <c r="B227" s="211"/>
      <c r="C227" s="212"/>
      <c r="D227" s="213" t="s">
        <v>75</v>
      </c>
      <c r="E227" s="225" t="s">
        <v>334</v>
      </c>
      <c r="F227" s="225" t="s">
        <v>335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SUM(P228:P243)</f>
        <v>0</v>
      </c>
      <c r="Q227" s="219"/>
      <c r="R227" s="220">
        <f>SUM(R228:R243)</f>
        <v>0</v>
      </c>
      <c r="S227" s="219"/>
      <c r="T227" s="221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85</v>
      </c>
      <c r="AT227" s="223" t="s">
        <v>75</v>
      </c>
      <c r="AU227" s="223" t="s">
        <v>83</v>
      </c>
      <c r="AY227" s="222" t="s">
        <v>150</v>
      </c>
      <c r="BK227" s="224">
        <f>SUM(BK228:BK243)</f>
        <v>0</v>
      </c>
    </row>
    <row r="228" s="2" customFormat="1" ht="16.5" customHeight="1">
      <c r="A228" s="38"/>
      <c r="B228" s="39"/>
      <c r="C228" s="227" t="s">
        <v>336</v>
      </c>
      <c r="D228" s="227" t="s">
        <v>153</v>
      </c>
      <c r="E228" s="228" t="s">
        <v>337</v>
      </c>
      <c r="F228" s="229" t="s">
        <v>338</v>
      </c>
      <c r="G228" s="230" t="s">
        <v>339</v>
      </c>
      <c r="H228" s="231">
        <v>1</v>
      </c>
      <c r="I228" s="232"/>
      <c r="J228" s="233">
        <f>ROUND(I228*H228,2)</f>
        <v>0</v>
      </c>
      <c r="K228" s="229" t="s">
        <v>1</v>
      </c>
      <c r="L228" s="44"/>
      <c r="M228" s="234" t="s">
        <v>1</v>
      </c>
      <c r="N228" s="235" t="s">
        <v>41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232</v>
      </c>
      <c r="AT228" s="238" t="s">
        <v>153</v>
      </c>
      <c r="AU228" s="238" t="s">
        <v>85</v>
      </c>
      <c r="AY228" s="17" t="s">
        <v>150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83</v>
      </c>
      <c r="BK228" s="239">
        <f>ROUND(I228*H228,2)</f>
        <v>0</v>
      </c>
      <c r="BL228" s="17" t="s">
        <v>232</v>
      </c>
      <c r="BM228" s="238" t="s">
        <v>340</v>
      </c>
    </row>
    <row r="229" s="2" customFormat="1" ht="24.15" customHeight="1">
      <c r="A229" s="38"/>
      <c r="B229" s="39"/>
      <c r="C229" s="227" t="s">
        <v>341</v>
      </c>
      <c r="D229" s="227" t="s">
        <v>153</v>
      </c>
      <c r="E229" s="228" t="s">
        <v>342</v>
      </c>
      <c r="F229" s="229" t="s">
        <v>343</v>
      </c>
      <c r="G229" s="230" t="s">
        <v>339</v>
      </c>
      <c r="H229" s="231">
        <v>1</v>
      </c>
      <c r="I229" s="232"/>
      <c r="J229" s="233">
        <f>ROUND(I229*H229,2)</f>
        <v>0</v>
      </c>
      <c r="K229" s="229" t="s">
        <v>1</v>
      </c>
      <c r="L229" s="44"/>
      <c r="M229" s="234" t="s">
        <v>1</v>
      </c>
      <c r="N229" s="235" t="s">
        <v>41</v>
      </c>
      <c r="O229" s="91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232</v>
      </c>
      <c r="AT229" s="238" t="s">
        <v>153</v>
      </c>
      <c r="AU229" s="238" t="s">
        <v>85</v>
      </c>
      <c r="AY229" s="17" t="s">
        <v>150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83</v>
      </c>
      <c r="BK229" s="239">
        <f>ROUND(I229*H229,2)</f>
        <v>0</v>
      </c>
      <c r="BL229" s="17" t="s">
        <v>232</v>
      </c>
      <c r="BM229" s="238" t="s">
        <v>344</v>
      </c>
    </row>
    <row r="230" s="2" customFormat="1" ht="16.5" customHeight="1">
      <c r="A230" s="38"/>
      <c r="B230" s="39"/>
      <c r="C230" s="227" t="s">
        <v>345</v>
      </c>
      <c r="D230" s="227" t="s">
        <v>153</v>
      </c>
      <c r="E230" s="228" t="s">
        <v>346</v>
      </c>
      <c r="F230" s="229" t="s">
        <v>347</v>
      </c>
      <c r="G230" s="230" t="s">
        <v>339</v>
      </c>
      <c r="H230" s="231">
        <v>1</v>
      </c>
      <c r="I230" s="232"/>
      <c r="J230" s="233">
        <f>ROUND(I230*H230,2)</f>
        <v>0</v>
      </c>
      <c r="K230" s="229" t="s">
        <v>1</v>
      </c>
      <c r="L230" s="44"/>
      <c r="M230" s="234" t="s">
        <v>1</v>
      </c>
      <c r="N230" s="235" t="s">
        <v>41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232</v>
      </c>
      <c r="AT230" s="238" t="s">
        <v>153</v>
      </c>
      <c r="AU230" s="238" t="s">
        <v>85</v>
      </c>
      <c r="AY230" s="17" t="s">
        <v>150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83</v>
      </c>
      <c r="BK230" s="239">
        <f>ROUND(I230*H230,2)</f>
        <v>0</v>
      </c>
      <c r="BL230" s="17" t="s">
        <v>232</v>
      </c>
      <c r="BM230" s="238" t="s">
        <v>348</v>
      </c>
    </row>
    <row r="231" s="2" customFormat="1" ht="16.5" customHeight="1">
      <c r="A231" s="38"/>
      <c r="B231" s="39"/>
      <c r="C231" s="227" t="s">
        <v>349</v>
      </c>
      <c r="D231" s="227" t="s">
        <v>153</v>
      </c>
      <c r="E231" s="228" t="s">
        <v>350</v>
      </c>
      <c r="F231" s="229" t="s">
        <v>351</v>
      </c>
      <c r="G231" s="230" t="s">
        <v>339</v>
      </c>
      <c r="H231" s="231">
        <v>1</v>
      </c>
      <c r="I231" s="232"/>
      <c r="J231" s="233">
        <f>ROUND(I231*H231,2)</f>
        <v>0</v>
      </c>
      <c r="K231" s="229" t="s">
        <v>1</v>
      </c>
      <c r="L231" s="44"/>
      <c r="M231" s="234" t="s">
        <v>1</v>
      </c>
      <c r="N231" s="235" t="s">
        <v>41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232</v>
      </c>
      <c r="AT231" s="238" t="s">
        <v>153</v>
      </c>
      <c r="AU231" s="238" t="s">
        <v>85</v>
      </c>
      <c r="AY231" s="17" t="s">
        <v>150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83</v>
      </c>
      <c r="BK231" s="239">
        <f>ROUND(I231*H231,2)</f>
        <v>0</v>
      </c>
      <c r="BL231" s="17" t="s">
        <v>232</v>
      </c>
      <c r="BM231" s="238" t="s">
        <v>352</v>
      </c>
    </row>
    <row r="232" s="2" customFormat="1" ht="24.15" customHeight="1">
      <c r="A232" s="38"/>
      <c r="B232" s="39"/>
      <c r="C232" s="227" t="s">
        <v>353</v>
      </c>
      <c r="D232" s="227" t="s">
        <v>153</v>
      </c>
      <c r="E232" s="228" t="s">
        <v>354</v>
      </c>
      <c r="F232" s="229" t="s">
        <v>355</v>
      </c>
      <c r="G232" s="230" t="s">
        <v>156</v>
      </c>
      <c r="H232" s="231">
        <v>17.879999999999999</v>
      </c>
      <c r="I232" s="232"/>
      <c r="J232" s="233">
        <f>ROUND(I232*H232,2)</f>
        <v>0</v>
      </c>
      <c r="K232" s="229" t="s">
        <v>157</v>
      </c>
      <c r="L232" s="44"/>
      <c r="M232" s="234" t="s">
        <v>1</v>
      </c>
      <c r="N232" s="235" t="s">
        <v>41</v>
      </c>
      <c r="O232" s="91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232</v>
      </c>
      <c r="AT232" s="238" t="s">
        <v>153</v>
      </c>
      <c r="AU232" s="238" t="s">
        <v>85</v>
      </c>
      <c r="AY232" s="17" t="s">
        <v>150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83</v>
      </c>
      <c r="BK232" s="239">
        <f>ROUND(I232*H232,2)</f>
        <v>0</v>
      </c>
      <c r="BL232" s="17" t="s">
        <v>232</v>
      </c>
      <c r="BM232" s="238" t="s">
        <v>356</v>
      </c>
    </row>
    <row r="233" s="13" customFormat="1">
      <c r="A233" s="13"/>
      <c r="B233" s="240"/>
      <c r="C233" s="241"/>
      <c r="D233" s="242" t="s">
        <v>160</v>
      </c>
      <c r="E233" s="243" t="s">
        <v>1</v>
      </c>
      <c r="F233" s="244" t="s">
        <v>357</v>
      </c>
      <c r="G233" s="241"/>
      <c r="H233" s="245">
        <v>17.879999999999999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160</v>
      </c>
      <c r="AU233" s="251" t="s">
        <v>85</v>
      </c>
      <c r="AV233" s="13" t="s">
        <v>85</v>
      </c>
      <c r="AW233" s="13" t="s">
        <v>32</v>
      </c>
      <c r="AX233" s="13" t="s">
        <v>76</v>
      </c>
      <c r="AY233" s="251" t="s">
        <v>150</v>
      </c>
    </row>
    <row r="234" s="14" customFormat="1">
      <c r="A234" s="14"/>
      <c r="B234" s="252"/>
      <c r="C234" s="253"/>
      <c r="D234" s="242" t="s">
        <v>160</v>
      </c>
      <c r="E234" s="254" t="s">
        <v>1</v>
      </c>
      <c r="F234" s="255" t="s">
        <v>162</v>
      </c>
      <c r="G234" s="253"/>
      <c r="H234" s="256">
        <v>17.879999999999999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160</v>
      </c>
      <c r="AU234" s="262" t="s">
        <v>85</v>
      </c>
      <c r="AV234" s="14" t="s">
        <v>163</v>
      </c>
      <c r="AW234" s="14" t="s">
        <v>32</v>
      </c>
      <c r="AX234" s="14" t="s">
        <v>76</v>
      </c>
      <c r="AY234" s="262" t="s">
        <v>150</v>
      </c>
    </row>
    <row r="235" s="15" customFormat="1">
      <c r="A235" s="15"/>
      <c r="B235" s="263"/>
      <c r="C235" s="264"/>
      <c r="D235" s="242" t="s">
        <v>160</v>
      </c>
      <c r="E235" s="265" t="s">
        <v>1</v>
      </c>
      <c r="F235" s="266" t="s">
        <v>164</v>
      </c>
      <c r="G235" s="264"/>
      <c r="H235" s="267">
        <v>17.879999999999999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160</v>
      </c>
      <c r="AU235" s="273" t="s">
        <v>85</v>
      </c>
      <c r="AV235" s="15" t="s">
        <v>158</v>
      </c>
      <c r="AW235" s="15" t="s">
        <v>32</v>
      </c>
      <c r="AX235" s="15" t="s">
        <v>83</v>
      </c>
      <c r="AY235" s="273" t="s">
        <v>150</v>
      </c>
    </row>
    <row r="236" s="2" customFormat="1" ht="66.75" customHeight="1">
      <c r="A236" s="38"/>
      <c r="B236" s="39"/>
      <c r="C236" s="274" t="s">
        <v>358</v>
      </c>
      <c r="D236" s="274" t="s">
        <v>178</v>
      </c>
      <c r="E236" s="275" t="s">
        <v>359</v>
      </c>
      <c r="F236" s="276" t="s">
        <v>360</v>
      </c>
      <c r="G236" s="277" t="s">
        <v>156</v>
      </c>
      <c r="H236" s="278">
        <v>19.667999999999999</v>
      </c>
      <c r="I236" s="279"/>
      <c r="J236" s="280">
        <f>ROUND(I236*H236,2)</f>
        <v>0</v>
      </c>
      <c r="K236" s="276" t="s">
        <v>1</v>
      </c>
      <c r="L236" s="281"/>
      <c r="M236" s="282" t="s">
        <v>1</v>
      </c>
      <c r="N236" s="283" t="s">
        <v>41</v>
      </c>
      <c r="O236" s="91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293</v>
      </c>
      <c r="AT236" s="238" t="s">
        <v>178</v>
      </c>
      <c r="AU236" s="238" t="s">
        <v>85</v>
      </c>
      <c r="AY236" s="17" t="s">
        <v>150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83</v>
      </c>
      <c r="BK236" s="239">
        <f>ROUND(I236*H236,2)</f>
        <v>0</v>
      </c>
      <c r="BL236" s="17" t="s">
        <v>232</v>
      </c>
      <c r="BM236" s="238" t="s">
        <v>361</v>
      </c>
    </row>
    <row r="237" s="13" customFormat="1">
      <c r="A237" s="13"/>
      <c r="B237" s="240"/>
      <c r="C237" s="241"/>
      <c r="D237" s="242" t="s">
        <v>160</v>
      </c>
      <c r="E237" s="241"/>
      <c r="F237" s="244" t="s">
        <v>362</v>
      </c>
      <c r="G237" s="241"/>
      <c r="H237" s="245">
        <v>19.667999999999999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160</v>
      </c>
      <c r="AU237" s="251" t="s">
        <v>85</v>
      </c>
      <c r="AV237" s="13" t="s">
        <v>85</v>
      </c>
      <c r="AW237" s="13" t="s">
        <v>4</v>
      </c>
      <c r="AX237" s="13" t="s">
        <v>83</v>
      </c>
      <c r="AY237" s="251" t="s">
        <v>150</v>
      </c>
    </row>
    <row r="238" s="2" customFormat="1" ht="16.5" customHeight="1">
      <c r="A238" s="38"/>
      <c r="B238" s="39"/>
      <c r="C238" s="227" t="s">
        <v>363</v>
      </c>
      <c r="D238" s="227" t="s">
        <v>153</v>
      </c>
      <c r="E238" s="228" t="s">
        <v>364</v>
      </c>
      <c r="F238" s="229" t="s">
        <v>365</v>
      </c>
      <c r="G238" s="230" t="s">
        <v>173</v>
      </c>
      <c r="H238" s="231">
        <v>44.700000000000003</v>
      </c>
      <c r="I238" s="232"/>
      <c r="J238" s="233">
        <f>ROUND(I238*H238,2)</f>
        <v>0</v>
      </c>
      <c r="K238" s="229" t="s">
        <v>157</v>
      </c>
      <c r="L238" s="44"/>
      <c r="M238" s="234" t="s">
        <v>1</v>
      </c>
      <c r="N238" s="235" t="s">
        <v>41</v>
      </c>
      <c r="O238" s="91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232</v>
      </c>
      <c r="AT238" s="238" t="s">
        <v>153</v>
      </c>
      <c r="AU238" s="238" t="s">
        <v>85</v>
      </c>
      <c r="AY238" s="17" t="s">
        <v>150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83</v>
      </c>
      <c r="BK238" s="239">
        <f>ROUND(I238*H238,2)</f>
        <v>0</v>
      </c>
      <c r="BL238" s="17" t="s">
        <v>232</v>
      </c>
      <c r="BM238" s="238" t="s">
        <v>366</v>
      </c>
    </row>
    <row r="239" s="13" customFormat="1">
      <c r="A239" s="13"/>
      <c r="B239" s="240"/>
      <c r="C239" s="241"/>
      <c r="D239" s="242" t="s">
        <v>160</v>
      </c>
      <c r="E239" s="243" t="s">
        <v>1</v>
      </c>
      <c r="F239" s="244" t="s">
        <v>367</v>
      </c>
      <c r="G239" s="241"/>
      <c r="H239" s="245">
        <v>44.700000000000003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160</v>
      </c>
      <c r="AU239" s="251" t="s">
        <v>85</v>
      </c>
      <c r="AV239" s="13" t="s">
        <v>85</v>
      </c>
      <c r="AW239" s="13" t="s">
        <v>32</v>
      </c>
      <c r="AX239" s="13" t="s">
        <v>76</v>
      </c>
      <c r="AY239" s="251" t="s">
        <v>150</v>
      </c>
    </row>
    <row r="240" s="14" customFormat="1">
      <c r="A240" s="14"/>
      <c r="B240" s="252"/>
      <c r="C240" s="253"/>
      <c r="D240" s="242" t="s">
        <v>160</v>
      </c>
      <c r="E240" s="254" t="s">
        <v>1</v>
      </c>
      <c r="F240" s="255" t="s">
        <v>162</v>
      </c>
      <c r="G240" s="253"/>
      <c r="H240" s="256">
        <v>44.700000000000003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160</v>
      </c>
      <c r="AU240" s="262" t="s">
        <v>85</v>
      </c>
      <c r="AV240" s="14" t="s">
        <v>163</v>
      </c>
      <c r="AW240" s="14" t="s">
        <v>32</v>
      </c>
      <c r="AX240" s="14" t="s">
        <v>76</v>
      </c>
      <c r="AY240" s="262" t="s">
        <v>150</v>
      </c>
    </row>
    <row r="241" s="15" customFormat="1">
      <c r="A241" s="15"/>
      <c r="B241" s="263"/>
      <c r="C241" s="264"/>
      <c r="D241" s="242" t="s">
        <v>160</v>
      </c>
      <c r="E241" s="265" t="s">
        <v>1</v>
      </c>
      <c r="F241" s="266" t="s">
        <v>164</v>
      </c>
      <c r="G241" s="264"/>
      <c r="H241" s="267">
        <v>44.700000000000003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160</v>
      </c>
      <c r="AU241" s="273" t="s">
        <v>85</v>
      </c>
      <c r="AV241" s="15" t="s">
        <v>158</v>
      </c>
      <c r="AW241" s="15" t="s">
        <v>32</v>
      </c>
      <c r="AX241" s="15" t="s">
        <v>83</v>
      </c>
      <c r="AY241" s="273" t="s">
        <v>150</v>
      </c>
    </row>
    <row r="242" s="2" customFormat="1" ht="16.5" customHeight="1">
      <c r="A242" s="38"/>
      <c r="B242" s="39"/>
      <c r="C242" s="274" t="s">
        <v>368</v>
      </c>
      <c r="D242" s="274" t="s">
        <v>178</v>
      </c>
      <c r="E242" s="275" t="s">
        <v>369</v>
      </c>
      <c r="F242" s="276" t="s">
        <v>370</v>
      </c>
      <c r="G242" s="277" t="s">
        <v>173</v>
      </c>
      <c r="H242" s="278">
        <v>44.700000000000003</v>
      </c>
      <c r="I242" s="279"/>
      <c r="J242" s="280">
        <f>ROUND(I242*H242,2)</f>
        <v>0</v>
      </c>
      <c r="K242" s="276" t="s">
        <v>1</v>
      </c>
      <c r="L242" s="281"/>
      <c r="M242" s="282" t="s">
        <v>1</v>
      </c>
      <c r="N242" s="283" t="s">
        <v>41</v>
      </c>
      <c r="O242" s="91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293</v>
      </c>
      <c r="AT242" s="238" t="s">
        <v>178</v>
      </c>
      <c r="AU242" s="238" t="s">
        <v>85</v>
      </c>
      <c r="AY242" s="17" t="s">
        <v>150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83</v>
      </c>
      <c r="BK242" s="239">
        <f>ROUND(I242*H242,2)</f>
        <v>0</v>
      </c>
      <c r="BL242" s="17" t="s">
        <v>232</v>
      </c>
      <c r="BM242" s="238" t="s">
        <v>371</v>
      </c>
    </row>
    <row r="243" s="2" customFormat="1" ht="24.15" customHeight="1">
      <c r="A243" s="38"/>
      <c r="B243" s="39"/>
      <c r="C243" s="227" t="s">
        <v>372</v>
      </c>
      <c r="D243" s="227" t="s">
        <v>153</v>
      </c>
      <c r="E243" s="228" t="s">
        <v>373</v>
      </c>
      <c r="F243" s="229" t="s">
        <v>374</v>
      </c>
      <c r="G243" s="230" t="s">
        <v>258</v>
      </c>
      <c r="H243" s="284"/>
      <c r="I243" s="232"/>
      <c r="J243" s="233">
        <f>ROUND(I243*H243,2)</f>
        <v>0</v>
      </c>
      <c r="K243" s="229" t="s">
        <v>157</v>
      </c>
      <c r="L243" s="44"/>
      <c r="M243" s="234" t="s">
        <v>1</v>
      </c>
      <c r="N243" s="235" t="s">
        <v>41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232</v>
      </c>
      <c r="AT243" s="238" t="s">
        <v>153</v>
      </c>
      <c r="AU243" s="238" t="s">
        <v>85</v>
      </c>
      <c r="AY243" s="17" t="s">
        <v>150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83</v>
      </c>
      <c r="BK243" s="239">
        <f>ROUND(I243*H243,2)</f>
        <v>0</v>
      </c>
      <c r="BL243" s="17" t="s">
        <v>232</v>
      </c>
      <c r="BM243" s="238" t="s">
        <v>375</v>
      </c>
    </row>
    <row r="244" s="12" customFormat="1" ht="22.8" customHeight="1">
      <c r="A244" s="12"/>
      <c r="B244" s="211"/>
      <c r="C244" s="212"/>
      <c r="D244" s="213" t="s">
        <v>75</v>
      </c>
      <c r="E244" s="225" t="s">
        <v>376</v>
      </c>
      <c r="F244" s="225" t="s">
        <v>377</v>
      </c>
      <c r="G244" s="212"/>
      <c r="H244" s="212"/>
      <c r="I244" s="215"/>
      <c r="J244" s="226">
        <f>BK244</f>
        <v>0</v>
      </c>
      <c r="K244" s="212"/>
      <c r="L244" s="217"/>
      <c r="M244" s="218"/>
      <c r="N244" s="219"/>
      <c r="O244" s="219"/>
      <c r="P244" s="220">
        <f>SUM(P245:P255)</f>
        <v>0</v>
      </c>
      <c r="Q244" s="219"/>
      <c r="R244" s="220">
        <f>SUM(R245:R255)</f>
        <v>0.00086050000000000005</v>
      </c>
      <c r="S244" s="219"/>
      <c r="T244" s="221">
        <f>SUM(T245:T255)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2" t="s">
        <v>85</v>
      </c>
      <c r="AT244" s="223" t="s">
        <v>75</v>
      </c>
      <c r="AU244" s="223" t="s">
        <v>83</v>
      </c>
      <c r="AY244" s="222" t="s">
        <v>150</v>
      </c>
      <c r="BK244" s="224">
        <f>SUM(BK245:BK255)</f>
        <v>0</v>
      </c>
    </row>
    <row r="245" s="2" customFormat="1" ht="21.75" customHeight="1">
      <c r="A245" s="38"/>
      <c r="B245" s="39"/>
      <c r="C245" s="227" t="s">
        <v>378</v>
      </c>
      <c r="D245" s="227" t="s">
        <v>153</v>
      </c>
      <c r="E245" s="228" t="s">
        <v>379</v>
      </c>
      <c r="F245" s="229" t="s">
        <v>380</v>
      </c>
      <c r="G245" s="230" t="s">
        <v>156</v>
      </c>
      <c r="H245" s="231">
        <v>5.0499999999999998</v>
      </c>
      <c r="I245" s="232"/>
      <c r="J245" s="233">
        <f>ROUND(I245*H245,2)</f>
        <v>0</v>
      </c>
      <c r="K245" s="229" t="s">
        <v>157</v>
      </c>
      <c r="L245" s="44"/>
      <c r="M245" s="234" t="s">
        <v>1</v>
      </c>
      <c r="N245" s="235" t="s">
        <v>41</v>
      </c>
      <c r="O245" s="91"/>
      <c r="P245" s="236">
        <f>O245*H245</f>
        <v>0</v>
      </c>
      <c r="Q245" s="236">
        <v>5.0000000000000002E-05</v>
      </c>
      <c r="R245" s="236">
        <f>Q245*H245</f>
        <v>0.00025250000000000001</v>
      </c>
      <c r="S245" s="236">
        <v>0</v>
      </c>
      <c r="T245" s="23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232</v>
      </c>
      <c r="AT245" s="238" t="s">
        <v>153</v>
      </c>
      <c r="AU245" s="238" t="s">
        <v>85</v>
      </c>
      <c r="AY245" s="17" t="s">
        <v>150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83</v>
      </c>
      <c r="BK245" s="239">
        <f>ROUND(I245*H245,2)</f>
        <v>0</v>
      </c>
      <c r="BL245" s="17" t="s">
        <v>232</v>
      </c>
      <c r="BM245" s="238" t="s">
        <v>381</v>
      </c>
    </row>
    <row r="246" s="13" customFormat="1">
      <c r="A246" s="13"/>
      <c r="B246" s="240"/>
      <c r="C246" s="241"/>
      <c r="D246" s="242" t="s">
        <v>160</v>
      </c>
      <c r="E246" s="243" t="s">
        <v>1</v>
      </c>
      <c r="F246" s="244" t="s">
        <v>382</v>
      </c>
      <c r="G246" s="241"/>
      <c r="H246" s="245">
        <v>5.0499999999999998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160</v>
      </c>
      <c r="AU246" s="251" t="s">
        <v>85</v>
      </c>
      <c r="AV246" s="13" t="s">
        <v>85</v>
      </c>
      <c r="AW246" s="13" t="s">
        <v>32</v>
      </c>
      <c r="AX246" s="13" t="s">
        <v>76</v>
      </c>
      <c r="AY246" s="251" t="s">
        <v>150</v>
      </c>
    </row>
    <row r="247" s="14" customFormat="1">
      <c r="A247" s="14"/>
      <c r="B247" s="252"/>
      <c r="C247" s="253"/>
      <c r="D247" s="242" t="s">
        <v>160</v>
      </c>
      <c r="E247" s="254" t="s">
        <v>1</v>
      </c>
      <c r="F247" s="255" t="s">
        <v>162</v>
      </c>
      <c r="G247" s="253"/>
      <c r="H247" s="256">
        <v>5.0499999999999998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160</v>
      </c>
      <c r="AU247" s="262" t="s">
        <v>85</v>
      </c>
      <c r="AV247" s="14" t="s">
        <v>163</v>
      </c>
      <c r="AW247" s="14" t="s">
        <v>32</v>
      </c>
      <c r="AX247" s="14" t="s">
        <v>76</v>
      </c>
      <c r="AY247" s="262" t="s">
        <v>150</v>
      </c>
    </row>
    <row r="248" s="15" customFormat="1">
      <c r="A248" s="15"/>
      <c r="B248" s="263"/>
      <c r="C248" s="264"/>
      <c r="D248" s="242" t="s">
        <v>160</v>
      </c>
      <c r="E248" s="265" t="s">
        <v>1</v>
      </c>
      <c r="F248" s="266" t="s">
        <v>164</v>
      </c>
      <c r="G248" s="264"/>
      <c r="H248" s="267">
        <v>5.0499999999999998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3" t="s">
        <v>160</v>
      </c>
      <c r="AU248" s="273" t="s">
        <v>85</v>
      </c>
      <c r="AV248" s="15" t="s">
        <v>158</v>
      </c>
      <c r="AW248" s="15" t="s">
        <v>32</v>
      </c>
      <c r="AX248" s="15" t="s">
        <v>83</v>
      </c>
      <c r="AY248" s="273" t="s">
        <v>150</v>
      </c>
    </row>
    <row r="249" s="2" customFormat="1" ht="24.15" customHeight="1">
      <c r="A249" s="38"/>
      <c r="B249" s="39"/>
      <c r="C249" s="274" t="s">
        <v>383</v>
      </c>
      <c r="D249" s="274" t="s">
        <v>178</v>
      </c>
      <c r="E249" s="275" t="s">
        <v>384</v>
      </c>
      <c r="F249" s="276" t="s">
        <v>385</v>
      </c>
      <c r="G249" s="277" t="s">
        <v>339</v>
      </c>
      <c r="H249" s="278">
        <v>1</v>
      </c>
      <c r="I249" s="279"/>
      <c r="J249" s="280">
        <f>ROUND(I249*H249,2)</f>
        <v>0</v>
      </c>
      <c r="K249" s="276" t="s">
        <v>1</v>
      </c>
      <c r="L249" s="281"/>
      <c r="M249" s="282" t="s">
        <v>1</v>
      </c>
      <c r="N249" s="283" t="s">
        <v>41</v>
      </c>
      <c r="O249" s="91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293</v>
      </c>
      <c r="AT249" s="238" t="s">
        <v>178</v>
      </c>
      <c r="AU249" s="238" t="s">
        <v>85</v>
      </c>
      <c r="AY249" s="17" t="s">
        <v>150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83</v>
      </c>
      <c r="BK249" s="239">
        <f>ROUND(I249*H249,2)</f>
        <v>0</v>
      </c>
      <c r="BL249" s="17" t="s">
        <v>232</v>
      </c>
      <c r="BM249" s="238" t="s">
        <v>386</v>
      </c>
    </row>
    <row r="250" s="2" customFormat="1" ht="21.75" customHeight="1">
      <c r="A250" s="38"/>
      <c r="B250" s="39"/>
      <c r="C250" s="227" t="s">
        <v>387</v>
      </c>
      <c r="D250" s="227" t="s">
        <v>153</v>
      </c>
      <c r="E250" s="228" t="s">
        <v>388</v>
      </c>
      <c r="F250" s="229" t="s">
        <v>389</v>
      </c>
      <c r="G250" s="230" t="s">
        <v>156</v>
      </c>
      <c r="H250" s="231">
        <v>12.16</v>
      </c>
      <c r="I250" s="232"/>
      <c r="J250" s="233">
        <f>ROUND(I250*H250,2)</f>
        <v>0</v>
      </c>
      <c r="K250" s="229" t="s">
        <v>157</v>
      </c>
      <c r="L250" s="44"/>
      <c r="M250" s="234" t="s">
        <v>1</v>
      </c>
      <c r="N250" s="235" t="s">
        <v>41</v>
      </c>
      <c r="O250" s="91"/>
      <c r="P250" s="236">
        <f>O250*H250</f>
        <v>0</v>
      </c>
      <c r="Q250" s="236">
        <v>5.0000000000000002E-05</v>
      </c>
      <c r="R250" s="236">
        <f>Q250*H250</f>
        <v>0.00060800000000000003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232</v>
      </c>
      <c r="AT250" s="238" t="s">
        <v>153</v>
      </c>
      <c r="AU250" s="238" t="s">
        <v>85</v>
      </c>
      <c r="AY250" s="17" t="s">
        <v>150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83</v>
      </c>
      <c r="BK250" s="239">
        <f>ROUND(I250*H250,2)</f>
        <v>0</v>
      </c>
      <c r="BL250" s="17" t="s">
        <v>232</v>
      </c>
      <c r="BM250" s="238" t="s">
        <v>390</v>
      </c>
    </row>
    <row r="251" s="13" customFormat="1">
      <c r="A251" s="13"/>
      <c r="B251" s="240"/>
      <c r="C251" s="241"/>
      <c r="D251" s="242" t="s">
        <v>160</v>
      </c>
      <c r="E251" s="243" t="s">
        <v>1</v>
      </c>
      <c r="F251" s="244" t="s">
        <v>391</v>
      </c>
      <c r="G251" s="241"/>
      <c r="H251" s="245">
        <v>12.16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160</v>
      </c>
      <c r="AU251" s="251" t="s">
        <v>85</v>
      </c>
      <c r="AV251" s="13" t="s">
        <v>85</v>
      </c>
      <c r="AW251" s="13" t="s">
        <v>32</v>
      </c>
      <c r="AX251" s="13" t="s">
        <v>76</v>
      </c>
      <c r="AY251" s="251" t="s">
        <v>150</v>
      </c>
    </row>
    <row r="252" s="14" customFormat="1">
      <c r="A252" s="14"/>
      <c r="B252" s="252"/>
      <c r="C252" s="253"/>
      <c r="D252" s="242" t="s">
        <v>160</v>
      </c>
      <c r="E252" s="254" t="s">
        <v>1</v>
      </c>
      <c r="F252" s="255" t="s">
        <v>162</v>
      </c>
      <c r="G252" s="253"/>
      <c r="H252" s="256">
        <v>12.16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160</v>
      </c>
      <c r="AU252" s="262" t="s">
        <v>85</v>
      </c>
      <c r="AV252" s="14" t="s">
        <v>163</v>
      </c>
      <c r="AW252" s="14" t="s">
        <v>32</v>
      </c>
      <c r="AX252" s="14" t="s">
        <v>76</v>
      </c>
      <c r="AY252" s="262" t="s">
        <v>150</v>
      </c>
    </row>
    <row r="253" s="15" customFormat="1">
      <c r="A253" s="15"/>
      <c r="B253" s="263"/>
      <c r="C253" s="264"/>
      <c r="D253" s="242" t="s">
        <v>160</v>
      </c>
      <c r="E253" s="265" t="s">
        <v>1</v>
      </c>
      <c r="F253" s="266" t="s">
        <v>164</v>
      </c>
      <c r="G253" s="264"/>
      <c r="H253" s="267">
        <v>12.16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160</v>
      </c>
      <c r="AU253" s="273" t="s">
        <v>85</v>
      </c>
      <c r="AV253" s="15" t="s">
        <v>158</v>
      </c>
      <c r="AW253" s="15" t="s">
        <v>32</v>
      </c>
      <c r="AX253" s="15" t="s">
        <v>83</v>
      </c>
      <c r="AY253" s="273" t="s">
        <v>150</v>
      </c>
    </row>
    <row r="254" s="2" customFormat="1" ht="24.15" customHeight="1">
      <c r="A254" s="38"/>
      <c r="B254" s="39"/>
      <c r="C254" s="274" t="s">
        <v>392</v>
      </c>
      <c r="D254" s="274" t="s">
        <v>178</v>
      </c>
      <c r="E254" s="275" t="s">
        <v>393</v>
      </c>
      <c r="F254" s="276" t="s">
        <v>394</v>
      </c>
      <c r="G254" s="277" t="s">
        <v>339</v>
      </c>
      <c r="H254" s="278">
        <v>1</v>
      </c>
      <c r="I254" s="279"/>
      <c r="J254" s="280">
        <f>ROUND(I254*H254,2)</f>
        <v>0</v>
      </c>
      <c r="K254" s="276" t="s">
        <v>1</v>
      </c>
      <c r="L254" s="281"/>
      <c r="M254" s="282" t="s">
        <v>1</v>
      </c>
      <c r="N254" s="283" t="s">
        <v>41</v>
      </c>
      <c r="O254" s="91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293</v>
      </c>
      <c r="AT254" s="238" t="s">
        <v>178</v>
      </c>
      <c r="AU254" s="238" t="s">
        <v>85</v>
      </c>
      <c r="AY254" s="17" t="s">
        <v>150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83</v>
      </c>
      <c r="BK254" s="239">
        <f>ROUND(I254*H254,2)</f>
        <v>0</v>
      </c>
      <c r="BL254" s="17" t="s">
        <v>232</v>
      </c>
      <c r="BM254" s="238" t="s">
        <v>395</v>
      </c>
    </row>
    <row r="255" s="2" customFormat="1" ht="24.15" customHeight="1">
      <c r="A255" s="38"/>
      <c r="B255" s="39"/>
      <c r="C255" s="227" t="s">
        <v>396</v>
      </c>
      <c r="D255" s="227" t="s">
        <v>153</v>
      </c>
      <c r="E255" s="228" t="s">
        <v>397</v>
      </c>
      <c r="F255" s="229" t="s">
        <v>398</v>
      </c>
      <c r="G255" s="230" t="s">
        <v>258</v>
      </c>
      <c r="H255" s="284"/>
      <c r="I255" s="232"/>
      <c r="J255" s="233">
        <f>ROUND(I255*H255,2)</f>
        <v>0</v>
      </c>
      <c r="K255" s="229" t="s">
        <v>157</v>
      </c>
      <c r="L255" s="44"/>
      <c r="M255" s="234" t="s">
        <v>1</v>
      </c>
      <c r="N255" s="235" t="s">
        <v>41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232</v>
      </c>
      <c r="AT255" s="238" t="s">
        <v>153</v>
      </c>
      <c r="AU255" s="238" t="s">
        <v>85</v>
      </c>
      <c r="AY255" s="17" t="s">
        <v>150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83</v>
      </c>
      <c r="BK255" s="239">
        <f>ROUND(I255*H255,2)</f>
        <v>0</v>
      </c>
      <c r="BL255" s="17" t="s">
        <v>232</v>
      </c>
      <c r="BM255" s="238" t="s">
        <v>399</v>
      </c>
    </row>
    <row r="256" s="12" customFormat="1" ht="22.8" customHeight="1">
      <c r="A256" s="12"/>
      <c r="B256" s="211"/>
      <c r="C256" s="212"/>
      <c r="D256" s="213" t="s">
        <v>75</v>
      </c>
      <c r="E256" s="225" t="s">
        <v>400</v>
      </c>
      <c r="F256" s="225" t="s">
        <v>401</v>
      </c>
      <c r="G256" s="212"/>
      <c r="H256" s="212"/>
      <c r="I256" s="215"/>
      <c r="J256" s="226">
        <f>BK256</f>
        <v>0</v>
      </c>
      <c r="K256" s="212"/>
      <c r="L256" s="217"/>
      <c r="M256" s="218"/>
      <c r="N256" s="219"/>
      <c r="O256" s="219"/>
      <c r="P256" s="220">
        <f>SUM(P257:P281)</f>
        <v>0</v>
      </c>
      <c r="Q256" s="219"/>
      <c r="R256" s="220">
        <f>SUM(R257:R281)</f>
        <v>0.016972950000000001</v>
      </c>
      <c r="S256" s="219"/>
      <c r="T256" s="221">
        <f>SUM(T257:T281)</f>
        <v>0.84084599999999998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2" t="s">
        <v>85</v>
      </c>
      <c r="AT256" s="223" t="s">
        <v>75</v>
      </c>
      <c r="AU256" s="223" t="s">
        <v>83</v>
      </c>
      <c r="AY256" s="222" t="s">
        <v>150</v>
      </c>
      <c r="BK256" s="224">
        <f>SUM(BK257:BK281)</f>
        <v>0</v>
      </c>
    </row>
    <row r="257" s="2" customFormat="1" ht="16.5" customHeight="1">
      <c r="A257" s="38"/>
      <c r="B257" s="39"/>
      <c r="C257" s="227" t="s">
        <v>402</v>
      </c>
      <c r="D257" s="227" t="s">
        <v>153</v>
      </c>
      <c r="E257" s="228" t="s">
        <v>403</v>
      </c>
      <c r="F257" s="229" t="s">
        <v>404</v>
      </c>
      <c r="G257" s="230" t="s">
        <v>156</v>
      </c>
      <c r="H257" s="231">
        <v>0.621</v>
      </c>
      <c r="I257" s="232"/>
      <c r="J257" s="233">
        <f>ROUND(I257*H257,2)</f>
        <v>0</v>
      </c>
      <c r="K257" s="229" t="s">
        <v>157</v>
      </c>
      <c r="L257" s="44"/>
      <c r="M257" s="234" t="s">
        <v>1</v>
      </c>
      <c r="N257" s="235" t="s">
        <v>41</v>
      </c>
      <c r="O257" s="91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232</v>
      </c>
      <c r="AT257" s="238" t="s">
        <v>153</v>
      </c>
      <c r="AU257" s="238" t="s">
        <v>85</v>
      </c>
      <c r="AY257" s="17" t="s">
        <v>150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83</v>
      </c>
      <c r="BK257" s="239">
        <f>ROUND(I257*H257,2)</f>
        <v>0</v>
      </c>
      <c r="BL257" s="17" t="s">
        <v>232</v>
      </c>
      <c r="BM257" s="238" t="s">
        <v>405</v>
      </c>
    </row>
    <row r="258" s="13" customFormat="1">
      <c r="A258" s="13"/>
      <c r="B258" s="240"/>
      <c r="C258" s="241"/>
      <c r="D258" s="242" t="s">
        <v>160</v>
      </c>
      <c r="E258" s="243" t="s">
        <v>1</v>
      </c>
      <c r="F258" s="244" t="s">
        <v>406</v>
      </c>
      <c r="G258" s="241"/>
      <c r="H258" s="245">
        <v>0.621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160</v>
      </c>
      <c r="AU258" s="251" t="s">
        <v>85</v>
      </c>
      <c r="AV258" s="13" t="s">
        <v>85</v>
      </c>
      <c r="AW258" s="13" t="s">
        <v>32</v>
      </c>
      <c r="AX258" s="13" t="s">
        <v>76</v>
      </c>
      <c r="AY258" s="251" t="s">
        <v>150</v>
      </c>
    </row>
    <row r="259" s="14" customFormat="1">
      <c r="A259" s="14"/>
      <c r="B259" s="252"/>
      <c r="C259" s="253"/>
      <c r="D259" s="242" t="s">
        <v>160</v>
      </c>
      <c r="E259" s="254" t="s">
        <v>1</v>
      </c>
      <c r="F259" s="255" t="s">
        <v>162</v>
      </c>
      <c r="G259" s="253"/>
      <c r="H259" s="256">
        <v>0.621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160</v>
      </c>
      <c r="AU259" s="262" t="s">
        <v>85</v>
      </c>
      <c r="AV259" s="14" t="s">
        <v>163</v>
      </c>
      <c r="AW259" s="14" t="s">
        <v>32</v>
      </c>
      <c r="AX259" s="14" t="s">
        <v>76</v>
      </c>
      <c r="AY259" s="262" t="s">
        <v>150</v>
      </c>
    </row>
    <row r="260" s="15" customFormat="1">
      <c r="A260" s="15"/>
      <c r="B260" s="263"/>
      <c r="C260" s="264"/>
      <c r="D260" s="242" t="s">
        <v>160</v>
      </c>
      <c r="E260" s="265" t="s">
        <v>1</v>
      </c>
      <c r="F260" s="266" t="s">
        <v>164</v>
      </c>
      <c r="G260" s="264"/>
      <c r="H260" s="267">
        <v>0.621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3" t="s">
        <v>160</v>
      </c>
      <c r="AU260" s="273" t="s">
        <v>85</v>
      </c>
      <c r="AV260" s="15" t="s">
        <v>158</v>
      </c>
      <c r="AW260" s="15" t="s">
        <v>32</v>
      </c>
      <c r="AX260" s="15" t="s">
        <v>83</v>
      </c>
      <c r="AY260" s="273" t="s">
        <v>150</v>
      </c>
    </row>
    <row r="261" s="2" customFormat="1" ht="16.5" customHeight="1">
      <c r="A261" s="38"/>
      <c r="B261" s="39"/>
      <c r="C261" s="227" t="s">
        <v>407</v>
      </c>
      <c r="D261" s="227" t="s">
        <v>153</v>
      </c>
      <c r="E261" s="228" t="s">
        <v>408</v>
      </c>
      <c r="F261" s="229" t="s">
        <v>409</v>
      </c>
      <c r="G261" s="230" t="s">
        <v>156</v>
      </c>
      <c r="H261" s="231">
        <v>0.621</v>
      </c>
      <c r="I261" s="232"/>
      <c r="J261" s="233">
        <f>ROUND(I261*H261,2)</f>
        <v>0</v>
      </c>
      <c r="K261" s="229" t="s">
        <v>157</v>
      </c>
      <c r="L261" s="44"/>
      <c r="M261" s="234" t="s">
        <v>1</v>
      </c>
      <c r="N261" s="235" t="s">
        <v>41</v>
      </c>
      <c r="O261" s="91"/>
      <c r="P261" s="236">
        <f>O261*H261</f>
        <v>0</v>
      </c>
      <c r="Q261" s="236">
        <v>0.00029999999999999997</v>
      </c>
      <c r="R261" s="236">
        <f>Q261*H261</f>
        <v>0.00018629999999999998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232</v>
      </c>
      <c r="AT261" s="238" t="s">
        <v>153</v>
      </c>
      <c r="AU261" s="238" t="s">
        <v>85</v>
      </c>
      <c r="AY261" s="17" t="s">
        <v>150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83</v>
      </c>
      <c r="BK261" s="239">
        <f>ROUND(I261*H261,2)</f>
        <v>0</v>
      </c>
      <c r="BL261" s="17" t="s">
        <v>232</v>
      </c>
      <c r="BM261" s="238" t="s">
        <v>410</v>
      </c>
    </row>
    <row r="262" s="2" customFormat="1" ht="16.5" customHeight="1">
      <c r="A262" s="38"/>
      <c r="B262" s="39"/>
      <c r="C262" s="227" t="s">
        <v>411</v>
      </c>
      <c r="D262" s="227" t="s">
        <v>153</v>
      </c>
      <c r="E262" s="228" t="s">
        <v>412</v>
      </c>
      <c r="F262" s="229" t="s">
        <v>413</v>
      </c>
      <c r="G262" s="230" t="s">
        <v>156</v>
      </c>
      <c r="H262" s="231">
        <v>23.82</v>
      </c>
      <c r="I262" s="232"/>
      <c r="J262" s="233">
        <f>ROUND(I262*H262,2)</f>
        <v>0</v>
      </c>
      <c r="K262" s="229" t="s">
        <v>157</v>
      </c>
      <c r="L262" s="44"/>
      <c r="M262" s="234" t="s">
        <v>1</v>
      </c>
      <c r="N262" s="235" t="s">
        <v>41</v>
      </c>
      <c r="O262" s="91"/>
      <c r="P262" s="236">
        <f>O262*H262</f>
        <v>0</v>
      </c>
      <c r="Q262" s="236">
        <v>0</v>
      </c>
      <c r="R262" s="236">
        <f>Q262*H262</f>
        <v>0</v>
      </c>
      <c r="S262" s="236">
        <v>0.035299999999999998</v>
      </c>
      <c r="T262" s="237">
        <f>S262*H262</f>
        <v>0.84084599999999998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232</v>
      </c>
      <c r="AT262" s="238" t="s">
        <v>153</v>
      </c>
      <c r="AU262" s="238" t="s">
        <v>85</v>
      </c>
      <c r="AY262" s="17" t="s">
        <v>150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83</v>
      </c>
      <c r="BK262" s="239">
        <f>ROUND(I262*H262,2)</f>
        <v>0</v>
      </c>
      <c r="BL262" s="17" t="s">
        <v>232</v>
      </c>
      <c r="BM262" s="238" t="s">
        <v>414</v>
      </c>
    </row>
    <row r="263" s="13" customFormat="1">
      <c r="A263" s="13"/>
      <c r="B263" s="240"/>
      <c r="C263" s="241"/>
      <c r="D263" s="242" t="s">
        <v>160</v>
      </c>
      <c r="E263" s="243" t="s">
        <v>1</v>
      </c>
      <c r="F263" s="244" t="s">
        <v>109</v>
      </c>
      <c r="G263" s="241"/>
      <c r="H263" s="245">
        <v>23.82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160</v>
      </c>
      <c r="AU263" s="251" t="s">
        <v>85</v>
      </c>
      <c r="AV263" s="13" t="s">
        <v>85</v>
      </c>
      <c r="AW263" s="13" t="s">
        <v>32</v>
      </c>
      <c r="AX263" s="13" t="s">
        <v>76</v>
      </c>
      <c r="AY263" s="251" t="s">
        <v>150</v>
      </c>
    </row>
    <row r="264" s="14" customFormat="1">
      <c r="A264" s="14"/>
      <c r="B264" s="252"/>
      <c r="C264" s="253"/>
      <c r="D264" s="242" t="s">
        <v>160</v>
      </c>
      <c r="E264" s="254" t="s">
        <v>1</v>
      </c>
      <c r="F264" s="255" t="s">
        <v>162</v>
      </c>
      <c r="G264" s="253"/>
      <c r="H264" s="256">
        <v>23.82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160</v>
      </c>
      <c r="AU264" s="262" t="s">
        <v>85</v>
      </c>
      <c r="AV264" s="14" t="s">
        <v>163</v>
      </c>
      <c r="AW264" s="14" t="s">
        <v>32</v>
      </c>
      <c r="AX264" s="14" t="s">
        <v>76</v>
      </c>
      <c r="AY264" s="262" t="s">
        <v>150</v>
      </c>
    </row>
    <row r="265" s="15" customFormat="1">
      <c r="A265" s="15"/>
      <c r="B265" s="263"/>
      <c r="C265" s="264"/>
      <c r="D265" s="242" t="s">
        <v>160</v>
      </c>
      <c r="E265" s="265" t="s">
        <v>1</v>
      </c>
      <c r="F265" s="266" t="s">
        <v>164</v>
      </c>
      <c r="G265" s="264"/>
      <c r="H265" s="267">
        <v>23.82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3" t="s">
        <v>160</v>
      </c>
      <c r="AU265" s="273" t="s">
        <v>85</v>
      </c>
      <c r="AV265" s="15" t="s">
        <v>158</v>
      </c>
      <c r="AW265" s="15" t="s">
        <v>32</v>
      </c>
      <c r="AX265" s="15" t="s">
        <v>83</v>
      </c>
      <c r="AY265" s="273" t="s">
        <v>150</v>
      </c>
    </row>
    <row r="266" s="2" customFormat="1" ht="24.15" customHeight="1">
      <c r="A266" s="38"/>
      <c r="B266" s="39"/>
      <c r="C266" s="227" t="s">
        <v>415</v>
      </c>
      <c r="D266" s="227" t="s">
        <v>153</v>
      </c>
      <c r="E266" s="228" t="s">
        <v>416</v>
      </c>
      <c r="F266" s="229" t="s">
        <v>417</v>
      </c>
      <c r="G266" s="230" t="s">
        <v>156</v>
      </c>
      <c r="H266" s="231">
        <v>0.621</v>
      </c>
      <c r="I266" s="232"/>
      <c r="J266" s="233">
        <f>ROUND(I266*H266,2)</f>
        <v>0</v>
      </c>
      <c r="K266" s="229" t="s">
        <v>157</v>
      </c>
      <c r="L266" s="44"/>
      <c r="M266" s="234" t="s">
        <v>1</v>
      </c>
      <c r="N266" s="235" t="s">
        <v>41</v>
      </c>
      <c r="O266" s="91"/>
      <c r="P266" s="236">
        <f>O266*H266</f>
        <v>0</v>
      </c>
      <c r="Q266" s="236">
        <v>0.0074999999999999997</v>
      </c>
      <c r="R266" s="236">
        <f>Q266*H266</f>
        <v>0.0046575000000000002</v>
      </c>
      <c r="S266" s="236">
        <v>0</v>
      </c>
      <c r="T266" s="23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8" t="s">
        <v>232</v>
      </c>
      <c r="AT266" s="238" t="s">
        <v>153</v>
      </c>
      <c r="AU266" s="238" t="s">
        <v>85</v>
      </c>
      <c r="AY266" s="17" t="s">
        <v>150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7" t="s">
        <v>83</v>
      </c>
      <c r="BK266" s="239">
        <f>ROUND(I266*H266,2)</f>
        <v>0</v>
      </c>
      <c r="BL266" s="17" t="s">
        <v>232</v>
      </c>
      <c r="BM266" s="238" t="s">
        <v>418</v>
      </c>
    </row>
    <row r="267" s="13" customFormat="1">
      <c r="A267" s="13"/>
      <c r="B267" s="240"/>
      <c r="C267" s="241"/>
      <c r="D267" s="242" t="s">
        <v>160</v>
      </c>
      <c r="E267" s="243" t="s">
        <v>1</v>
      </c>
      <c r="F267" s="244" t="s">
        <v>406</v>
      </c>
      <c r="G267" s="241"/>
      <c r="H267" s="245">
        <v>0.621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160</v>
      </c>
      <c r="AU267" s="251" t="s">
        <v>85</v>
      </c>
      <c r="AV267" s="13" t="s">
        <v>85</v>
      </c>
      <c r="AW267" s="13" t="s">
        <v>32</v>
      </c>
      <c r="AX267" s="13" t="s">
        <v>76</v>
      </c>
      <c r="AY267" s="251" t="s">
        <v>150</v>
      </c>
    </row>
    <row r="268" s="14" customFormat="1">
      <c r="A268" s="14"/>
      <c r="B268" s="252"/>
      <c r="C268" s="253"/>
      <c r="D268" s="242" t="s">
        <v>160</v>
      </c>
      <c r="E268" s="254" t="s">
        <v>1</v>
      </c>
      <c r="F268" s="255" t="s">
        <v>162</v>
      </c>
      <c r="G268" s="253"/>
      <c r="H268" s="256">
        <v>0.621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160</v>
      </c>
      <c r="AU268" s="262" t="s">
        <v>85</v>
      </c>
      <c r="AV268" s="14" t="s">
        <v>163</v>
      </c>
      <c r="AW268" s="14" t="s">
        <v>32</v>
      </c>
      <c r="AX268" s="14" t="s">
        <v>76</v>
      </c>
      <c r="AY268" s="262" t="s">
        <v>150</v>
      </c>
    </row>
    <row r="269" s="15" customFormat="1">
      <c r="A269" s="15"/>
      <c r="B269" s="263"/>
      <c r="C269" s="264"/>
      <c r="D269" s="242" t="s">
        <v>160</v>
      </c>
      <c r="E269" s="265" t="s">
        <v>1</v>
      </c>
      <c r="F269" s="266" t="s">
        <v>164</v>
      </c>
      <c r="G269" s="264"/>
      <c r="H269" s="267">
        <v>0.621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160</v>
      </c>
      <c r="AU269" s="273" t="s">
        <v>85</v>
      </c>
      <c r="AV269" s="15" t="s">
        <v>158</v>
      </c>
      <c r="AW269" s="15" t="s">
        <v>32</v>
      </c>
      <c r="AX269" s="15" t="s">
        <v>83</v>
      </c>
      <c r="AY269" s="273" t="s">
        <v>150</v>
      </c>
    </row>
    <row r="270" s="2" customFormat="1" ht="24.15" customHeight="1">
      <c r="A270" s="38"/>
      <c r="B270" s="39"/>
      <c r="C270" s="274" t="s">
        <v>419</v>
      </c>
      <c r="D270" s="274" t="s">
        <v>178</v>
      </c>
      <c r="E270" s="275" t="s">
        <v>420</v>
      </c>
      <c r="F270" s="276" t="s">
        <v>421</v>
      </c>
      <c r="G270" s="277" t="s">
        <v>156</v>
      </c>
      <c r="H270" s="278">
        <v>0.68300000000000005</v>
      </c>
      <c r="I270" s="279"/>
      <c r="J270" s="280">
        <f>ROUND(I270*H270,2)</f>
        <v>0</v>
      </c>
      <c r="K270" s="276" t="s">
        <v>157</v>
      </c>
      <c r="L270" s="281"/>
      <c r="M270" s="282" t="s">
        <v>1</v>
      </c>
      <c r="N270" s="283" t="s">
        <v>41</v>
      </c>
      <c r="O270" s="91"/>
      <c r="P270" s="236">
        <f>O270*H270</f>
        <v>0</v>
      </c>
      <c r="Q270" s="236">
        <v>0.0177</v>
      </c>
      <c r="R270" s="236">
        <f>Q270*H270</f>
        <v>0.012089100000000002</v>
      </c>
      <c r="S270" s="236">
        <v>0</v>
      </c>
      <c r="T270" s="23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8" t="s">
        <v>293</v>
      </c>
      <c r="AT270" s="238" t="s">
        <v>178</v>
      </c>
      <c r="AU270" s="238" t="s">
        <v>85</v>
      </c>
      <c r="AY270" s="17" t="s">
        <v>150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7" t="s">
        <v>83</v>
      </c>
      <c r="BK270" s="239">
        <f>ROUND(I270*H270,2)</f>
        <v>0</v>
      </c>
      <c r="BL270" s="17" t="s">
        <v>232</v>
      </c>
      <c r="BM270" s="238" t="s">
        <v>422</v>
      </c>
    </row>
    <row r="271" s="13" customFormat="1">
      <c r="A271" s="13"/>
      <c r="B271" s="240"/>
      <c r="C271" s="241"/>
      <c r="D271" s="242" t="s">
        <v>160</v>
      </c>
      <c r="E271" s="241"/>
      <c r="F271" s="244" t="s">
        <v>423</v>
      </c>
      <c r="G271" s="241"/>
      <c r="H271" s="245">
        <v>0.68300000000000005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160</v>
      </c>
      <c r="AU271" s="251" t="s">
        <v>85</v>
      </c>
      <c r="AV271" s="13" t="s">
        <v>85</v>
      </c>
      <c r="AW271" s="13" t="s">
        <v>4</v>
      </c>
      <c r="AX271" s="13" t="s">
        <v>83</v>
      </c>
      <c r="AY271" s="251" t="s">
        <v>150</v>
      </c>
    </row>
    <row r="272" s="2" customFormat="1" ht="24.15" customHeight="1">
      <c r="A272" s="38"/>
      <c r="B272" s="39"/>
      <c r="C272" s="227" t="s">
        <v>424</v>
      </c>
      <c r="D272" s="227" t="s">
        <v>153</v>
      </c>
      <c r="E272" s="228" t="s">
        <v>425</v>
      </c>
      <c r="F272" s="229" t="s">
        <v>426</v>
      </c>
      <c r="G272" s="230" t="s">
        <v>156</v>
      </c>
      <c r="H272" s="231">
        <v>0.621</v>
      </c>
      <c r="I272" s="232"/>
      <c r="J272" s="233">
        <f>ROUND(I272*H272,2)</f>
        <v>0</v>
      </c>
      <c r="K272" s="229" t="s">
        <v>157</v>
      </c>
      <c r="L272" s="44"/>
      <c r="M272" s="234" t="s">
        <v>1</v>
      </c>
      <c r="N272" s="235" t="s">
        <v>41</v>
      </c>
      <c r="O272" s="91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8" t="s">
        <v>232</v>
      </c>
      <c r="AT272" s="238" t="s">
        <v>153</v>
      </c>
      <c r="AU272" s="238" t="s">
        <v>85</v>
      </c>
      <c r="AY272" s="17" t="s">
        <v>150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7" t="s">
        <v>83</v>
      </c>
      <c r="BK272" s="239">
        <f>ROUND(I272*H272,2)</f>
        <v>0</v>
      </c>
      <c r="BL272" s="17" t="s">
        <v>232</v>
      </c>
      <c r="BM272" s="238" t="s">
        <v>427</v>
      </c>
    </row>
    <row r="273" s="2" customFormat="1" ht="16.5" customHeight="1">
      <c r="A273" s="38"/>
      <c r="B273" s="39"/>
      <c r="C273" s="227" t="s">
        <v>428</v>
      </c>
      <c r="D273" s="227" t="s">
        <v>153</v>
      </c>
      <c r="E273" s="228" t="s">
        <v>429</v>
      </c>
      <c r="F273" s="229" t="s">
        <v>430</v>
      </c>
      <c r="G273" s="230" t="s">
        <v>173</v>
      </c>
      <c r="H273" s="231">
        <v>0.29999999999999999</v>
      </c>
      <c r="I273" s="232"/>
      <c r="J273" s="233">
        <f>ROUND(I273*H273,2)</f>
        <v>0</v>
      </c>
      <c r="K273" s="229" t="s">
        <v>157</v>
      </c>
      <c r="L273" s="44"/>
      <c r="M273" s="234" t="s">
        <v>1</v>
      </c>
      <c r="N273" s="235" t="s">
        <v>41</v>
      </c>
      <c r="O273" s="91"/>
      <c r="P273" s="236">
        <f>O273*H273</f>
        <v>0</v>
      </c>
      <c r="Q273" s="236">
        <v>3.0000000000000001E-05</v>
      </c>
      <c r="R273" s="236">
        <f>Q273*H273</f>
        <v>9.0000000000000002E-06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232</v>
      </c>
      <c r="AT273" s="238" t="s">
        <v>153</v>
      </c>
      <c r="AU273" s="238" t="s">
        <v>85</v>
      </c>
      <c r="AY273" s="17" t="s">
        <v>150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83</v>
      </c>
      <c r="BK273" s="239">
        <f>ROUND(I273*H273,2)</f>
        <v>0</v>
      </c>
      <c r="BL273" s="17" t="s">
        <v>232</v>
      </c>
      <c r="BM273" s="238" t="s">
        <v>431</v>
      </c>
    </row>
    <row r="274" s="13" customFormat="1">
      <c r="A274" s="13"/>
      <c r="B274" s="240"/>
      <c r="C274" s="241"/>
      <c r="D274" s="242" t="s">
        <v>160</v>
      </c>
      <c r="E274" s="243" t="s">
        <v>1</v>
      </c>
      <c r="F274" s="244" t="s">
        <v>432</v>
      </c>
      <c r="G274" s="241"/>
      <c r="H274" s="245">
        <v>0.29999999999999999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160</v>
      </c>
      <c r="AU274" s="251" t="s">
        <v>85</v>
      </c>
      <c r="AV274" s="13" t="s">
        <v>85</v>
      </c>
      <c r="AW274" s="13" t="s">
        <v>32</v>
      </c>
      <c r="AX274" s="13" t="s">
        <v>76</v>
      </c>
      <c r="AY274" s="251" t="s">
        <v>150</v>
      </c>
    </row>
    <row r="275" s="14" customFormat="1">
      <c r="A275" s="14"/>
      <c r="B275" s="252"/>
      <c r="C275" s="253"/>
      <c r="D275" s="242" t="s">
        <v>160</v>
      </c>
      <c r="E275" s="254" t="s">
        <v>1</v>
      </c>
      <c r="F275" s="255" t="s">
        <v>162</v>
      </c>
      <c r="G275" s="253"/>
      <c r="H275" s="256">
        <v>0.29999999999999999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160</v>
      </c>
      <c r="AU275" s="262" t="s">
        <v>85</v>
      </c>
      <c r="AV275" s="14" t="s">
        <v>163</v>
      </c>
      <c r="AW275" s="14" t="s">
        <v>32</v>
      </c>
      <c r="AX275" s="14" t="s">
        <v>76</v>
      </c>
      <c r="AY275" s="262" t="s">
        <v>150</v>
      </c>
    </row>
    <row r="276" s="15" customFormat="1">
      <c r="A276" s="15"/>
      <c r="B276" s="263"/>
      <c r="C276" s="264"/>
      <c r="D276" s="242" t="s">
        <v>160</v>
      </c>
      <c r="E276" s="265" t="s">
        <v>1</v>
      </c>
      <c r="F276" s="266" t="s">
        <v>164</v>
      </c>
      <c r="G276" s="264"/>
      <c r="H276" s="267">
        <v>0.29999999999999999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3" t="s">
        <v>160</v>
      </c>
      <c r="AU276" s="273" t="s">
        <v>85</v>
      </c>
      <c r="AV276" s="15" t="s">
        <v>158</v>
      </c>
      <c r="AW276" s="15" t="s">
        <v>32</v>
      </c>
      <c r="AX276" s="15" t="s">
        <v>83</v>
      </c>
      <c r="AY276" s="273" t="s">
        <v>150</v>
      </c>
    </row>
    <row r="277" s="2" customFormat="1" ht="24.15" customHeight="1">
      <c r="A277" s="38"/>
      <c r="B277" s="39"/>
      <c r="C277" s="227" t="s">
        <v>433</v>
      </c>
      <c r="D277" s="227" t="s">
        <v>153</v>
      </c>
      <c r="E277" s="228" t="s">
        <v>434</v>
      </c>
      <c r="F277" s="229" t="s">
        <v>435</v>
      </c>
      <c r="G277" s="230" t="s">
        <v>156</v>
      </c>
      <c r="H277" s="231">
        <v>0.621</v>
      </c>
      <c r="I277" s="232"/>
      <c r="J277" s="233">
        <f>ROUND(I277*H277,2)</f>
        <v>0</v>
      </c>
      <c r="K277" s="229" t="s">
        <v>157</v>
      </c>
      <c r="L277" s="44"/>
      <c r="M277" s="234" t="s">
        <v>1</v>
      </c>
      <c r="N277" s="235" t="s">
        <v>41</v>
      </c>
      <c r="O277" s="91"/>
      <c r="P277" s="236">
        <f>O277*H277</f>
        <v>0</v>
      </c>
      <c r="Q277" s="236">
        <v>5.0000000000000002E-05</v>
      </c>
      <c r="R277" s="236">
        <f>Q277*H277</f>
        <v>3.1050000000000003E-05</v>
      </c>
      <c r="S277" s="236">
        <v>0</v>
      </c>
      <c r="T277" s="23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8" t="s">
        <v>232</v>
      </c>
      <c r="AT277" s="238" t="s">
        <v>153</v>
      </c>
      <c r="AU277" s="238" t="s">
        <v>85</v>
      </c>
      <c r="AY277" s="17" t="s">
        <v>150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7" t="s">
        <v>83</v>
      </c>
      <c r="BK277" s="239">
        <f>ROUND(I277*H277,2)</f>
        <v>0</v>
      </c>
      <c r="BL277" s="17" t="s">
        <v>232</v>
      </c>
      <c r="BM277" s="238" t="s">
        <v>436</v>
      </c>
    </row>
    <row r="278" s="13" customFormat="1">
      <c r="A278" s="13"/>
      <c r="B278" s="240"/>
      <c r="C278" s="241"/>
      <c r="D278" s="242" t="s">
        <v>160</v>
      </c>
      <c r="E278" s="243" t="s">
        <v>1</v>
      </c>
      <c r="F278" s="244" t="s">
        <v>437</v>
      </c>
      <c r="G278" s="241"/>
      <c r="H278" s="245">
        <v>0.621</v>
      </c>
      <c r="I278" s="246"/>
      <c r="J278" s="241"/>
      <c r="K278" s="241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160</v>
      </c>
      <c r="AU278" s="251" t="s">
        <v>85</v>
      </c>
      <c r="AV278" s="13" t="s">
        <v>85</v>
      </c>
      <c r="AW278" s="13" t="s">
        <v>32</v>
      </c>
      <c r="AX278" s="13" t="s">
        <v>76</v>
      </c>
      <c r="AY278" s="251" t="s">
        <v>150</v>
      </c>
    </row>
    <row r="279" s="14" customFormat="1">
      <c r="A279" s="14"/>
      <c r="B279" s="252"/>
      <c r="C279" s="253"/>
      <c r="D279" s="242" t="s">
        <v>160</v>
      </c>
      <c r="E279" s="254" t="s">
        <v>1</v>
      </c>
      <c r="F279" s="255" t="s">
        <v>162</v>
      </c>
      <c r="G279" s="253"/>
      <c r="H279" s="256">
        <v>0.621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160</v>
      </c>
      <c r="AU279" s="262" t="s">
        <v>85</v>
      </c>
      <c r="AV279" s="14" t="s">
        <v>163</v>
      </c>
      <c r="AW279" s="14" t="s">
        <v>32</v>
      </c>
      <c r="AX279" s="14" t="s">
        <v>76</v>
      </c>
      <c r="AY279" s="262" t="s">
        <v>150</v>
      </c>
    </row>
    <row r="280" s="15" customFormat="1">
      <c r="A280" s="15"/>
      <c r="B280" s="263"/>
      <c r="C280" s="264"/>
      <c r="D280" s="242" t="s">
        <v>160</v>
      </c>
      <c r="E280" s="265" t="s">
        <v>1</v>
      </c>
      <c r="F280" s="266" t="s">
        <v>164</v>
      </c>
      <c r="G280" s="264"/>
      <c r="H280" s="267">
        <v>0.621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160</v>
      </c>
      <c r="AU280" s="273" t="s">
        <v>85</v>
      </c>
      <c r="AV280" s="15" t="s">
        <v>158</v>
      </c>
      <c r="AW280" s="15" t="s">
        <v>32</v>
      </c>
      <c r="AX280" s="15" t="s">
        <v>83</v>
      </c>
      <c r="AY280" s="273" t="s">
        <v>150</v>
      </c>
    </row>
    <row r="281" s="2" customFormat="1" ht="24.15" customHeight="1">
      <c r="A281" s="38"/>
      <c r="B281" s="39"/>
      <c r="C281" s="227" t="s">
        <v>438</v>
      </c>
      <c r="D281" s="227" t="s">
        <v>153</v>
      </c>
      <c r="E281" s="228" t="s">
        <v>439</v>
      </c>
      <c r="F281" s="229" t="s">
        <v>440</v>
      </c>
      <c r="G281" s="230" t="s">
        <v>258</v>
      </c>
      <c r="H281" s="284"/>
      <c r="I281" s="232"/>
      <c r="J281" s="233">
        <f>ROUND(I281*H281,2)</f>
        <v>0</v>
      </c>
      <c r="K281" s="229" t="s">
        <v>157</v>
      </c>
      <c r="L281" s="44"/>
      <c r="M281" s="234" t="s">
        <v>1</v>
      </c>
      <c r="N281" s="235" t="s">
        <v>41</v>
      </c>
      <c r="O281" s="91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8" t="s">
        <v>232</v>
      </c>
      <c r="AT281" s="238" t="s">
        <v>153</v>
      </c>
      <c r="AU281" s="238" t="s">
        <v>85</v>
      </c>
      <c r="AY281" s="17" t="s">
        <v>150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7" t="s">
        <v>83</v>
      </c>
      <c r="BK281" s="239">
        <f>ROUND(I281*H281,2)</f>
        <v>0</v>
      </c>
      <c r="BL281" s="17" t="s">
        <v>232</v>
      </c>
      <c r="BM281" s="238" t="s">
        <v>441</v>
      </c>
    </row>
    <row r="282" s="12" customFormat="1" ht="22.8" customHeight="1">
      <c r="A282" s="12"/>
      <c r="B282" s="211"/>
      <c r="C282" s="212"/>
      <c r="D282" s="213" t="s">
        <v>75</v>
      </c>
      <c r="E282" s="225" t="s">
        <v>442</v>
      </c>
      <c r="F282" s="225" t="s">
        <v>443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SUM(P283:P320)</f>
        <v>0</v>
      </c>
      <c r="Q282" s="219"/>
      <c r="R282" s="220">
        <f>SUM(R283:R320)</f>
        <v>0.11659919999999999</v>
      </c>
      <c r="S282" s="219"/>
      <c r="T282" s="221">
        <f>SUM(T283:T320)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85</v>
      </c>
      <c r="AT282" s="223" t="s">
        <v>75</v>
      </c>
      <c r="AU282" s="223" t="s">
        <v>83</v>
      </c>
      <c r="AY282" s="222" t="s">
        <v>150</v>
      </c>
      <c r="BK282" s="224">
        <f>SUM(BK283:BK320)</f>
        <v>0</v>
      </c>
    </row>
    <row r="283" s="2" customFormat="1" ht="24.15" customHeight="1">
      <c r="A283" s="38"/>
      <c r="B283" s="39"/>
      <c r="C283" s="227" t="s">
        <v>444</v>
      </c>
      <c r="D283" s="227" t="s">
        <v>153</v>
      </c>
      <c r="E283" s="228" t="s">
        <v>445</v>
      </c>
      <c r="F283" s="229" t="s">
        <v>446</v>
      </c>
      <c r="G283" s="230" t="s">
        <v>156</v>
      </c>
      <c r="H283" s="231">
        <v>23.82</v>
      </c>
      <c r="I283" s="232"/>
      <c r="J283" s="233">
        <f>ROUND(I283*H283,2)</f>
        <v>0</v>
      </c>
      <c r="K283" s="229" t="s">
        <v>157</v>
      </c>
      <c r="L283" s="44"/>
      <c r="M283" s="234" t="s">
        <v>1</v>
      </c>
      <c r="N283" s="235" t="s">
        <v>41</v>
      </c>
      <c r="O283" s="91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8" t="s">
        <v>232</v>
      </c>
      <c r="AT283" s="238" t="s">
        <v>153</v>
      </c>
      <c r="AU283" s="238" t="s">
        <v>85</v>
      </c>
      <c r="AY283" s="17" t="s">
        <v>150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7" t="s">
        <v>83</v>
      </c>
      <c r="BK283" s="239">
        <f>ROUND(I283*H283,2)</f>
        <v>0</v>
      </c>
      <c r="BL283" s="17" t="s">
        <v>232</v>
      </c>
      <c r="BM283" s="238" t="s">
        <v>447</v>
      </c>
    </row>
    <row r="284" s="13" customFormat="1">
      <c r="A284" s="13"/>
      <c r="B284" s="240"/>
      <c r="C284" s="241"/>
      <c r="D284" s="242" t="s">
        <v>160</v>
      </c>
      <c r="E284" s="243" t="s">
        <v>1</v>
      </c>
      <c r="F284" s="244" t="s">
        <v>109</v>
      </c>
      <c r="G284" s="241"/>
      <c r="H284" s="245">
        <v>23.82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160</v>
      </c>
      <c r="AU284" s="251" t="s">
        <v>85</v>
      </c>
      <c r="AV284" s="13" t="s">
        <v>85</v>
      </c>
      <c r="AW284" s="13" t="s">
        <v>32</v>
      </c>
      <c r="AX284" s="13" t="s">
        <v>76</v>
      </c>
      <c r="AY284" s="251" t="s">
        <v>150</v>
      </c>
    </row>
    <row r="285" s="14" customFormat="1">
      <c r="A285" s="14"/>
      <c r="B285" s="252"/>
      <c r="C285" s="253"/>
      <c r="D285" s="242" t="s">
        <v>160</v>
      </c>
      <c r="E285" s="254" t="s">
        <v>1</v>
      </c>
      <c r="F285" s="255" t="s">
        <v>162</v>
      </c>
      <c r="G285" s="253"/>
      <c r="H285" s="256">
        <v>23.82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160</v>
      </c>
      <c r="AU285" s="262" t="s">
        <v>85</v>
      </c>
      <c r="AV285" s="14" t="s">
        <v>163</v>
      </c>
      <c r="AW285" s="14" t="s">
        <v>32</v>
      </c>
      <c r="AX285" s="14" t="s">
        <v>76</v>
      </c>
      <c r="AY285" s="262" t="s">
        <v>150</v>
      </c>
    </row>
    <row r="286" s="15" customFormat="1">
      <c r="A286" s="15"/>
      <c r="B286" s="263"/>
      <c r="C286" s="264"/>
      <c r="D286" s="242" t="s">
        <v>160</v>
      </c>
      <c r="E286" s="265" t="s">
        <v>108</v>
      </c>
      <c r="F286" s="266" t="s">
        <v>164</v>
      </c>
      <c r="G286" s="264"/>
      <c r="H286" s="267">
        <v>23.82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3" t="s">
        <v>160</v>
      </c>
      <c r="AU286" s="273" t="s">
        <v>85</v>
      </c>
      <c r="AV286" s="15" t="s">
        <v>158</v>
      </c>
      <c r="AW286" s="15" t="s">
        <v>32</v>
      </c>
      <c r="AX286" s="15" t="s">
        <v>83</v>
      </c>
      <c r="AY286" s="273" t="s">
        <v>150</v>
      </c>
    </row>
    <row r="287" s="2" customFormat="1" ht="16.5" customHeight="1">
      <c r="A287" s="38"/>
      <c r="B287" s="39"/>
      <c r="C287" s="227" t="s">
        <v>448</v>
      </c>
      <c r="D287" s="227" t="s">
        <v>153</v>
      </c>
      <c r="E287" s="228" t="s">
        <v>449</v>
      </c>
      <c r="F287" s="229" t="s">
        <v>450</v>
      </c>
      <c r="G287" s="230" t="s">
        <v>156</v>
      </c>
      <c r="H287" s="231">
        <v>23.82</v>
      </c>
      <c r="I287" s="232"/>
      <c r="J287" s="233">
        <f>ROUND(I287*H287,2)</f>
        <v>0</v>
      </c>
      <c r="K287" s="229" t="s">
        <v>157</v>
      </c>
      <c r="L287" s="44"/>
      <c r="M287" s="234" t="s">
        <v>1</v>
      </c>
      <c r="N287" s="235" t="s">
        <v>41</v>
      </c>
      <c r="O287" s="91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232</v>
      </c>
      <c r="AT287" s="238" t="s">
        <v>153</v>
      </c>
      <c r="AU287" s="238" t="s">
        <v>85</v>
      </c>
      <c r="AY287" s="17" t="s">
        <v>150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83</v>
      </c>
      <c r="BK287" s="239">
        <f>ROUND(I287*H287,2)</f>
        <v>0</v>
      </c>
      <c r="BL287" s="17" t="s">
        <v>232</v>
      </c>
      <c r="BM287" s="238" t="s">
        <v>451</v>
      </c>
    </row>
    <row r="288" s="13" customFormat="1">
      <c r="A288" s="13"/>
      <c r="B288" s="240"/>
      <c r="C288" s="241"/>
      <c r="D288" s="242" t="s">
        <v>160</v>
      </c>
      <c r="E288" s="243" t="s">
        <v>1</v>
      </c>
      <c r="F288" s="244" t="s">
        <v>108</v>
      </c>
      <c r="G288" s="241"/>
      <c r="H288" s="245">
        <v>23.82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160</v>
      </c>
      <c r="AU288" s="251" t="s">
        <v>85</v>
      </c>
      <c r="AV288" s="13" t="s">
        <v>85</v>
      </c>
      <c r="AW288" s="13" t="s">
        <v>32</v>
      </c>
      <c r="AX288" s="13" t="s">
        <v>76</v>
      </c>
      <c r="AY288" s="251" t="s">
        <v>150</v>
      </c>
    </row>
    <row r="289" s="14" customFormat="1">
      <c r="A289" s="14"/>
      <c r="B289" s="252"/>
      <c r="C289" s="253"/>
      <c r="D289" s="242" t="s">
        <v>160</v>
      </c>
      <c r="E289" s="254" t="s">
        <v>1</v>
      </c>
      <c r="F289" s="255" t="s">
        <v>162</v>
      </c>
      <c r="G289" s="253"/>
      <c r="H289" s="256">
        <v>23.82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160</v>
      </c>
      <c r="AU289" s="262" t="s">
        <v>85</v>
      </c>
      <c r="AV289" s="14" t="s">
        <v>163</v>
      </c>
      <c r="AW289" s="14" t="s">
        <v>32</v>
      </c>
      <c r="AX289" s="14" t="s">
        <v>76</v>
      </c>
      <c r="AY289" s="262" t="s">
        <v>150</v>
      </c>
    </row>
    <row r="290" s="15" customFormat="1">
      <c r="A290" s="15"/>
      <c r="B290" s="263"/>
      <c r="C290" s="264"/>
      <c r="D290" s="242" t="s">
        <v>160</v>
      </c>
      <c r="E290" s="265" t="s">
        <v>1</v>
      </c>
      <c r="F290" s="266" t="s">
        <v>164</v>
      </c>
      <c r="G290" s="264"/>
      <c r="H290" s="267">
        <v>23.82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3" t="s">
        <v>160</v>
      </c>
      <c r="AU290" s="273" t="s">
        <v>85</v>
      </c>
      <c r="AV290" s="15" t="s">
        <v>158</v>
      </c>
      <c r="AW290" s="15" t="s">
        <v>32</v>
      </c>
      <c r="AX290" s="15" t="s">
        <v>83</v>
      </c>
      <c r="AY290" s="273" t="s">
        <v>150</v>
      </c>
    </row>
    <row r="291" s="2" customFormat="1" ht="24.15" customHeight="1">
      <c r="A291" s="38"/>
      <c r="B291" s="39"/>
      <c r="C291" s="227" t="s">
        <v>452</v>
      </c>
      <c r="D291" s="227" t="s">
        <v>153</v>
      </c>
      <c r="E291" s="228" t="s">
        <v>453</v>
      </c>
      <c r="F291" s="229" t="s">
        <v>454</v>
      </c>
      <c r="G291" s="230" t="s">
        <v>156</v>
      </c>
      <c r="H291" s="231">
        <v>23.82</v>
      </c>
      <c r="I291" s="232"/>
      <c r="J291" s="233">
        <f>ROUND(I291*H291,2)</f>
        <v>0</v>
      </c>
      <c r="K291" s="229" t="s">
        <v>157</v>
      </c>
      <c r="L291" s="44"/>
      <c r="M291" s="234" t="s">
        <v>1</v>
      </c>
      <c r="N291" s="235" t="s">
        <v>41</v>
      </c>
      <c r="O291" s="91"/>
      <c r="P291" s="236">
        <f>O291*H291</f>
        <v>0</v>
      </c>
      <c r="Q291" s="236">
        <v>3.0000000000000001E-05</v>
      </c>
      <c r="R291" s="236">
        <f>Q291*H291</f>
        <v>0.00071460000000000002</v>
      </c>
      <c r="S291" s="236">
        <v>0</v>
      </c>
      <c r="T291" s="23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8" t="s">
        <v>232</v>
      </c>
      <c r="AT291" s="238" t="s">
        <v>153</v>
      </c>
      <c r="AU291" s="238" t="s">
        <v>85</v>
      </c>
      <c r="AY291" s="17" t="s">
        <v>150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7" t="s">
        <v>83</v>
      </c>
      <c r="BK291" s="239">
        <f>ROUND(I291*H291,2)</f>
        <v>0</v>
      </c>
      <c r="BL291" s="17" t="s">
        <v>232</v>
      </c>
      <c r="BM291" s="238" t="s">
        <v>455</v>
      </c>
    </row>
    <row r="292" s="13" customFormat="1">
      <c r="A292" s="13"/>
      <c r="B292" s="240"/>
      <c r="C292" s="241"/>
      <c r="D292" s="242" t="s">
        <v>160</v>
      </c>
      <c r="E292" s="243" t="s">
        <v>1</v>
      </c>
      <c r="F292" s="244" t="s">
        <v>108</v>
      </c>
      <c r="G292" s="241"/>
      <c r="H292" s="245">
        <v>23.82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160</v>
      </c>
      <c r="AU292" s="251" t="s">
        <v>85</v>
      </c>
      <c r="AV292" s="13" t="s">
        <v>85</v>
      </c>
      <c r="AW292" s="13" t="s">
        <v>32</v>
      </c>
      <c r="AX292" s="13" t="s">
        <v>76</v>
      </c>
      <c r="AY292" s="251" t="s">
        <v>150</v>
      </c>
    </row>
    <row r="293" s="14" customFormat="1">
      <c r="A293" s="14"/>
      <c r="B293" s="252"/>
      <c r="C293" s="253"/>
      <c r="D293" s="242" t="s">
        <v>160</v>
      </c>
      <c r="E293" s="254" t="s">
        <v>1</v>
      </c>
      <c r="F293" s="255" t="s">
        <v>162</v>
      </c>
      <c r="G293" s="253"/>
      <c r="H293" s="256">
        <v>23.82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160</v>
      </c>
      <c r="AU293" s="262" t="s">
        <v>85</v>
      </c>
      <c r="AV293" s="14" t="s">
        <v>163</v>
      </c>
      <c r="AW293" s="14" t="s">
        <v>32</v>
      </c>
      <c r="AX293" s="14" t="s">
        <v>76</v>
      </c>
      <c r="AY293" s="262" t="s">
        <v>150</v>
      </c>
    </row>
    <row r="294" s="15" customFormat="1">
      <c r="A294" s="15"/>
      <c r="B294" s="263"/>
      <c r="C294" s="264"/>
      <c r="D294" s="242" t="s">
        <v>160</v>
      </c>
      <c r="E294" s="265" t="s">
        <v>1</v>
      </c>
      <c r="F294" s="266" t="s">
        <v>164</v>
      </c>
      <c r="G294" s="264"/>
      <c r="H294" s="267">
        <v>23.82</v>
      </c>
      <c r="I294" s="268"/>
      <c r="J294" s="264"/>
      <c r="K294" s="264"/>
      <c r="L294" s="269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3" t="s">
        <v>160</v>
      </c>
      <c r="AU294" s="273" t="s">
        <v>85</v>
      </c>
      <c r="AV294" s="15" t="s">
        <v>158</v>
      </c>
      <c r="AW294" s="15" t="s">
        <v>32</v>
      </c>
      <c r="AX294" s="15" t="s">
        <v>83</v>
      </c>
      <c r="AY294" s="273" t="s">
        <v>150</v>
      </c>
    </row>
    <row r="295" s="2" customFormat="1" ht="33" customHeight="1">
      <c r="A295" s="38"/>
      <c r="B295" s="39"/>
      <c r="C295" s="227" t="s">
        <v>456</v>
      </c>
      <c r="D295" s="227" t="s">
        <v>153</v>
      </c>
      <c r="E295" s="228" t="s">
        <v>457</v>
      </c>
      <c r="F295" s="229" t="s">
        <v>458</v>
      </c>
      <c r="G295" s="230" t="s">
        <v>156</v>
      </c>
      <c r="H295" s="231">
        <v>23.82</v>
      </c>
      <c r="I295" s="232"/>
      <c r="J295" s="233">
        <f>ROUND(I295*H295,2)</f>
        <v>0</v>
      </c>
      <c r="K295" s="229" t="s">
        <v>157</v>
      </c>
      <c r="L295" s="44"/>
      <c r="M295" s="234" t="s">
        <v>1</v>
      </c>
      <c r="N295" s="235" t="s">
        <v>41</v>
      </c>
      <c r="O295" s="91"/>
      <c r="P295" s="236">
        <f>O295*H295</f>
        <v>0</v>
      </c>
      <c r="Q295" s="236">
        <v>0.0044999999999999997</v>
      </c>
      <c r="R295" s="236">
        <f>Q295*H295</f>
        <v>0.10718999999999999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232</v>
      </c>
      <c r="AT295" s="238" t="s">
        <v>153</v>
      </c>
      <c r="AU295" s="238" t="s">
        <v>85</v>
      </c>
      <c r="AY295" s="17" t="s">
        <v>150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83</v>
      </c>
      <c r="BK295" s="239">
        <f>ROUND(I295*H295,2)</f>
        <v>0</v>
      </c>
      <c r="BL295" s="17" t="s">
        <v>232</v>
      </c>
      <c r="BM295" s="238" t="s">
        <v>459</v>
      </c>
    </row>
    <row r="296" s="13" customFormat="1">
      <c r="A296" s="13"/>
      <c r="B296" s="240"/>
      <c r="C296" s="241"/>
      <c r="D296" s="242" t="s">
        <v>160</v>
      </c>
      <c r="E296" s="243" t="s">
        <v>1</v>
      </c>
      <c r="F296" s="244" t="s">
        <v>108</v>
      </c>
      <c r="G296" s="241"/>
      <c r="H296" s="245">
        <v>23.82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160</v>
      </c>
      <c r="AU296" s="251" t="s">
        <v>85</v>
      </c>
      <c r="AV296" s="13" t="s">
        <v>85</v>
      </c>
      <c r="AW296" s="13" t="s">
        <v>32</v>
      </c>
      <c r="AX296" s="13" t="s">
        <v>76</v>
      </c>
      <c r="AY296" s="251" t="s">
        <v>150</v>
      </c>
    </row>
    <row r="297" s="14" customFormat="1">
      <c r="A297" s="14"/>
      <c r="B297" s="252"/>
      <c r="C297" s="253"/>
      <c r="D297" s="242" t="s">
        <v>160</v>
      </c>
      <c r="E297" s="254" t="s">
        <v>1</v>
      </c>
      <c r="F297" s="255" t="s">
        <v>162</v>
      </c>
      <c r="G297" s="253"/>
      <c r="H297" s="256">
        <v>23.82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160</v>
      </c>
      <c r="AU297" s="262" t="s">
        <v>85</v>
      </c>
      <c r="AV297" s="14" t="s">
        <v>163</v>
      </c>
      <c r="AW297" s="14" t="s">
        <v>32</v>
      </c>
      <c r="AX297" s="14" t="s">
        <v>76</v>
      </c>
      <c r="AY297" s="262" t="s">
        <v>150</v>
      </c>
    </row>
    <row r="298" s="15" customFormat="1">
      <c r="A298" s="15"/>
      <c r="B298" s="263"/>
      <c r="C298" s="264"/>
      <c r="D298" s="242" t="s">
        <v>160</v>
      </c>
      <c r="E298" s="265" t="s">
        <v>1</v>
      </c>
      <c r="F298" s="266" t="s">
        <v>164</v>
      </c>
      <c r="G298" s="264"/>
      <c r="H298" s="267">
        <v>23.82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3" t="s">
        <v>160</v>
      </c>
      <c r="AU298" s="273" t="s">
        <v>85</v>
      </c>
      <c r="AV298" s="15" t="s">
        <v>158</v>
      </c>
      <c r="AW298" s="15" t="s">
        <v>32</v>
      </c>
      <c r="AX298" s="15" t="s">
        <v>83</v>
      </c>
      <c r="AY298" s="273" t="s">
        <v>150</v>
      </c>
    </row>
    <row r="299" s="2" customFormat="1" ht="21.75" customHeight="1">
      <c r="A299" s="38"/>
      <c r="B299" s="39"/>
      <c r="C299" s="227" t="s">
        <v>460</v>
      </c>
      <c r="D299" s="227" t="s">
        <v>153</v>
      </c>
      <c r="E299" s="228" t="s">
        <v>461</v>
      </c>
      <c r="F299" s="229" t="s">
        <v>462</v>
      </c>
      <c r="G299" s="230" t="s">
        <v>156</v>
      </c>
      <c r="H299" s="231">
        <v>23.82</v>
      </c>
      <c r="I299" s="232"/>
      <c r="J299" s="233">
        <f>ROUND(I299*H299,2)</f>
        <v>0</v>
      </c>
      <c r="K299" s="229" t="s">
        <v>157</v>
      </c>
      <c r="L299" s="44"/>
      <c r="M299" s="234" t="s">
        <v>1</v>
      </c>
      <c r="N299" s="235" t="s">
        <v>41</v>
      </c>
      <c r="O299" s="91"/>
      <c r="P299" s="236">
        <f>O299*H299</f>
        <v>0</v>
      </c>
      <c r="Q299" s="236">
        <v>0.00029999999999999997</v>
      </c>
      <c r="R299" s="236">
        <f>Q299*H299</f>
        <v>0.0071459999999999996</v>
      </c>
      <c r="S299" s="236">
        <v>0</v>
      </c>
      <c r="T299" s="23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8" t="s">
        <v>232</v>
      </c>
      <c r="AT299" s="238" t="s">
        <v>153</v>
      </c>
      <c r="AU299" s="238" t="s">
        <v>85</v>
      </c>
      <c r="AY299" s="17" t="s">
        <v>150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7" t="s">
        <v>83</v>
      </c>
      <c r="BK299" s="239">
        <f>ROUND(I299*H299,2)</f>
        <v>0</v>
      </c>
      <c r="BL299" s="17" t="s">
        <v>232</v>
      </c>
      <c r="BM299" s="238" t="s">
        <v>463</v>
      </c>
    </row>
    <row r="300" s="13" customFormat="1">
      <c r="A300" s="13"/>
      <c r="B300" s="240"/>
      <c r="C300" s="241"/>
      <c r="D300" s="242" t="s">
        <v>160</v>
      </c>
      <c r="E300" s="243" t="s">
        <v>1</v>
      </c>
      <c r="F300" s="244" t="s">
        <v>108</v>
      </c>
      <c r="G300" s="241"/>
      <c r="H300" s="245">
        <v>23.82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160</v>
      </c>
      <c r="AU300" s="251" t="s">
        <v>85</v>
      </c>
      <c r="AV300" s="13" t="s">
        <v>85</v>
      </c>
      <c r="AW300" s="13" t="s">
        <v>32</v>
      </c>
      <c r="AX300" s="13" t="s">
        <v>76</v>
      </c>
      <c r="AY300" s="251" t="s">
        <v>150</v>
      </c>
    </row>
    <row r="301" s="14" customFormat="1">
      <c r="A301" s="14"/>
      <c r="B301" s="252"/>
      <c r="C301" s="253"/>
      <c r="D301" s="242" t="s">
        <v>160</v>
      </c>
      <c r="E301" s="254" t="s">
        <v>1</v>
      </c>
      <c r="F301" s="255" t="s">
        <v>162</v>
      </c>
      <c r="G301" s="253"/>
      <c r="H301" s="256">
        <v>23.82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160</v>
      </c>
      <c r="AU301" s="262" t="s">
        <v>85</v>
      </c>
      <c r="AV301" s="14" t="s">
        <v>163</v>
      </c>
      <c r="AW301" s="14" t="s">
        <v>32</v>
      </c>
      <c r="AX301" s="14" t="s">
        <v>76</v>
      </c>
      <c r="AY301" s="262" t="s">
        <v>150</v>
      </c>
    </row>
    <row r="302" s="15" customFormat="1">
      <c r="A302" s="15"/>
      <c r="B302" s="263"/>
      <c r="C302" s="264"/>
      <c r="D302" s="242" t="s">
        <v>160</v>
      </c>
      <c r="E302" s="265" t="s">
        <v>1</v>
      </c>
      <c r="F302" s="266" t="s">
        <v>164</v>
      </c>
      <c r="G302" s="264"/>
      <c r="H302" s="267">
        <v>23.82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3" t="s">
        <v>160</v>
      </c>
      <c r="AU302" s="273" t="s">
        <v>85</v>
      </c>
      <c r="AV302" s="15" t="s">
        <v>158</v>
      </c>
      <c r="AW302" s="15" t="s">
        <v>32</v>
      </c>
      <c r="AX302" s="15" t="s">
        <v>83</v>
      </c>
      <c r="AY302" s="273" t="s">
        <v>150</v>
      </c>
    </row>
    <row r="303" s="2" customFormat="1" ht="24.15" customHeight="1">
      <c r="A303" s="38"/>
      <c r="B303" s="39"/>
      <c r="C303" s="274" t="s">
        <v>464</v>
      </c>
      <c r="D303" s="274" t="s">
        <v>178</v>
      </c>
      <c r="E303" s="275" t="s">
        <v>465</v>
      </c>
      <c r="F303" s="276" t="s">
        <v>466</v>
      </c>
      <c r="G303" s="277" t="s">
        <v>156</v>
      </c>
      <c r="H303" s="278">
        <v>26.202000000000002</v>
      </c>
      <c r="I303" s="279"/>
      <c r="J303" s="280">
        <f>ROUND(I303*H303,2)</f>
        <v>0</v>
      </c>
      <c r="K303" s="276" t="s">
        <v>1</v>
      </c>
      <c r="L303" s="281"/>
      <c r="M303" s="282" t="s">
        <v>1</v>
      </c>
      <c r="N303" s="283" t="s">
        <v>41</v>
      </c>
      <c r="O303" s="91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8" t="s">
        <v>293</v>
      </c>
      <c r="AT303" s="238" t="s">
        <v>178</v>
      </c>
      <c r="AU303" s="238" t="s">
        <v>85</v>
      </c>
      <c r="AY303" s="17" t="s">
        <v>150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7" t="s">
        <v>83</v>
      </c>
      <c r="BK303" s="239">
        <f>ROUND(I303*H303,2)</f>
        <v>0</v>
      </c>
      <c r="BL303" s="17" t="s">
        <v>232</v>
      </c>
      <c r="BM303" s="238" t="s">
        <v>467</v>
      </c>
    </row>
    <row r="304" s="13" customFormat="1">
      <c r="A304" s="13"/>
      <c r="B304" s="240"/>
      <c r="C304" s="241"/>
      <c r="D304" s="242" t="s">
        <v>160</v>
      </c>
      <c r="E304" s="241"/>
      <c r="F304" s="244" t="s">
        <v>468</v>
      </c>
      <c r="G304" s="241"/>
      <c r="H304" s="245">
        <v>26.202000000000002</v>
      </c>
      <c r="I304" s="246"/>
      <c r="J304" s="241"/>
      <c r="K304" s="241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160</v>
      </c>
      <c r="AU304" s="251" t="s">
        <v>85</v>
      </c>
      <c r="AV304" s="13" t="s">
        <v>85</v>
      </c>
      <c r="AW304" s="13" t="s">
        <v>4</v>
      </c>
      <c r="AX304" s="13" t="s">
        <v>83</v>
      </c>
      <c r="AY304" s="251" t="s">
        <v>150</v>
      </c>
    </row>
    <row r="305" s="2" customFormat="1" ht="16.5" customHeight="1">
      <c r="A305" s="38"/>
      <c r="B305" s="39"/>
      <c r="C305" s="227" t="s">
        <v>469</v>
      </c>
      <c r="D305" s="227" t="s">
        <v>153</v>
      </c>
      <c r="E305" s="228" t="s">
        <v>470</v>
      </c>
      <c r="F305" s="229" t="s">
        <v>471</v>
      </c>
      <c r="G305" s="230" t="s">
        <v>173</v>
      </c>
      <c r="H305" s="231">
        <v>13.9</v>
      </c>
      <c r="I305" s="232"/>
      <c r="J305" s="233">
        <f>ROUND(I305*H305,2)</f>
        <v>0</v>
      </c>
      <c r="K305" s="229" t="s">
        <v>157</v>
      </c>
      <c r="L305" s="44"/>
      <c r="M305" s="234" t="s">
        <v>1</v>
      </c>
      <c r="N305" s="235" t="s">
        <v>41</v>
      </c>
      <c r="O305" s="91"/>
      <c r="P305" s="236">
        <f>O305*H305</f>
        <v>0</v>
      </c>
      <c r="Q305" s="236">
        <v>3.0000000000000001E-05</v>
      </c>
      <c r="R305" s="236">
        <f>Q305*H305</f>
        <v>0.000417</v>
      </c>
      <c r="S305" s="236">
        <v>0</v>
      </c>
      <c r="T305" s="23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8" t="s">
        <v>232</v>
      </c>
      <c r="AT305" s="238" t="s">
        <v>153</v>
      </c>
      <c r="AU305" s="238" t="s">
        <v>85</v>
      </c>
      <c r="AY305" s="17" t="s">
        <v>150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7" t="s">
        <v>83</v>
      </c>
      <c r="BK305" s="239">
        <f>ROUND(I305*H305,2)</f>
        <v>0</v>
      </c>
      <c r="BL305" s="17" t="s">
        <v>232</v>
      </c>
      <c r="BM305" s="238" t="s">
        <v>472</v>
      </c>
    </row>
    <row r="306" s="13" customFormat="1">
      <c r="A306" s="13"/>
      <c r="B306" s="240"/>
      <c r="C306" s="241"/>
      <c r="D306" s="242" t="s">
        <v>160</v>
      </c>
      <c r="E306" s="243" t="s">
        <v>1</v>
      </c>
      <c r="F306" s="244" t="s">
        <v>473</v>
      </c>
      <c r="G306" s="241"/>
      <c r="H306" s="245">
        <v>13.9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160</v>
      </c>
      <c r="AU306" s="251" t="s">
        <v>85</v>
      </c>
      <c r="AV306" s="13" t="s">
        <v>85</v>
      </c>
      <c r="AW306" s="13" t="s">
        <v>32</v>
      </c>
      <c r="AX306" s="13" t="s">
        <v>76</v>
      </c>
      <c r="AY306" s="251" t="s">
        <v>150</v>
      </c>
    </row>
    <row r="307" s="14" customFormat="1">
      <c r="A307" s="14"/>
      <c r="B307" s="252"/>
      <c r="C307" s="253"/>
      <c r="D307" s="242" t="s">
        <v>160</v>
      </c>
      <c r="E307" s="254" t="s">
        <v>1</v>
      </c>
      <c r="F307" s="255" t="s">
        <v>162</v>
      </c>
      <c r="G307" s="253"/>
      <c r="H307" s="256">
        <v>13.9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160</v>
      </c>
      <c r="AU307" s="262" t="s">
        <v>85</v>
      </c>
      <c r="AV307" s="14" t="s">
        <v>163</v>
      </c>
      <c r="AW307" s="14" t="s">
        <v>32</v>
      </c>
      <c r="AX307" s="14" t="s">
        <v>76</v>
      </c>
      <c r="AY307" s="262" t="s">
        <v>150</v>
      </c>
    </row>
    <row r="308" s="15" customFormat="1">
      <c r="A308" s="15"/>
      <c r="B308" s="263"/>
      <c r="C308" s="264"/>
      <c r="D308" s="242" t="s">
        <v>160</v>
      </c>
      <c r="E308" s="265" t="s">
        <v>1</v>
      </c>
      <c r="F308" s="266" t="s">
        <v>164</v>
      </c>
      <c r="G308" s="264"/>
      <c r="H308" s="267">
        <v>13.9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3" t="s">
        <v>160</v>
      </c>
      <c r="AU308" s="273" t="s">
        <v>85</v>
      </c>
      <c r="AV308" s="15" t="s">
        <v>158</v>
      </c>
      <c r="AW308" s="15" t="s">
        <v>32</v>
      </c>
      <c r="AX308" s="15" t="s">
        <v>83</v>
      </c>
      <c r="AY308" s="273" t="s">
        <v>150</v>
      </c>
    </row>
    <row r="309" s="2" customFormat="1" ht="16.5" customHeight="1">
      <c r="A309" s="38"/>
      <c r="B309" s="39"/>
      <c r="C309" s="274" t="s">
        <v>474</v>
      </c>
      <c r="D309" s="274" t="s">
        <v>178</v>
      </c>
      <c r="E309" s="275" t="s">
        <v>475</v>
      </c>
      <c r="F309" s="276" t="s">
        <v>476</v>
      </c>
      <c r="G309" s="277" t="s">
        <v>173</v>
      </c>
      <c r="H309" s="278">
        <v>14.178000000000001</v>
      </c>
      <c r="I309" s="279"/>
      <c r="J309" s="280">
        <f>ROUND(I309*H309,2)</f>
        <v>0</v>
      </c>
      <c r="K309" s="276" t="s">
        <v>1</v>
      </c>
      <c r="L309" s="281"/>
      <c r="M309" s="282" t="s">
        <v>1</v>
      </c>
      <c r="N309" s="283" t="s">
        <v>41</v>
      </c>
      <c r="O309" s="91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8" t="s">
        <v>293</v>
      </c>
      <c r="AT309" s="238" t="s">
        <v>178</v>
      </c>
      <c r="AU309" s="238" t="s">
        <v>85</v>
      </c>
      <c r="AY309" s="17" t="s">
        <v>150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7" t="s">
        <v>83</v>
      </c>
      <c r="BK309" s="239">
        <f>ROUND(I309*H309,2)</f>
        <v>0</v>
      </c>
      <c r="BL309" s="17" t="s">
        <v>232</v>
      </c>
      <c r="BM309" s="238" t="s">
        <v>477</v>
      </c>
    </row>
    <row r="310" s="13" customFormat="1">
      <c r="A310" s="13"/>
      <c r="B310" s="240"/>
      <c r="C310" s="241"/>
      <c r="D310" s="242" t="s">
        <v>160</v>
      </c>
      <c r="E310" s="241"/>
      <c r="F310" s="244" t="s">
        <v>478</v>
      </c>
      <c r="G310" s="241"/>
      <c r="H310" s="245">
        <v>14.178000000000001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160</v>
      </c>
      <c r="AU310" s="251" t="s">
        <v>85</v>
      </c>
      <c r="AV310" s="13" t="s">
        <v>85</v>
      </c>
      <c r="AW310" s="13" t="s">
        <v>4</v>
      </c>
      <c r="AX310" s="13" t="s">
        <v>83</v>
      </c>
      <c r="AY310" s="251" t="s">
        <v>150</v>
      </c>
    </row>
    <row r="311" s="2" customFormat="1" ht="16.5" customHeight="1">
      <c r="A311" s="38"/>
      <c r="B311" s="39"/>
      <c r="C311" s="227" t="s">
        <v>479</v>
      </c>
      <c r="D311" s="227" t="s">
        <v>153</v>
      </c>
      <c r="E311" s="228" t="s">
        <v>480</v>
      </c>
      <c r="F311" s="229" t="s">
        <v>481</v>
      </c>
      <c r="G311" s="230" t="s">
        <v>173</v>
      </c>
      <c r="H311" s="231">
        <v>13.9</v>
      </c>
      <c r="I311" s="232"/>
      <c r="J311" s="233">
        <f>ROUND(I311*H311,2)</f>
        <v>0</v>
      </c>
      <c r="K311" s="229" t="s">
        <v>157</v>
      </c>
      <c r="L311" s="44"/>
      <c r="M311" s="234" t="s">
        <v>1</v>
      </c>
      <c r="N311" s="235" t="s">
        <v>41</v>
      </c>
      <c r="O311" s="91"/>
      <c r="P311" s="236">
        <f>O311*H311</f>
        <v>0</v>
      </c>
      <c r="Q311" s="236">
        <v>3.0000000000000001E-05</v>
      </c>
      <c r="R311" s="236">
        <f>Q311*H311</f>
        <v>0.000417</v>
      </c>
      <c r="S311" s="236">
        <v>0</v>
      </c>
      <c r="T311" s="237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8" t="s">
        <v>232</v>
      </c>
      <c r="AT311" s="238" t="s">
        <v>153</v>
      </c>
      <c r="AU311" s="238" t="s">
        <v>85</v>
      </c>
      <c r="AY311" s="17" t="s">
        <v>150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7" t="s">
        <v>83</v>
      </c>
      <c r="BK311" s="239">
        <f>ROUND(I311*H311,2)</f>
        <v>0</v>
      </c>
      <c r="BL311" s="17" t="s">
        <v>232</v>
      </c>
      <c r="BM311" s="238" t="s">
        <v>482</v>
      </c>
    </row>
    <row r="312" s="2" customFormat="1" ht="24.15" customHeight="1">
      <c r="A312" s="38"/>
      <c r="B312" s="39"/>
      <c r="C312" s="227" t="s">
        <v>483</v>
      </c>
      <c r="D312" s="227" t="s">
        <v>153</v>
      </c>
      <c r="E312" s="228" t="s">
        <v>484</v>
      </c>
      <c r="F312" s="229" t="s">
        <v>485</v>
      </c>
      <c r="G312" s="230" t="s">
        <v>156</v>
      </c>
      <c r="H312" s="231">
        <v>23.82</v>
      </c>
      <c r="I312" s="232"/>
      <c r="J312" s="233">
        <f>ROUND(I312*H312,2)</f>
        <v>0</v>
      </c>
      <c r="K312" s="229" t="s">
        <v>157</v>
      </c>
      <c r="L312" s="44"/>
      <c r="M312" s="234" t="s">
        <v>1</v>
      </c>
      <c r="N312" s="235" t="s">
        <v>41</v>
      </c>
      <c r="O312" s="91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8" t="s">
        <v>232</v>
      </c>
      <c r="AT312" s="238" t="s">
        <v>153</v>
      </c>
      <c r="AU312" s="238" t="s">
        <v>85</v>
      </c>
      <c r="AY312" s="17" t="s">
        <v>150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7" t="s">
        <v>83</v>
      </c>
      <c r="BK312" s="239">
        <f>ROUND(I312*H312,2)</f>
        <v>0</v>
      </c>
      <c r="BL312" s="17" t="s">
        <v>232</v>
      </c>
      <c r="BM312" s="238" t="s">
        <v>486</v>
      </c>
    </row>
    <row r="313" s="13" customFormat="1">
      <c r="A313" s="13"/>
      <c r="B313" s="240"/>
      <c r="C313" s="241"/>
      <c r="D313" s="242" t="s">
        <v>160</v>
      </c>
      <c r="E313" s="243" t="s">
        <v>1</v>
      </c>
      <c r="F313" s="244" t="s">
        <v>108</v>
      </c>
      <c r="G313" s="241"/>
      <c r="H313" s="245">
        <v>23.82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160</v>
      </c>
      <c r="AU313" s="251" t="s">
        <v>85</v>
      </c>
      <c r="AV313" s="13" t="s">
        <v>85</v>
      </c>
      <c r="AW313" s="13" t="s">
        <v>32</v>
      </c>
      <c r="AX313" s="13" t="s">
        <v>76</v>
      </c>
      <c r="AY313" s="251" t="s">
        <v>150</v>
      </c>
    </row>
    <row r="314" s="14" customFormat="1">
      <c r="A314" s="14"/>
      <c r="B314" s="252"/>
      <c r="C314" s="253"/>
      <c r="D314" s="242" t="s">
        <v>160</v>
      </c>
      <c r="E314" s="254" t="s">
        <v>1</v>
      </c>
      <c r="F314" s="255" t="s">
        <v>162</v>
      </c>
      <c r="G314" s="253"/>
      <c r="H314" s="256">
        <v>23.82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160</v>
      </c>
      <c r="AU314" s="262" t="s">
        <v>85</v>
      </c>
      <c r="AV314" s="14" t="s">
        <v>163</v>
      </c>
      <c r="AW314" s="14" t="s">
        <v>32</v>
      </c>
      <c r="AX314" s="14" t="s">
        <v>76</v>
      </c>
      <c r="AY314" s="262" t="s">
        <v>150</v>
      </c>
    </row>
    <row r="315" s="15" customFormat="1">
      <c r="A315" s="15"/>
      <c r="B315" s="263"/>
      <c r="C315" s="264"/>
      <c r="D315" s="242" t="s">
        <v>160</v>
      </c>
      <c r="E315" s="265" t="s">
        <v>1</v>
      </c>
      <c r="F315" s="266" t="s">
        <v>164</v>
      </c>
      <c r="G315" s="264"/>
      <c r="H315" s="267">
        <v>23.82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160</v>
      </c>
      <c r="AU315" s="273" t="s">
        <v>85</v>
      </c>
      <c r="AV315" s="15" t="s">
        <v>158</v>
      </c>
      <c r="AW315" s="15" t="s">
        <v>32</v>
      </c>
      <c r="AX315" s="15" t="s">
        <v>83</v>
      </c>
      <c r="AY315" s="273" t="s">
        <v>150</v>
      </c>
    </row>
    <row r="316" s="2" customFormat="1" ht="16.5" customHeight="1">
      <c r="A316" s="38"/>
      <c r="B316" s="39"/>
      <c r="C316" s="227" t="s">
        <v>487</v>
      </c>
      <c r="D316" s="227" t="s">
        <v>153</v>
      </c>
      <c r="E316" s="228" t="s">
        <v>488</v>
      </c>
      <c r="F316" s="229" t="s">
        <v>489</v>
      </c>
      <c r="G316" s="230" t="s">
        <v>156</v>
      </c>
      <c r="H316" s="231">
        <v>23.82</v>
      </c>
      <c r="I316" s="232"/>
      <c r="J316" s="233">
        <f>ROUND(I316*H316,2)</f>
        <v>0</v>
      </c>
      <c r="K316" s="229" t="s">
        <v>157</v>
      </c>
      <c r="L316" s="44"/>
      <c r="M316" s="234" t="s">
        <v>1</v>
      </c>
      <c r="N316" s="235" t="s">
        <v>41</v>
      </c>
      <c r="O316" s="91"/>
      <c r="P316" s="236">
        <f>O316*H316</f>
        <v>0</v>
      </c>
      <c r="Q316" s="236">
        <v>3.0000000000000001E-05</v>
      </c>
      <c r="R316" s="236">
        <f>Q316*H316</f>
        <v>0.00071460000000000002</v>
      </c>
      <c r="S316" s="236">
        <v>0</v>
      </c>
      <c r="T316" s="23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8" t="s">
        <v>232</v>
      </c>
      <c r="AT316" s="238" t="s">
        <v>153</v>
      </c>
      <c r="AU316" s="238" t="s">
        <v>85</v>
      </c>
      <c r="AY316" s="17" t="s">
        <v>150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7" t="s">
        <v>83</v>
      </c>
      <c r="BK316" s="239">
        <f>ROUND(I316*H316,2)</f>
        <v>0</v>
      </c>
      <c r="BL316" s="17" t="s">
        <v>232</v>
      </c>
      <c r="BM316" s="238" t="s">
        <v>490</v>
      </c>
    </row>
    <row r="317" s="13" customFormat="1">
      <c r="A317" s="13"/>
      <c r="B317" s="240"/>
      <c r="C317" s="241"/>
      <c r="D317" s="242" t="s">
        <v>160</v>
      </c>
      <c r="E317" s="243" t="s">
        <v>1</v>
      </c>
      <c r="F317" s="244" t="s">
        <v>108</v>
      </c>
      <c r="G317" s="241"/>
      <c r="H317" s="245">
        <v>23.82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160</v>
      </c>
      <c r="AU317" s="251" t="s">
        <v>85</v>
      </c>
      <c r="AV317" s="13" t="s">
        <v>85</v>
      </c>
      <c r="AW317" s="13" t="s">
        <v>32</v>
      </c>
      <c r="AX317" s="13" t="s">
        <v>76</v>
      </c>
      <c r="AY317" s="251" t="s">
        <v>150</v>
      </c>
    </row>
    <row r="318" s="14" customFormat="1">
      <c r="A318" s="14"/>
      <c r="B318" s="252"/>
      <c r="C318" s="253"/>
      <c r="D318" s="242" t="s">
        <v>160</v>
      </c>
      <c r="E318" s="254" t="s">
        <v>1</v>
      </c>
      <c r="F318" s="255" t="s">
        <v>162</v>
      </c>
      <c r="G318" s="253"/>
      <c r="H318" s="256">
        <v>23.82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160</v>
      </c>
      <c r="AU318" s="262" t="s">
        <v>85</v>
      </c>
      <c r="AV318" s="14" t="s">
        <v>163</v>
      </c>
      <c r="AW318" s="14" t="s">
        <v>32</v>
      </c>
      <c r="AX318" s="14" t="s">
        <v>76</v>
      </c>
      <c r="AY318" s="262" t="s">
        <v>150</v>
      </c>
    </row>
    <row r="319" s="15" customFormat="1">
      <c r="A319" s="15"/>
      <c r="B319" s="263"/>
      <c r="C319" s="264"/>
      <c r="D319" s="242" t="s">
        <v>160</v>
      </c>
      <c r="E319" s="265" t="s">
        <v>1</v>
      </c>
      <c r="F319" s="266" t="s">
        <v>164</v>
      </c>
      <c r="G319" s="264"/>
      <c r="H319" s="267">
        <v>23.82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3" t="s">
        <v>160</v>
      </c>
      <c r="AU319" s="273" t="s">
        <v>85</v>
      </c>
      <c r="AV319" s="15" t="s">
        <v>158</v>
      </c>
      <c r="AW319" s="15" t="s">
        <v>32</v>
      </c>
      <c r="AX319" s="15" t="s">
        <v>83</v>
      </c>
      <c r="AY319" s="273" t="s">
        <v>150</v>
      </c>
    </row>
    <row r="320" s="2" customFormat="1" ht="24.15" customHeight="1">
      <c r="A320" s="38"/>
      <c r="B320" s="39"/>
      <c r="C320" s="227" t="s">
        <v>491</v>
      </c>
      <c r="D320" s="227" t="s">
        <v>153</v>
      </c>
      <c r="E320" s="228" t="s">
        <v>492</v>
      </c>
      <c r="F320" s="229" t="s">
        <v>493</v>
      </c>
      <c r="G320" s="230" t="s">
        <v>258</v>
      </c>
      <c r="H320" s="284"/>
      <c r="I320" s="232"/>
      <c r="J320" s="233">
        <f>ROUND(I320*H320,2)</f>
        <v>0</v>
      </c>
      <c r="K320" s="229" t="s">
        <v>157</v>
      </c>
      <c r="L320" s="44"/>
      <c r="M320" s="234" t="s">
        <v>1</v>
      </c>
      <c r="N320" s="235" t="s">
        <v>41</v>
      </c>
      <c r="O320" s="91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8" t="s">
        <v>232</v>
      </c>
      <c r="AT320" s="238" t="s">
        <v>153</v>
      </c>
      <c r="AU320" s="238" t="s">
        <v>85</v>
      </c>
      <c r="AY320" s="17" t="s">
        <v>150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7" t="s">
        <v>83</v>
      </c>
      <c r="BK320" s="239">
        <f>ROUND(I320*H320,2)</f>
        <v>0</v>
      </c>
      <c r="BL320" s="17" t="s">
        <v>232</v>
      </c>
      <c r="BM320" s="238" t="s">
        <v>494</v>
      </c>
    </row>
    <row r="321" s="12" customFormat="1" ht="22.8" customHeight="1">
      <c r="A321" s="12"/>
      <c r="B321" s="211"/>
      <c r="C321" s="212"/>
      <c r="D321" s="213" t="s">
        <v>75</v>
      </c>
      <c r="E321" s="225" t="s">
        <v>495</v>
      </c>
      <c r="F321" s="225" t="s">
        <v>496</v>
      </c>
      <c r="G321" s="212"/>
      <c r="H321" s="212"/>
      <c r="I321" s="215"/>
      <c r="J321" s="226">
        <f>BK321</f>
        <v>0</v>
      </c>
      <c r="K321" s="212"/>
      <c r="L321" s="217"/>
      <c r="M321" s="218"/>
      <c r="N321" s="219"/>
      <c r="O321" s="219"/>
      <c r="P321" s="220">
        <f>SUM(P322:P339)</f>
        <v>0</v>
      </c>
      <c r="Q321" s="219"/>
      <c r="R321" s="220">
        <f>SUM(R322:R339)</f>
        <v>0.0172385</v>
      </c>
      <c r="S321" s="219"/>
      <c r="T321" s="221">
        <f>SUM(T322:T339)</f>
        <v>0.0053098499999999996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2" t="s">
        <v>85</v>
      </c>
      <c r="AT321" s="223" t="s">
        <v>75</v>
      </c>
      <c r="AU321" s="223" t="s">
        <v>83</v>
      </c>
      <c r="AY321" s="222" t="s">
        <v>150</v>
      </c>
      <c r="BK321" s="224">
        <f>SUM(BK322:BK339)</f>
        <v>0</v>
      </c>
    </row>
    <row r="322" s="2" customFormat="1" ht="24.15" customHeight="1">
      <c r="A322" s="38"/>
      <c r="B322" s="39"/>
      <c r="C322" s="227" t="s">
        <v>497</v>
      </c>
      <c r="D322" s="227" t="s">
        <v>153</v>
      </c>
      <c r="E322" s="228" t="s">
        <v>498</v>
      </c>
      <c r="F322" s="229" t="s">
        <v>499</v>
      </c>
      <c r="G322" s="230" t="s">
        <v>156</v>
      </c>
      <c r="H322" s="231">
        <v>35.399000000000001</v>
      </c>
      <c r="I322" s="232"/>
      <c r="J322" s="233">
        <f>ROUND(I322*H322,2)</f>
        <v>0</v>
      </c>
      <c r="K322" s="229" t="s">
        <v>157</v>
      </c>
      <c r="L322" s="44"/>
      <c r="M322" s="234" t="s">
        <v>1</v>
      </c>
      <c r="N322" s="235" t="s">
        <v>41</v>
      </c>
      <c r="O322" s="91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8" t="s">
        <v>232</v>
      </c>
      <c r="AT322" s="238" t="s">
        <v>153</v>
      </c>
      <c r="AU322" s="238" t="s">
        <v>85</v>
      </c>
      <c r="AY322" s="17" t="s">
        <v>150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7" t="s">
        <v>83</v>
      </c>
      <c r="BK322" s="239">
        <f>ROUND(I322*H322,2)</f>
        <v>0</v>
      </c>
      <c r="BL322" s="17" t="s">
        <v>232</v>
      </c>
      <c r="BM322" s="238" t="s">
        <v>500</v>
      </c>
    </row>
    <row r="323" s="13" customFormat="1">
      <c r="A323" s="13"/>
      <c r="B323" s="240"/>
      <c r="C323" s="241"/>
      <c r="D323" s="242" t="s">
        <v>160</v>
      </c>
      <c r="E323" s="243" t="s">
        <v>1</v>
      </c>
      <c r="F323" s="244" t="s">
        <v>501</v>
      </c>
      <c r="G323" s="241"/>
      <c r="H323" s="245">
        <v>13.952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160</v>
      </c>
      <c r="AU323" s="251" t="s">
        <v>85</v>
      </c>
      <c r="AV323" s="13" t="s">
        <v>85</v>
      </c>
      <c r="AW323" s="13" t="s">
        <v>32</v>
      </c>
      <c r="AX323" s="13" t="s">
        <v>76</v>
      </c>
      <c r="AY323" s="251" t="s">
        <v>150</v>
      </c>
    </row>
    <row r="324" s="13" customFormat="1">
      <c r="A324" s="13"/>
      <c r="B324" s="240"/>
      <c r="C324" s="241"/>
      <c r="D324" s="242" t="s">
        <v>160</v>
      </c>
      <c r="E324" s="243" t="s">
        <v>1</v>
      </c>
      <c r="F324" s="244" t="s">
        <v>502</v>
      </c>
      <c r="G324" s="241"/>
      <c r="H324" s="245">
        <v>21.446999999999999</v>
      </c>
      <c r="I324" s="246"/>
      <c r="J324" s="241"/>
      <c r="K324" s="241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160</v>
      </c>
      <c r="AU324" s="251" t="s">
        <v>85</v>
      </c>
      <c r="AV324" s="13" t="s">
        <v>85</v>
      </c>
      <c r="AW324" s="13" t="s">
        <v>32</v>
      </c>
      <c r="AX324" s="13" t="s">
        <v>76</v>
      </c>
      <c r="AY324" s="251" t="s">
        <v>150</v>
      </c>
    </row>
    <row r="325" s="14" customFormat="1">
      <c r="A325" s="14"/>
      <c r="B325" s="252"/>
      <c r="C325" s="253"/>
      <c r="D325" s="242" t="s">
        <v>160</v>
      </c>
      <c r="E325" s="254" t="s">
        <v>1</v>
      </c>
      <c r="F325" s="255" t="s">
        <v>162</v>
      </c>
      <c r="G325" s="253"/>
      <c r="H325" s="256">
        <v>35.399000000000001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160</v>
      </c>
      <c r="AU325" s="262" t="s">
        <v>85</v>
      </c>
      <c r="AV325" s="14" t="s">
        <v>163</v>
      </c>
      <c r="AW325" s="14" t="s">
        <v>32</v>
      </c>
      <c r="AX325" s="14" t="s">
        <v>76</v>
      </c>
      <c r="AY325" s="262" t="s">
        <v>150</v>
      </c>
    </row>
    <row r="326" s="15" customFormat="1">
      <c r="A326" s="15"/>
      <c r="B326" s="263"/>
      <c r="C326" s="264"/>
      <c r="D326" s="242" t="s">
        <v>160</v>
      </c>
      <c r="E326" s="265" t="s">
        <v>106</v>
      </c>
      <c r="F326" s="266" t="s">
        <v>164</v>
      </c>
      <c r="G326" s="264"/>
      <c r="H326" s="267">
        <v>35.399000000000001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3" t="s">
        <v>160</v>
      </c>
      <c r="AU326" s="273" t="s">
        <v>85</v>
      </c>
      <c r="AV326" s="15" t="s">
        <v>158</v>
      </c>
      <c r="AW326" s="15" t="s">
        <v>32</v>
      </c>
      <c r="AX326" s="15" t="s">
        <v>83</v>
      </c>
      <c r="AY326" s="273" t="s">
        <v>150</v>
      </c>
    </row>
    <row r="327" s="2" customFormat="1" ht="24.15" customHeight="1">
      <c r="A327" s="38"/>
      <c r="B327" s="39"/>
      <c r="C327" s="227" t="s">
        <v>503</v>
      </c>
      <c r="D327" s="227" t="s">
        <v>153</v>
      </c>
      <c r="E327" s="228" t="s">
        <v>504</v>
      </c>
      <c r="F327" s="229" t="s">
        <v>505</v>
      </c>
      <c r="G327" s="230" t="s">
        <v>156</v>
      </c>
      <c r="H327" s="231">
        <v>35.399000000000001</v>
      </c>
      <c r="I327" s="232"/>
      <c r="J327" s="233">
        <f>ROUND(I327*H327,2)</f>
        <v>0</v>
      </c>
      <c r="K327" s="229" t="s">
        <v>157</v>
      </c>
      <c r="L327" s="44"/>
      <c r="M327" s="234" t="s">
        <v>1</v>
      </c>
      <c r="N327" s="235" t="s">
        <v>41</v>
      </c>
      <c r="O327" s="91"/>
      <c r="P327" s="236">
        <f>O327*H327</f>
        <v>0</v>
      </c>
      <c r="Q327" s="236">
        <v>0</v>
      </c>
      <c r="R327" s="236">
        <f>Q327*H327</f>
        <v>0</v>
      </c>
      <c r="S327" s="236">
        <v>0.00014999999999999999</v>
      </c>
      <c r="T327" s="237">
        <f>S327*H327</f>
        <v>0.0053098499999999996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8" t="s">
        <v>232</v>
      </c>
      <c r="AT327" s="238" t="s">
        <v>153</v>
      </c>
      <c r="AU327" s="238" t="s">
        <v>85</v>
      </c>
      <c r="AY327" s="17" t="s">
        <v>150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7" t="s">
        <v>83</v>
      </c>
      <c r="BK327" s="239">
        <f>ROUND(I327*H327,2)</f>
        <v>0</v>
      </c>
      <c r="BL327" s="17" t="s">
        <v>232</v>
      </c>
      <c r="BM327" s="238" t="s">
        <v>506</v>
      </c>
    </row>
    <row r="328" s="13" customFormat="1">
      <c r="A328" s="13"/>
      <c r="B328" s="240"/>
      <c r="C328" s="241"/>
      <c r="D328" s="242" t="s">
        <v>160</v>
      </c>
      <c r="E328" s="243" t="s">
        <v>1</v>
      </c>
      <c r="F328" s="244" t="s">
        <v>106</v>
      </c>
      <c r="G328" s="241"/>
      <c r="H328" s="245">
        <v>35.399000000000001</v>
      </c>
      <c r="I328" s="246"/>
      <c r="J328" s="241"/>
      <c r="K328" s="241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160</v>
      </c>
      <c r="AU328" s="251" t="s">
        <v>85</v>
      </c>
      <c r="AV328" s="13" t="s">
        <v>85</v>
      </c>
      <c r="AW328" s="13" t="s">
        <v>32</v>
      </c>
      <c r="AX328" s="13" t="s">
        <v>76</v>
      </c>
      <c r="AY328" s="251" t="s">
        <v>150</v>
      </c>
    </row>
    <row r="329" s="14" customFormat="1">
      <c r="A329" s="14"/>
      <c r="B329" s="252"/>
      <c r="C329" s="253"/>
      <c r="D329" s="242" t="s">
        <v>160</v>
      </c>
      <c r="E329" s="254" t="s">
        <v>1</v>
      </c>
      <c r="F329" s="255" t="s">
        <v>162</v>
      </c>
      <c r="G329" s="253"/>
      <c r="H329" s="256">
        <v>35.399000000000001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160</v>
      </c>
      <c r="AU329" s="262" t="s">
        <v>85</v>
      </c>
      <c r="AV329" s="14" t="s">
        <v>163</v>
      </c>
      <c r="AW329" s="14" t="s">
        <v>32</v>
      </c>
      <c r="AX329" s="14" t="s">
        <v>76</v>
      </c>
      <c r="AY329" s="262" t="s">
        <v>150</v>
      </c>
    </row>
    <row r="330" s="15" customFormat="1">
      <c r="A330" s="15"/>
      <c r="B330" s="263"/>
      <c r="C330" s="264"/>
      <c r="D330" s="242" t="s">
        <v>160</v>
      </c>
      <c r="E330" s="265" t="s">
        <v>1</v>
      </c>
      <c r="F330" s="266" t="s">
        <v>164</v>
      </c>
      <c r="G330" s="264"/>
      <c r="H330" s="267">
        <v>35.399000000000001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3" t="s">
        <v>160</v>
      </c>
      <c r="AU330" s="273" t="s">
        <v>85</v>
      </c>
      <c r="AV330" s="15" t="s">
        <v>158</v>
      </c>
      <c r="AW330" s="15" t="s">
        <v>32</v>
      </c>
      <c r="AX330" s="15" t="s">
        <v>83</v>
      </c>
      <c r="AY330" s="273" t="s">
        <v>150</v>
      </c>
    </row>
    <row r="331" s="2" customFormat="1" ht="24.15" customHeight="1">
      <c r="A331" s="38"/>
      <c r="B331" s="39"/>
      <c r="C331" s="227" t="s">
        <v>507</v>
      </c>
      <c r="D331" s="227" t="s">
        <v>153</v>
      </c>
      <c r="E331" s="228" t="s">
        <v>508</v>
      </c>
      <c r="F331" s="229" t="s">
        <v>509</v>
      </c>
      <c r="G331" s="230" t="s">
        <v>156</v>
      </c>
      <c r="H331" s="231">
        <v>35.399000000000001</v>
      </c>
      <c r="I331" s="232"/>
      <c r="J331" s="233">
        <f>ROUND(I331*H331,2)</f>
        <v>0</v>
      </c>
      <c r="K331" s="229" t="s">
        <v>157</v>
      </c>
      <c r="L331" s="44"/>
      <c r="M331" s="234" t="s">
        <v>1</v>
      </c>
      <c r="N331" s="235" t="s">
        <v>41</v>
      </c>
      <c r="O331" s="91"/>
      <c r="P331" s="236">
        <f>O331*H331</f>
        <v>0</v>
      </c>
      <c r="Q331" s="236">
        <v>0.00020000000000000001</v>
      </c>
      <c r="R331" s="236">
        <f>Q331*H331</f>
        <v>0.0070798000000000007</v>
      </c>
      <c r="S331" s="236">
        <v>0</v>
      </c>
      <c r="T331" s="23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8" t="s">
        <v>232</v>
      </c>
      <c r="AT331" s="238" t="s">
        <v>153</v>
      </c>
      <c r="AU331" s="238" t="s">
        <v>85</v>
      </c>
      <c r="AY331" s="17" t="s">
        <v>150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7" t="s">
        <v>83</v>
      </c>
      <c r="BK331" s="239">
        <f>ROUND(I331*H331,2)</f>
        <v>0</v>
      </c>
      <c r="BL331" s="17" t="s">
        <v>232</v>
      </c>
      <c r="BM331" s="238" t="s">
        <v>510</v>
      </c>
    </row>
    <row r="332" s="13" customFormat="1">
      <c r="A332" s="13"/>
      <c r="B332" s="240"/>
      <c r="C332" s="241"/>
      <c r="D332" s="242" t="s">
        <v>160</v>
      </c>
      <c r="E332" s="243" t="s">
        <v>1</v>
      </c>
      <c r="F332" s="244" t="s">
        <v>106</v>
      </c>
      <c r="G332" s="241"/>
      <c r="H332" s="245">
        <v>35.399000000000001</v>
      </c>
      <c r="I332" s="246"/>
      <c r="J332" s="241"/>
      <c r="K332" s="241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160</v>
      </c>
      <c r="AU332" s="251" t="s">
        <v>85</v>
      </c>
      <c r="AV332" s="13" t="s">
        <v>85</v>
      </c>
      <c r="AW332" s="13" t="s">
        <v>32</v>
      </c>
      <c r="AX332" s="13" t="s">
        <v>76</v>
      </c>
      <c r="AY332" s="251" t="s">
        <v>150</v>
      </c>
    </row>
    <row r="333" s="14" customFormat="1">
      <c r="A333" s="14"/>
      <c r="B333" s="252"/>
      <c r="C333" s="253"/>
      <c r="D333" s="242" t="s">
        <v>160</v>
      </c>
      <c r="E333" s="254" t="s">
        <v>1</v>
      </c>
      <c r="F333" s="255" t="s">
        <v>162</v>
      </c>
      <c r="G333" s="253"/>
      <c r="H333" s="256">
        <v>35.399000000000001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160</v>
      </c>
      <c r="AU333" s="262" t="s">
        <v>85</v>
      </c>
      <c r="AV333" s="14" t="s">
        <v>163</v>
      </c>
      <c r="AW333" s="14" t="s">
        <v>32</v>
      </c>
      <c r="AX333" s="14" t="s">
        <v>76</v>
      </c>
      <c r="AY333" s="262" t="s">
        <v>150</v>
      </c>
    </row>
    <row r="334" s="15" customFormat="1">
      <c r="A334" s="15"/>
      <c r="B334" s="263"/>
      <c r="C334" s="264"/>
      <c r="D334" s="242" t="s">
        <v>160</v>
      </c>
      <c r="E334" s="265" t="s">
        <v>1</v>
      </c>
      <c r="F334" s="266" t="s">
        <v>164</v>
      </c>
      <c r="G334" s="264"/>
      <c r="H334" s="267">
        <v>35.399000000000001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3" t="s">
        <v>160</v>
      </c>
      <c r="AU334" s="273" t="s">
        <v>85</v>
      </c>
      <c r="AV334" s="15" t="s">
        <v>158</v>
      </c>
      <c r="AW334" s="15" t="s">
        <v>32</v>
      </c>
      <c r="AX334" s="15" t="s">
        <v>83</v>
      </c>
      <c r="AY334" s="273" t="s">
        <v>150</v>
      </c>
    </row>
    <row r="335" s="2" customFormat="1" ht="33" customHeight="1">
      <c r="A335" s="38"/>
      <c r="B335" s="39"/>
      <c r="C335" s="227" t="s">
        <v>511</v>
      </c>
      <c r="D335" s="227" t="s">
        <v>153</v>
      </c>
      <c r="E335" s="228" t="s">
        <v>512</v>
      </c>
      <c r="F335" s="229" t="s">
        <v>513</v>
      </c>
      <c r="G335" s="230" t="s">
        <v>156</v>
      </c>
      <c r="H335" s="231">
        <v>35.399000000000001</v>
      </c>
      <c r="I335" s="232"/>
      <c r="J335" s="233">
        <f>ROUND(I335*H335,2)</f>
        <v>0</v>
      </c>
      <c r="K335" s="229" t="s">
        <v>157</v>
      </c>
      <c r="L335" s="44"/>
      <c r="M335" s="234" t="s">
        <v>1</v>
      </c>
      <c r="N335" s="235" t="s">
        <v>41</v>
      </c>
      <c r="O335" s="91"/>
      <c r="P335" s="236">
        <f>O335*H335</f>
        <v>0</v>
      </c>
      <c r="Q335" s="236">
        <v>0.00025999999999999998</v>
      </c>
      <c r="R335" s="236">
        <f>Q335*H335</f>
        <v>0.0092037400000000002</v>
      </c>
      <c r="S335" s="236">
        <v>0</v>
      </c>
      <c r="T335" s="23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8" t="s">
        <v>232</v>
      </c>
      <c r="AT335" s="238" t="s">
        <v>153</v>
      </c>
      <c r="AU335" s="238" t="s">
        <v>85</v>
      </c>
      <c r="AY335" s="17" t="s">
        <v>150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7" t="s">
        <v>83</v>
      </c>
      <c r="BK335" s="239">
        <f>ROUND(I335*H335,2)</f>
        <v>0</v>
      </c>
      <c r="BL335" s="17" t="s">
        <v>232</v>
      </c>
      <c r="BM335" s="238" t="s">
        <v>514</v>
      </c>
    </row>
    <row r="336" s="13" customFormat="1">
      <c r="A336" s="13"/>
      <c r="B336" s="240"/>
      <c r="C336" s="241"/>
      <c r="D336" s="242" t="s">
        <v>160</v>
      </c>
      <c r="E336" s="243" t="s">
        <v>1</v>
      </c>
      <c r="F336" s="244" t="s">
        <v>106</v>
      </c>
      <c r="G336" s="241"/>
      <c r="H336" s="245">
        <v>35.399000000000001</v>
      </c>
      <c r="I336" s="246"/>
      <c r="J336" s="241"/>
      <c r="K336" s="241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160</v>
      </c>
      <c r="AU336" s="251" t="s">
        <v>85</v>
      </c>
      <c r="AV336" s="13" t="s">
        <v>85</v>
      </c>
      <c r="AW336" s="13" t="s">
        <v>32</v>
      </c>
      <c r="AX336" s="13" t="s">
        <v>76</v>
      </c>
      <c r="AY336" s="251" t="s">
        <v>150</v>
      </c>
    </row>
    <row r="337" s="14" customFormat="1">
      <c r="A337" s="14"/>
      <c r="B337" s="252"/>
      <c r="C337" s="253"/>
      <c r="D337" s="242" t="s">
        <v>160</v>
      </c>
      <c r="E337" s="254" t="s">
        <v>1</v>
      </c>
      <c r="F337" s="255" t="s">
        <v>162</v>
      </c>
      <c r="G337" s="253"/>
      <c r="H337" s="256">
        <v>35.399000000000001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160</v>
      </c>
      <c r="AU337" s="262" t="s">
        <v>85</v>
      </c>
      <c r="AV337" s="14" t="s">
        <v>163</v>
      </c>
      <c r="AW337" s="14" t="s">
        <v>32</v>
      </c>
      <c r="AX337" s="14" t="s">
        <v>76</v>
      </c>
      <c r="AY337" s="262" t="s">
        <v>150</v>
      </c>
    </row>
    <row r="338" s="15" customFormat="1">
      <c r="A338" s="15"/>
      <c r="B338" s="263"/>
      <c r="C338" s="264"/>
      <c r="D338" s="242" t="s">
        <v>160</v>
      </c>
      <c r="E338" s="265" t="s">
        <v>1</v>
      </c>
      <c r="F338" s="266" t="s">
        <v>164</v>
      </c>
      <c r="G338" s="264"/>
      <c r="H338" s="267">
        <v>35.399000000000001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3" t="s">
        <v>160</v>
      </c>
      <c r="AU338" s="273" t="s">
        <v>85</v>
      </c>
      <c r="AV338" s="15" t="s">
        <v>158</v>
      </c>
      <c r="AW338" s="15" t="s">
        <v>32</v>
      </c>
      <c r="AX338" s="15" t="s">
        <v>83</v>
      </c>
      <c r="AY338" s="273" t="s">
        <v>150</v>
      </c>
    </row>
    <row r="339" s="2" customFormat="1" ht="33" customHeight="1">
      <c r="A339" s="38"/>
      <c r="B339" s="39"/>
      <c r="C339" s="227" t="s">
        <v>515</v>
      </c>
      <c r="D339" s="227" t="s">
        <v>153</v>
      </c>
      <c r="E339" s="228" t="s">
        <v>516</v>
      </c>
      <c r="F339" s="229" t="s">
        <v>517</v>
      </c>
      <c r="G339" s="230" t="s">
        <v>156</v>
      </c>
      <c r="H339" s="231">
        <v>31.832000000000001</v>
      </c>
      <c r="I339" s="232"/>
      <c r="J339" s="233">
        <f>ROUND(I339*H339,2)</f>
        <v>0</v>
      </c>
      <c r="K339" s="229" t="s">
        <v>157</v>
      </c>
      <c r="L339" s="44"/>
      <c r="M339" s="234" t="s">
        <v>1</v>
      </c>
      <c r="N339" s="235" t="s">
        <v>41</v>
      </c>
      <c r="O339" s="91"/>
      <c r="P339" s="236">
        <f>O339*H339</f>
        <v>0</v>
      </c>
      <c r="Q339" s="236">
        <v>3.0000000000000001E-05</v>
      </c>
      <c r="R339" s="236">
        <f>Q339*H339</f>
        <v>0.00095496000000000003</v>
      </c>
      <c r="S339" s="236">
        <v>0</v>
      </c>
      <c r="T339" s="23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8" t="s">
        <v>232</v>
      </c>
      <c r="AT339" s="238" t="s">
        <v>153</v>
      </c>
      <c r="AU339" s="238" t="s">
        <v>85</v>
      </c>
      <c r="AY339" s="17" t="s">
        <v>150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7" t="s">
        <v>83</v>
      </c>
      <c r="BK339" s="239">
        <f>ROUND(I339*H339,2)</f>
        <v>0</v>
      </c>
      <c r="BL339" s="17" t="s">
        <v>232</v>
      </c>
      <c r="BM339" s="238" t="s">
        <v>518</v>
      </c>
    </row>
    <row r="340" s="12" customFormat="1" ht="22.8" customHeight="1">
      <c r="A340" s="12"/>
      <c r="B340" s="211"/>
      <c r="C340" s="212"/>
      <c r="D340" s="213" t="s">
        <v>75</v>
      </c>
      <c r="E340" s="225" t="s">
        <v>519</v>
      </c>
      <c r="F340" s="225" t="s">
        <v>520</v>
      </c>
      <c r="G340" s="212"/>
      <c r="H340" s="212"/>
      <c r="I340" s="215"/>
      <c r="J340" s="226">
        <f>BK340</f>
        <v>0</v>
      </c>
      <c r="K340" s="212"/>
      <c r="L340" s="217"/>
      <c r="M340" s="218"/>
      <c r="N340" s="219"/>
      <c r="O340" s="219"/>
      <c r="P340" s="220">
        <f>SUM(P341:P343)</f>
        <v>0</v>
      </c>
      <c r="Q340" s="219"/>
      <c r="R340" s="220">
        <f>SUM(R341:R343)</f>
        <v>0</v>
      </c>
      <c r="S340" s="219"/>
      <c r="T340" s="221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2" t="s">
        <v>85</v>
      </c>
      <c r="AT340" s="223" t="s">
        <v>75</v>
      </c>
      <c r="AU340" s="223" t="s">
        <v>83</v>
      </c>
      <c r="AY340" s="222" t="s">
        <v>150</v>
      </c>
      <c r="BK340" s="224">
        <f>SUM(BK341:BK343)</f>
        <v>0</v>
      </c>
    </row>
    <row r="341" s="2" customFormat="1" ht="33" customHeight="1">
      <c r="A341" s="38"/>
      <c r="B341" s="39"/>
      <c r="C341" s="227" t="s">
        <v>521</v>
      </c>
      <c r="D341" s="227" t="s">
        <v>153</v>
      </c>
      <c r="E341" s="228" t="s">
        <v>522</v>
      </c>
      <c r="F341" s="229" t="s">
        <v>523</v>
      </c>
      <c r="G341" s="230" t="s">
        <v>339</v>
      </c>
      <c r="H341" s="231">
        <v>1</v>
      </c>
      <c r="I341" s="232"/>
      <c r="J341" s="233">
        <f>ROUND(I341*H341,2)</f>
        <v>0</v>
      </c>
      <c r="K341" s="229" t="s">
        <v>1</v>
      </c>
      <c r="L341" s="44"/>
      <c r="M341" s="234" t="s">
        <v>1</v>
      </c>
      <c r="N341" s="235" t="s">
        <v>41</v>
      </c>
      <c r="O341" s="91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8" t="s">
        <v>232</v>
      </c>
      <c r="AT341" s="238" t="s">
        <v>153</v>
      </c>
      <c r="AU341" s="238" t="s">
        <v>85</v>
      </c>
      <c r="AY341" s="17" t="s">
        <v>150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7" t="s">
        <v>83</v>
      </c>
      <c r="BK341" s="239">
        <f>ROUND(I341*H341,2)</f>
        <v>0</v>
      </c>
      <c r="BL341" s="17" t="s">
        <v>232</v>
      </c>
      <c r="BM341" s="238" t="s">
        <v>524</v>
      </c>
    </row>
    <row r="342" s="2" customFormat="1" ht="24.15" customHeight="1">
      <c r="A342" s="38"/>
      <c r="B342" s="39"/>
      <c r="C342" s="227" t="s">
        <v>525</v>
      </c>
      <c r="D342" s="227" t="s">
        <v>153</v>
      </c>
      <c r="E342" s="228" t="s">
        <v>526</v>
      </c>
      <c r="F342" s="229" t="s">
        <v>527</v>
      </c>
      <c r="G342" s="230" t="s">
        <v>249</v>
      </c>
      <c r="H342" s="231">
        <v>1</v>
      </c>
      <c r="I342" s="232"/>
      <c r="J342" s="233">
        <f>ROUND(I342*H342,2)</f>
        <v>0</v>
      </c>
      <c r="K342" s="229" t="s">
        <v>157</v>
      </c>
      <c r="L342" s="44"/>
      <c r="M342" s="234" t="s">
        <v>1</v>
      </c>
      <c r="N342" s="235" t="s">
        <v>41</v>
      </c>
      <c r="O342" s="91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8" t="s">
        <v>232</v>
      </c>
      <c r="AT342" s="238" t="s">
        <v>153</v>
      </c>
      <c r="AU342" s="238" t="s">
        <v>85</v>
      </c>
      <c r="AY342" s="17" t="s">
        <v>150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7" t="s">
        <v>83</v>
      </c>
      <c r="BK342" s="239">
        <f>ROUND(I342*H342,2)</f>
        <v>0</v>
      </c>
      <c r="BL342" s="17" t="s">
        <v>232</v>
      </c>
      <c r="BM342" s="238" t="s">
        <v>528</v>
      </c>
    </row>
    <row r="343" s="2" customFormat="1" ht="24.15" customHeight="1">
      <c r="A343" s="38"/>
      <c r="B343" s="39"/>
      <c r="C343" s="274" t="s">
        <v>529</v>
      </c>
      <c r="D343" s="274" t="s">
        <v>178</v>
      </c>
      <c r="E343" s="275" t="s">
        <v>530</v>
      </c>
      <c r="F343" s="276" t="s">
        <v>531</v>
      </c>
      <c r="G343" s="277" t="s">
        <v>339</v>
      </c>
      <c r="H343" s="278">
        <v>1</v>
      </c>
      <c r="I343" s="279"/>
      <c r="J343" s="280">
        <f>ROUND(I343*H343,2)</f>
        <v>0</v>
      </c>
      <c r="K343" s="276" t="s">
        <v>1</v>
      </c>
      <c r="L343" s="281"/>
      <c r="M343" s="285" t="s">
        <v>1</v>
      </c>
      <c r="N343" s="286" t="s">
        <v>41</v>
      </c>
      <c r="O343" s="287"/>
      <c r="P343" s="288">
        <f>O343*H343</f>
        <v>0</v>
      </c>
      <c r="Q343" s="288">
        <v>0</v>
      </c>
      <c r="R343" s="288">
        <f>Q343*H343</f>
        <v>0</v>
      </c>
      <c r="S343" s="288">
        <v>0</v>
      </c>
      <c r="T343" s="28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8" t="s">
        <v>293</v>
      </c>
      <c r="AT343" s="238" t="s">
        <v>178</v>
      </c>
      <c r="AU343" s="238" t="s">
        <v>85</v>
      </c>
      <c r="AY343" s="17" t="s">
        <v>150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7" t="s">
        <v>83</v>
      </c>
      <c r="BK343" s="239">
        <f>ROUND(I343*H343,2)</f>
        <v>0</v>
      </c>
      <c r="BL343" s="17" t="s">
        <v>232</v>
      </c>
      <c r="BM343" s="238" t="s">
        <v>532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4ugPJi0Be5hlF5BT5Km2efnsI05O9RNvnxbuER5t+aCJ5l4UJPPIs/Bx2DRoO5E209FWyHLKGS0jvwFEvoz1xA==" hashValue="bz0WyJGD2tq99qb/WseDnVmypnR4QwbFoZWIXZRnJecHyTYAYFsGcndACMXBQXFfZwR267/qgWENlBdXkSFEvA==" algorithmName="SHA-512" password="C6CD"/>
  <autoFilter ref="C13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46" t="s">
        <v>106</v>
      </c>
      <c r="BA2" s="146" t="s">
        <v>1</v>
      </c>
      <c r="BB2" s="146" t="s">
        <v>1</v>
      </c>
      <c r="BC2" s="146" t="s">
        <v>533</v>
      </c>
      <c r="BD2" s="146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  <c r="AZ3" s="146" t="s">
        <v>534</v>
      </c>
      <c r="BA3" s="146" t="s">
        <v>1</v>
      </c>
      <c r="BB3" s="146" t="s">
        <v>1</v>
      </c>
      <c r="BC3" s="146" t="s">
        <v>300</v>
      </c>
      <c r="BD3" s="146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1" customFormat="1" ht="12" customHeight="1">
      <c r="B8" s="20"/>
      <c r="D8" s="151" t="s">
        <v>111</v>
      </c>
      <c r="L8" s="20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535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ROUND((SUM(BE130:BE263)),  2)</f>
        <v>0</v>
      </c>
      <c r="G35" s="38"/>
      <c r="H35" s="38"/>
      <c r="I35" s="165">
        <v>0.20999999999999999</v>
      </c>
      <c r="J35" s="164">
        <f>ROUND(((SUM(BE130:BE263))*I35),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ROUND((SUM(BF130:BF263)),  2)</f>
        <v>0</v>
      </c>
      <c r="G36" s="38"/>
      <c r="H36" s="38"/>
      <c r="I36" s="165">
        <v>0.14999999999999999</v>
      </c>
      <c r="J36" s="164">
        <f>ROUND(((SUM(BF130:BF263))*I36),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ROUND((SUM(BG130:BG263)),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ROUND((SUM(BH130:BH263)),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ROUND((SUM(BI130:BI263)),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ST2 - Relaxační místnost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HK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118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9"/>
      <c r="C99" s="190"/>
      <c r="D99" s="191" t="s">
        <v>120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122</v>
      </c>
      <c r="E100" s="197"/>
      <c r="F100" s="197"/>
      <c r="G100" s="197"/>
      <c r="H100" s="197"/>
      <c r="I100" s="197"/>
      <c r="J100" s="198">
        <f>J132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124</v>
      </c>
      <c r="E101" s="197"/>
      <c r="F101" s="197"/>
      <c r="G101" s="197"/>
      <c r="H101" s="197"/>
      <c r="I101" s="197"/>
      <c r="J101" s="198">
        <f>J143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125</v>
      </c>
      <c r="E102" s="192"/>
      <c r="F102" s="192"/>
      <c r="G102" s="192"/>
      <c r="H102" s="192"/>
      <c r="I102" s="192"/>
      <c r="J102" s="193">
        <f>J145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128</v>
      </c>
      <c r="E103" s="197"/>
      <c r="F103" s="197"/>
      <c r="G103" s="197"/>
      <c r="H103" s="197"/>
      <c r="I103" s="197"/>
      <c r="J103" s="198">
        <f>J146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129</v>
      </c>
      <c r="E104" s="197"/>
      <c r="F104" s="197"/>
      <c r="G104" s="197"/>
      <c r="H104" s="197"/>
      <c r="I104" s="197"/>
      <c r="J104" s="198">
        <f>J171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130</v>
      </c>
      <c r="E105" s="197"/>
      <c r="F105" s="197"/>
      <c r="G105" s="197"/>
      <c r="H105" s="197"/>
      <c r="I105" s="197"/>
      <c r="J105" s="198">
        <f>J179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132</v>
      </c>
      <c r="E106" s="197"/>
      <c r="F106" s="197"/>
      <c r="G106" s="197"/>
      <c r="H106" s="197"/>
      <c r="I106" s="197"/>
      <c r="J106" s="198">
        <f>J187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133</v>
      </c>
      <c r="E107" s="197"/>
      <c r="F107" s="197"/>
      <c r="G107" s="197"/>
      <c r="H107" s="197"/>
      <c r="I107" s="197"/>
      <c r="J107" s="198">
        <f>J237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134</v>
      </c>
      <c r="E108" s="197"/>
      <c r="F108" s="197"/>
      <c r="G108" s="197"/>
      <c r="H108" s="197"/>
      <c r="I108" s="197"/>
      <c r="J108" s="198">
        <f>J259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Univerzita Hradec Králové - Úprava respiria a zázemí IPaKC - Resíirium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4" t="s">
        <v>112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ST2 - Relaxační místnost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HK</v>
      </c>
      <c r="G124" s="40"/>
      <c r="H124" s="40"/>
      <c r="I124" s="32" t="s">
        <v>22</v>
      </c>
      <c r="J124" s="79" t="str">
        <f>IF(J14="","",J14)</f>
        <v>21. 2. 2023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2" t="s">
        <v>24</v>
      </c>
      <c r="D126" s="40"/>
      <c r="E126" s="40"/>
      <c r="F126" s="27" t="str">
        <f>E17</f>
        <v>Univerzita Hradec Králové</v>
      </c>
      <c r="G126" s="40"/>
      <c r="H126" s="40"/>
      <c r="I126" s="32" t="s">
        <v>30</v>
      </c>
      <c r="J126" s="36" t="str">
        <f>E23</f>
        <v>ATELIER H1 &amp; ATELIER HÁJEK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33</v>
      </c>
      <c r="J127" s="36" t="str">
        <f>E26</f>
        <v>Martin Škrabal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136</v>
      </c>
      <c r="D129" s="203" t="s">
        <v>61</v>
      </c>
      <c r="E129" s="203" t="s">
        <v>57</v>
      </c>
      <c r="F129" s="203" t="s">
        <v>58</v>
      </c>
      <c r="G129" s="203" t="s">
        <v>137</v>
      </c>
      <c r="H129" s="203" t="s">
        <v>138</v>
      </c>
      <c r="I129" s="203" t="s">
        <v>139</v>
      </c>
      <c r="J129" s="203" t="s">
        <v>117</v>
      </c>
      <c r="K129" s="204" t="s">
        <v>140</v>
      </c>
      <c r="L129" s="205"/>
      <c r="M129" s="100" t="s">
        <v>1</v>
      </c>
      <c r="N129" s="101" t="s">
        <v>40</v>
      </c>
      <c r="O129" s="101" t="s">
        <v>141</v>
      </c>
      <c r="P129" s="101" t="s">
        <v>142</v>
      </c>
      <c r="Q129" s="101" t="s">
        <v>143</v>
      </c>
      <c r="R129" s="101" t="s">
        <v>144</v>
      </c>
      <c r="S129" s="101" t="s">
        <v>145</v>
      </c>
      <c r="T129" s="102" t="s">
        <v>146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147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P131+P145</f>
        <v>0</v>
      </c>
      <c r="Q130" s="104"/>
      <c r="R130" s="208">
        <f>R131+R145</f>
        <v>0.43776291999999994</v>
      </c>
      <c r="S130" s="104"/>
      <c r="T130" s="209">
        <f>T131+T145</f>
        <v>0.5476512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119</v>
      </c>
      <c r="BK130" s="210">
        <f>BK131+BK145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148</v>
      </c>
      <c r="F131" s="214" t="s">
        <v>149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P132+P143</f>
        <v>0</v>
      </c>
      <c r="Q131" s="219"/>
      <c r="R131" s="220">
        <f>R132+R143</f>
        <v>0.0053668999999999991</v>
      </c>
      <c r="S131" s="219"/>
      <c r="T131" s="221">
        <f>T132+T143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150</v>
      </c>
      <c r="BK131" s="224">
        <f>BK132+BK143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189</v>
      </c>
      <c r="F132" s="225" t="s">
        <v>190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SUM(P133:P142)</f>
        <v>0</v>
      </c>
      <c r="Q132" s="219"/>
      <c r="R132" s="220">
        <f>SUM(R133:R142)</f>
        <v>0.0053668999999999991</v>
      </c>
      <c r="S132" s="219"/>
      <c r="T132" s="22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150</v>
      </c>
      <c r="BK132" s="224">
        <f>SUM(BK133:BK142)</f>
        <v>0</v>
      </c>
    </row>
    <row r="133" s="2" customFormat="1" ht="16.5" customHeight="1">
      <c r="A133" s="38"/>
      <c r="B133" s="39"/>
      <c r="C133" s="227" t="s">
        <v>83</v>
      </c>
      <c r="D133" s="227" t="s">
        <v>153</v>
      </c>
      <c r="E133" s="228" t="s">
        <v>192</v>
      </c>
      <c r="F133" s="229" t="s">
        <v>193</v>
      </c>
      <c r="G133" s="230" t="s">
        <v>194</v>
      </c>
      <c r="H133" s="231">
        <v>20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41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158</v>
      </c>
      <c r="AT133" s="238" t="s">
        <v>153</v>
      </c>
      <c r="AU133" s="238" t="s">
        <v>85</v>
      </c>
      <c r="AY133" s="17" t="s">
        <v>150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83</v>
      </c>
      <c r="BK133" s="239">
        <f>ROUND(I133*H133,2)</f>
        <v>0</v>
      </c>
      <c r="BL133" s="17" t="s">
        <v>158</v>
      </c>
      <c r="BM133" s="238" t="s">
        <v>195</v>
      </c>
    </row>
    <row r="134" s="2" customFormat="1" ht="16.5" customHeight="1">
      <c r="A134" s="38"/>
      <c r="B134" s="39"/>
      <c r="C134" s="227" t="s">
        <v>85</v>
      </c>
      <c r="D134" s="227" t="s">
        <v>153</v>
      </c>
      <c r="E134" s="228" t="s">
        <v>536</v>
      </c>
      <c r="F134" s="229" t="s">
        <v>537</v>
      </c>
      <c r="G134" s="230" t="s">
        <v>156</v>
      </c>
      <c r="H134" s="231">
        <v>31.57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41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158</v>
      </c>
      <c r="AT134" s="238" t="s">
        <v>153</v>
      </c>
      <c r="AU134" s="238" t="s">
        <v>85</v>
      </c>
      <c r="AY134" s="17" t="s">
        <v>150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83</v>
      </c>
      <c r="BK134" s="239">
        <f>ROUND(I134*H134,2)</f>
        <v>0</v>
      </c>
      <c r="BL134" s="17" t="s">
        <v>158</v>
      </c>
      <c r="BM134" s="238" t="s">
        <v>538</v>
      </c>
    </row>
    <row r="135" s="2" customFormat="1" ht="33" customHeight="1">
      <c r="A135" s="38"/>
      <c r="B135" s="39"/>
      <c r="C135" s="227" t="s">
        <v>163</v>
      </c>
      <c r="D135" s="227" t="s">
        <v>153</v>
      </c>
      <c r="E135" s="228" t="s">
        <v>196</v>
      </c>
      <c r="F135" s="229" t="s">
        <v>197</v>
      </c>
      <c r="G135" s="230" t="s">
        <v>156</v>
      </c>
      <c r="H135" s="231">
        <v>31.57</v>
      </c>
      <c r="I135" s="232"/>
      <c r="J135" s="233">
        <f>ROUND(I135*H135,2)</f>
        <v>0</v>
      </c>
      <c r="K135" s="229" t="s">
        <v>157</v>
      </c>
      <c r="L135" s="44"/>
      <c r="M135" s="234" t="s">
        <v>1</v>
      </c>
      <c r="N135" s="235" t="s">
        <v>41</v>
      </c>
      <c r="O135" s="91"/>
      <c r="P135" s="236">
        <f>O135*H135</f>
        <v>0</v>
      </c>
      <c r="Q135" s="236">
        <v>0.00012999999999999999</v>
      </c>
      <c r="R135" s="236">
        <f>Q135*H135</f>
        <v>0.0041040999999999994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158</v>
      </c>
      <c r="AT135" s="238" t="s">
        <v>153</v>
      </c>
      <c r="AU135" s="238" t="s">
        <v>85</v>
      </c>
      <c r="AY135" s="17" t="s">
        <v>150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83</v>
      </c>
      <c r="BK135" s="239">
        <f>ROUND(I135*H135,2)</f>
        <v>0</v>
      </c>
      <c r="BL135" s="17" t="s">
        <v>158</v>
      </c>
      <c r="BM135" s="238" t="s">
        <v>198</v>
      </c>
    </row>
    <row r="136" s="13" customFormat="1">
      <c r="A136" s="13"/>
      <c r="B136" s="240"/>
      <c r="C136" s="241"/>
      <c r="D136" s="242" t="s">
        <v>160</v>
      </c>
      <c r="E136" s="243" t="s">
        <v>1</v>
      </c>
      <c r="F136" s="244" t="s">
        <v>539</v>
      </c>
      <c r="G136" s="241"/>
      <c r="H136" s="245">
        <v>31.57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160</v>
      </c>
      <c r="AU136" s="251" t="s">
        <v>85</v>
      </c>
      <c r="AV136" s="13" t="s">
        <v>85</v>
      </c>
      <c r="AW136" s="13" t="s">
        <v>32</v>
      </c>
      <c r="AX136" s="13" t="s">
        <v>76</v>
      </c>
      <c r="AY136" s="251" t="s">
        <v>150</v>
      </c>
    </row>
    <row r="137" s="14" customFormat="1">
      <c r="A137" s="14"/>
      <c r="B137" s="252"/>
      <c r="C137" s="253"/>
      <c r="D137" s="242" t="s">
        <v>160</v>
      </c>
      <c r="E137" s="254" t="s">
        <v>1</v>
      </c>
      <c r="F137" s="255" t="s">
        <v>162</v>
      </c>
      <c r="G137" s="253"/>
      <c r="H137" s="256">
        <v>31.57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160</v>
      </c>
      <c r="AU137" s="262" t="s">
        <v>85</v>
      </c>
      <c r="AV137" s="14" t="s">
        <v>163</v>
      </c>
      <c r="AW137" s="14" t="s">
        <v>32</v>
      </c>
      <c r="AX137" s="14" t="s">
        <v>76</v>
      </c>
      <c r="AY137" s="262" t="s">
        <v>150</v>
      </c>
    </row>
    <row r="138" s="15" customFormat="1">
      <c r="A138" s="15"/>
      <c r="B138" s="263"/>
      <c r="C138" s="264"/>
      <c r="D138" s="242" t="s">
        <v>160</v>
      </c>
      <c r="E138" s="265" t="s">
        <v>1</v>
      </c>
      <c r="F138" s="266" t="s">
        <v>164</v>
      </c>
      <c r="G138" s="264"/>
      <c r="H138" s="267">
        <v>31.57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160</v>
      </c>
      <c r="AU138" s="273" t="s">
        <v>85</v>
      </c>
      <c r="AV138" s="15" t="s">
        <v>158</v>
      </c>
      <c r="AW138" s="15" t="s">
        <v>32</v>
      </c>
      <c r="AX138" s="15" t="s">
        <v>83</v>
      </c>
      <c r="AY138" s="273" t="s">
        <v>150</v>
      </c>
    </row>
    <row r="139" s="2" customFormat="1" ht="24.15" customHeight="1">
      <c r="A139" s="38"/>
      <c r="B139" s="39"/>
      <c r="C139" s="227" t="s">
        <v>158</v>
      </c>
      <c r="D139" s="227" t="s">
        <v>153</v>
      </c>
      <c r="E139" s="228" t="s">
        <v>200</v>
      </c>
      <c r="F139" s="229" t="s">
        <v>201</v>
      </c>
      <c r="G139" s="230" t="s">
        <v>156</v>
      </c>
      <c r="H139" s="231">
        <v>31.57</v>
      </c>
      <c r="I139" s="232"/>
      <c r="J139" s="233">
        <f>ROUND(I139*H139,2)</f>
        <v>0</v>
      </c>
      <c r="K139" s="229" t="s">
        <v>157</v>
      </c>
      <c r="L139" s="44"/>
      <c r="M139" s="234" t="s">
        <v>1</v>
      </c>
      <c r="N139" s="235" t="s">
        <v>41</v>
      </c>
      <c r="O139" s="91"/>
      <c r="P139" s="236">
        <f>O139*H139</f>
        <v>0</v>
      </c>
      <c r="Q139" s="236">
        <v>4.0000000000000003E-05</v>
      </c>
      <c r="R139" s="236">
        <f>Q139*H139</f>
        <v>0.0012628000000000001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158</v>
      </c>
      <c r="AT139" s="238" t="s">
        <v>153</v>
      </c>
      <c r="AU139" s="238" t="s">
        <v>85</v>
      </c>
      <c r="AY139" s="17" t="s">
        <v>150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83</v>
      </c>
      <c r="BK139" s="239">
        <f>ROUND(I139*H139,2)</f>
        <v>0</v>
      </c>
      <c r="BL139" s="17" t="s">
        <v>158</v>
      </c>
      <c r="BM139" s="238" t="s">
        <v>202</v>
      </c>
    </row>
    <row r="140" s="13" customFormat="1">
      <c r="A140" s="13"/>
      <c r="B140" s="240"/>
      <c r="C140" s="241"/>
      <c r="D140" s="242" t="s">
        <v>160</v>
      </c>
      <c r="E140" s="243" t="s">
        <v>1</v>
      </c>
      <c r="F140" s="244" t="s">
        <v>540</v>
      </c>
      <c r="G140" s="241"/>
      <c r="H140" s="245">
        <v>31.57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160</v>
      </c>
      <c r="AU140" s="251" t="s">
        <v>85</v>
      </c>
      <c r="AV140" s="13" t="s">
        <v>85</v>
      </c>
      <c r="AW140" s="13" t="s">
        <v>32</v>
      </c>
      <c r="AX140" s="13" t="s">
        <v>76</v>
      </c>
      <c r="AY140" s="251" t="s">
        <v>150</v>
      </c>
    </row>
    <row r="141" s="14" customFormat="1">
      <c r="A141" s="14"/>
      <c r="B141" s="252"/>
      <c r="C141" s="253"/>
      <c r="D141" s="242" t="s">
        <v>160</v>
      </c>
      <c r="E141" s="254" t="s">
        <v>1</v>
      </c>
      <c r="F141" s="255" t="s">
        <v>162</v>
      </c>
      <c r="G141" s="253"/>
      <c r="H141" s="256">
        <v>31.57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160</v>
      </c>
      <c r="AU141" s="262" t="s">
        <v>85</v>
      </c>
      <c r="AV141" s="14" t="s">
        <v>163</v>
      </c>
      <c r="AW141" s="14" t="s">
        <v>32</v>
      </c>
      <c r="AX141" s="14" t="s">
        <v>76</v>
      </c>
      <c r="AY141" s="262" t="s">
        <v>150</v>
      </c>
    </row>
    <row r="142" s="15" customFormat="1">
      <c r="A142" s="15"/>
      <c r="B142" s="263"/>
      <c r="C142" s="264"/>
      <c r="D142" s="242" t="s">
        <v>160</v>
      </c>
      <c r="E142" s="265" t="s">
        <v>1</v>
      </c>
      <c r="F142" s="266" t="s">
        <v>164</v>
      </c>
      <c r="G142" s="264"/>
      <c r="H142" s="267">
        <v>31.57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160</v>
      </c>
      <c r="AU142" s="273" t="s">
        <v>85</v>
      </c>
      <c r="AV142" s="15" t="s">
        <v>158</v>
      </c>
      <c r="AW142" s="15" t="s">
        <v>32</v>
      </c>
      <c r="AX142" s="15" t="s">
        <v>83</v>
      </c>
      <c r="AY142" s="273" t="s">
        <v>150</v>
      </c>
    </row>
    <row r="143" s="12" customFormat="1" ht="22.8" customHeight="1">
      <c r="A143" s="12"/>
      <c r="B143" s="211"/>
      <c r="C143" s="212"/>
      <c r="D143" s="213" t="s">
        <v>75</v>
      </c>
      <c r="E143" s="225" t="s">
        <v>236</v>
      </c>
      <c r="F143" s="225" t="s">
        <v>237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83</v>
      </c>
      <c r="AT143" s="223" t="s">
        <v>75</v>
      </c>
      <c r="AU143" s="223" t="s">
        <v>83</v>
      </c>
      <c r="AY143" s="222" t="s">
        <v>150</v>
      </c>
      <c r="BK143" s="224">
        <f>BK144</f>
        <v>0</v>
      </c>
    </row>
    <row r="144" s="2" customFormat="1" ht="16.5" customHeight="1">
      <c r="A144" s="38"/>
      <c r="B144" s="39"/>
      <c r="C144" s="227" t="s">
        <v>177</v>
      </c>
      <c r="D144" s="227" t="s">
        <v>153</v>
      </c>
      <c r="E144" s="228" t="s">
        <v>239</v>
      </c>
      <c r="F144" s="229" t="s">
        <v>240</v>
      </c>
      <c r="G144" s="230" t="s">
        <v>222</v>
      </c>
      <c r="H144" s="231">
        <v>0.0050000000000000001</v>
      </c>
      <c r="I144" s="232"/>
      <c r="J144" s="233">
        <f>ROUND(I144*H144,2)</f>
        <v>0</v>
      </c>
      <c r="K144" s="229" t="s">
        <v>157</v>
      </c>
      <c r="L144" s="44"/>
      <c r="M144" s="234" t="s">
        <v>1</v>
      </c>
      <c r="N144" s="235" t="s">
        <v>41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158</v>
      </c>
      <c r="AT144" s="238" t="s">
        <v>153</v>
      </c>
      <c r="AU144" s="238" t="s">
        <v>85</v>
      </c>
      <c r="AY144" s="17" t="s">
        <v>150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83</v>
      </c>
      <c r="BK144" s="239">
        <f>ROUND(I144*H144,2)</f>
        <v>0</v>
      </c>
      <c r="BL144" s="17" t="s">
        <v>158</v>
      </c>
      <c r="BM144" s="238" t="s">
        <v>241</v>
      </c>
    </row>
    <row r="145" s="12" customFormat="1" ht="25.92" customHeight="1">
      <c r="A145" s="12"/>
      <c r="B145" s="211"/>
      <c r="C145" s="212"/>
      <c r="D145" s="213" t="s">
        <v>75</v>
      </c>
      <c r="E145" s="214" t="s">
        <v>242</v>
      </c>
      <c r="F145" s="214" t="s">
        <v>243</v>
      </c>
      <c r="G145" s="212"/>
      <c r="H145" s="212"/>
      <c r="I145" s="215"/>
      <c r="J145" s="216">
        <f>BK145</f>
        <v>0</v>
      </c>
      <c r="K145" s="212"/>
      <c r="L145" s="217"/>
      <c r="M145" s="218"/>
      <c r="N145" s="219"/>
      <c r="O145" s="219"/>
      <c r="P145" s="220">
        <f>P146+P171+P179+P187+P237+P259</f>
        <v>0</v>
      </c>
      <c r="Q145" s="219"/>
      <c r="R145" s="220">
        <f>R146+R171+R179+R187+R237+R259</f>
        <v>0.43239601999999994</v>
      </c>
      <c r="S145" s="219"/>
      <c r="T145" s="221">
        <f>T146+T171+T179+T187+T237+T259</f>
        <v>0.5476512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75</v>
      </c>
      <c r="AU145" s="223" t="s">
        <v>76</v>
      </c>
      <c r="AY145" s="222" t="s">
        <v>150</v>
      </c>
      <c r="BK145" s="224">
        <f>BK146+BK171+BK179+BK187+BK237+BK259</f>
        <v>0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274</v>
      </c>
      <c r="F146" s="225" t="s">
        <v>275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SUM(P147:P170)</f>
        <v>0</v>
      </c>
      <c r="Q146" s="219"/>
      <c r="R146" s="220">
        <f>SUM(R147:R170)</f>
        <v>0.23836069999999998</v>
      </c>
      <c r="S146" s="219"/>
      <c r="T146" s="221">
        <f>SUM(T147:T170)</f>
        <v>0.27687100000000003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85</v>
      </c>
      <c r="AT146" s="223" t="s">
        <v>75</v>
      </c>
      <c r="AU146" s="223" t="s">
        <v>83</v>
      </c>
      <c r="AY146" s="222" t="s">
        <v>150</v>
      </c>
      <c r="BK146" s="224">
        <f>SUM(BK147:BK170)</f>
        <v>0</v>
      </c>
    </row>
    <row r="147" s="2" customFormat="1" ht="16.5" customHeight="1">
      <c r="A147" s="38"/>
      <c r="B147" s="39"/>
      <c r="C147" s="227" t="s">
        <v>151</v>
      </c>
      <c r="D147" s="227" t="s">
        <v>153</v>
      </c>
      <c r="E147" s="228" t="s">
        <v>541</v>
      </c>
      <c r="F147" s="229" t="s">
        <v>542</v>
      </c>
      <c r="G147" s="230" t="s">
        <v>156</v>
      </c>
      <c r="H147" s="231">
        <v>23.140000000000001</v>
      </c>
      <c r="I147" s="232"/>
      <c r="J147" s="233">
        <f>ROUND(I147*H147,2)</f>
        <v>0</v>
      </c>
      <c r="K147" s="229" t="s">
        <v>157</v>
      </c>
      <c r="L147" s="44"/>
      <c r="M147" s="234" t="s">
        <v>1</v>
      </c>
      <c r="N147" s="235" t="s">
        <v>41</v>
      </c>
      <c r="O147" s="91"/>
      <c r="P147" s="236">
        <f>O147*H147</f>
        <v>0</v>
      </c>
      <c r="Q147" s="236">
        <v>0.00040999999999999999</v>
      </c>
      <c r="R147" s="236">
        <f>Q147*H147</f>
        <v>0.0094874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232</v>
      </c>
      <c r="AT147" s="238" t="s">
        <v>153</v>
      </c>
      <c r="AU147" s="238" t="s">
        <v>85</v>
      </c>
      <c r="AY147" s="17" t="s">
        <v>150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83</v>
      </c>
      <c r="BK147" s="239">
        <f>ROUND(I147*H147,2)</f>
        <v>0</v>
      </c>
      <c r="BL147" s="17" t="s">
        <v>232</v>
      </c>
      <c r="BM147" s="238" t="s">
        <v>543</v>
      </c>
    </row>
    <row r="148" s="13" customFormat="1">
      <c r="A148" s="13"/>
      <c r="B148" s="240"/>
      <c r="C148" s="241"/>
      <c r="D148" s="242" t="s">
        <v>160</v>
      </c>
      <c r="E148" s="243" t="s">
        <v>1</v>
      </c>
      <c r="F148" s="244" t="s">
        <v>544</v>
      </c>
      <c r="G148" s="241"/>
      <c r="H148" s="245">
        <v>23.140000000000001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160</v>
      </c>
      <c r="AU148" s="251" t="s">
        <v>85</v>
      </c>
      <c r="AV148" s="13" t="s">
        <v>85</v>
      </c>
      <c r="AW148" s="13" t="s">
        <v>32</v>
      </c>
      <c r="AX148" s="13" t="s">
        <v>76</v>
      </c>
      <c r="AY148" s="251" t="s">
        <v>150</v>
      </c>
    </row>
    <row r="149" s="14" customFormat="1">
      <c r="A149" s="14"/>
      <c r="B149" s="252"/>
      <c r="C149" s="253"/>
      <c r="D149" s="242" t="s">
        <v>160</v>
      </c>
      <c r="E149" s="254" t="s">
        <v>1</v>
      </c>
      <c r="F149" s="255" t="s">
        <v>162</v>
      </c>
      <c r="G149" s="253"/>
      <c r="H149" s="256">
        <v>23.140000000000001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160</v>
      </c>
      <c r="AU149" s="262" t="s">
        <v>85</v>
      </c>
      <c r="AV149" s="14" t="s">
        <v>163</v>
      </c>
      <c r="AW149" s="14" t="s">
        <v>32</v>
      </c>
      <c r="AX149" s="14" t="s">
        <v>76</v>
      </c>
      <c r="AY149" s="262" t="s">
        <v>150</v>
      </c>
    </row>
    <row r="150" s="15" customFormat="1">
      <c r="A150" s="15"/>
      <c r="B150" s="263"/>
      <c r="C150" s="264"/>
      <c r="D150" s="242" t="s">
        <v>160</v>
      </c>
      <c r="E150" s="265" t="s">
        <v>1</v>
      </c>
      <c r="F150" s="266" t="s">
        <v>164</v>
      </c>
      <c r="G150" s="264"/>
      <c r="H150" s="267">
        <v>23.140000000000001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160</v>
      </c>
      <c r="AU150" s="273" t="s">
        <v>85</v>
      </c>
      <c r="AV150" s="15" t="s">
        <v>158</v>
      </c>
      <c r="AW150" s="15" t="s">
        <v>32</v>
      </c>
      <c r="AX150" s="15" t="s">
        <v>83</v>
      </c>
      <c r="AY150" s="273" t="s">
        <v>150</v>
      </c>
    </row>
    <row r="151" s="2" customFormat="1" ht="16.5" customHeight="1">
      <c r="A151" s="38"/>
      <c r="B151" s="39"/>
      <c r="C151" s="274" t="s">
        <v>191</v>
      </c>
      <c r="D151" s="274" t="s">
        <v>178</v>
      </c>
      <c r="E151" s="275" t="s">
        <v>291</v>
      </c>
      <c r="F151" s="276" t="s">
        <v>292</v>
      </c>
      <c r="G151" s="277" t="s">
        <v>156</v>
      </c>
      <c r="H151" s="278">
        <v>24.297000000000001</v>
      </c>
      <c r="I151" s="279"/>
      <c r="J151" s="280">
        <f>ROUND(I151*H151,2)</f>
        <v>0</v>
      </c>
      <c r="K151" s="276" t="s">
        <v>157</v>
      </c>
      <c r="L151" s="281"/>
      <c r="M151" s="282" t="s">
        <v>1</v>
      </c>
      <c r="N151" s="283" t="s">
        <v>41</v>
      </c>
      <c r="O151" s="91"/>
      <c r="P151" s="236">
        <f>O151*H151</f>
        <v>0</v>
      </c>
      <c r="Q151" s="236">
        <v>0.0089999999999999993</v>
      </c>
      <c r="R151" s="236">
        <f>Q151*H151</f>
        <v>0.21867299999999998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293</v>
      </c>
      <c r="AT151" s="238" t="s">
        <v>178</v>
      </c>
      <c r="AU151" s="238" t="s">
        <v>85</v>
      </c>
      <c r="AY151" s="17" t="s">
        <v>150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83</v>
      </c>
      <c r="BK151" s="239">
        <f>ROUND(I151*H151,2)</f>
        <v>0</v>
      </c>
      <c r="BL151" s="17" t="s">
        <v>232</v>
      </c>
      <c r="BM151" s="238" t="s">
        <v>545</v>
      </c>
    </row>
    <row r="152" s="13" customFormat="1">
      <c r="A152" s="13"/>
      <c r="B152" s="240"/>
      <c r="C152" s="241"/>
      <c r="D152" s="242" t="s">
        <v>160</v>
      </c>
      <c r="E152" s="241"/>
      <c r="F152" s="244" t="s">
        <v>546</v>
      </c>
      <c r="G152" s="241"/>
      <c r="H152" s="245">
        <v>24.297000000000001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160</v>
      </c>
      <c r="AU152" s="251" t="s">
        <v>85</v>
      </c>
      <c r="AV152" s="13" t="s">
        <v>85</v>
      </c>
      <c r="AW152" s="13" t="s">
        <v>4</v>
      </c>
      <c r="AX152" s="13" t="s">
        <v>83</v>
      </c>
      <c r="AY152" s="251" t="s">
        <v>150</v>
      </c>
    </row>
    <row r="153" s="2" customFormat="1" ht="21.75" customHeight="1">
      <c r="A153" s="38"/>
      <c r="B153" s="39"/>
      <c r="C153" s="227" t="s">
        <v>181</v>
      </c>
      <c r="D153" s="227" t="s">
        <v>153</v>
      </c>
      <c r="E153" s="228" t="s">
        <v>547</v>
      </c>
      <c r="F153" s="229" t="s">
        <v>548</v>
      </c>
      <c r="G153" s="230" t="s">
        <v>156</v>
      </c>
      <c r="H153" s="231">
        <v>23.140000000000001</v>
      </c>
      <c r="I153" s="232"/>
      <c r="J153" s="233">
        <f>ROUND(I153*H153,2)</f>
        <v>0</v>
      </c>
      <c r="K153" s="229" t="s">
        <v>157</v>
      </c>
      <c r="L153" s="44"/>
      <c r="M153" s="234" t="s">
        <v>1</v>
      </c>
      <c r="N153" s="235" t="s">
        <v>41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0.0112</v>
      </c>
      <c r="T153" s="237">
        <f>S153*H153</f>
        <v>0.25916800000000001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232</v>
      </c>
      <c r="AT153" s="238" t="s">
        <v>153</v>
      </c>
      <c r="AU153" s="238" t="s">
        <v>85</v>
      </c>
      <c r="AY153" s="17" t="s">
        <v>150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83</v>
      </c>
      <c r="BK153" s="239">
        <f>ROUND(I153*H153,2)</f>
        <v>0</v>
      </c>
      <c r="BL153" s="17" t="s">
        <v>232</v>
      </c>
      <c r="BM153" s="238" t="s">
        <v>549</v>
      </c>
    </row>
    <row r="154" s="13" customFormat="1">
      <c r="A154" s="13"/>
      <c r="B154" s="240"/>
      <c r="C154" s="241"/>
      <c r="D154" s="242" t="s">
        <v>160</v>
      </c>
      <c r="E154" s="243" t="s">
        <v>1</v>
      </c>
      <c r="F154" s="244" t="s">
        <v>544</v>
      </c>
      <c r="G154" s="241"/>
      <c r="H154" s="245">
        <v>23.140000000000001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160</v>
      </c>
      <c r="AU154" s="251" t="s">
        <v>85</v>
      </c>
      <c r="AV154" s="13" t="s">
        <v>85</v>
      </c>
      <c r="AW154" s="13" t="s">
        <v>32</v>
      </c>
      <c r="AX154" s="13" t="s">
        <v>76</v>
      </c>
      <c r="AY154" s="251" t="s">
        <v>150</v>
      </c>
    </row>
    <row r="155" s="14" customFormat="1">
      <c r="A155" s="14"/>
      <c r="B155" s="252"/>
      <c r="C155" s="253"/>
      <c r="D155" s="242" t="s">
        <v>160</v>
      </c>
      <c r="E155" s="254" t="s">
        <v>1</v>
      </c>
      <c r="F155" s="255" t="s">
        <v>162</v>
      </c>
      <c r="G155" s="253"/>
      <c r="H155" s="256">
        <v>23.140000000000001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160</v>
      </c>
      <c r="AU155" s="262" t="s">
        <v>85</v>
      </c>
      <c r="AV155" s="14" t="s">
        <v>163</v>
      </c>
      <c r="AW155" s="14" t="s">
        <v>32</v>
      </c>
      <c r="AX155" s="14" t="s">
        <v>76</v>
      </c>
      <c r="AY155" s="262" t="s">
        <v>150</v>
      </c>
    </row>
    <row r="156" s="15" customFormat="1">
      <c r="A156" s="15"/>
      <c r="B156" s="263"/>
      <c r="C156" s="264"/>
      <c r="D156" s="242" t="s">
        <v>160</v>
      </c>
      <c r="E156" s="265" t="s">
        <v>1</v>
      </c>
      <c r="F156" s="266" t="s">
        <v>164</v>
      </c>
      <c r="G156" s="264"/>
      <c r="H156" s="267">
        <v>23.140000000000001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160</v>
      </c>
      <c r="AU156" s="273" t="s">
        <v>85</v>
      </c>
      <c r="AV156" s="15" t="s">
        <v>158</v>
      </c>
      <c r="AW156" s="15" t="s">
        <v>32</v>
      </c>
      <c r="AX156" s="15" t="s">
        <v>83</v>
      </c>
      <c r="AY156" s="273" t="s">
        <v>150</v>
      </c>
    </row>
    <row r="157" s="2" customFormat="1" ht="33" customHeight="1">
      <c r="A157" s="38"/>
      <c r="B157" s="39"/>
      <c r="C157" s="227" t="s">
        <v>189</v>
      </c>
      <c r="D157" s="227" t="s">
        <v>153</v>
      </c>
      <c r="E157" s="228" t="s">
        <v>305</v>
      </c>
      <c r="F157" s="229" t="s">
        <v>306</v>
      </c>
      <c r="G157" s="230" t="s">
        <v>156</v>
      </c>
      <c r="H157" s="231">
        <v>8.4299999999999997</v>
      </c>
      <c r="I157" s="232"/>
      <c r="J157" s="233">
        <f>ROUND(I157*H157,2)</f>
        <v>0</v>
      </c>
      <c r="K157" s="229" t="s">
        <v>157</v>
      </c>
      <c r="L157" s="44"/>
      <c r="M157" s="234" t="s">
        <v>1</v>
      </c>
      <c r="N157" s="235" t="s">
        <v>41</v>
      </c>
      <c r="O157" s="91"/>
      <c r="P157" s="236">
        <f>O157*H157</f>
        <v>0</v>
      </c>
      <c r="Q157" s="236">
        <v>0.00117</v>
      </c>
      <c r="R157" s="236">
        <f>Q157*H157</f>
        <v>0.0098630999999999996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232</v>
      </c>
      <c r="AT157" s="238" t="s">
        <v>153</v>
      </c>
      <c r="AU157" s="238" t="s">
        <v>85</v>
      </c>
      <c r="AY157" s="17" t="s">
        <v>150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83</v>
      </c>
      <c r="BK157" s="239">
        <f>ROUND(I157*H157,2)</f>
        <v>0</v>
      </c>
      <c r="BL157" s="17" t="s">
        <v>232</v>
      </c>
      <c r="BM157" s="238" t="s">
        <v>307</v>
      </c>
    </row>
    <row r="158" s="13" customFormat="1">
      <c r="A158" s="13"/>
      <c r="B158" s="240"/>
      <c r="C158" s="241"/>
      <c r="D158" s="242" t="s">
        <v>160</v>
      </c>
      <c r="E158" s="243" t="s">
        <v>1</v>
      </c>
      <c r="F158" s="244" t="s">
        <v>550</v>
      </c>
      <c r="G158" s="241"/>
      <c r="H158" s="245">
        <v>8.4299999999999997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160</v>
      </c>
      <c r="AU158" s="251" t="s">
        <v>85</v>
      </c>
      <c r="AV158" s="13" t="s">
        <v>85</v>
      </c>
      <c r="AW158" s="13" t="s">
        <v>32</v>
      </c>
      <c r="AX158" s="13" t="s">
        <v>76</v>
      </c>
      <c r="AY158" s="251" t="s">
        <v>150</v>
      </c>
    </row>
    <row r="159" s="14" customFormat="1">
      <c r="A159" s="14"/>
      <c r="B159" s="252"/>
      <c r="C159" s="253"/>
      <c r="D159" s="242" t="s">
        <v>160</v>
      </c>
      <c r="E159" s="254" t="s">
        <v>1</v>
      </c>
      <c r="F159" s="255" t="s">
        <v>162</v>
      </c>
      <c r="G159" s="253"/>
      <c r="H159" s="256">
        <v>8.4299999999999997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160</v>
      </c>
      <c r="AU159" s="262" t="s">
        <v>85</v>
      </c>
      <c r="AV159" s="14" t="s">
        <v>163</v>
      </c>
      <c r="AW159" s="14" t="s">
        <v>32</v>
      </c>
      <c r="AX159" s="14" t="s">
        <v>76</v>
      </c>
      <c r="AY159" s="262" t="s">
        <v>150</v>
      </c>
    </row>
    <row r="160" s="15" customFormat="1">
      <c r="A160" s="15"/>
      <c r="B160" s="263"/>
      <c r="C160" s="264"/>
      <c r="D160" s="242" t="s">
        <v>160</v>
      </c>
      <c r="E160" s="265" t="s">
        <v>1</v>
      </c>
      <c r="F160" s="266" t="s">
        <v>164</v>
      </c>
      <c r="G160" s="264"/>
      <c r="H160" s="267">
        <v>8.4299999999999997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160</v>
      </c>
      <c r="AU160" s="273" t="s">
        <v>85</v>
      </c>
      <c r="AV160" s="15" t="s">
        <v>158</v>
      </c>
      <c r="AW160" s="15" t="s">
        <v>32</v>
      </c>
      <c r="AX160" s="15" t="s">
        <v>83</v>
      </c>
      <c r="AY160" s="273" t="s">
        <v>150</v>
      </c>
    </row>
    <row r="161" s="2" customFormat="1" ht="76.35" customHeight="1">
      <c r="A161" s="38"/>
      <c r="B161" s="39"/>
      <c r="C161" s="274" t="s">
        <v>203</v>
      </c>
      <c r="D161" s="274" t="s">
        <v>178</v>
      </c>
      <c r="E161" s="275" t="s">
        <v>310</v>
      </c>
      <c r="F161" s="276" t="s">
        <v>311</v>
      </c>
      <c r="G161" s="277" t="s">
        <v>156</v>
      </c>
      <c r="H161" s="278">
        <v>8.4299999999999997</v>
      </c>
      <c r="I161" s="279"/>
      <c r="J161" s="280">
        <f>ROUND(I161*H161,2)</f>
        <v>0</v>
      </c>
      <c r="K161" s="276" t="s">
        <v>1</v>
      </c>
      <c r="L161" s="281"/>
      <c r="M161" s="282" t="s">
        <v>1</v>
      </c>
      <c r="N161" s="283" t="s">
        <v>41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293</v>
      </c>
      <c r="AT161" s="238" t="s">
        <v>178</v>
      </c>
      <c r="AU161" s="238" t="s">
        <v>85</v>
      </c>
      <c r="AY161" s="17" t="s">
        <v>150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83</v>
      </c>
      <c r="BK161" s="239">
        <f>ROUND(I161*H161,2)</f>
        <v>0</v>
      </c>
      <c r="BL161" s="17" t="s">
        <v>232</v>
      </c>
      <c r="BM161" s="238" t="s">
        <v>312</v>
      </c>
    </row>
    <row r="162" s="2" customFormat="1" ht="33" customHeight="1">
      <c r="A162" s="38"/>
      <c r="B162" s="39"/>
      <c r="C162" s="227" t="s">
        <v>207</v>
      </c>
      <c r="D162" s="227" t="s">
        <v>153</v>
      </c>
      <c r="E162" s="228" t="s">
        <v>313</v>
      </c>
      <c r="F162" s="229" t="s">
        <v>314</v>
      </c>
      <c r="G162" s="230" t="s">
        <v>156</v>
      </c>
      <c r="H162" s="231">
        <v>8.4299999999999997</v>
      </c>
      <c r="I162" s="232"/>
      <c r="J162" s="233">
        <f>ROUND(I162*H162,2)</f>
        <v>0</v>
      </c>
      <c r="K162" s="229" t="s">
        <v>157</v>
      </c>
      <c r="L162" s="44"/>
      <c r="M162" s="234" t="s">
        <v>1</v>
      </c>
      <c r="N162" s="235" t="s">
        <v>41</v>
      </c>
      <c r="O162" s="91"/>
      <c r="P162" s="236">
        <f>O162*H162</f>
        <v>0</v>
      </c>
      <c r="Q162" s="236">
        <v>4.0000000000000003E-05</v>
      </c>
      <c r="R162" s="236">
        <f>Q162*H162</f>
        <v>0.00033720000000000001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232</v>
      </c>
      <c r="AT162" s="238" t="s">
        <v>153</v>
      </c>
      <c r="AU162" s="238" t="s">
        <v>85</v>
      </c>
      <c r="AY162" s="17" t="s">
        <v>150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83</v>
      </c>
      <c r="BK162" s="239">
        <f>ROUND(I162*H162,2)</f>
        <v>0</v>
      </c>
      <c r="BL162" s="17" t="s">
        <v>232</v>
      </c>
      <c r="BM162" s="238" t="s">
        <v>315</v>
      </c>
    </row>
    <row r="163" s="13" customFormat="1">
      <c r="A163" s="13"/>
      <c r="B163" s="240"/>
      <c r="C163" s="241"/>
      <c r="D163" s="242" t="s">
        <v>160</v>
      </c>
      <c r="E163" s="243" t="s">
        <v>1</v>
      </c>
      <c r="F163" s="244" t="s">
        <v>550</v>
      </c>
      <c r="G163" s="241"/>
      <c r="H163" s="245">
        <v>8.4299999999999997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160</v>
      </c>
      <c r="AU163" s="251" t="s">
        <v>85</v>
      </c>
      <c r="AV163" s="13" t="s">
        <v>85</v>
      </c>
      <c r="AW163" s="13" t="s">
        <v>32</v>
      </c>
      <c r="AX163" s="13" t="s">
        <v>76</v>
      </c>
      <c r="AY163" s="251" t="s">
        <v>150</v>
      </c>
    </row>
    <row r="164" s="14" customFormat="1">
      <c r="A164" s="14"/>
      <c r="B164" s="252"/>
      <c r="C164" s="253"/>
      <c r="D164" s="242" t="s">
        <v>160</v>
      </c>
      <c r="E164" s="254" t="s">
        <v>1</v>
      </c>
      <c r="F164" s="255" t="s">
        <v>162</v>
      </c>
      <c r="G164" s="253"/>
      <c r="H164" s="256">
        <v>8.4299999999999997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160</v>
      </c>
      <c r="AU164" s="262" t="s">
        <v>85</v>
      </c>
      <c r="AV164" s="14" t="s">
        <v>163</v>
      </c>
      <c r="AW164" s="14" t="s">
        <v>32</v>
      </c>
      <c r="AX164" s="14" t="s">
        <v>76</v>
      </c>
      <c r="AY164" s="262" t="s">
        <v>150</v>
      </c>
    </row>
    <row r="165" s="15" customFormat="1">
      <c r="A165" s="15"/>
      <c r="B165" s="263"/>
      <c r="C165" s="264"/>
      <c r="D165" s="242" t="s">
        <v>160</v>
      </c>
      <c r="E165" s="265" t="s">
        <v>1</v>
      </c>
      <c r="F165" s="266" t="s">
        <v>164</v>
      </c>
      <c r="G165" s="264"/>
      <c r="H165" s="267">
        <v>8.4299999999999997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160</v>
      </c>
      <c r="AU165" s="273" t="s">
        <v>85</v>
      </c>
      <c r="AV165" s="15" t="s">
        <v>158</v>
      </c>
      <c r="AW165" s="15" t="s">
        <v>32</v>
      </c>
      <c r="AX165" s="15" t="s">
        <v>83</v>
      </c>
      <c r="AY165" s="273" t="s">
        <v>150</v>
      </c>
    </row>
    <row r="166" s="2" customFormat="1" ht="24.15" customHeight="1">
      <c r="A166" s="38"/>
      <c r="B166" s="39"/>
      <c r="C166" s="227" t="s">
        <v>212</v>
      </c>
      <c r="D166" s="227" t="s">
        <v>153</v>
      </c>
      <c r="E166" s="228" t="s">
        <v>326</v>
      </c>
      <c r="F166" s="229" t="s">
        <v>327</v>
      </c>
      <c r="G166" s="230" t="s">
        <v>156</v>
      </c>
      <c r="H166" s="231">
        <v>8.4299999999999997</v>
      </c>
      <c r="I166" s="232"/>
      <c r="J166" s="233">
        <f>ROUND(I166*H166,2)</f>
        <v>0</v>
      </c>
      <c r="K166" s="229" t="s">
        <v>157</v>
      </c>
      <c r="L166" s="44"/>
      <c r="M166" s="234" t="s">
        <v>1</v>
      </c>
      <c r="N166" s="235" t="s">
        <v>41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0.0020999999999999999</v>
      </c>
      <c r="T166" s="237">
        <f>S166*H166</f>
        <v>0.017703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232</v>
      </c>
      <c r="AT166" s="238" t="s">
        <v>153</v>
      </c>
      <c r="AU166" s="238" t="s">
        <v>85</v>
      </c>
      <c r="AY166" s="17" t="s">
        <v>150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83</v>
      </c>
      <c r="BK166" s="239">
        <f>ROUND(I166*H166,2)</f>
        <v>0</v>
      </c>
      <c r="BL166" s="17" t="s">
        <v>232</v>
      </c>
      <c r="BM166" s="238" t="s">
        <v>328</v>
      </c>
    </row>
    <row r="167" s="13" customFormat="1">
      <c r="A167" s="13"/>
      <c r="B167" s="240"/>
      <c r="C167" s="241"/>
      <c r="D167" s="242" t="s">
        <v>160</v>
      </c>
      <c r="E167" s="243" t="s">
        <v>1</v>
      </c>
      <c r="F167" s="244" t="s">
        <v>551</v>
      </c>
      <c r="G167" s="241"/>
      <c r="H167" s="245">
        <v>8.4299999999999997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160</v>
      </c>
      <c r="AU167" s="251" t="s">
        <v>85</v>
      </c>
      <c r="AV167" s="13" t="s">
        <v>85</v>
      </c>
      <c r="AW167" s="13" t="s">
        <v>32</v>
      </c>
      <c r="AX167" s="13" t="s">
        <v>76</v>
      </c>
      <c r="AY167" s="251" t="s">
        <v>150</v>
      </c>
    </row>
    <row r="168" s="14" customFormat="1">
      <c r="A168" s="14"/>
      <c r="B168" s="252"/>
      <c r="C168" s="253"/>
      <c r="D168" s="242" t="s">
        <v>160</v>
      </c>
      <c r="E168" s="254" t="s">
        <v>1</v>
      </c>
      <c r="F168" s="255" t="s">
        <v>162</v>
      </c>
      <c r="G168" s="253"/>
      <c r="H168" s="256">
        <v>8.4299999999999997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160</v>
      </c>
      <c r="AU168" s="262" t="s">
        <v>85</v>
      </c>
      <c r="AV168" s="14" t="s">
        <v>163</v>
      </c>
      <c r="AW168" s="14" t="s">
        <v>32</v>
      </c>
      <c r="AX168" s="14" t="s">
        <v>76</v>
      </c>
      <c r="AY168" s="262" t="s">
        <v>150</v>
      </c>
    </row>
    <row r="169" s="15" customFormat="1">
      <c r="A169" s="15"/>
      <c r="B169" s="263"/>
      <c r="C169" s="264"/>
      <c r="D169" s="242" t="s">
        <v>160</v>
      </c>
      <c r="E169" s="265" t="s">
        <v>1</v>
      </c>
      <c r="F169" s="266" t="s">
        <v>164</v>
      </c>
      <c r="G169" s="264"/>
      <c r="H169" s="267">
        <v>8.4299999999999997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160</v>
      </c>
      <c r="AU169" s="273" t="s">
        <v>85</v>
      </c>
      <c r="AV169" s="15" t="s">
        <v>158</v>
      </c>
      <c r="AW169" s="15" t="s">
        <v>32</v>
      </c>
      <c r="AX169" s="15" t="s">
        <v>83</v>
      </c>
      <c r="AY169" s="273" t="s">
        <v>150</v>
      </c>
    </row>
    <row r="170" s="2" customFormat="1" ht="24.15" customHeight="1">
      <c r="A170" s="38"/>
      <c r="B170" s="39"/>
      <c r="C170" s="227" t="s">
        <v>219</v>
      </c>
      <c r="D170" s="227" t="s">
        <v>153</v>
      </c>
      <c r="E170" s="228" t="s">
        <v>331</v>
      </c>
      <c r="F170" s="229" t="s">
        <v>332</v>
      </c>
      <c r="G170" s="230" t="s">
        <v>258</v>
      </c>
      <c r="H170" s="284"/>
      <c r="I170" s="232"/>
      <c r="J170" s="233">
        <f>ROUND(I170*H170,2)</f>
        <v>0</v>
      </c>
      <c r="K170" s="229" t="s">
        <v>157</v>
      </c>
      <c r="L170" s="44"/>
      <c r="M170" s="234" t="s">
        <v>1</v>
      </c>
      <c r="N170" s="235" t="s">
        <v>41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232</v>
      </c>
      <c r="AT170" s="238" t="s">
        <v>153</v>
      </c>
      <c r="AU170" s="238" t="s">
        <v>85</v>
      </c>
      <c r="AY170" s="17" t="s">
        <v>150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83</v>
      </c>
      <c r="BK170" s="239">
        <f>ROUND(I170*H170,2)</f>
        <v>0</v>
      </c>
      <c r="BL170" s="17" t="s">
        <v>232</v>
      </c>
      <c r="BM170" s="238" t="s">
        <v>333</v>
      </c>
    </row>
    <row r="171" s="12" customFormat="1" ht="22.8" customHeight="1">
      <c r="A171" s="12"/>
      <c r="B171" s="211"/>
      <c r="C171" s="212"/>
      <c r="D171" s="213" t="s">
        <v>75</v>
      </c>
      <c r="E171" s="225" t="s">
        <v>334</v>
      </c>
      <c r="F171" s="225" t="s">
        <v>335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SUM(P172:P178)</f>
        <v>0</v>
      </c>
      <c r="Q171" s="219"/>
      <c r="R171" s="220">
        <f>SUM(R172:R178)</f>
        <v>0</v>
      </c>
      <c r="S171" s="219"/>
      <c r="T171" s="221">
        <f>SUM(T172:T178)</f>
        <v>0.17399999999999999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85</v>
      </c>
      <c r="AT171" s="223" t="s">
        <v>75</v>
      </c>
      <c r="AU171" s="223" t="s">
        <v>83</v>
      </c>
      <c r="AY171" s="222" t="s">
        <v>150</v>
      </c>
      <c r="BK171" s="224">
        <f>SUM(BK172:BK178)</f>
        <v>0</v>
      </c>
    </row>
    <row r="172" s="2" customFormat="1" ht="16.5" customHeight="1">
      <c r="A172" s="38"/>
      <c r="B172" s="39"/>
      <c r="C172" s="227" t="s">
        <v>224</v>
      </c>
      <c r="D172" s="227" t="s">
        <v>153</v>
      </c>
      <c r="E172" s="228" t="s">
        <v>552</v>
      </c>
      <c r="F172" s="229" t="s">
        <v>553</v>
      </c>
      <c r="G172" s="230" t="s">
        <v>339</v>
      </c>
      <c r="H172" s="231">
        <v>1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41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232</v>
      </c>
      <c r="AT172" s="238" t="s">
        <v>153</v>
      </c>
      <c r="AU172" s="238" t="s">
        <v>85</v>
      </c>
      <c r="AY172" s="17" t="s">
        <v>150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83</v>
      </c>
      <c r="BK172" s="239">
        <f>ROUND(I172*H172,2)</f>
        <v>0</v>
      </c>
      <c r="BL172" s="17" t="s">
        <v>232</v>
      </c>
      <c r="BM172" s="238" t="s">
        <v>340</v>
      </c>
    </row>
    <row r="173" s="2" customFormat="1" ht="16.5" customHeight="1">
      <c r="A173" s="38"/>
      <c r="B173" s="39"/>
      <c r="C173" s="227" t="s">
        <v>8</v>
      </c>
      <c r="D173" s="227" t="s">
        <v>153</v>
      </c>
      <c r="E173" s="228" t="s">
        <v>554</v>
      </c>
      <c r="F173" s="229" t="s">
        <v>555</v>
      </c>
      <c r="G173" s="230" t="s">
        <v>339</v>
      </c>
      <c r="H173" s="231">
        <v>1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41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232</v>
      </c>
      <c r="AT173" s="238" t="s">
        <v>153</v>
      </c>
      <c r="AU173" s="238" t="s">
        <v>85</v>
      </c>
      <c r="AY173" s="17" t="s">
        <v>150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83</v>
      </c>
      <c r="BK173" s="239">
        <f>ROUND(I173*H173,2)</f>
        <v>0</v>
      </c>
      <c r="BL173" s="17" t="s">
        <v>232</v>
      </c>
      <c r="BM173" s="238" t="s">
        <v>556</v>
      </c>
    </row>
    <row r="174" s="2" customFormat="1" ht="21.75" customHeight="1">
      <c r="A174" s="38"/>
      <c r="B174" s="39"/>
      <c r="C174" s="227" t="s">
        <v>232</v>
      </c>
      <c r="D174" s="227" t="s">
        <v>153</v>
      </c>
      <c r="E174" s="228" t="s">
        <v>557</v>
      </c>
      <c r="F174" s="229" t="s">
        <v>558</v>
      </c>
      <c r="G174" s="230" t="s">
        <v>339</v>
      </c>
      <c r="H174" s="231">
        <v>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41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232</v>
      </c>
      <c r="AT174" s="238" t="s">
        <v>153</v>
      </c>
      <c r="AU174" s="238" t="s">
        <v>85</v>
      </c>
      <c r="AY174" s="17" t="s">
        <v>150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83</v>
      </c>
      <c r="BK174" s="239">
        <f>ROUND(I174*H174,2)</f>
        <v>0</v>
      </c>
      <c r="BL174" s="17" t="s">
        <v>232</v>
      </c>
      <c r="BM174" s="238" t="s">
        <v>559</v>
      </c>
    </row>
    <row r="175" s="2" customFormat="1" ht="16.5" customHeight="1">
      <c r="A175" s="38"/>
      <c r="B175" s="39"/>
      <c r="C175" s="227" t="s">
        <v>238</v>
      </c>
      <c r="D175" s="227" t="s">
        <v>153</v>
      </c>
      <c r="E175" s="228" t="s">
        <v>560</v>
      </c>
      <c r="F175" s="229" t="s">
        <v>561</v>
      </c>
      <c r="G175" s="230" t="s">
        <v>339</v>
      </c>
      <c r="H175" s="231">
        <v>1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41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232</v>
      </c>
      <c r="AT175" s="238" t="s">
        <v>153</v>
      </c>
      <c r="AU175" s="238" t="s">
        <v>85</v>
      </c>
      <c r="AY175" s="17" t="s">
        <v>150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83</v>
      </c>
      <c r="BK175" s="239">
        <f>ROUND(I175*H175,2)</f>
        <v>0</v>
      </c>
      <c r="BL175" s="17" t="s">
        <v>232</v>
      </c>
      <c r="BM175" s="238" t="s">
        <v>562</v>
      </c>
    </row>
    <row r="176" s="2" customFormat="1" ht="16.5" customHeight="1">
      <c r="A176" s="38"/>
      <c r="B176" s="39"/>
      <c r="C176" s="227" t="s">
        <v>246</v>
      </c>
      <c r="D176" s="227" t="s">
        <v>153</v>
      </c>
      <c r="E176" s="228" t="s">
        <v>563</v>
      </c>
      <c r="F176" s="229" t="s">
        <v>564</v>
      </c>
      <c r="G176" s="230" t="s">
        <v>249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41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232</v>
      </c>
      <c r="AT176" s="238" t="s">
        <v>153</v>
      </c>
      <c r="AU176" s="238" t="s">
        <v>85</v>
      </c>
      <c r="AY176" s="17" t="s">
        <v>150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83</v>
      </c>
      <c r="BK176" s="239">
        <f>ROUND(I176*H176,2)</f>
        <v>0</v>
      </c>
      <c r="BL176" s="17" t="s">
        <v>232</v>
      </c>
      <c r="BM176" s="238" t="s">
        <v>565</v>
      </c>
    </row>
    <row r="177" s="2" customFormat="1" ht="24.15" customHeight="1">
      <c r="A177" s="38"/>
      <c r="B177" s="39"/>
      <c r="C177" s="227" t="s">
        <v>251</v>
      </c>
      <c r="D177" s="227" t="s">
        <v>153</v>
      </c>
      <c r="E177" s="228" t="s">
        <v>566</v>
      </c>
      <c r="F177" s="229" t="s">
        <v>567</v>
      </c>
      <c r="G177" s="230" t="s">
        <v>249</v>
      </c>
      <c r="H177" s="231">
        <v>1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41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0.17399999999999999</v>
      </c>
      <c r="T177" s="237">
        <f>S177*H177</f>
        <v>0.17399999999999999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232</v>
      </c>
      <c r="AT177" s="238" t="s">
        <v>153</v>
      </c>
      <c r="AU177" s="238" t="s">
        <v>85</v>
      </c>
      <c r="AY177" s="17" t="s">
        <v>150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83</v>
      </c>
      <c r="BK177" s="239">
        <f>ROUND(I177*H177,2)</f>
        <v>0</v>
      </c>
      <c r="BL177" s="17" t="s">
        <v>232</v>
      </c>
      <c r="BM177" s="238" t="s">
        <v>568</v>
      </c>
    </row>
    <row r="178" s="2" customFormat="1" ht="24.15" customHeight="1">
      <c r="A178" s="38"/>
      <c r="B178" s="39"/>
      <c r="C178" s="227" t="s">
        <v>255</v>
      </c>
      <c r="D178" s="227" t="s">
        <v>153</v>
      </c>
      <c r="E178" s="228" t="s">
        <v>373</v>
      </c>
      <c r="F178" s="229" t="s">
        <v>374</v>
      </c>
      <c r="G178" s="230" t="s">
        <v>258</v>
      </c>
      <c r="H178" s="284"/>
      <c r="I178" s="232"/>
      <c r="J178" s="233">
        <f>ROUND(I178*H178,2)</f>
        <v>0</v>
      </c>
      <c r="K178" s="229" t="s">
        <v>157</v>
      </c>
      <c r="L178" s="44"/>
      <c r="M178" s="234" t="s">
        <v>1</v>
      </c>
      <c r="N178" s="235" t="s">
        <v>41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232</v>
      </c>
      <c r="AT178" s="238" t="s">
        <v>153</v>
      </c>
      <c r="AU178" s="238" t="s">
        <v>85</v>
      </c>
      <c r="AY178" s="17" t="s">
        <v>150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83</v>
      </c>
      <c r="BK178" s="239">
        <f>ROUND(I178*H178,2)</f>
        <v>0</v>
      </c>
      <c r="BL178" s="17" t="s">
        <v>232</v>
      </c>
      <c r="BM178" s="238" t="s">
        <v>375</v>
      </c>
    </row>
    <row r="179" s="12" customFormat="1" ht="22.8" customHeight="1">
      <c r="A179" s="12"/>
      <c r="B179" s="211"/>
      <c r="C179" s="212"/>
      <c r="D179" s="213" t="s">
        <v>75</v>
      </c>
      <c r="E179" s="225" t="s">
        <v>376</v>
      </c>
      <c r="F179" s="225" t="s">
        <v>377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SUM(P180:P186)</f>
        <v>0</v>
      </c>
      <c r="Q179" s="219"/>
      <c r="R179" s="220">
        <f>SUM(R180:R186)</f>
        <v>0</v>
      </c>
      <c r="S179" s="219"/>
      <c r="T179" s="221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85</v>
      </c>
      <c r="AT179" s="223" t="s">
        <v>75</v>
      </c>
      <c r="AU179" s="223" t="s">
        <v>83</v>
      </c>
      <c r="AY179" s="222" t="s">
        <v>150</v>
      </c>
      <c r="BK179" s="224">
        <f>SUM(BK180:BK186)</f>
        <v>0</v>
      </c>
    </row>
    <row r="180" s="2" customFormat="1" ht="33" customHeight="1">
      <c r="A180" s="38"/>
      <c r="B180" s="39"/>
      <c r="C180" s="227" t="s">
        <v>7</v>
      </c>
      <c r="D180" s="227" t="s">
        <v>153</v>
      </c>
      <c r="E180" s="228" t="s">
        <v>569</v>
      </c>
      <c r="F180" s="229" t="s">
        <v>570</v>
      </c>
      <c r="G180" s="230" t="s">
        <v>339</v>
      </c>
      <c r="H180" s="231">
        <v>1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41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232</v>
      </c>
      <c r="AT180" s="238" t="s">
        <v>153</v>
      </c>
      <c r="AU180" s="238" t="s">
        <v>85</v>
      </c>
      <c r="AY180" s="17" t="s">
        <v>150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83</v>
      </c>
      <c r="BK180" s="239">
        <f>ROUND(I180*H180,2)</f>
        <v>0</v>
      </c>
      <c r="BL180" s="17" t="s">
        <v>232</v>
      </c>
      <c r="BM180" s="238" t="s">
        <v>571</v>
      </c>
    </row>
    <row r="181" s="2" customFormat="1" ht="24.15" customHeight="1">
      <c r="A181" s="38"/>
      <c r="B181" s="39"/>
      <c r="C181" s="227" t="s">
        <v>266</v>
      </c>
      <c r="D181" s="227" t="s">
        <v>153</v>
      </c>
      <c r="E181" s="228" t="s">
        <v>572</v>
      </c>
      <c r="F181" s="229" t="s">
        <v>573</v>
      </c>
      <c r="G181" s="230" t="s">
        <v>173</v>
      </c>
      <c r="H181" s="231">
        <v>1.2</v>
      </c>
      <c r="I181" s="232"/>
      <c r="J181" s="233">
        <f>ROUND(I181*H181,2)</f>
        <v>0</v>
      </c>
      <c r="K181" s="229" t="s">
        <v>157</v>
      </c>
      <c r="L181" s="44"/>
      <c r="M181" s="234" t="s">
        <v>1</v>
      </c>
      <c r="N181" s="235" t="s">
        <v>41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232</v>
      </c>
      <c r="AT181" s="238" t="s">
        <v>153</v>
      </c>
      <c r="AU181" s="238" t="s">
        <v>85</v>
      </c>
      <c r="AY181" s="17" t="s">
        <v>150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83</v>
      </c>
      <c r="BK181" s="239">
        <f>ROUND(I181*H181,2)</f>
        <v>0</v>
      </c>
      <c r="BL181" s="17" t="s">
        <v>232</v>
      </c>
      <c r="BM181" s="238" t="s">
        <v>574</v>
      </c>
    </row>
    <row r="182" s="13" customFormat="1">
      <c r="A182" s="13"/>
      <c r="B182" s="240"/>
      <c r="C182" s="241"/>
      <c r="D182" s="242" t="s">
        <v>160</v>
      </c>
      <c r="E182" s="243" t="s">
        <v>1</v>
      </c>
      <c r="F182" s="244" t="s">
        <v>575</v>
      </c>
      <c r="G182" s="241"/>
      <c r="H182" s="245">
        <v>1.2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160</v>
      </c>
      <c r="AU182" s="251" t="s">
        <v>85</v>
      </c>
      <c r="AV182" s="13" t="s">
        <v>85</v>
      </c>
      <c r="AW182" s="13" t="s">
        <v>32</v>
      </c>
      <c r="AX182" s="13" t="s">
        <v>76</v>
      </c>
      <c r="AY182" s="251" t="s">
        <v>150</v>
      </c>
    </row>
    <row r="183" s="14" customFormat="1">
      <c r="A183" s="14"/>
      <c r="B183" s="252"/>
      <c r="C183" s="253"/>
      <c r="D183" s="242" t="s">
        <v>160</v>
      </c>
      <c r="E183" s="254" t="s">
        <v>1</v>
      </c>
      <c r="F183" s="255" t="s">
        <v>162</v>
      </c>
      <c r="G183" s="253"/>
      <c r="H183" s="256">
        <v>1.2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160</v>
      </c>
      <c r="AU183" s="262" t="s">
        <v>85</v>
      </c>
      <c r="AV183" s="14" t="s">
        <v>163</v>
      </c>
      <c r="AW183" s="14" t="s">
        <v>32</v>
      </c>
      <c r="AX183" s="14" t="s">
        <v>76</v>
      </c>
      <c r="AY183" s="262" t="s">
        <v>150</v>
      </c>
    </row>
    <row r="184" s="15" customFormat="1">
      <c r="A184" s="15"/>
      <c r="B184" s="263"/>
      <c r="C184" s="264"/>
      <c r="D184" s="242" t="s">
        <v>160</v>
      </c>
      <c r="E184" s="265" t="s">
        <v>1</v>
      </c>
      <c r="F184" s="266" t="s">
        <v>164</v>
      </c>
      <c r="G184" s="264"/>
      <c r="H184" s="267">
        <v>1.2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160</v>
      </c>
      <c r="AU184" s="273" t="s">
        <v>85</v>
      </c>
      <c r="AV184" s="15" t="s">
        <v>158</v>
      </c>
      <c r="AW184" s="15" t="s">
        <v>32</v>
      </c>
      <c r="AX184" s="15" t="s">
        <v>83</v>
      </c>
      <c r="AY184" s="273" t="s">
        <v>150</v>
      </c>
    </row>
    <row r="185" s="2" customFormat="1" ht="16.5" customHeight="1">
      <c r="A185" s="38"/>
      <c r="B185" s="39"/>
      <c r="C185" s="274" t="s">
        <v>270</v>
      </c>
      <c r="D185" s="274" t="s">
        <v>178</v>
      </c>
      <c r="E185" s="275" t="s">
        <v>576</v>
      </c>
      <c r="F185" s="276" t="s">
        <v>577</v>
      </c>
      <c r="G185" s="277" t="s">
        <v>339</v>
      </c>
      <c r="H185" s="278">
        <v>1</v>
      </c>
      <c r="I185" s="279"/>
      <c r="J185" s="280">
        <f>ROUND(I185*H185,2)</f>
        <v>0</v>
      </c>
      <c r="K185" s="276" t="s">
        <v>1</v>
      </c>
      <c r="L185" s="281"/>
      <c r="M185" s="282" t="s">
        <v>1</v>
      </c>
      <c r="N185" s="283" t="s">
        <v>41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293</v>
      </c>
      <c r="AT185" s="238" t="s">
        <v>178</v>
      </c>
      <c r="AU185" s="238" t="s">
        <v>85</v>
      </c>
      <c r="AY185" s="17" t="s">
        <v>150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83</v>
      </c>
      <c r="BK185" s="239">
        <f>ROUND(I185*H185,2)</f>
        <v>0</v>
      </c>
      <c r="BL185" s="17" t="s">
        <v>232</v>
      </c>
      <c r="BM185" s="238" t="s">
        <v>578</v>
      </c>
    </row>
    <row r="186" s="2" customFormat="1" ht="24.15" customHeight="1">
      <c r="A186" s="38"/>
      <c r="B186" s="39"/>
      <c r="C186" s="227" t="s">
        <v>276</v>
      </c>
      <c r="D186" s="227" t="s">
        <v>153</v>
      </c>
      <c r="E186" s="228" t="s">
        <v>397</v>
      </c>
      <c r="F186" s="229" t="s">
        <v>398</v>
      </c>
      <c r="G186" s="230" t="s">
        <v>258</v>
      </c>
      <c r="H186" s="284"/>
      <c r="I186" s="232"/>
      <c r="J186" s="233">
        <f>ROUND(I186*H186,2)</f>
        <v>0</v>
      </c>
      <c r="K186" s="229" t="s">
        <v>157</v>
      </c>
      <c r="L186" s="44"/>
      <c r="M186" s="234" t="s">
        <v>1</v>
      </c>
      <c r="N186" s="235" t="s">
        <v>41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232</v>
      </c>
      <c r="AT186" s="238" t="s">
        <v>153</v>
      </c>
      <c r="AU186" s="238" t="s">
        <v>85</v>
      </c>
      <c r="AY186" s="17" t="s">
        <v>150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83</v>
      </c>
      <c r="BK186" s="239">
        <f>ROUND(I186*H186,2)</f>
        <v>0</v>
      </c>
      <c r="BL186" s="17" t="s">
        <v>232</v>
      </c>
      <c r="BM186" s="238" t="s">
        <v>579</v>
      </c>
    </row>
    <row r="187" s="12" customFormat="1" ht="22.8" customHeight="1">
      <c r="A187" s="12"/>
      <c r="B187" s="211"/>
      <c r="C187" s="212"/>
      <c r="D187" s="213" t="s">
        <v>75</v>
      </c>
      <c r="E187" s="225" t="s">
        <v>442</v>
      </c>
      <c r="F187" s="225" t="s">
        <v>443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SUM(P188:P236)</f>
        <v>0</v>
      </c>
      <c r="Q187" s="219"/>
      <c r="R187" s="220">
        <f>SUM(R188:R236)</f>
        <v>0.14264999999999997</v>
      </c>
      <c r="S187" s="219"/>
      <c r="T187" s="221">
        <f>SUM(T188:T236)</f>
        <v>0.081049999999999997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75</v>
      </c>
      <c r="AU187" s="223" t="s">
        <v>83</v>
      </c>
      <c r="AY187" s="222" t="s">
        <v>150</v>
      </c>
      <c r="BK187" s="224">
        <f>SUM(BK188:BK236)</f>
        <v>0</v>
      </c>
    </row>
    <row r="188" s="2" customFormat="1" ht="24.15" customHeight="1">
      <c r="A188" s="38"/>
      <c r="B188" s="39"/>
      <c r="C188" s="227" t="s">
        <v>281</v>
      </c>
      <c r="D188" s="227" t="s">
        <v>153</v>
      </c>
      <c r="E188" s="228" t="s">
        <v>445</v>
      </c>
      <c r="F188" s="229" t="s">
        <v>446</v>
      </c>
      <c r="G188" s="230" t="s">
        <v>156</v>
      </c>
      <c r="H188" s="231">
        <v>29</v>
      </c>
      <c r="I188" s="232"/>
      <c r="J188" s="233">
        <f>ROUND(I188*H188,2)</f>
        <v>0</v>
      </c>
      <c r="K188" s="229" t="s">
        <v>157</v>
      </c>
      <c r="L188" s="44"/>
      <c r="M188" s="234" t="s">
        <v>1</v>
      </c>
      <c r="N188" s="235" t="s">
        <v>41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232</v>
      </c>
      <c r="AT188" s="238" t="s">
        <v>153</v>
      </c>
      <c r="AU188" s="238" t="s">
        <v>85</v>
      </c>
      <c r="AY188" s="17" t="s">
        <v>150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83</v>
      </c>
      <c r="BK188" s="239">
        <f>ROUND(I188*H188,2)</f>
        <v>0</v>
      </c>
      <c r="BL188" s="17" t="s">
        <v>232</v>
      </c>
      <c r="BM188" s="238" t="s">
        <v>447</v>
      </c>
    </row>
    <row r="189" s="13" customFormat="1">
      <c r="A189" s="13"/>
      <c r="B189" s="240"/>
      <c r="C189" s="241"/>
      <c r="D189" s="242" t="s">
        <v>160</v>
      </c>
      <c r="E189" s="243" t="s">
        <v>1</v>
      </c>
      <c r="F189" s="244" t="s">
        <v>580</v>
      </c>
      <c r="G189" s="241"/>
      <c r="H189" s="245">
        <v>21.199999999999999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160</v>
      </c>
      <c r="AU189" s="251" t="s">
        <v>85</v>
      </c>
      <c r="AV189" s="13" t="s">
        <v>85</v>
      </c>
      <c r="AW189" s="13" t="s">
        <v>32</v>
      </c>
      <c r="AX189" s="13" t="s">
        <v>76</v>
      </c>
      <c r="AY189" s="251" t="s">
        <v>150</v>
      </c>
    </row>
    <row r="190" s="13" customFormat="1">
      <c r="A190" s="13"/>
      <c r="B190" s="240"/>
      <c r="C190" s="241"/>
      <c r="D190" s="242" t="s">
        <v>160</v>
      </c>
      <c r="E190" s="243" t="s">
        <v>1</v>
      </c>
      <c r="F190" s="244" t="s">
        <v>581</v>
      </c>
      <c r="G190" s="241"/>
      <c r="H190" s="245">
        <v>7.7999999999999998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160</v>
      </c>
      <c r="AU190" s="251" t="s">
        <v>85</v>
      </c>
      <c r="AV190" s="13" t="s">
        <v>85</v>
      </c>
      <c r="AW190" s="13" t="s">
        <v>32</v>
      </c>
      <c r="AX190" s="13" t="s">
        <v>76</v>
      </c>
      <c r="AY190" s="251" t="s">
        <v>150</v>
      </c>
    </row>
    <row r="191" s="14" customFormat="1">
      <c r="A191" s="14"/>
      <c r="B191" s="252"/>
      <c r="C191" s="253"/>
      <c r="D191" s="242" t="s">
        <v>160</v>
      </c>
      <c r="E191" s="254" t="s">
        <v>1</v>
      </c>
      <c r="F191" s="255" t="s">
        <v>162</v>
      </c>
      <c r="G191" s="253"/>
      <c r="H191" s="256">
        <v>29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160</v>
      </c>
      <c r="AU191" s="262" t="s">
        <v>85</v>
      </c>
      <c r="AV191" s="14" t="s">
        <v>163</v>
      </c>
      <c r="AW191" s="14" t="s">
        <v>32</v>
      </c>
      <c r="AX191" s="14" t="s">
        <v>76</v>
      </c>
      <c r="AY191" s="262" t="s">
        <v>150</v>
      </c>
    </row>
    <row r="192" s="15" customFormat="1">
      <c r="A192" s="15"/>
      <c r="B192" s="263"/>
      <c r="C192" s="264"/>
      <c r="D192" s="242" t="s">
        <v>160</v>
      </c>
      <c r="E192" s="265" t="s">
        <v>534</v>
      </c>
      <c r="F192" s="266" t="s">
        <v>164</v>
      </c>
      <c r="G192" s="264"/>
      <c r="H192" s="267">
        <v>29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160</v>
      </c>
      <c r="AU192" s="273" t="s">
        <v>85</v>
      </c>
      <c r="AV192" s="15" t="s">
        <v>158</v>
      </c>
      <c r="AW192" s="15" t="s">
        <v>32</v>
      </c>
      <c r="AX192" s="15" t="s">
        <v>83</v>
      </c>
      <c r="AY192" s="273" t="s">
        <v>150</v>
      </c>
    </row>
    <row r="193" s="2" customFormat="1" ht="16.5" customHeight="1">
      <c r="A193" s="38"/>
      <c r="B193" s="39"/>
      <c r="C193" s="227" t="s">
        <v>286</v>
      </c>
      <c r="D193" s="227" t="s">
        <v>153</v>
      </c>
      <c r="E193" s="228" t="s">
        <v>449</v>
      </c>
      <c r="F193" s="229" t="s">
        <v>450</v>
      </c>
      <c r="G193" s="230" t="s">
        <v>156</v>
      </c>
      <c r="H193" s="231">
        <v>29</v>
      </c>
      <c r="I193" s="232"/>
      <c r="J193" s="233">
        <f>ROUND(I193*H193,2)</f>
        <v>0</v>
      </c>
      <c r="K193" s="229" t="s">
        <v>157</v>
      </c>
      <c r="L193" s="44"/>
      <c r="M193" s="234" t="s">
        <v>1</v>
      </c>
      <c r="N193" s="235" t="s">
        <v>41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232</v>
      </c>
      <c r="AT193" s="238" t="s">
        <v>153</v>
      </c>
      <c r="AU193" s="238" t="s">
        <v>85</v>
      </c>
      <c r="AY193" s="17" t="s">
        <v>150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83</v>
      </c>
      <c r="BK193" s="239">
        <f>ROUND(I193*H193,2)</f>
        <v>0</v>
      </c>
      <c r="BL193" s="17" t="s">
        <v>232</v>
      </c>
      <c r="BM193" s="238" t="s">
        <v>451</v>
      </c>
    </row>
    <row r="194" s="13" customFormat="1">
      <c r="A194" s="13"/>
      <c r="B194" s="240"/>
      <c r="C194" s="241"/>
      <c r="D194" s="242" t="s">
        <v>160</v>
      </c>
      <c r="E194" s="243" t="s">
        <v>1</v>
      </c>
      <c r="F194" s="244" t="s">
        <v>534</v>
      </c>
      <c r="G194" s="241"/>
      <c r="H194" s="245">
        <v>29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160</v>
      </c>
      <c r="AU194" s="251" t="s">
        <v>85</v>
      </c>
      <c r="AV194" s="13" t="s">
        <v>85</v>
      </c>
      <c r="AW194" s="13" t="s">
        <v>32</v>
      </c>
      <c r="AX194" s="13" t="s">
        <v>76</v>
      </c>
      <c r="AY194" s="251" t="s">
        <v>150</v>
      </c>
    </row>
    <row r="195" s="14" customFormat="1">
      <c r="A195" s="14"/>
      <c r="B195" s="252"/>
      <c r="C195" s="253"/>
      <c r="D195" s="242" t="s">
        <v>160</v>
      </c>
      <c r="E195" s="254" t="s">
        <v>1</v>
      </c>
      <c r="F195" s="255" t="s">
        <v>162</v>
      </c>
      <c r="G195" s="253"/>
      <c r="H195" s="256">
        <v>29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160</v>
      </c>
      <c r="AU195" s="262" t="s">
        <v>85</v>
      </c>
      <c r="AV195" s="14" t="s">
        <v>163</v>
      </c>
      <c r="AW195" s="14" t="s">
        <v>32</v>
      </c>
      <c r="AX195" s="14" t="s">
        <v>76</v>
      </c>
      <c r="AY195" s="262" t="s">
        <v>150</v>
      </c>
    </row>
    <row r="196" s="15" customFormat="1">
      <c r="A196" s="15"/>
      <c r="B196" s="263"/>
      <c r="C196" s="264"/>
      <c r="D196" s="242" t="s">
        <v>160</v>
      </c>
      <c r="E196" s="265" t="s">
        <v>1</v>
      </c>
      <c r="F196" s="266" t="s">
        <v>164</v>
      </c>
      <c r="G196" s="264"/>
      <c r="H196" s="267">
        <v>29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160</v>
      </c>
      <c r="AU196" s="273" t="s">
        <v>85</v>
      </c>
      <c r="AV196" s="15" t="s">
        <v>158</v>
      </c>
      <c r="AW196" s="15" t="s">
        <v>32</v>
      </c>
      <c r="AX196" s="15" t="s">
        <v>83</v>
      </c>
      <c r="AY196" s="273" t="s">
        <v>150</v>
      </c>
    </row>
    <row r="197" s="2" customFormat="1" ht="24.15" customHeight="1">
      <c r="A197" s="38"/>
      <c r="B197" s="39"/>
      <c r="C197" s="227" t="s">
        <v>290</v>
      </c>
      <c r="D197" s="227" t="s">
        <v>153</v>
      </c>
      <c r="E197" s="228" t="s">
        <v>453</v>
      </c>
      <c r="F197" s="229" t="s">
        <v>454</v>
      </c>
      <c r="G197" s="230" t="s">
        <v>156</v>
      </c>
      <c r="H197" s="231">
        <v>29</v>
      </c>
      <c r="I197" s="232"/>
      <c r="J197" s="233">
        <f>ROUND(I197*H197,2)</f>
        <v>0</v>
      </c>
      <c r="K197" s="229" t="s">
        <v>157</v>
      </c>
      <c r="L197" s="44"/>
      <c r="M197" s="234" t="s">
        <v>1</v>
      </c>
      <c r="N197" s="235" t="s">
        <v>41</v>
      </c>
      <c r="O197" s="91"/>
      <c r="P197" s="236">
        <f>O197*H197</f>
        <v>0</v>
      </c>
      <c r="Q197" s="236">
        <v>3.0000000000000001E-05</v>
      </c>
      <c r="R197" s="236">
        <f>Q197*H197</f>
        <v>0.00087000000000000001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232</v>
      </c>
      <c r="AT197" s="238" t="s">
        <v>153</v>
      </c>
      <c r="AU197" s="238" t="s">
        <v>85</v>
      </c>
      <c r="AY197" s="17" t="s">
        <v>150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83</v>
      </c>
      <c r="BK197" s="239">
        <f>ROUND(I197*H197,2)</f>
        <v>0</v>
      </c>
      <c r="BL197" s="17" t="s">
        <v>232</v>
      </c>
      <c r="BM197" s="238" t="s">
        <v>455</v>
      </c>
    </row>
    <row r="198" s="13" customFormat="1">
      <c r="A198" s="13"/>
      <c r="B198" s="240"/>
      <c r="C198" s="241"/>
      <c r="D198" s="242" t="s">
        <v>160</v>
      </c>
      <c r="E198" s="243" t="s">
        <v>1</v>
      </c>
      <c r="F198" s="244" t="s">
        <v>534</v>
      </c>
      <c r="G198" s="241"/>
      <c r="H198" s="245">
        <v>29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160</v>
      </c>
      <c r="AU198" s="251" t="s">
        <v>85</v>
      </c>
      <c r="AV198" s="13" t="s">
        <v>85</v>
      </c>
      <c r="AW198" s="13" t="s">
        <v>32</v>
      </c>
      <c r="AX198" s="13" t="s">
        <v>76</v>
      </c>
      <c r="AY198" s="251" t="s">
        <v>150</v>
      </c>
    </row>
    <row r="199" s="14" customFormat="1">
      <c r="A199" s="14"/>
      <c r="B199" s="252"/>
      <c r="C199" s="253"/>
      <c r="D199" s="242" t="s">
        <v>160</v>
      </c>
      <c r="E199" s="254" t="s">
        <v>1</v>
      </c>
      <c r="F199" s="255" t="s">
        <v>162</v>
      </c>
      <c r="G199" s="253"/>
      <c r="H199" s="256">
        <v>29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160</v>
      </c>
      <c r="AU199" s="262" t="s">
        <v>85</v>
      </c>
      <c r="AV199" s="14" t="s">
        <v>163</v>
      </c>
      <c r="AW199" s="14" t="s">
        <v>32</v>
      </c>
      <c r="AX199" s="14" t="s">
        <v>76</v>
      </c>
      <c r="AY199" s="262" t="s">
        <v>150</v>
      </c>
    </row>
    <row r="200" s="15" customFormat="1">
      <c r="A200" s="15"/>
      <c r="B200" s="263"/>
      <c r="C200" s="264"/>
      <c r="D200" s="242" t="s">
        <v>160</v>
      </c>
      <c r="E200" s="265" t="s">
        <v>1</v>
      </c>
      <c r="F200" s="266" t="s">
        <v>164</v>
      </c>
      <c r="G200" s="264"/>
      <c r="H200" s="267">
        <v>29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3" t="s">
        <v>160</v>
      </c>
      <c r="AU200" s="273" t="s">
        <v>85</v>
      </c>
      <c r="AV200" s="15" t="s">
        <v>158</v>
      </c>
      <c r="AW200" s="15" t="s">
        <v>32</v>
      </c>
      <c r="AX200" s="15" t="s">
        <v>83</v>
      </c>
      <c r="AY200" s="273" t="s">
        <v>150</v>
      </c>
    </row>
    <row r="201" s="2" customFormat="1" ht="33" customHeight="1">
      <c r="A201" s="38"/>
      <c r="B201" s="39"/>
      <c r="C201" s="227" t="s">
        <v>296</v>
      </c>
      <c r="D201" s="227" t="s">
        <v>153</v>
      </c>
      <c r="E201" s="228" t="s">
        <v>457</v>
      </c>
      <c r="F201" s="229" t="s">
        <v>458</v>
      </c>
      <c r="G201" s="230" t="s">
        <v>156</v>
      </c>
      <c r="H201" s="231">
        <v>29</v>
      </c>
      <c r="I201" s="232"/>
      <c r="J201" s="233">
        <f>ROUND(I201*H201,2)</f>
        <v>0</v>
      </c>
      <c r="K201" s="229" t="s">
        <v>157</v>
      </c>
      <c r="L201" s="44"/>
      <c r="M201" s="234" t="s">
        <v>1</v>
      </c>
      <c r="N201" s="235" t="s">
        <v>41</v>
      </c>
      <c r="O201" s="91"/>
      <c r="P201" s="236">
        <f>O201*H201</f>
        <v>0</v>
      </c>
      <c r="Q201" s="236">
        <v>0.0044999999999999997</v>
      </c>
      <c r="R201" s="236">
        <f>Q201*H201</f>
        <v>0.13049999999999998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232</v>
      </c>
      <c r="AT201" s="238" t="s">
        <v>153</v>
      </c>
      <c r="AU201" s="238" t="s">
        <v>85</v>
      </c>
      <c r="AY201" s="17" t="s">
        <v>150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83</v>
      </c>
      <c r="BK201" s="239">
        <f>ROUND(I201*H201,2)</f>
        <v>0</v>
      </c>
      <c r="BL201" s="17" t="s">
        <v>232</v>
      </c>
      <c r="BM201" s="238" t="s">
        <v>459</v>
      </c>
    </row>
    <row r="202" s="13" customFormat="1">
      <c r="A202" s="13"/>
      <c r="B202" s="240"/>
      <c r="C202" s="241"/>
      <c r="D202" s="242" t="s">
        <v>160</v>
      </c>
      <c r="E202" s="243" t="s">
        <v>1</v>
      </c>
      <c r="F202" s="244" t="s">
        <v>534</v>
      </c>
      <c r="G202" s="241"/>
      <c r="H202" s="245">
        <v>29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160</v>
      </c>
      <c r="AU202" s="251" t="s">
        <v>85</v>
      </c>
      <c r="AV202" s="13" t="s">
        <v>85</v>
      </c>
      <c r="AW202" s="13" t="s">
        <v>32</v>
      </c>
      <c r="AX202" s="13" t="s">
        <v>76</v>
      </c>
      <c r="AY202" s="251" t="s">
        <v>150</v>
      </c>
    </row>
    <row r="203" s="14" customFormat="1">
      <c r="A203" s="14"/>
      <c r="B203" s="252"/>
      <c r="C203" s="253"/>
      <c r="D203" s="242" t="s">
        <v>160</v>
      </c>
      <c r="E203" s="254" t="s">
        <v>1</v>
      </c>
      <c r="F203" s="255" t="s">
        <v>162</v>
      </c>
      <c r="G203" s="253"/>
      <c r="H203" s="256">
        <v>29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160</v>
      </c>
      <c r="AU203" s="262" t="s">
        <v>85</v>
      </c>
      <c r="AV203" s="14" t="s">
        <v>163</v>
      </c>
      <c r="AW203" s="14" t="s">
        <v>32</v>
      </c>
      <c r="AX203" s="14" t="s">
        <v>76</v>
      </c>
      <c r="AY203" s="262" t="s">
        <v>150</v>
      </c>
    </row>
    <row r="204" s="15" customFormat="1">
      <c r="A204" s="15"/>
      <c r="B204" s="263"/>
      <c r="C204" s="264"/>
      <c r="D204" s="242" t="s">
        <v>160</v>
      </c>
      <c r="E204" s="265" t="s">
        <v>1</v>
      </c>
      <c r="F204" s="266" t="s">
        <v>164</v>
      </c>
      <c r="G204" s="264"/>
      <c r="H204" s="267">
        <v>29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160</v>
      </c>
      <c r="AU204" s="273" t="s">
        <v>85</v>
      </c>
      <c r="AV204" s="15" t="s">
        <v>158</v>
      </c>
      <c r="AW204" s="15" t="s">
        <v>32</v>
      </c>
      <c r="AX204" s="15" t="s">
        <v>83</v>
      </c>
      <c r="AY204" s="273" t="s">
        <v>150</v>
      </c>
    </row>
    <row r="205" s="2" customFormat="1" ht="24.15" customHeight="1">
      <c r="A205" s="38"/>
      <c r="B205" s="39"/>
      <c r="C205" s="227" t="s">
        <v>300</v>
      </c>
      <c r="D205" s="227" t="s">
        <v>153</v>
      </c>
      <c r="E205" s="228" t="s">
        <v>582</v>
      </c>
      <c r="F205" s="229" t="s">
        <v>583</v>
      </c>
      <c r="G205" s="230" t="s">
        <v>156</v>
      </c>
      <c r="H205" s="231">
        <v>29</v>
      </c>
      <c r="I205" s="232"/>
      <c r="J205" s="233">
        <f>ROUND(I205*H205,2)</f>
        <v>0</v>
      </c>
      <c r="K205" s="229" t="s">
        <v>157</v>
      </c>
      <c r="L205" s="44"/>
      <c r="M205" s="234" t="s">
        <v>1</v>
      </c>
      <c r="N205" s="235" t="s">
        <v>41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0.0025000000000000001</v>
      </c>
      <c r="T205" s="237">
        <f>S205*H205</f>
        <v>0.072499999999999995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232</v>
      </c>
      <c r="AT205" s="238" t="s">
        <v>153</v>
      </c>
      <c r="AU205" s="238" t="s">
        <v>85</v>
      </c>
      <c r="AY205" s="17" t="s">
        <v>150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83</v>
      </c>
      <c r="BK205" s="239">
        <f>ROUND(I205*H205,2)</f>
        <v>0</v>
      </c>
      <c r="BL205" s="17" t="s">
        <v>232</v>
      </c>
      <c r="BM205" s="238" t="s">
        <v>584</v>
      </c>
    </row>
    <row r="206" s="13" customFormat="1">
      <c r="A206" s="13"/>
      <c r="B206" s="240"/>
      <c r="C206" s="241"/>
      <c r="D206" s="242" t="s">
        <v>160</v>
      </c>
      <c r="E206" s="243" t="s">
        <v>1</v>
      </c>
      <c r="F206" s="244" t="s">
        <v>580</v>
      </c>
      <c r="G206" s="241"/>
      <c r="H206" s="245">
        <v>21.199999999999999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160</v>
      </c>
      <c r="AU206" s="251" t="s">
        <v>85</v>
      </c>
      <c r="AV206" s="13" t="s">
        <v>85</v>
      </c>
      <c r="AW206" s="13" t="s">
        <v>32</v>
      </c>
      <c r="AX206" s="13" t="s">
        <v>76</v>
      </c>
      <c r="AY206" s="251" t="s">
        <v>150</v>
      </c>
    </row>
    <row r="207" s="13" customFormat="1">
      <c r="A207" s="13"/>
      <c r="B207" s="240"/>
      <c r="C207" s="241"/>
      <c r="D207" s="242" t="s">
        <v>160</v>
      </c>
      <c r="E207" s="243" t="s">
        <v>1</v>
      </c>
      <c r="F207" s="244" t="s">
        <v>581</v>
      </c>
      <c r="G207" s="241"/>
      <c r="H207" s="245">
        <v>7.7999999999999998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160</v>
      </c>
      <c r="AU207" s="251" t="s">
        <v>85</v>
      </c>
      <c r="AV207" s="13" t="s">
        <v>85</v>
      </c>
      <c r="AW207" s="13" t="s">
        <v>32</v>
      </c>
      <c r="AX207" s="13" t="s">
        <v>76</v>
      </c>
      <c r="AY207" s="251" t="s">
        <v>150</v>
      </c>
    </row>
    <row r="208" s="14" customFormat="1">
      <c r="A208" s="14"/>
      <c r="B208" s="252"/>
      <c r="C208" s="253"/>
      <c r="D208" s="242" t="s">
        <v>160</v>
      </c>
      <c r="E208" s="254" t="s">
        <v>1</v>
      </c>
      <c r="F208" s="255" t="s">
        <v>162</v>
      </c>
      <c r="G208" s="253"/>
      <c r="H208" s="256">
        <v>29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160</v>
      </c>
      <c r="AU208" s="262" t="s">
        <v>85</v>
      </c>
      <c r="AV208" s="14" t="s">
        <v>163</v>
      </c>
      <c r="AW208" s="14" t="s">
        <v>32</v>
      </c>
      <c r="AX208" s="14" t="s">
        <v>76</v>
      </c>
      <c r="AY208" s="262" t="s">
        <v>150</v>
      </c>
    </row>
    <row r="209" s="15" customFormat="1">
      <c r="A209" s="15"/>
      <c r="B209" s="263"/>
      <c r="C209" s="264"/>
      <c r="D209" s="242" t="s">
        <v>160</v>
      </c>
      <c r="E209" s="265" t="s">
        <v>1</v>
      </c>
      <c r="F209" s="266" t="s">
        <v>164</v>
      </c>
      <c r="G209" s="264"/>
      <c r="H209" s="267">
        <v>29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3" t="s">
        <v>160</v>
      </c>
      <c r="AU209" s="273" t="s">
        <v>85</v>
      </c>
      <c r="AV209" s="15" t="s">
        <v>158</v>
      </c>
      <c r="AW209" s="15" t="s">
        <v>32</v>
      </c>
      <c r="AX209" s="15" t="s">
        <v>83</v>
      </c>
      <c r="AY209" s="273" t="s">
        <v>150</v>
      </c>
    </row>
    <row r="210" s="2" customFormat="1" ht="21.75" customHeight="1">
      <c r="A210" s="38"/>
      <c r="B210" s="39"/>
      <c r="C210" s="227" t="s">
        <v>304</v>
      </c>
      <c r="D210" s="227" t="s">
        <v>153</v>
      </c>
      <c r="E210" s="228" t="s">
        <v>585</v>
      </c>
      <c r="F210" s="229" t="s">
        <v>586</v>
      </c>
      <c r="G210" s="230" t="s">
        <v>156</v>
      </c>
      <c r="H210" s="231">
        <v>29</v>
      </c>
      <c r="I210" s="232"/>
      <c r="J210" s="233">
        <f>ROUND(I210*H210,2)</f>
        <v>0</v>
      </c>
      <c r="K210" s="229" t="s">
        <v>157</v>
      </c>
      <c r="L210" s="44"/>
      <c r="M210" s="234" t="s">
        <v>1</v>
      </c>
      <c r="N210" s="235" t="s">
        <v>41</v>
      </c>
      <c r="O210" s="91"/>
      <c r="P210" s="236">
        <f>O210*H210</f>
        <v>0</v>
      </c>
      <c r="Q210" s="236">
        <v>0.00029999999999999997</v>
      </c>
      <c r="R210" s="236">
        <f>Q210*H210</f>
        <v>0.0086999999999999994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232</v>
      </c>
      <c r="AT210" s="238" t="s">
        <v>153</v>
      </c>
      <c r="AU210" s="238" t="s">
        <v>85</v>
      </c>
      <c r="AY210" s="17" t="s">
        <v>150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83</v>
      </c>
      <c r="BK210" s="239">
        <f>ROUND(I210*H210,2)</f>
        <v>0</v>
      </c>
      <c r="BL210" s="17" t="s">
        <v>232</v>
      </c>
      <c r="BM210" s="238" t="s">
        <v>587</v>
      </c>
    </row>
    <row r="211" s="13" customFormat="1">
      <c r="A211" s="13"/>
      <c r="B211" s="240"/>
      <c r="C211" s="241"/>
      <c r="D211" s="242" t="s">
        <v>160</v>
      </c>
      <c r="E211" s="243" t="s">
        <v>1</v>
      </c>
      <c r="F211" s="244" t="s">
        <v>534</v>
      </c>
      <c r="G211" s="241"/>
      <c r="H211" s="245">
        <v>29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160</v>
      </c>
      <c r="AU211" s="251" t="s">
        <v>85</v>
      </c>
      <c r="AV211" s="13" t="s">
        <v>85</v>
      </c>
      <c r="AW211" s="13" t="s">
        <v>32</v>
      </c>
      <c r="AX211" s="13" t="s">
        <v>76</v>
      </c>
      <c r="AY211" s="251" t="s">
        <v>150</v>
      </c>
    </row>
    <row r="212" s="14" customFormat="1">
      <c r="A212" s="14"/>
      <c r="B212" s="252"/>
      <c r="C212" s="253"/>
      <c r="D212" s="242" t="s">
        <v>160</v>
      </c>
      <c r="E212" s="254" t="s">
        <v>1</v>
      </c>
      <c r="F212" s="255" t="s">
        <v>162</v>
      </c>
      <c r="G212" s="253"/>
      <c r="H212" s="256">
        <v>29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160</v>
      </c>
      <c r="AU212" s="262" t="s">
        <v>85</v>
      </c>
      <c r="AV212" s="14" t="s">
        <v>163</v>
      </c>
      <c r="AW212" s="14" t="s">
        <v>32</v>
      </c>
      <c r="AX212" s="14" t="s">
        <v>76</v>
      </c>
      <c r="AY212" s="262" t="s">
        <v>150</v>
      </c>
    </row>
    <row r="213" s="15" customFormat="1">
      <c r="A213" s="15"/>
      <c r="B213" s="263"/>
      <c r="C213" s="264"/>
      <c r="D213" s="242" t="s">
        <v>160</v>
      </c>
      <c r="E213" s="265" t="s">
        <v>1</v>
      </c>
      <c r="F213" s="266" t="s">
        <v>164</v>
      </c>
      <c r="G213" s="264"/>
      <c r="H213" s="267">
        <v>29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160</v>
      </c>
      <c r="AU213" s="273" t="s">
        <v>85</v>
      </c>
      <c r="AV213" s="15" t="s">
        <v>158</v>
      </c>
      <c r="AW213" s="15" t="s">
        <v>32</v>
      </c>
      <c r="AX213" s="15" t="s">
        <v>83</v>
      </c>
      <c r="AY213" s="273" t="s">
        <v>150</v>
      </c>
    </row>
    <row r="214" s="2" customFormat="1" ht="24.15" customHeight="1">
      <c r="A214" s="38"/>
      <c r="B214" s="39"/>
      <c r="C214" s="274" t="s">
        <v>309</v>
      </c>
      <c r="D214" s="274" t="s">
        <v>178</v>
      </c>
      <c r="E214" s="275" t="s">
        <v>588</v>
      </c>
      <c r="F214" s="276" t="s">
        <v>589</v>
      </c>
      <c r="G214" s="277" t="s">
        <v>590</v>
      </c>
      <c r="H214" s="278">
        <v>29</v>
      </c>
      <c r="I214" s="279"/>
      <c r="J214" s="280">
        <f>ROUND(I214*H214,2)</f>
        <v>0</v>
      </c>
      <c r="K214" s="276" t="s">
        <v>1</v>
      </c>
      <c r="L214" s="281"/>
      <c r="M214" s="282" t="s">
        <v>1</v>
      </c>
      <c r="N214" s="283" t="s">
        <v>41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293</v>
      </c>
      <c r="AT214" s="238" t="s">
        <v>178</v>
      </c>
      <c r="AU214" s="238" t="s">
        <v>85</v>
      </c>
      <c r="AY214" s="17" t="s">
        <v>150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83</v>
      </c>
      <c r="BK214" s="239">
        <f>ROUND(I214*H214,2)</f>
        <v>0</v>
      </c>
      <c r="BL214" s="17" t="s">
        <v>232</v>
      </c>
      <c r="BM214" s="238" t="s">
        <v>591</v>
      </c>
    </row>
    <row r="215" s="2" customFormat="1" ht="21.75" customHeight="1">
      <c r="A215" s="38"/>
      <c r="B215" s="39"/>
      <c r="C215" s="227" t="s">
        <v>293</v>
      </c>
      <c r="D215" s="227" t="s">
        <v>153</v>
      </c>
      <c r="E215" s="228" t="s">
        <v>592</v>
      </c>
      <c r="F215" s="229" t="s">
        <v>593</v>
      </c>
      <c r="G215" s="230" t="s">
        <v>173</v>
      </c>
      <c r="H215" s="231">
        <v>28.5</v>
      </c>
      <c r="I215" s="232"/>
      <c r="J215" s="233">
        <f>ROUND(I215*H215,2)</f>
        <v>0</v>
      </c>
      <c r="K215" s="229" t="s">
        <v>157</v>
      </c>
      <c r="L215" s="44"/>
      <c r="M215" s="234" t="s">
        <v>1</v>
      </c>
      <c r="N215" s="235" t="s">
        <v>41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0.00029999999999999997</v>
      </c>
      <c r="T215" s="237">
        <f>S215*H215</f>
        <v>0.0085499999999999986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232</v>
      </c>
      <c r="AT215" s="238" t="s">
        <v>153</v>
      </c>
      <c r="AU215" s="238" t="s">
        <v>85</v>
      </c>
      <c r="AY215" s="17" t="s">
        <v>150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83</v>
      </c>
      <c r="BK215" s="239">
        <f>ROUND(I215*H215,2)</f>
        <v>0</v>
      </c>
      <c r="BL215" s="17" t="s">
        <v>232</v>
      </c>
      <c r="BM215" s="238" t="s">
        <v>594</v>
      </c>
    </row>
    <row r="216" s="13" customFormat="1">
      <c r="A216" s="13"/>
      <c r="B216" s="240"/>
      <c r="C216" s="241"/>
      <c r="D216" s="242" t="s">
        <v>160</v>
      </c>
      <c r="E216" s="243" t="s">
        <v>1</v>
      </c>
      <c r="F216" s="244" t="s">
        <v>595</v>
      </c>
      <c r="G216" s="241"/>
      <c r="H216" s="245">
        <v>17.5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160</v>
      </c>
      <c r="AU216" s="251" t="s">
        <v>85</v>
      </c>
      <c r="AV216" s="13" t="s">
        <v>85</v>
      </c>
      <c r="AW216" s="13" t="s">
        <v>32</v>
      </c>
      <c r="AX216" s="13" t="s">
        <v>76</v>
      </c>
      <c r="AY216" s="251" t="s">
        <v>150</v>
      </c>
    </row>
    <row r="217" s="13" customFormat="1">
      <c r="A217" s="13"/>
      <c r="B217" s="240"/>
      <c r="C217" s="241"/>
      <c r="D217" s="242" t="s">
        <v>160</v>
      </c>
      <c r="E217" s="243" t="s">
        <v>1</v>
      </c>
      <c r="F217" s="244" t="s">
        <v>596</v>
      </c>
      <c r="G217" s="241"/>
      <c r="H217" s="245">
        <v>11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160</v>
      </c>
      <c r="AU217" s="251" t="s">
        <v>85</v>
      </c>
      <c r="AV217" s="13" t="s">
        <v>85</v>
      </c>
      <c r="AW217" s="13" t="s">
        <v>32</v>
      </c>
      <c r="AX217" s="13" t="s">
        <v>76</v>
      </c>
      <c r="AY217" s="251" t="s">
        <v>150</v>
      </c>
    </row>
    <row r="218" s="14" customFormat="1">
      <c r="A218" s="14"/>
      <c r="B218" s="252"/>
      <c r="C218" s="253"/>
      <c r="D218" s="242" t="s">
        <v>160</v>
      </c>
      <c r="E218" s="254" t="s">
        <v>1</v>
      </c>
      <c r="F218" s="255" t="s">
        <v>162</v>
      </c>
      <c r="G218" s="253"/>
      <c r="H218" s="256">
        <v>28.5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160</v>
      </c>
      <c r="AU218" s="262" t="s">
        <v>85</v>
      </c>
      <c r="AV218" s="14" t="s">
        <v>163</v>
      </c>
      <c r="AW218" s="14" t="s">
        <v>32</v>
      </c>
      <c r="AX218" s="14" t="s">
        <v>76</v>
      </c>
      <c r="AY218" s="262" t="s">
        <v>150</v>
      </c>
    </row>
    <row r="219" s="15" customFormat="1">
      <c r="A219" s="15"/>
      <c r="B219" s="263"/>
      <c r="C219" s="264"/>
      <c r="D219" s="242" t="s">
        <v>160</v>
      </c>
      <c r="E219" s="265" t="s">
        <v>1</v>
      </c>
      <c r="F219" s="266" t="s">
        <v>164</v>
      </c>
      <c r="G219" s="264"/>
      <c r="H219" s="267">
        <v>28.5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3" t="s">
        <v>160</v>
      </c>
      <c r="AU219" s="273" t="s">
        <v>85</v>
      </c>
      <c r="AV219" s="15" t="s">
        <v>158</v>
      </c>
      <c r="AW219" s="15" t="s">
        <v>32</v>
      </c>
      <c r="AX219" s="15" t="s">
        <v>83</v>
      </c>
      <c r="AY219" s="273" t="s">
        <v>150</v>
      </c>
    </row>
    <row r="220" s="2" customFormat="1" ht="16.5" customHeight="1">
      <c r="A220" s="38"/>
      <c r="B220" s="39"/>
      <c r="C220" s="227" t="s">
        <v>316</v>
      </c>
      <c r="D220" s="227" t="s">
        <v>153</v>
      </c>
      <c r="E220" s="228" t="s">
        <v>470</v>
      </c>
      <c r="F220" s="229" t="s">
        <v>471</v>
      </c>
      <c r="G220" s="230" t="s">
        <v>173</v>
      </c>
      <c r="H220" s="231">
        <v>28.5</v>
      </c>
      <c r="I220" s="232"/>
      <c r="J220" s="233">
        <f>ROUND(I220*H220,2)</f>
        <v>0</v>
      </c>
      <c r="K220" s="229" t="s">
        <v>157</v>
      </c>
      <c r="L220" s="44"/>
      <c r="M220" s="234" t="s">
        <v>1</v>
      </c>
      <c r="N220" s="235" t="s">
        <v>41</v>
      </c>
      <c r="O220" s="91"/>
      <c r="P220" s="236">
        <f>O220*H220</f>
        <v>0</v>
      </c>
      <c r="Q220" s="236">
        <v>3.0000000000000001E-05</v>
      </c>
      <c r="R220" s="236">
        <f>Q220*H220</f>
        <v>0.00085500000000000007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232</v>
      </c>
      <c r="AT220" s="238" t="s">
        <v>153</v>
      </c>
      <c r="AU220" s="238" t="s">
        <v>85</v>
      </c>
      <c r="AY220" s="17" t="s">
        <v>150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83</v>
      </c>
      <c r="BK220" s="239">
        <f>ROUND(I220*H220,2)</f>
        <v>0</v>
      </c>
      <c r="BL220" s="17" t="s">
        <v>232</v>
      </c>
      <c r="BM220" s="238" t="s">
        <v>472</v>
      </c>
    </row>
    <row r="221" s="13" customFormat="1">
      <c r="A221" s="13"/>
      <c r="B221" s="240"/>
      <c r="C221" s="241"/>
      <c r="D221" s="242" t="s">
        <v>160</v>
      </c>
      <c r="E221" s="243" t="s">
        <v>1</v>
      </c>
      <c r="F221" s="244" t="s">
        <v>595</v>
      </c>
      <c r="G221" s="241"/>
      <c r="H221" s="245">
        <v>17.5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160</v>
      </c>
      <c r="AU221" s="251" t="s">
        <v>85</v>
      </c>
      <c r="AV221" s="13" t="s">
        <v>85</v>
      </c>
      <c r="AW221" s="13" t="s">
        <v>32</v>
      </c>
      <c r="AX221" s="13" t="s">
        <v>76</v>
      </c>
      <c r="AY221" s="251" t="s">
        <v>150</v>
      </c>
    </row>
    <row r="222" s="13" customFormat="1">
      <c r="A222" s="13"/>
      <c r="B222" s="240"/>
      <c r="C222" s="241"/>
      <c r="D222" s="242" t="s">
        <v>160</v>
      </c>
      <c r="E222" s="243" t="s">
        <v>1</v>
      </c>
      <c r="F222" s="244" t="s">
        <v>596</v>
      </c>
      <c r="G222" s="241"/>
      <c r="H222" s="245">
        <v>11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160</v>
      </c>
      <c r="AU222" s="251" t="s">
        <v>85</v>
      </c>
      <c r="AV222" s="13" t="s">
        <v>85</v>
      </c>
      <c r="AW222" s="13" t="s">
        <v>32</v>
      </c>
      <c r="AX222" s="13" t="s">
        <v>76</v>
      </c>
      <c r="AY222" s="251" t="s">
        <v>150</v>
      </c>
    </row>
    <row r="223" s="14" customFormat="1">
      <c r="A223" s="14"/>
      <c r="B223" s="252"/>
      <c r="C223" s="253"/>
      <c r="D223" s="242" t="s">
        <v>160</v>
      </c>
      <c r="E223" s="254" t="s">
        <v>1</v>
      </c>
      <c r="F223" s="255" t="s">
        <v>162</v>
      </c>
      <c r="G223" s="253"/>
      <c r="H223" s="256">
        <v>28.5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160</v>
      </c>
      <c r="AU223" s="262" t="s">
        <v>85</v>
      </c>
      <c r="AV223" s="14" t="s">
        <v>163</v>
      </c>
      <c r="AW223" s="14" t="s">
        <v>32</v>
      </c>
      <c r="AX223" s="14" t="s">
        <v>76</v>
      </c>
      <c r="AY223" s="262" t="s">
        <v>150</v>
      </c>
    </row>
    <row r="224" s="15" customFormat="1">
      <c r="A224" s="15"/>
      <c r="B224" s="263"/>
      <c r="C224" s="264"/>
      <c r="D224" s="242" t="s">
        <v>160</v>
      </c>
      <c r="E224" s="265" t="s">
        <v>1</v>
      </c>
      <c r="F224" s="266" t="s">
        <v>164</v>
      </c>
      <c r="G224" s="264"/>
      <c r="H224" s="267">
        <v>28.5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3" t="s">
        <v>160</v>
      </c>
      <c r="AU224" s="273" t="s">
        <v>85</v>
      </c>
      <c r="AV224" s="15" t="s">
        <v>158</v>
      </c>
      <c r="AW224" s="15" t="s">
        <v>32</v>
      </c>
      <c r="AX224" s="15" t="s">
        <v>83</v>
      </c>
      <c r="AY224" s="273" t="s">
        <v>150</v>
      </c>
    </row>
    <row r="225" s="2" customFormat="1" ht="16.5" customHeight="1">
      <c r="A225" s="38"/>
      <c r="B225" s="39"/>
      <c r="C225" s="274" t="s">
        <v>321</v>
      </c>
      <c r="D225" s="274" t="s">
        <v>178</v>
      </c>
      <c r="E225" s="275" t="s">
        <v>475</v>
      </c>
      <c r="F225" s="276" t="s">
        <v>476</v>
      </c>
      <c r="G225" s="277" t="s">
        <v>173</v>
      </c>
      <c r="H225" s="278">
        <v>29.07</v>
      </c>
      <c r="I225" s="279"/>
      <c r="J225" s="280">
        <f>ROUND(I225*H225,2)</f>
        <v>0</v>
      </c>
      <c r="K225" s="276" t="s">
        <v>1</v>
      </c>
      <c r="L225" s="281"/>
      <c r="M225" s="282" t="s">
        <v>1</v>
      </c>
      <c r="N225" s="283" t="s">
        <v>41</v>
      </c>
      <c r="O225" s="91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293</v>
      </c>
      <c r="AT225" s="238" t="s">
        <v>178</v>
      </c>
      <c r="AU225" s="238" t="s">
        <v>85</v>
      </c>
      <c r="AY225" s="17" t="s">
        <v>150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83</v>
      </c>
      <c r="BK225" s="239">
        <f>ROUND(I225*H225,2)</f>
        <v>0</v>
      </c>
      <c r="BL225" s="17" t="s">
        <v>232</v>
      </c>
      <c r="BM225" s="238" t="s">
        <v>477</v>
      </c>
    </row>
    <row r="226" s="13" customFormat="1">
      <c r="A226" s="13"/>
      <c r="B226" s="240"/>
      <c r="C226" s="241"/>
      <c r="D226" s="242" t="s">
        <v>160</v>
      </c>
      <c r="E226" s="241"/>
      <c r="F226" s="244" t="s">
        <v>597</v>
      </c>
      <c r="G226" s="241"/>
      <c r="H226" s="245">
        <v>29.07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160</v>
      </c>
      <c r="AU226" s="251" t="s">
        <v>85</v>
      </c>
      <c r="AV226" s="13" t="s">
        <v>85</v>
      </c>
      <c r="AW226" s="13" t="s">
        <v>4</v>
      </c>
      <c r="AX226" s="13" t="s">
        <v>83</v>
      </c>
      <c r="AY226" s="251" t="s">
        <v>150</v>
      </c>
    </row>
    <row r="227" s="2" customFormat="1" ht="16.5" customHeight="1">
      <c r="A227" s="38"/>
      <c r="B227" s="39"/>
      <c r="C227" s="227" t="s">
        <v>325</v>
      </c>
      <c r="D227" s="227" t="s">
        <v>153</v>
      </c>
      <c r="E227" s="228" t="s">
        <v>480</v>
      </c>
      <c r="F227" s="229" t="s">
        <v>481</v>
      </c>
      <c r="G227" s="230" t="s">
        <v>173</v>
      </c>
      <c r="H227" s="231">
        <v>28.5</v>
      </c>
      <c r="I227" s="232"/>
      <c r="J227" s="233">
        <f>ROUND(I227*H227,2)</f>
        <v>0</v>
      </c>
      <c r="K227" s="229" t="s">
        <v>157</v>
      </c>
      <c r="L227" s="44"/>
      <c r="M227" s="234" t="s">
        <v>1</v>
      </c>
      <c r="N227" s="235" t="s">
        <v>41</v>
      </c>
      <c r="O227" s="91"/>
      <c r="P227" s="236">
        <f>O227*H227</f>
        <v>0</v>
      </c>
      <c r="Q227" s="236">
        <v>3.0000000000000001E-05</v>
      </c>
      <c r="R227" s="236">
        <f>Q227*H227</f>
        <v>0.00085500000000000007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232</v>
      </c>
      <c r="AT227" s="238" t="s">
        <v>153</v>
      </c>
      <c r="AU227" s="238" t="s">
        <v>85</v>
      </c>
      <c r="AY227" s="17" t="s">
        <v>150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83</v>
      </c>
      <c r="BK227" s="239">
        <f>ROUND(I227*H227,2)</f>
        <v>0</v>
      </c>
      <c r="BL227" s="17" t="s">
        <v>232</v>
      </c>
      <c r="BM227" s="238" t="s">
        <v>482</v>
      </c>
    </row>
    <row r="228" s="2" customFormat="1" ht="24.15" customHeight="1">
      <c r="A228" s="38"/>
      <c r="B228" s="39"/>
      <c r="C228" s="227" t="s">
        <v>330</v>
      </c>
      <c r="D228" s="227" t="s">
        <v>153</v>
      </c>
      <c r="E228" s="228" t="s">
        <v>484</v>
      </c>
      <c r="F228" s="229" t="s">
        <v>485</v>
      </c>
      <c r="G228" s="230" t="s">
        <v>156</v>
      </c>
      <c r="H228" s="231">
        <v>29</v>
      </c>
      <c r="I228" s="232"/>
      <c r="J228" s="233">
        <f>ROUND(I228*H228,2)</f>
        <v>0</v>
      </c>
      <c r="K228" s="229" t="s">
        <v>157</v>
      </c>
      <c r="L228" s="44"/>
      <c r="M228" s="234" t="s">
        <v>1</v>
      </c>
      <c r="N228" s="235" t="s">
        <v>41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232</v>
      </c>
      <c r="AT228" s="238" t="s">
        <v>153</v>
      </c>
      <c r="AU228" s="238" t="s">
        <v>85</v>
      </c>
      <c r="AY228" s="17" t="s">
        <v>150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83</v>
      </c>
      <c r="BK228" s="239">
        <f>ROUND(I228*H228,2)</f>
        <v>0</v>
      </c>
      <c r="BL228" s="17" t="s">
        <v>232</v>
      </c>
      <c r="BM228" s="238" t="s">
        <v>486</v>
      </c>
    </row>
    <row r="229" s="13" customFormat="1">
      <c r="A229" s="13"/>
      <c r="B229" s="240"/>
      <c r="C229" s="241"/>
      <c r="D229" s="242" t="s">
        <v>160</v>
      </c>
      <c r="E229" s="243" t="s">
        <v>1</v>
      </c>
      <c r="F229" s="244" t="s">
        <v>534</v>
      </c>
      <c r="G229" s="241"/>
      <c r="H229" s="245">
        <v>29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160</v>
      </c>
      <c r="AU229" s="251" t="s">
        <v>85</v>
      </c>
      <c r="AV229" s="13" t="s">
        <v>85</v>
      </c>
      <c r="AW229" s="13" t="s">
        <v>32</v>
      </c>
      <c r="AX229" s="13" t="s">
        <v>76</v>
      </c>
      <c r="AY229" s="251" t="s">
        <v>150</v>
      </c>
    </row>
    <row r="230" s="14" customFormat="1">
      <c r="A230" s="14"/>
      <c r="B230" s="252"/>
      <c r="C230" s="253"/>
      <c r="D230" s="242" t="s">
        <v>160</v>
      </c>
      <c r="E230" s="254" t="s">
        <v>1</v>
      </c>
      <c r="F230" s="255" t="s">
        <v>162</v>
      </c>
      <c r="G230" s="253"/>
      <c r="H230" s="256">
        <v>29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160</v>
      </c>
      <c r="AU230" s="262" t="s">
        <v>85</v>
      </c>
      <c r="AV230" s="14" t="s">
        <v>163</v>
      </c>
      <c r="AW230" s="14" t="s">
        <v>32</v>
      </c>
      <c r="AX230" s="14" t="s">
        <v>76</v>
      </c>
      <c r="AY230" s="262" t="s">
        <v>150</v>
      </c>
    </row>
    <row r="231" s="15" customFormat="1">
      <c r="A231" s="15"/>
      <c r="B231" s="263"/>
      <c r="C231" s="264"/>
      <c r="D231" s="242" t="s">
        <v>160</v>
      </c>
      <c r="E231" s="265" t="s">
        <v>1</v>
      </c>
      <c r="F231" s="266" t="s">
        <v>164</v>
      </c>
      <c r="G231" s="264"/>
      <c r="H231" s="267">
        <v>29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160</v>
      </c>
      <c r="AU231" s="273" t="s">
        <v>85</v>
      </c>
      <c r="AV231" s="15" t="s">
        <v>158</v>
      </c>
      <c r="AW231" s="15" t="s">
        <v>32</v>
      </c>
      <c r="AX231" s="15" t="s">
        <v>83</v>
      </c>
      <c r="AY231" s="273" t="s">
        <v>150</v>
      </c>
    </row>
    <row r="232" s="2" customFormat="1" ht="16.5" customHeight="1">
      <c r="A232" s="38"/>
      <c r="B232" s="39"/>
      <c r="C232" s="227" t="s">
        <v>336</v>
      </c>
      <c r="D232" s="227" t="s">
        <v>153</v>
      </c>
      <c r="E232" s="228" t="s">
        <v>488</v>
      </c>
      <c r="F232" s="229" t="s">
        <v>489</v>
      </c>
      <c r="G232" s="230" t="s">
        <v>156</v>
      </c>
      <c r="H232" s="231">
        <v>29</v>
      </c>
      <c r="I232" s="232"/>
      <c r="J232" s="233">
        <f>ROUND(I232*H232,2)</f>
        <v>0</v>
      </c>
      <c r="K232" s="229" t="s">
        <v>157</v>
      </c>
      <c r="L232" s="44"/>
      <c r="M232" s="234" t="s">
        <v>1</v>
      </c>
      <c r="N232" s="235" t="s">
        <v>41</v>
      </c>
      <c r="O232" s="91"/>
      <c r="P232" s="236">
        <f>O232*H232</f>
        <v>0</v>
      </c>
      <c r="Q232" s="236">
        <v>3.0000000000000001E-05</v>
      </c>
      <c r="R232" s="236">
        <f>Q232*H232</f>
        <v>0.00087000000000000001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232</v>
      </c>
      <c r="AT232" s="238" t="s">
        <v>153</v>
      </c>
      <c r="AU232" s="238" t="s">
        <v>85</v>
      </c>
      <c r="AY232" s="17" t="s">
        <v>150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83</v>
      </c>
      <c r="BK232" s="239">
        <f>ROUND(I232*H232,2)</f>
        <v>0</v>
      </c>
      <c r="BL232" s="17" t="s">
        <v>232</v>
      </c>
      <c r="BM232" s="238" t="s">
        <v>490</v>
      </c>
    </row>
    <row r="233" s="13" customFormat="1">
      <c r="A233" s="13"/>
      <c r="B233" s="240"/>
      <c r="C233" s="241"/>
      <c r="D233" s="242" t="s">
        <v>160</v>
      </c>
      <c r="E233" s="243" t="s">
        <v>1</v>
      </c>
      <c r="F233" s="244" t="s">
        <v>534</v>
      </c>
      <c r="G233" s="241"/>
      <c r="H233" s="245">
        <v>29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160</v>
      </c>
      <c r="AU233" s="251" t="s">
        <v>85</v>
      </c>
      <c r="AV233" s="13" t="s">
        <v>85</v>
      </c>
      <c r="AW233" s="13" t="s">
        <v>32</v>
      </c>
      <c r="AX233" s="13" t="s">
        <v>76</v>
      </c>
      <c r="AY233" s="251" t="s">
        <v>150</v>
      </c>
    </row>
    <row r="234" s="14" customFormat="1">
      <c r="A234" s="14"/>
      <c r="B234" s="252"/>
      <c r="C234" s="253"/>
      <c r="D234" s="242" t="s">
        <v>160</v>
      </c>
      <c r="E234" s="254" t="s">
        <v>1</v>
      </c>
      <c r="F234" s="255" t="s">
        <v>162</v>
      </c>
      <c r="G234" s="253"/>
      <c r="H234" s="256">
        <v>29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160</v>
      </c>
      <c r="AU234" s="262" t="s">
        <v>85</v>
      </c>
      <c r="AV234" s="14" t="s">
        <v>163</v>
      </c>
      <c r="AW234" s="14" t="s">
        <v>32</v>
      </c>
      <c r="AX234" s="14" t="s">
        <v>76</v>
      </c>
      <c r="AY234" s="262" t="s">
        <v>150</v>
      </c>
    </row>
    <row r="235" s="15" customFormat="1">
      <c r="A235" s="15"/>
      <c r="B235" s="263"/>
      <c r="C235" s="264"/>
      <c r="D235" s="242" t="s">
        <v>160</v>
      </c>
      <c r="E235" s="265" t="s">
        <v>1</v>
      </c>
      <c r="F235" s="266" t="s">
        <v>164</v>
      </c>
      <c r="G235" s="264"/>
      <c r="H235" s="267">
        <v>29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160</v>
      </c>
      <c r="AU235" s="273" t="s">
        <v>85</v>
      </c>
      <c r="AV235" s="15" t="s">
        <v>158</v>
      </c>
      <c r="AW235" s="15" t="s">
        <v>32</v>
      </c>
      <c r="AX235" s="15" t="s">
        <v>83</v>
      </c>
      <c r="AY235" s="273" t="s">
        <v>150</v>
      </c>
    </row>
    <row r="236" s="2" customFormat="1" ht="24.15" customHeight="1">
      <c r="A236" s="38"/>
      <c r="B236" s="39"/>
      <c r="C236" s="227" t="s">
        <v>341</v>
      </c>
      <c r="D236" s="227" t="s">
        <v>153</v>
      </c>
      <c r="E236" s="228" t="s">
        <v>492</v>
      </c>
      <c r="F236" s="229" t="s">
        <v>493</v>
      </c>
      <c r="G236" s="230" t="s">
        <v>258</v>
      </c>
      <c r="H236" s="284"/>
      <c r="I236" s="232"/>
      <c r="J236" s="233">
        <f>ROUND(I236*H236,2)</f>
        <v>0</v>
      </c>
      <c r="K236" s="229" t="s">
        <v>157</v>
      </c>
      <c r="L236" s="44"/>
      <c r="M236" s="234" t="s">
        <v>1</v>
      </c>
      <c r="N236" s="235" t="s">
        <v>41</v>
      </c>
      <c r="O236" s="91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232</v>
      </c>
      <c r="AT236" s="238" t="s">
        <v>153</v>
      </c>
      <c r="AU236" s="238" t="s">
        <v>85</v>
      </c>
      <c r="AY236" s="17" t="s">
        <v>150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83</v>
      </c>
      <c r="BK236" s="239">
        <f>ROUND(I236*H236,2)</f>
        <v>0</v>
      </c>
      <c r="BL236" s="17" t="s">
        <v>232</v>
      </c>
      <c r="BM236" s="238" t="s">
        <v>494</v>
      </c>
    </row>
    <row r="237" s="12" customFormat="1" ht="22.8" customHeight="1">
      <c r="A237" s="12"/>
      <c r="B237" s="211"/>
      <c r="C237" s="212"/>
      <c r="D237" s="213" t="s">
        <v>75</v>
      </c>
      <c r="E237" s="225" t="s">
        <v>495</v>
      </c>
      <c r="F237" s="225" t="s">
        <v>496</v>
      </c>
      <c r="G237" s="212"/>
      <c r="H237" s="212"/>
      <c r="I237" s="215"/>
      <c r="J237" s="226">
        <f>BK237</f>
        <v>0</v>
      </c>
      <c r="K237" s="212"/>
      <c r="L237" s="217"/>
      <c r="M237" s="218"/>
      <c r="N237" s="219"/>
      <c r="O237" s="219"/>
      <c r="P237" s="220">
        <f>SUM(P238:P258)</f>
        <v>0</v>
      </c>
      <c r="Q237" s="219"/>
      <c r="R237" s="220">
        <f>SUM(R238:R258)</f>
        <v>0.051385319999999998</v>
      </c>
      <c r="S237" s="219"/>
      <c r="T237" s="221">
        <f>SUM(T238:T258)</f>
        <v>0.015730199999999996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85</v>
      </c>
      <c r="AT237" s="223" t="s">
        <v>75</v>
      </c>
      <c r="AU237" s="223" t="s">
        <v>83</v>
      </c>
      <c r="AY237" s="222" t="s">
        <v>150</v>
      </c>
      <c r="BK237" s="224">
        <f>SUM(BK238:BK258)</f>
        <v>0</v>
      </c>
    </row>
    <row r="238" s="2" customFormat="1" ht="24.15" customHeight="1">
      <c r="A238" s="38"/>
      <c r="B238" s="39"/>
      <c r="C238" s="227" t="s">
        <v>345</v>
      </c>
      <c r="D238" s="227" t="s">
        <v>153</v>
      </c>
      <c r="E238" s="228" t="s">
        <v>498</v>
      </c>
      <c r="F238" s="229" t="s">
        <v>499</v>
      </c>
      <c r="G238" s="230" t="s">
        <v>156</v>
      </c>
      <c r="H238" s="231">
        <v>104.868</v>
      </c>
      <c r="I238" s="232"/>
      <c r="J238" s="233">
        <f>ROUND(I238*H238,2)</f>
        <v>0</v>
      </c>
      <c r="K238" s="229" t="s">
        <v>157</v>
      </c>
      <c r="L238" s="44"/>
      <c r="M238" s="234" t="s">
        <v>1</v>
      </c>
      <c r="N238" s="235" t="s">
        <v>41</v>
      </c>
      <c r="O238" s="91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232</v>
      </c>
      <c r="AT238" s="238" t="s">
        <v>153</v>
      </c>
      <c r="AU238" s="238" t="s">
        <v>85</v>
      </c>
      <c r="AY238" s="17" t="s">
        <v>150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83</v>
      </c>
      <c r="BK238" s="239">
        <f>ROUND(I238*H238,2)</f>
        <v>0</v>
      </c>
      <c r="BL238" s="17" t="s">
        <v>232</v>
      </c>
      <c r="BM238" s="238" t="s">
        <v>500</v>
      </c>
    </row>
    <row r="239" s="13" customFormat="1">
      <c r="A239" s="13"/>
      <c r="B239" s="240"/>
      <c r="C239" s="241"/>
      <c r="D239" s="242" t="s">
        <v>160</v>
      </c>
      <c r="E239" s="243" t="s">
        <v>1</v>
      </c>
      <c r="F239" s="244" t="s">
        <v>598</v>
      </c>
      <c r="G239" s="241"/>
      <c r="H239" s="245">
        <v>74.947000000000003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160</v>
      </c>
      <c r="AU239" s="251" t="s">
        <v>85</v>
      </c>
      <c r="AV239" s="13" t="s">
        <v>85</v>
      </c>
      <c r="AW239" s="13" t="s">
        <v>32</v>
      </c>
      <c r="AX239" s="13" t="s">
        <v>76</v>
      </c>
      <c r="AY239" s="251" t="s">
        <v>150</v>
      </c>
    </row>
    <row r="240" s="13" customFormat="1">
      <c r="A240" s="13"/>
      <c r="B240" s="240"/>
      <c r="C240" s="241"/>
      <c r="D240" s="242" t="s">
        <v>160</v>
      </c>
      <c r="E240" s="243" t="s">
        <v>1</v>
      </c>
      <c r="F240" s="244" t="s">
        <v>599</v>
      </c>
      <c r="G240" s="241"/>
      <c r="H240" s="245">
        <v>29.920999999999999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160</v>
      </c>
      <c r="AU240" s="251" t="s">
        <v>85</v>
      </c>
      <c r="AV240" s="13" t="s">
        <v>85</v>
      </c>
      <c r="AW240" s="13" t="s">
        <v>32</v>
      </c>
      <c r="AX240" s="13" t="s">
        <v>76</v>
      </c>
      <c r="AY240" s="251" t="s">
        <v>150</v>
      </c>
    </row>
    <row r="241" s="14" customFormat="1">
      <c r="A241" s="14"/>
      <c r="B241" s="252"/>
      <c r="C241" s="253"/>
      <c r="D241" s="242" t="s">
        <v>160</v>
      </c>
      <c r="E241" s="254" t="s">
        <v>1</v>
      </c>
      <c r="F241" s="255" t="s">
        <v>162</v>
      </c>
      <c r="G241" s="253"/>
      <c r="H241" s="256">
        <v>104.868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160</v>
      </c>
      <c r="AU241" s="262" t="s">
        <v>85</v>
      </c>
      <c r="AV241" s="14" t="s">
        <v>163</v>
      </c>
      <c r="AW241" s="14" t="s">
        <v>32</v>
      </c>
      <c r="AX241" s="14" t="s">
        <v>76</v>
      </c>
      <c r="AY241" s="262" t="s">
        <v>150</v>
      </c>
    </row>
    <row r="242" s="15" customFormat="1">
      <c r="A242" s="15"/>
      <c r="B242" s="263"/>
      <c r="C242" s="264"/>
      <c r="D242" s="242" t="s">
        <v>160</v>
      </c>
      <c r="E242" s="265" t="s">
        <v>106</v>
      </c>
      <c r="F242" s="266" t="s">
        <v>164</v>
      </c>
      <c r="G242" s="264"/>
      <c r="H242" s="267">
        <v>104.868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3" t="s">
        <v>160</v>
      </c>
      <c r="AU242" s="273" t="s">
        <v>85</v>
      </c>
      <c r="AV242" s="15" t="s">
        <v>158</v>
      </c>
      <c r="AW242" s="15" t="s">
        <v>32</v>
      </c>
      <c r="AX242" s="15" t="s">
        <v>83</v>
      </c>
      <c r="AY242" s="273" t="s">
        <v>150</v>
      </c>
    </row>
    <row r="243" s="2" customFormat="1" ht="24.15" customHeight="1">
      <c r="A243" s="38"/>
      <c r="B243" s="39"/>
      <c r="C243" s="227" t="s">
        <v>349</v>
      </c>
      <c r="D243" s="227" t="s">
        <v>153</v>
      </c>
      <c r="E243" s="228" t="s">
        <v>504</v>
      </c>
      <c r="F243" s="229" t="s">
        <v>505</v>
      </c>
      <c r="G243" s="230" t="s">
        <v>156</v>
      </c>
      <c r="H243" s="231">
        <v>104.868</v>
      </c>
      <c r="I243" s="232"/>
      <c r="J243" s="233">
        <f>ROUND(I243*H243,2)</f>
        <v>0</v>
      </c>
      <c r="K243" s="229" t="s">
        <v>157</v>
      </c>
      <c r="L243" s="44"/>
      <c r="M243" s="234" t="s">
        <v>1</v>
      </c>
      <c r="N243" s="235" t="s">
        <v>41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0.00014999999999999999</v>
      </c>
      <c r="T243" s="237">
        <f>S243*H243</f>
        <v>0.015730199999999996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232</v>
      </c>
      <c r="AT243" s="238" t="s">
        <v>153</v>
      </c>
      <c r="AU243" s="238" t="s">
        <v>85</v>
      </c>
      <c r="AY243" s="17" t="s">
        <v>150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83</v>
      </c>
      <c r="BK243" s="239">
        <f>ROUND(I243*H243,2)</f>
        <v>0</v>
      </c>
      <c r="BL243" s="17" t="s">
        <v>232</v>
      </c>
      <c r="BM243" s="238" t="s">
        <v>506</v>
      </c>
    </row>
    <row r="244" s="13" customFormat="1">
      <c r="A244" s="13"/>
      <c r="B244" s="240"/>
      <c r="C244" s="241"/>
      <c r="D244" s="242" t="s">
        <v>160</v>
      </c>
      <c r="E244" s="243" t="s">
        <v>1</v>
      </c>
      <c r="F244" s="244" t="s">
        <v>106</v>
      </c>
      <c r="G244" s="241"/>
      <c r="H244" s="245">
        <v>104.868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160</v>
      </c>
      <c r="AU244" s="251" t="s">
        <v>85</v>
      </c>
      <c r="AV244" s="13" t="s">
        <v>85</v>
      </c>
      <c r="AW244" s="13" t="s">
        <v>32</v>
      </c>
      <c r="AX244" s="13" t="s">
        <v>76</v>
      </c>
      <c r="AY244" s="251" t="s">
        <v>150</v>
      </c>
    </row>
    <row r="245" s="14" customFormat="1">
      <c r="A245" s="14"/>
      <c r="B245" s="252"/>
      <c r="C245" s="253"/>
      <c r="D245" s="242" t="s">
        <v>160</v>
      </c>
      <c r="E245" s="254" t="s">
        <v>1</v>
      </c>
      <c r="F245" s="255" t="s">
        <v>162</v>
      </c>
      <c r="G245" s="253"/>
      <c r="H245" s="256">
        <v>104.868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160</v>
      </c>
      <c r="AU245" s="262" t="s">
        <v>85</v>
      </c>
      <c r="AV245" s="14" t="s">
        <v>163</v>
      </c>
      <c r="AW245" s="14" t="s">
        <v>32</v>
      </c>
      <c r="AX245" s="14" t="s">
        <v>76</v>
      </c>
      <c r="AY245" s="262" t="s">
        <v>150</v>
      </c>
    </row>
    <row r="246" s="15" customFormat="1">
      <c r="A246" s="15"/>
      <c r="B246" s="263"/>
      <c r="C246" s="264"/>
      <c r="D246" s="242" t="s">
        <v>160</v>
      </c>
      <c r="E246" s="265" t="s">
        <v>1</v>
      </c>
      <c r="F246" s="266" t="s">
        <v>164</v>
      </c>
      <c r="G246" s="264"/>
      <c r="H246" s="267">
        <v>104.868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160</v>
      </c>
      <c r="AU246" s="273" t="s">
        <v>85</v>
      </c>
      <c r="AV246" s="15" t="s">
        <v>158</v>
      </c>
      <c r="AW246" s="15" t="s">
        <v>32</v>
      </c>
      <c r="AX246" s="15" t="s">
        <v>83</v>
      </c>
      <c r="AY246" s="273" t="s">
        <v>150</v>
      </c>
    </row>
    <row r="247" s="2" customFormat="1" ht="24.15" customHeight="1">
      <c r="A247" s="38"/>
      <c r="B247" s="39"/>
      <c r="C247" s="227" t="s">
        <v>353</v>
      </c>
      <c r="D247" s="227" t="s">
        <v>153</v>
      </c>
      <c r="E247" s="228" t="s">
        <v>508</v>
      </c>
      <c r="F247" s="229" t="s">
        <v>509</v>
      </c>
      <c r="G247" s="230" t="s">
        <v>156</v>
      </c>
      <c r="H247" s="231">
        <v>104.868</v>
      </c>
      <c r="I247" s="232"/>
      <c r="J247" s="233">
        <f>ROUND(I247*H247,2)</f>
        <v>0</v>
      </c>
      <c r="K247" s="229" t="s">
        <v>157</v>
      </c>
      <c r="L247" s="44"/>
      <c r="M247" s="234" t="s">
        <v>1</v>
      </c>
      <c r="N247" s="235" t="s">
        <v>41</v>
      </c>
      <c r="O247" s="91"/>
      <c r="P247" s="236">
        <f>O247*H247</f>
        <v>0</v>
      </c>
      <c r="Q247" s="236">
        <v>0.00020000000000000001</v>
      </c>
      <c r="R247" s="236">
        <f>Q247*H247</f>
        <v>0.020973599999999998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232</v>
      </c>
      <c r="AT247" s="238" t="s">
        <v>153</v>
      </c>
      <c r="AU247" s="238" t="s">
        <v>85</v>
      </c>
      <c r="AY247" s="17" t="s">
        <v>150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83</v>
      </c>
      <c r="BK247" s="239">
        <f>ROUND(I247*H247,2)</f>
        <v>0</v>
      </c>
      <c r="BL247" s="17" t="s">
        <v>232</v>
      </c>
      <c r="BM247" s="238" t="s">
        <v>510</v>
      </c>
    </row>
    <row r="248" s="13" customFormat="1">
      <c r="A248" s="13"/>
      <c r="B248" s="240"/>
      <c r="C248" s="241"/>
      <c r="D248" s="242" t="s">
        <v>160</v>
      </c>
      <c r="E248" s="243" t="s">
        <v>1</v>
      </c>
      <c r="F248" s="244" t="s">
        <v>106</v>
      </c>
      <c r="G248" s="241"/>
      <c r="H248" s="245">
        <v>104.868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160</v>
      </c>
      <c r="AU248" s="251" t="s">
        <v>85</v>
      </c>
      <c r="AV248" s="13" t="s">
        <v>85</v>
      </c>
      <c r="AW248" s="13" t="s">
        <v>32</v>
      </c>
      <c r="AX248" s="13" t="s">
        <v>76</v>
      </c>
      <c r="AY248" s="251" t="s">
        <v>150</v>
      </c>
    </row>
    <row r="249" s="14" customFormat="1">
      <c r="A249" s="14"/>
      <c r="B249" s="252"/>
      <c r="C249" s="253"/>
      <c r="D249" s="242" t="s">
        <v>160</v>
      </c>
      <c r="E249" s="254" t="s">
        <v>1</v>
      </c>
      <c r="F249" s="255" t="s">
        <v>162</v>
      </c>
      <c r="G249" s="253"/>
      <c r="H249" s="256">
        <v>104.868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160</v>
      </c>
      <c r="AU249" s="262" t="s">
        <v>85</v>
      </c>
      <c r="AV249" s="14" t="s">
        <v>163</v>
      </c>
      <c r="AW249" s="14" t="s">
        <v>32</v>
      </c>
      <c r="AX249" s="14" t="s">
        <v>76</v>
      </c>
      <c r="AY249" s="262" t="s">
        <v>150</v>
      </c>
    </row>
    <row r="250" s="15" customFormat="1">
      <c r="A250" s="15"/>
      <c r="B250" s="263"/>
      <c r="C250" s="264"/>
      <c r="D250" s="242" t="s">
        <v>160</v>
      </c>
      <c r="E250" s="265" t="s">
        <v>1</v>
      </c>
      <c r="F250" s="266" t="s">
        <v>164</v>
      </c>
      <c r="G250" s="264"/>
      <c r="H250" s="267">
        <v>104.868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3" t="s">
        <v>160</v>
      </c>
      <c r="AU250" s="273" t="s">
        <v>85</v>
      </c>
      <c r="AV250" s="15" t="s">
        <v>158</v>
      </c>
      <c r="AW250" s="15" t="s">
        <v>32</v>
      </c>
      <c r="AX250" s="15" t="s">
        <v>83</v>
      </c>
      <c r="AY250" s="273" t="s">
        <v>150</v>
      </c>
    </row>
    <row r="251" s="2" customFormat="1" ht="33" customHeight="1">
      <c r="A251" s="38"/>
      <c r="B251" s="39"/>
      <c r="C251" s="227" t="s">
        <v>358</v>
      </c>
      <c r="D251" s="227" t="s">
        <v>153</v>
      </c>
      <c r="E251" s="228" t="s">
        <v>512</v>
      </c>
      <c r="F251" s="229" t="s">
        <v>513</v>
      </c>
      <c r="G251" s="230" t="s">
        <v>156</v>
      </c>
      <c r="H251" s="231">
        <v>104.868</v>
      </c>
      <c r="I251" s="232"/>
      <c r="J251" s="233">
        <f>ROUND(I251*H251,2)</f>
        <v>0</v>
      </c>
      <c r="K251" s="229" t="s">
        <v>157</v>
      </c>
      <c r="L251" s="44"/>
      <c r="M251" s="234" t="s">
        <v>1</v>
      </c>
      <c r="N251" s="235" t="s">
        <v>41</v>
      </c>
      <c r="O251" s="91"/>
      <c r="P251" s="236">
        <f>O251*H251</f>
        <v>0</v>
      </c>
      <c r="Q251" s="236">
        <v>0.00025999999999999998</v>
      </c>
      <c r="R251" s="236">
        <f>Q251*H251</f>
        <v>0.027265679999999997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232</v>
      </c>
      <c r="AT251" s="238" t="s">
        <v>153</v>
      </c>
      <c r="AU251" s="238" t="s">
        <v>85</v>
      </c>
      <c r="AY251" s="17" t="s">
        <v>150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7" t="s">
        <v>83</v>
      </c>
      <c r="BK251" s="239">
        <f>ROUND(I251*H251,2)</f>
        <v>0</v>
      </c>
      <c r="BL251" s="17" t="s">
        <v>232</v>
      </c>
      <c r="BM251" s="238" t="s">
        <v>514</v>
      </c>
    </row>
    <row r="252" s="13" customFormat="1">
      <c r="A252" s="13"/>
      <c r="B252" s="240"/>
      <c r="C252" s="241"/>
      <c r="D252" s="242" t="s">
        <v>160</v>
      </c>
      <c r="E252" s="243" t="s">
        <v>1</v>
      </c>
      <c r="F252" s="244" t="s">
        <v>106</v>
      </c>
      <c r="G252" s="241"/>
      <c r="H252" s="245">
        <v>104.868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160</v>
      </c>
      <c r="AU252" s="251" t="s">
        <v>85</v>
      </c>
      <c r="AV252" s="13" t="s">
        <v>85</v>
      </c>
      <c r="AW252" s="13" t="s">
        <v>32</v>
      </c>
      <c r="AX252" s="13" t="s">
        <v>76</v>
      </c>
      <c r="AY252" s="251" t="s">
        <v>150</v>
      </c>
    </row>
    <row r="253" s="14" customFormat="1">
      <c r="A253" s="14"/>
      <c r="B253" s="252"/>
      <c r="C253" s="253"/>
      <c r="D253" s="242" t="s">
        <v>160</v>
      </c>
      <c r="E253" s="254" t="s">
        <v>1</v>
      </c>
      <c r="F253" s="255" t="s">
        <v>162</v>
      </c>
      <c r="G253" s="253"/>
      <c r="H253" s="256">
        <v>104.868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160</v>
      </c>
      <c r="AU253" s="262" t="s">
        <v>85</v>
      </c>
      <c r="AV253" s="14" t="s">
        <v>163</v>
      </c>
      <c r="AW253" s="14" t="s">
        <v>32</v>
      </c>
      <c r="AX253" s="14" t="s">
        <v>76</v>
      </c>
      <c r="AY253" s="262" t="s">
        <v>150</v>
      </c>
    </row>
    <row r="254" s="15" customFormat="1">
      <c r="A254" s="15"/>
      <c r="B254" s="263"/>
      <c r="C254" s="264"/>
      <c r="D254" s="242" t="s">
        <v>160</v>
      </c>
      <c r="E254" s="265" t="s">
        <v>1</v>
      </c>
      <c r="F254" s="266" t="s">
        <v>164</v>
      </c>
      <c r="G254" s="264"/>
      <c r="H254" s="267">
        <v>104.868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3" t="s">
        <v>160</v>
      </c>
      <c r="AU254" s="273" t="s">
        <v>85</v>
      </c>
      <c r="AV254" s="15" t="s">
        <v>158</v>
      </c>
      <c r="AW254" s="15" t="s">
        <v>32</v>
      </c>
      <c r="AX254" s="15" t="s">
        <v>83</v>
      </c>
      <c r="AY254" s="273" t="s">
        <v>150</v>
      </c>
    </row>
    <row r="255" s="2" customFormat="1" ht="33" customHeight="1">
      <c r="A255" s="38"/>
      <c r="B255" s="39"/>
      <c r="C255" s="227" t="s">
        <v>363</v>
      </c>
      <c r="D255" s="227" t="s">
        <v>153</v>
      </c>
      <c r="E255" s="228" t="s">
        <v>516</v>
      </c>
      <c r="F255" s="229" t="s">
        <v>517</v>
      </c>
      <c r="G255" s="230" t="s">
        <v>156</v>
      </c>
      <c r="H255" s="231">
        <v>104.868</v>
      </c>
      <c r="I255" s="232"/>
      <c r="J255" s="233">
        <f>ROUND(I255*H255,2)</f>
        <v>0</v>
      </c>
      <c r="K255" s="229" t="s">
        <v>157</v>
      </c>
      <c r="L255" s="44"/>
      <c r="M255" s="234" t="s">
        <v>1</v>
      </c>
      <c r="N255" s="235" t="s">
        <v>41</v>
      </c>
      <c r="O255" s="91"/>
      <c r="P255" s="236">
        <f>O255*H255</f>
        <v>0</v>
      </c>
      <c r="Q255" s="236">
        <v>3.0000000000000001E-05</v>
      </c>
      <c r="R255" s="236">
        <f>Q255*H255</f>
        <v>0.0031460400000000001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232</v>
      </c>
      <c r="AT255" s="238" t="s">
        <v>153</v>
      </c>
      <c r="AU255" s="238" t="s">
        <v>85</v>
      </c>
      <c r="AY255" s="17" t="s">
        <v>150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83</v>
      </c>
      <c r="BK255" s="239">
        <f>ROUND(I255*H255,2)</f>
        <v>0</v>
      </c>
      <c r="BL255" s="17" t="s">
        <v>232</v>
      </c>
      <c r="BM255" s="238" t="s">
        <v>518</v>
      </c>
    </row>
    <row r="256" s="13" customFormat="1">
      <c r="A256" s="13"/>
      <c r="B256" s="240"/>
      <c r="C256" s="241"/>
      <c r="D256" s="242" t="s">
        <v>160</v>
      </c>
      <c r="E256" s="243" t="s">
        <v>1</v>
      </c>
      <c r="F256" s="244" t="s">
        <v>106</v>
      </c>
      <c r="G256" s="241"/>
      <c r="H256" s="245">
        <v>104.868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160</v>
      </c>
      <c r="AU256" s="251" t="s">
        <v>85</v>
      </c>
      <c r="AV256" s="13" t="s">
        <v>85</v>
      </c>
      <c r="AW256" s="13" t="s">
        <v>32</v>
      </c>
      <c r="AX256" s="13" t="s">
        <v>76</v>
      </c>
      <c r="AY256" s="251" t="s">
        <v>150</v>
      </c>
    </row>
    <row r="257" s="14" customFormat="1">
      <c r="A257" s="14"/>
      <c r="B257" s="252"/>
      <c r="C257" s="253"/>
      <c r="D257" s="242" t="s">
        <v>160</v>
      </c>
      <c r="E257" s="254" t="s">
        <v>1</v>
      </c>
      <c r="F257" s="255" t="s">
        <v>162</v>
      </c>
      <c r="G257" s="253"/>
      <c r="H257" s="256">
        <v>104.868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160</v>
      </c>
      <c r="AU257" s="262" t="s">
        <v>85</v>
      </c>
      <c r="AV257" s="14" t="s">
        <v>163</v>
      </c>
      <c r="AW257" s="14" t="s">
        <v>32</v>
      </c>
      <c r="AX257" s="14" t="s">
        <v>76</v>
      </c>
      <c r="AY257" s="262" t="s">
        <v>150</v>
      </c>
    </row>
    <row r="258" s="15" customFormat="1">
      <c r="A258" s="15"/>
      <c r="B258" s="263"/>
      <c r="C258" s="264"/>
      <c r="D258" s="242" t="s">
        <v>160</v>
      </c>
      <c r="E258" s="265" t="s">
        <v>1</v>
      </c>
      <c r="F258" s="266" t="s">
        <v>164</v>
      </c>
      <c r="G258" s="264"/>
      <c r="H258" s="267">
        <v>104.868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3" t="s">
        <v>160</v>
      </c>
      <c r="AU258" s="273" t="s">
        <v>85</v>
      </c>
      <c r="AV258" s="15" t="s">
        <v>158</v>
      </c>
      <c r="AW258" s="15" t="s">
        <v>32</v>
      </c>
      <c r="AX258" s="15" t="s">
        <v>83</v>
      </c>
      <c r="AY258" s="273" t="s">
        <v>150</v>
      </c>
    </row>
    <row r="259" s="12" customFormat="1" ht="22.8" customHeight="1">
      <c r="A259" s="12"/>
      <c r="B259" s="211"/>
      <c r="C259" s="212"/>
      <c r="D259" s="213" t="s">
        <v>75</v>
      </c>
      <c r="E259" s="225" t="s">
        <v>519</v>
      </c>
      <c r="F259" s="225" t="s">
        <v>520</v>
      </c>
      <c r="G259" s="212"/>
      <c r="H259" s="212"/>
      <c r="I259" s="215"/>
      <c r="J259" s="226">
        <f>BK259</f>
        <v>0</v>
      </c>
      <c r="K259" s="212"/>
      <c r="L259" s="217"/>
      <c r="M259" s="218"/>
      <c r="N259" s="219"/>
      <c r="O259" s="219"/>
      <c r="P259" s="220">
        <f>SUM(P260:P263)</f>
        <v>0</v>
      </c>
      <c r="Q259" s="219"/>
      <c r="R259" s="220">
        <f>SUM(R260:R263)</f>
        <v>0</v>
      </c>
      <c r="S259" s="219"/>
      <c r="T259" s="221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2" t="s">
        <v>85</v>
      </c>
      <c r="AT259" s="223" t="s">
        <v>75</v>
      </c>
      <c r="AU259" s="223" t="s">
        <v>83</v>
      </c>
      <c r="AY259" s="222" t="s">
        <v>150</v>
      </c>
      <c r="BK259" s="224">
        <f>SUM(BK260:BK263)</f>
        <v>0</v>
      </c>
    </row>
    <row r="260" s="2" customFormat="1" ht="21.75" customHeight="1">
      <c r="A260" s="38"/>
      <c r="B260" s="39"/>
      <c r="C260" s="227" t="s">
        <v>368</v>
      </c>
      <c r="D260" s="227" t="s">
        <v>153</v>
      </c>
      <c r="E260" s="228" t="s">
        <v>600</v>
      </c>
      <c r="F260" s="229" t="s">
        <v>601</v>
      </c>
      <c r="G260" s="230" t="s">
        <v>249</v>
      </c>
      <c r="H260" s="231">
        <v>2</v>
      </c>
      <c r="I260" s="232"/>
      <c r="J260" s="233">
        <f>ROUND(I260*H260,2)</f>
        <v>0</v>
      </c>
      <c r="K260" s="229" t="s">
        <v>157</v>
      </c>
      <c r="L260" s="44"/>
      <c r="M260" s="234" t="s">
        <v>1</v>
      </c>
      <c r="N260" s="235" t="s">
        <v>41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232</v>
      </c>
      <c r="AT260" s="238" t="s">
        <v>153</v>
      </c>
      <c r="AU260" s="238" t="s">
        <v>85</v>
      </c>
      <c r="AY260" s="17" t="s">
        <v>150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83</v>
      </c>
      <c r="BK260" s="239">
        <f>ROUND(I260*H260,2)</f>
        <v>0</v>
      </c>
      <c r="BL260" s="17" t="s">
        <v>232</v>
      </c>
      <c r="BM260" s="238" t="s">
        <v>602</v>
      </c>
    </row>
    <row r="261" s="2" customFormat="1" ht="21.75" customHeight="1">
      <c r="A261" s="38"/>
      <c r="B261" s="39"/>
      <c r="C261" s="274" t="s">
        <v>372</v>
      </c>
      <c r="D261" s="274" t="s">
        <v>178</v>
      </c>
      <c r="E261" s="275" t="s">
        <v>603</v>
      </c>
      <c r="F261" s="276" t="s">
        <v>604</v>
      </c>
      <c r="G261" s="277" t="s">
        <v>339</v>
      </c>
      <c r="H261" s="278">
        <v>1</v>
      </c>
      <c r="I261" s="279"/>
      <c r="J261" s="280">
        <f>ROUND(I261*H261,2)</f>
        <v>0</v>
      </c>
      <c r="K261" s="276" t="s">
        <v>1</v>
      </c>
      <c r="L261" s="281"/>
      <c r="M261" s="282" t="s">
        <v>1</v>
      </c>
      <c r="N261" s="283" t="s">
        <v>41</v>
      </c>
      <c r="O261" s="91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293</v>
      </c>
      <c r="AT261" s="238" t="s">
        <v>178</v>
      </c>
      <c r="AU261" s="238" t="s">
        <v>85</v>
      </c>
      <c r="AY261" s="17" t="s">
        <v>150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83</v>
      </c>
      <c r="BK261" s="239">
        <f>ROUND(I261*H261,2)</f>
        <v>0</v>
      </c>
      <c r="BL261" s="17" t="s">
        <v>232</v>
      </c>
      <c r="BM261" s="238" t="s">
        <v>605</v>
      </c>
    </row>
    <row r="262" s="2" customFormat="1" ht="21.75" customHeight="1">
      <c r="A262" s="38"/>
      <c r="B262" s="39"/>
      <c r="C262" s="274" t="s">
        <v>378</v>
      </c>
      <c r="D262" s="274" t="s">
        <v>178</v>
      </c>
      <c r="E262" s="275" t="s">
        <v>606</v>
      </c>
      <c r="F262" s="276" t="s">
        <v>607</v>
      </c>
      <c r="G262" s="277" t="s">
        <v>339</v>
      </c>
      <c r="H262" s="278">
        <v>1</v>
      </c>
      <c r="I262" s="279"/>
      <c r="J262" s="280">
        <f>ROUND(I262*H262,2)</f>
        <v>0</v>
      </c>
      <c r="K262" s="276" t="s">
        <v>1</v>
      </c>
      <c r="L262" s="281"/>
      <c r="M262" s="282" t="s">
        <v>1</v>
      </c>
      <c r="N262" s="283" t="s">
        <v>41</v>
      </c>
      <c r="O262" s="91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293</v>
      </c>
      <c r="AT262" s="238" t="s">
        <v>178</v>
      </c>
      <c r="AU262" s="238" t="s">
        <v>85</v>
      </c>
      <c r="AY262" s="17" t="s">
        <v>150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83</v>
      </c>
      <c r="BK262" s="239">
        <f>ROUND(I262*H262,2)</f>
        <v>0</v>
      </c>
      <c r="BL262" s="17" t="s">
        <v>232</v>
      </c>
      <c r="BM262" s="238" t="s">
        <v>608</v>
      </c>
    </row>
    <row r="263" s="2" customFormat="1" ht="24.15" customHeight="1">
      <c r="A263" s="38"/>
      <c r="B263" s="39"/>
      <c r="C263" s="227" t="s">
        <v>383</v>
      </c>
      <c r="D263" s="227" t="s">
        <v>153</v>
      </c>
      <c r="E263" s="228" t="s">
        <v>609</v>
      </c>
      <c r="F263" s="229" t="s">
        <v>610</v>
      </c>
      <c r="G263" s="230" t="s">
        <v>258</v>
      </c>
      <c r="H263" s="284"/>
      <c r="I263" s="232"/>
      <c r="J263" s="233">
        <f>ROUND(I263*H263,2)</f>
        <v>0</v>
      </c>
      <c r="K263" s="229" t="s">
        <v>157</v>
      </c>
      <c r="L263" s="44"/>
      <c r="M263" s="290" t="s">
        <v>1</v>
      </c>
      <c r="N263" s="291" t="s">
        <v>41</v>
      </c>
      <c r="O263" s="287"/>
      <c r="P263" s="288">
        <f>O263*H263</f>
        <v>0</v>
      </c>
      <c r="Q263" s="288">
        <v>0</v>
      </c>
      <c r="R263" s="288">
        <f>Q263*H263</f>
        <v>0</v>
      </c>
      <c r="S263" s="288">
        <v>0</v>
      </c>
      <c r="T263" s="28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232</v>
      </c>
      <c r="AT263" s="238" t="s">
        <v>153</v>
      </c>
      <c r="AU263" s="238" t="s">
        <v>85</v>
      </c>
      <c r="AY263" s="17" t="s">
        <v>150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83</v>
      </c>
      <c r="BK263" s="239">
        <f>ROUND(I263*H263,2)</f>
        <v>0</v>
      </c>
      <c r="BL263" s="17" t="s">
        <v>232</v>
      </c>
      <c r="BM263" s="238" t="s">
        <v>611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DY00McVFKQQpObtU2yv9Qp54xzY5LX40K8Uc4dfCjRVHNZx90J3DIqqUkPa11VaV8c63hc7dGX3n00Zu761+jw==" hashValue="fDKnl+CNxYAyvQ1yDbUpi7/vxsGwrXG+I07G9Y7UNAZb0BWRuCVsZtRpIYPUietCbbIlpZLdJ8ke90NaklwCmA==" algorithmName="SHA-512" password="C6CD"/>
  <autoFilter ref="C129:K2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1" customFormat="1" ht="12" customHeight="1">
      <c r="B8" s="20"/>
      <c r="D8" s="151" t="s">
        <v>111</v>
      </c>
      <c r="L8" s="20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612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ROUND((SUM(BE125:BE150)),  2)</f>
        <v>0</v>
      </c>
      <c r="G35" s="38"/>
      <c r="H35" s="38"/>
      <c r="I35" s="165">
        <v>0.20999999999999999</v>
      </c>
      <c r="J35" s="164">
        <f>ROUND(((SUM(BE125:BE150))*I35),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ROUND((SUM(BF125:BF150)),  2)</f>
        <v>0</v>
      </c>
      <c r="G36" s="38"/>
      <c r="H36" s="38"/>
      <c r="I36" s="165">
        <v>0.14999999999999999</v>
      </c>
      <c r="J36" s="164">
        <f>ROUND(((SUM(BF125:BF150))*I36),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ROUND((SUM(BG125:BG150)),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ROUND((SUM(BH125:BH150)),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ROUND((SUM(BI125:BI150)),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ZTI - Zdravotechnika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HK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118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9"/>
      <c r="C99" s="190"/>
      <c r="D99" s="191" t="s">
        <v>125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613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614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615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616</v>
      </c>
      <c r="E103" s="197"/>
      <c r="F103" s="197"/>
      <c r="G103" s="197"/>
      <c r="H103" s="197"/>
      <c r="I103" s="197"/>
      <c r="J103" s="198">
        <f>J148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Univerzita Hradec Králové - Úprava respiria a zázemí IPaKC - Resíirium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112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ZTI - Zdravotechnika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HK</v>
      </c>
      <c r="G119" s="40"/>
      <c r="H119" s="40"/>
      <c r="I119" s="32" t="s">
        <v>22</v>
      </c>
      <c r="J119" s="79" t="str">
        <f>IF(J14="","",J14)</f>
        <v>21. 2. 2023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E17</f>
        <v>Univerzita Hradec Králové</v>
      </c>
      <c r="G121" s="40"/>
      <c r="H121" s="40"/>
      <c r="I121" s="32" t="s">
        <v>30</v>
      </c>
      <c r="J121" s="36" t="str">
        <f>E23</f>
        <v>ATELIER H1 &amp; ATELIER HÁJEK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>Martin Škrabal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136</v>
      </c>
      <c r="D124" s="203" t="s">
        <v>61</v>
      </c>
      <c r="E124" s="203" t="s">
        <v>57</v>
      </c>
      <c r="F124" s="203" t="s">
        <v>58</v>
      </c>
      <c r="G124" s="203" t="s">
        <v>137</v>
      </c>
      <c r="H124" s="203" t="s">
        <v>138</v>
      </c>
      <c r="I124" s="203" t="s">
        <v>139</v>
      </c>
      <c r="J124" s="203" t="s">
        <v>117</v>
      </c>
      <c r="K124" s="204" t="s">
        <v>140</v>
      </c>
      <c r="L124" s="205"/>
      <c r="M124" s="100" t="s">
        <v>1</v>
      </c>
      <c r="N124" s="101" t="s">
        <v>40</v>
      </c>
      <c r="O124" s="101" t="s">
        <v>141</v>
      </c>
      <c r="P124" s="101" t="s">
        <v>142</v>
      </c>
      <c r="Q124" s="101" t="s">
        <v>143</v>
      </c>
      <c r="R124" s="101" t="s">
        <v>144</v>
      </c>
      <c r="S124" s="101" t="s">
        <v>145</v>
      </c>
      <c r="T124" s="102" t="s">
        <v>146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147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0.010335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119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242</v>
      </c>
      <c r="F126" s="214" t="s">
        <v>243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P127+P132+P142+P148</f>
        <v>0</v>
      </c>
      <c r="Q126" s="219"/>
      <c r="R126" s="220">
        <f>R127+R132+R142+R148</f>
        <v>0.010335</v>
      </c>
      <c r="S126" s="219"/>
      <c r="T126" s="221">
        <f>T127+T132+T142+T148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75</v>
      </c>
      <c r="AU126" s="223" t="s">
        <v>76</v>
      </c>
      <c r="AY126" s="222" t="s">
        <v>150</v>
      </c>
      <c r="BK126" s="224">
        <f>BK127+BK132+BK142+BK148</f>
        <v>0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617</v>
      </c>
      <c r="F127" s="225" t="s">
        <v>618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SUM(P128:P131)</f>
        <v>0</v>
      </c>
      <c r="Q127" s="219"/>
      <c r="R127" s="220">
        <f>SUM(R128:R131)</f>
        <v>0.00023499999999999999</v>
      </c>
      <c r="S127" s="219"/>
      <c r="T127" s="22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75</v>
      </c>
      <c r="AU127" s="223" t="s">
        <v>83</v>
      </c>
      <c r="AY127" s="222" t="s">
        <v>150</v>
      </c>
      <c r="BK127" s="224">
        <f>SUM(BK128:BK131)</f>
        <v>0</v>
      </c>
    </row>
    <row r="128" s="2" customFormat="1" ht="16.5" customHeight="1">
      <c r="A128" s="38"/>
      <c r="B128" s="39"/>
      <c r="C128" s="227" t="s">
        <v>83</v>
      </c>
      <c r="D128" s="227" t="s">
        <v>153</v>
      </c>
      <c r="E128" s="228" t="s">
        <v>619</v>
      </c>
      <c r="F128" s="229" t="s">
        <v>620</v>
      </c>
      <c r="G128" s="230" t="s">
        <v>173</v>
      </c>
      <c r="H128" s="231">
        <v>0.5</v>
      </c>
      <c r="I128" s="232"/>
      <c r="J128" s="233">
        <f>ROUND(I128*H128,2)</f>
        <v>0</v>
      </c>
      <c r="K128" s="229" t="s">
        <v>157</v>
      </c>
      <c r="L128" s="44"/>
      <c r="M128" s="234" t="s">
        <v>1</v>
      </c>
      <c r="N128" s="235" t="s">
        <v>41</v>
      </c>
      <c r="O128" s="91"/>
      <c r="P128" s="236">
        <f>O128*H128</f>
        <v>0</v>
      </c>
      <c r="Q128" s="236">
        <v>0.00046999999999999999</v>
      </c>
      <c r="R128" s="236">
        <f>Q128*H128</f>
        <v>0.00023499999999999999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232</v>
      </c>
      <c r="AT128" s="238" t="s">
        <v>153</v>
      </c>
      <c r="AU128" s="238" t="s">
        <v>85</v>
      </c>
      <c r="AY128" s="17" t="s">
        <v>150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83</v>
      </c>
      <c r="BK128" s="239">
        <f>ROUND(I128*H128,2)</f>
        <v>0</v>
      </c>
      <c r="BL128" s="17" t="s">
        <v>232</v>
      </c>
      <c r="BM128" s="238" t="s">
        <v>621</v>
      </c>
    </row>
    <row r="129" s="2" customFormat="1" ht="16.5" customHeight="1">
      <c r="A129" s="38"/>
      <c r="B129" s="39"/>
      <c r="C129" s="227" t="s">
        <v>85</v>
      </c>
      <c r="D129" s="227" t="s">
        <v>153</v>
      </c>
      <c r="E129" s="228" t="s">
        <v>622</v>
      </c>
      <c r="F129" s="229" t="s">
        <v>623</v>
      </c>
      <c r="G129" s="230" t="s">
        <v>249</v>
      </c>
      <c r="H129" s="231">
        <v>1</v>
      </c>
      <c r="I129" s="232"/>
      <c r="J129" s="233">
        <f>ROUND(I129*H129,2)</f>
        <v>0</v>
      </c>
      <c r="K129" s="229" t="s">
        <v>157</v>
      </c>
      <c r="L129" s="44"/>
      <c r="M129" s="234" t="s">
        <v>1</v>
      </c>
      <c r="N129" s="235" t="s">
        <v>41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232</v>
      </c>
      <c r="AT129" s="238" t="s">
        <v>153</v>
      </c>
      <c r="AU129" s="238" t="s">
        <v>85</v>
      </c>
      <c r="AY129" s="17" t="s">
        <v>150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83</v>
      </c>
      <c r="BK129" s="239">
        <f>ROUND(I129*H129,2)</f>
        <v>0</v>
      </c>
      <c r="BL129" s="17" t="s">
        <v>232</v>
      </c>
      <c r="BM129" s="238" t="s">
        <v>624</v>
      </c>
    </row>
    <row r="130" s="2" customFormat="1" ht="21.75" customHeight="1">
      <c r="A130" s="38"/>
      <c r="B130" s="39"/>
      <c r="C130" s="227" t="s">
        <v>163</v>
      </c>
      <c r="D130" s="227" t="s">
        <v>153</v>
      </c>
      <c r="E130" s="228" t="s">
        <v>625</v>
      </c>
      <c r="F130" s="229" t="s">
        <v>626</v>
      </c>
      <c r="G130" s="230" t="s">
        <v>173</v>
      </c>
      <c r="H130" s="231">
        <v>0.5</v>
      </c>
      <c r="I130" s="232"/>
      <c r="J130" s="233">
        <f>ROUND(I130*H130,2)</f>
        <v>0</v>
      </c>
      <c r="K130" s="229" t="s">
        <v>157</v>
      </c>
      <c r="L130" s="44"/>
      <c r="M130" s="234" t="s">
        <v>1</v>
      </c>
      <c r="N130" s="235" t="s">
        <v>41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232</v>
      </c>
      <c r="AT130" s="238" t="s">
        <v>153</v>
      </c>
      <c r="AU130" s="238" t="s">
        <v>85</v>
      </c>
      <c r="AY130" s="17" t="s">
        <v>150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83</v>
      </c>
      <c r="BK130" s="239">
        <f>ROUND(I130*H130,2)</f>
        <v>0</v>
      </c>
      <c r="BL130" s="17" t="s">
        <v>232</v>
      </c>
      <c r="BM130" s="238" t="s">
        <v>627</v>
      </c>
    </row>
    <row r="131" s="2" customFormat="1" ht="24.15" customHeight="1">
      <c r="A131" s="38"/>
      <c r="B131" s="39"/>
      <c r="C131" s="227" t="s">
        <v>158</v>
      </c>
      <c r="D131" s="227" t="s">
        <v>153</v>
      </c>
      <c r="E131" s="228" t="s">
        <v>628</v>
      </c>
      <c r="F131" s="229" t="s">
        <v>629</v>
      </c>
      <c r="G131" s="230" t="s">
        <v>258</v>
      </c>
      <c r="H131" s="284"/>
      <c r="I131" s="232"/>
      <c r="J131" s="233">
        <f>ROUND(I131*H131,2)</f>
        <v>0</v>
      </c>
      <c r="K131" s="229" t="s">
        <v>157</v>
      </c>
      <c r="L131" s="44"/>
      <c r="M131" s="234" t="s">
        <v>1</v>
      </c>
      <c r="N131" s="235" t="s">
        <v>41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232</v>
      </c>
      <c r="AT131" s="238" t="s">
        <v>153</v>
      </c>
      <c r="AU131" s="238" t="s">
        <v>85</v>
      </c>
      <c r="AY131" s="17" t="s">
        <v>150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83</v>
      </c>
      <c r="BK131" s="239">
        <f>ROUND(I131*H131,2)</f>
        <v>0</v>
      </c>
      <c r="BL131" s="17" t="s">
        <v>232</v>
      </c>
      <c r="BM131" s="238" t="s">
        <v>630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631</v>
      </c>
      <c r="F132" s="225" t="s">
        <v>632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SUM(P133:P141)</f>
        <v>0</v>
      </c>
      <c r="Q132" s="219"/>
      <c r="R132" s="220">
        <f>SUM(R133:R141)</f>
        <v>0.0026100000000000003</v>
      </c>
      <c r="S132" s="219"/>
      <c r="T132" s="221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75</v>
      </c>
      <c r="AU132" s="223" t="s">
        <v>83</v>
      </c>
      <c r="AY132" s="222" t="s">
        <v>150</v>
      </c>
      <c r="BK132" s="224">
        <f>SUM(BK133:BK141)</f>
        <v>0</v>
      </c>
    </row>
    <row r="133" s="2" customFormat="1" ht="24.15" customHeight="1">
      <c r="A133" s="38"/>
      <c r="B133" s="39"/>
      <c r="C133" s="227" t="s">
        <v>177</v>
      </c>
      <c r="D133" s="227" t="s">
        <v>153</v>
      </c>
      <c r="E133" s="228" t="s">
        <v>633</v>
      </c>
      <c r="F133" s="229" t="s">
        <v>634</v>
      </c>
      <c r="G133" s="230" t="s">
        <v>173</v>
      </c>
      <c r="H133" s="231">
        <v>1</v>
      </c>
      <c r="I133" s="232"/>
      <c r="J133" s="233">
        <f>ROUND(I133*H133,2)</f>
        <v>0</v>
      </c>
      <c r="K133" s="229" t="s">
        <v>157</v>
      </c>
      <c r="L133" s="44"/>
      <c r="M133" s="234" t="s">
        <v>1</v>
      </c>
      <c r="N133" s="235" t="s">
        <v>41</v>
      </c>
      <c r="O133" s="91"/>
      <c r="P133" s="236">
        <f>O133*H133</f>
        <v>0</v>
      </c>
      <c r="Q133" s="236">
        <v>0.00051000000000000004</v>
      </c>
      <c r="R133" s="236">
        <f>Q133*H133</f>
        <v>0.00051000000000000004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232</v>
      </c>
      <c r="AT133" s="238" t="s">
        <v>153</v>
      </c>
      <c r="AU133" s="238" t="s">
        <v>85</v>
      </c>
      <c r="AY133" s="17" t="s">
        <v>150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83</v>
      </c>
      <c r="BK133" s="239">
        <f>ROUND(I133*H133,2)</f>
        <v>0</v>
      </c>
      <c r="BL133" s="17" t="s">
        <v>232</v>
      </c>
      <c r="BM133" s="238" t="s">
        <v>635</v>
      </c>
    </row>
    <row r="134" s="13" customFormat="1">
      <c r="A134" s="13"/>
      <c r="B134" s="240"/>
      <c r="C134" s="241"/>
      <c r="D134" s="242" t="s">
        <v>160</v>
      </c>
      <c r="E134" s="243" t="s">
        <v>1</v>
      </c>
      <c r="F134" s="244" t="s">
        <v>83</v>
      </c>
      <c r="G134" s="241"/>
      <c r="H134" s="245">
        <v>1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160</v>
      </c>
      <c r="AU134" s="251" t="s">
        <v>85</v>
      </c>
      <c r="AV134" s="13" t="s">
        <v>85</v>
      </c>
      <c r="AW134" s="13" t="s">
        <v>32</v>
      </c>
      <c r="AX134" s="13" t="s">
        <v>83</v>
      </c>
      <c r="AY134" s="251" t="s">
        <v>150</v>
      </c>
    </row>
    <row r="135" s="2" customFormat="1" ht="24.15" customHeight="1">
      <c r="A135" s="38"/>
      <c r="B135" s="39"/>
      <c r="C135" s="227" t="s">
        <v>151</v>
      </c>
      <c r="D135" s="227" t="s">
        <v>153</v>
      </c>
      <c r="E135" s="228" t="s">
        <v>636</v>
      </c>
      <c r="F135" s="229" t="s">
        <v>637</v>
      </c>
      <c r="G135" s="230" t="s">
        <v>173</v>
      </c>
      <c r="H135" s="231">
        <v>1</v>
      </c>
      <c r="I135" s="232"/>
      <c r="J135" s="233">
        <f>ROUND(I135*H135,2)</f>
        <v>0</v>
      </c>
      <c r="K135" s="229" t="s">
        <v>157</v>
      </c>
      <c r="L135" s="44"/>
      <c r="M135" s="234" t="s">
        <v>1</v>
      </c>
      <c r="N135" s="235" t="s">
        <v>41</v>
      </c>
      <c r="O135" s="91"/>
      <c r="P135" s="236">
        <f>O135*H135</f>
        <v>0</v>
      </c>
      <c r="Q135" s="236">
        <v>0.00084000000000000003</v>
      </c>
      <c r="R135" s="236">
        <f>Q135*H135</f>
        <v>0.00084000000000000003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232</v>
      </c>
      <c r="AT135" s="238" t="s">
        <v>153</v>
      </c>
      <c r="AU135" s="238" t="s">
        <v>85</v>
      </c>
      <c r="AY135" s="17" t="s">
        <v>150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83</v>
      </c>
      <c r="BK135" s="239">
        <f>ROUND(I135*H135,2)</f>
        <v>0</v>
      </c>
      <c r="BL135" s="17" t="s">
        <v>232</v>
      </c>
      <c r="BM135" s="238" t="s">
        <v>638</v>
      </c>
    </row>
    <row r="136" s="2" customFormat="1" ht="24.15" customHeight="1">
      <c r="A136" s="38"/>
      <c r="B136" s="39"/>
      <c r="C136" s="227" t="s">
        <v>191</v>
      </c>
      <c r="D136" s="227" t="s">
        <v>153</v>
      </c>
      <c r="E136" s="228" t="s">
        <v>639</v>
      </c>
      <c r="F136" s="229" t="s">
        <v>640</v>
      </c>
      <c r="G136" s="230" t="s">
        <v>641</v>
      </c>
      <c r="H136" s="231">
        <v>1</v>
      </c>
      <c r="I136" s="232"/>
      <c r="J136" s="233">
        <f>ROUND(I136*H136,2)</f>
        <v>0</v>
      </c>
      <c r="K136" s="229" t="s">
        <v>157</v>
      </c>
      <c r="L136" s="44"/>
      <c r="M136" s="234" t="s">
        <v>1</v>
      </c>
      <c r="N136" s="235" t="s">
        <v>41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232</v>
      </c>
      <c r="AT136" s="238" t="s">
        <v>153</v>
      </c>
      <c r="AU136" s="238" t="s">
        <v>85</v>
      </c>
      <c r="AY136" s="17" t="s">
        <v>150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83</v>
      </c>
      <c r="BK136" s="239">
        <f>ROUND(I136*H136,2)</f>
        <v>0</v>
      </c>
      <c r="BL136" s="17" t="s">
        <v>232</v>
      </c>
      <c r="BM136" s="238" t="s">
        <v>642</v>
      </c>
    </row>
    <row r="137" s="2" customFormat="1" ht="37.8" customHeight="1">
      <c r="A137" s="38"/>
      <c r="B137" s="39"/>
      <c r="C137" s="227" t="s">
        <v>181</v>
      </c>
      <c r="D137" s="227" t="s">
        <v>153</v>
      </c>
      <c r="E137" s="228" t="s">
        <v>643</v>
      </c>
      <c r="F137" s="229" t="s">
        <v>644</v>
      </c>
      <c r="G137" s="230" t="s">
        <v>173</v>
      </c>
      <c r="H137" s="231">
        <v>2</v>
      </c>
      <c r="I137" s="232"/>
      <c r="J137" s="233">
        <f>ROUND(I137*H137,2)</f>
        <v>0</v>
      </c>
      <c r="K137" s="229" t="s">
        <v>157</v>
      </c>
      <c r="L137" s="44"/>
      <c r="M137" s="234" t="s">
        <v>1</v>
      </c>
      <c r="N137" s="235" t="s">
        <v>41</v>
      </c>
      <c r="O137" s="91"/>
      <c r="P137" s="236">
        <f>O137*H137</f>
        <v>0</v>
      </c>
      <c r="Q137" s="236">
        <v>5.0000000000000002E-05</v>
      </c>
      <c r="R137" s="236">
        <f>Q137*H137</f>
        <v>0.00010000000000000001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232</v>
      </c>
      <c r="AT137" s="238" t="s">
        <v>153</v>
      </c>
      <c r="AU137" s="238" t="s">
        <v>85</v>
      </c>
      <c r="AY137" s="17" t="s">
        <v>150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83</v>
      </c>
      <c r="BK137" s="239">
        <f>ROUND(I137*H137,2)</f>
        <v>0</v>
      </c>
      <c r="BL137" s="17" t="s">
        <v>232</v>
      </c>
      <c r="BM137" s="238" t="s">
        <v>645</v>
      </c>
    </row>
    <row r="138" s="2" customFormat="1" ht="21.75" customHeight="1">
      <c r="A138" s="38"/>
      <c r="B138" s="39"/>
      <c r="C138" s="227" t="s">
        <v>189</v>
      </c>
      <c r="D138" s="227" t="s">
        <v>153</v>
      </c>
      <c r="E138" s="228" t="s">
        <v>646</v>
      </c>
      <c r="F138" s="229" t="s">
        <v>647</v>
      </c>
      <c r="G138" s="230" t="s">
        <v>249</v>
      </c>
      <c r="H138" s="231">
        <v>2</v>
      </c>
      <c r="I138" s="232"/>
      <c r="J138" s="233">
        <f>ROUND(I138*H138,2)</f>
        <v>0</v>
      </c>
      <c r="K138" s="229" t="s">
        <v>157</v>
      </c>
      <c r="L138" s="44"/>
      <c r="M138" s="234" t="s">
        <v>1</v>
      </c>
      <c r="N138" s="235" t="s">
        <v>41</v>
      </c>
      <c r="O138" s="91"/>
      <c r="P138" s="236">
        <f>O138*H138</f>
        <v>0</v>
      </c>
      <c r="Q138" s="236">
        <v>0.00017000000000000001</v>
      </c>
      <c r="R138" s="236">
        <f>Q138*H138</f>
        <v>0.00034000000000000002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232</v>
      </c>
      <c r="AT138" s="238" t="s">
        <v>153</v>
      </c>
      <c r="AU138" s="238" t="s">
        <v>85</v>
      </c>
      <c r="AY138" s="17" t="s">
        <v>150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83</v>
      </c>
      <c r="BK138" s="239">
        <f>ROUND(I138*H138,2)</f>
        <v>0</v>
      </c>
      <c r="BL138" s="17" t="s">
        <v>232</v>
      </c>
      <c r="BM138" s="238" t="s">
        <v>648</v>
      </c>
    </row>
    <row r="139" s="2" customFormat="1" ht="24.15" customHeight="1">
      <c r="A139" s="38"/>
      <c r="B139" s="39"/>
      <c r="C139" s="227" t="s">
        <v>203</v>
      </c>
      <c r="D139" s="227" t="s">
        <v>153</v>
      </c>
      <c r="E139" s="228" t="s">
        <v>649</v>
      </c>
      <c r="F139" s="229" t="s">
        <v>650</v>
      </c>
      <c r="G139" s="230" t="s">
        <v>173</v>
      </c>
      <c r="H139" s="231">
        <v>2</v>
      </c>
      <c r="I139" s="232"/>
      <c r="J139" s="233">
        <f>ROUND(I139*H139,2)</f>
        <v>0</v>
      </c>
      <c r="K139" s="229" t="s">
        <v>157</v>
      </c>
      <c r="L139" s="44"/>
      <c r="M139" s="234" t="s">
        <v>1</v>
      </c>
      <c r="N139" s="235" t="s">
        <v>41</v>
      </c>
      <c r="O139" s="91"/>
      <c r="P139" s="236">
        <f>O139*H139</f>
        <v>0</v>
      </c>
      <c r="Q139" s="236">
        <v>0.00040000000000000002</v>
      </c>
      <c r="R139" s="236">
        <f>Q139*H139</f>
        <v>0.00080000000000000004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232</v>
      </c>
      <c r="AT139" s="238" t="s">
        <v>153</v>
      </c>
      <c r="AU139" s="238" t="s">
        <v>85</v>
      </c>
      <c r="AY139" s="17" t="s">
        <v>150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83</v>
      </c>
      <c r="BK139" s="239">
        <f>ROUND(I139*H139,2)</f>
        <v>0</v>
      </c>
      <c r="BL139" s="17" t="s">
        <v>232</v>
      </c>
      <c r="BM139" s="238" t="s">
        <v>651</v>
      </c>
    </row>
    <row r="140" s="2" customFormat="1" ht="21.75" customHeight="1">
      <c r="A140" s="38"/>
      <c r="B140" s="39"/>
      <c r="C140" s="227" t="s">
        <v>207</v>
      </c>
      <c r="D140" s="227" t="s">
        <v>153</v>
      </c>
      <c r="E140" s="228" t="s">
        <v>652</v>
      </c>
      <c r="F140" s="229" t="s">
        <v>653</v>
      </c>
      <c r="G140" s="230" t="s">
        <v>173</v>
      </c>
      <c r="H140" s="231">
        <v>2</v>
      </c>
      <c r="I140" s="232"/>
      <c r="J140" s="233">
        <f>ROUND(I140*H140,2)</f>
        <v>0</v>
      </c>
      <c r="K140" s="229" t="s">
        <v>157</v>
      </c>
      <c r="L140" s="44"/>
      <c r="M140" s="234" t="s">
        <v>1</v>
      </c>
      <c r="N140" s="235" t="s">
        <v>41</v>
      </c>
      <c r="O140" s="91"/>
      <c r="P140" s="236">
        <f>O140*H140</f>
        <v>0</v>
      </c>
      <c r="Q140" s="236">
        <v>1.0000000000000001E-05</v>
      </c>
      <c r="R140" s="236">
        <f>Q140*H140</f>
        <v>2.0000000000000002E-05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232</v>
      </c>
      <c r="AT140" s="238" t="s">
        <v>153</v>
      </c>
      <c r="AU140" s="238" t="s">
        <v>85</v>
      </c>
      <c r="AY140" s="17" t="s">
        <v>150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83</v>
      </c>
      <c r="BK140" s="239">
        <f>ROUND(I140*H140,2)</f>
        <v>0</v>
      </c>
      <c r="BL140" s="17" t="s">
        <v>232</v>
      </c>
      <c r="BM140" s="238" t="s">
        <v>654</v>
      </c>
    </row>
    <row r="141" s="2" customFormat="1" ht="24.15" customHeight="1">
      <c r="A141" s="38"/>
      <c r="B141" s="39"/>
      <c r="C141" s="227" t="s">
        <v>212</v>
      </c>
      <c r="D141" s="227" t="s">
        <v>153</v>
      </c>
      <c r="E141" s="228" t="s">
        <v>655</v>
      </c>
      <c r="F141" s="229" t="s">
        <v>656</v>
      </c>
      <c r="G141" s="230" t="s">
        <v>258</v>
      </c>
      <c r="H141" s="284"/>
      <c r="I141" s="232"/>
      <c r="J141" s="233">
        <f>ROUND(I141*H141,2)</f>
        <v>0</v>
      </c>
      <c r="K141" s="229" t="s">
        <v>157</v>
      </c>
      <c r="L141" s="44"/>
      <c r="M141" s="234" t="s">
        <v>1</v>
      </c>
      <c r="N141" s="235" t="s">
        <v>41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232</v>
      </c>
      <c r="AT141" s="238" t="s">
        <v>153</v>
      </c>
      <c r="AU141" s="238" t="s">
        <v>85</v>
      </c>
      <c r="AY141" s="17" t="s">
        <v>150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83</v>
      </c>
      <c r="BK141" s="239">
        <f>ROUND(I141*H141,2)</f>
        <v>0</v>
      </c>
      <c r="BL141" s="17" t="s">
        <v>232</v>
      </c>
      <c r="BM141" s="238" t="s">
        <v>657</v>
      </c>
    </row>
    <row r="142" s="12" customFormat="1" ht="22.8" customHeight="1">
      <c r="A142" s="12"/>
      <c r="B142" s="211"/>
      <c r="C142" s="212"/>
      <c r="D142" s="213" t="s">
        <v>75</v>
      </c>
      <c r="E142" s="225" t="s">
        <v>658</v>
      </c>
      <c r="F142" s="225" t="s">
        <v>659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SUM(P143:P147)</f>
        <v>0</v>
      </c>
      <c r="Q142" s="219"/>
      <c r="R142" s="220">
        <f>SUM(R143:R147)</f>
        <v>0.007490000000000001</v>
      </c>
      <c r="S142" s="219"/>
      <c r="T142" s="221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75</v>
      </c>
      <c r="AU142" s="223" t="s">
        <v>83</v>
      </c>
      <c r="AY142" s="222" t="s">
        <v>150</v>
      </c>
      <c r="BK142" s="224">
        <f>SUM(BK143:BK147)</f>
        <v>0</v>
      </c>
    </row>
    <row r="143" s="2" customFormat="1" ht="33" customHeight="1">
      <c r="A143" s="38"/>
      <c r="B143" s="39"/>
      <c r="C143" s="227" t="s">
        <v>219</v>
      </c>
      <c r="D143" s="227" t="s">
        <v>153</v>
      </c>
      <c r="E143" s="228" t="s">
        <v>660</v>
      </c>
      <c r="F143" s="229" t="s">
        <v>661</v>
      </c>
      <c r="G143" s="230" t="s">
        <v>641</v>
      </c>
      <c r="H143" s="231">
        <v>1</v>
      </c>
      <c r="I143" s="232"/>
      <c r="J143" s="233">
        <f>ROUND(I143*H143,2)</f>
        <v>0</v>
      </c>
      <c r="K143" s="229" t="s">
        <v>157</v>
      </c>
      <c r="L143" s="44"/>
      <c r="M143" s="234" t="s">
        <v>1</v>
      </c>
      <c r="N143" s="235" t="s">
        <v>41</v>
      </c>
      <c r="O143" s="91"/>
      <c r="P143" s="236">
        <f>O143*H143</f>
        <v>0</v>
      </c>
      <c r="Q143" s="236">
        <v>0.0049300000000000004</v>
      </c>
      <c r="R143" s="236">
        <f>Q143*H143</f>
        <v>0.0049300000000000004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232</v>
      </c>
      <c r="AT143" s="238" t="s">
        <v>153</v>
      </c>
      <c r="AU143" s="238" t="s">
        <v>85</v>
      </c>
      <c r="AY143" s="17" t="s">
        <v>150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83</v>
      </c>
      <c r="BK143" s="239">
        <f>ROUND(I143*H143,2)</f>
        <v>0</v>
      </c>
      <c r="BL143" s="17" t="s">
        <v>232</v>
      </c>
      <c r="BM143" s="238" t="s">
        <v>662</v>
      </c>
    </row>
    <row r="144" s="2" customFormat="1" ht="24.15" customHeight="1">
      <c r="A144" s="38"/>
      <c r="B144" s="39"/>
      <c r="C144" s="227" t="s">
        <v>224</v>
      </c>
      <c r="D144" s="227" t="s">
        <v>153</v>
      </c>
      <c r="E144" s="228" t="s">
        <v>663</v>
      </c>
      <c r="F144" s="229" t="s">
        <v>664</v>
      </c>
      <c r="G144" s="230" t="s">
        <v>641</v>
      </c>
      <c r="H144" s="231">
        <v>2</v>
      </c>
      <c r="I144" s="232"/>
      <c r="J144" s="233">
        <f>ROUND(I144*H144,2)</f>
        <v>0</v>
      </c>
      <c r="K144" s="229" t="s">
        <v>157</v>
      </c>
      <c r="L144" s="44"/>
      <c r="M144" s="234" t="s">
        <v>1</v>
      </c>
      <c r="N144" s="235" t="s">
        <v>41</v>
      </c>
      <c r="O144" s="91"/>
      <c r="P144" s="236">
        <f>O144*H144</f>
        <v>0</v>
      </c>
      <c r="Q144" s="236">
        <v>0.00024000000000000001</v>
      </c>
      <c r="R144" s="236">
        <f>Q144*H144</f>
        <v>0.00048000000000000001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232</v>
      </c>
      <c r="AT144" s="238" t="s">
        <v>153</v>
      </c>
      <c r="AU144" s="238" t="s">
        <v>85</v>
      </c>
      <c r="AY144" s="17" t="s">
        <v>150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83</v>
      </c>
      <c r="BK144" s="239">
        <f>ROUND(I144*H144,2)</f>
        <v>0</v>
      </c>
      <c r="BL144" s="17" t="s">
        <v>232</v>
      </c>
      <c r="BM144" s="238" t="s">
        <v>665</v>
      </c>
    </row>
    <row r="145" s="2" customFormat="1" ht="24.15" customHeight="1">
      <c r="A145" s="38"/>
      <c r="B145" s="39"/>
      <c r="C145" s="227" t="s">
        <v>8</v>
      </c>
      <c r="D145" s="227" t="s">
        <v>153</v>
      </c>
      <c r="E145" s="228" t="s">
        <v>666</v>
      </c>
      <c r="F145" s="229" t="s">
        <v>667</v>
      </c>
      <c r="G145" s="230" t="s">
        <v>641</v>
      </c>
      <c r="H145" s="231">
        <v>1</v>
      </c>
      <c r="I145" s="232"/>
      <c r="J145" s="233">
        <f>ROUND(I145*H145,2)</f>
        <v>0</v>
      </c>
      <c r="K145" s="229" t="s">
        <v>157</v>
      </c>
      <c r="L145" s="44"/>
      <c r="M145" s="234" t="s">
        <v>1</v>
      </c>
      <c r="N145" s="235" t="s">
        <v>41</v>
      </c>
      <c r="O145" s="91"/>
      <c r="P145" s="236">
        <f>O145*H145</f>
        <v>0</v>
      </c>
      <c r="Q145" s="236">
        <v>0.0018</v>
      </c>
      <c r="R145" s="236">
        <f>Q145*H145</f>
        <v>0.0018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232</v>
      </c>
      <c r="AT145" s="238" t="s">
        <v>153</v>
      </c>
      <c r="AU145" s="238" t="s">
        <v>85</v>
      </c>
      <c r="AY145" s="17" t="s">
        <v>150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83</v>
      </c>
      <c r="BK145" s="239">
        <f>ROUND(I145*H145,2)</f>
        <v>0</v>
      </c>
      <c r="BL145" s="17" t="s">
        <v>232</v>
      </c>
      <c r="BM145" s="238" t="s">
        <v>668</v>
      </c>
    </row>
    <row r="146" s="2" customFormat="1" ht="16.5" customHeight="1">
      <c r="A146" s="38"/>
      <c r="B146" s="39"/>
      <c r="C146" s="227" t="s">
        <v>232</v>
      </c>
      <c r="D146" s="227" t="s">
        <v>153</v>
      </c>
      <c r="E146" s="228" t="s">
        <v>669</v>
      </c>
      <c r="F146" s="229" t="s">
        <v>670</v>
      </c>
      <c r="G146" s="230" t="s">
        <v>249</v>
      </c>
      <c r="H146" s="231">
        <v>1</v>
      </c>
      <c r="I146" s="232"/>
      <c r="J146" s="233">
        <f>ROUND(I146*H146,2)</f>
        <v>0</v>
      </c>
      <c r="K146" s="229" t="s">
        <v>157</v>
      </c>
      <c r="L146" s="44"/>
      <c r="M146" s="234" t="s">
        <v>1</v>
      </c>
      <c r="N146" s="235" t="s">
        <v>41</v>
      </c>
      <c r="O146" s="91"/>
      <c r="P146" s="236">
        <f>O146*H146</f>
        <v>0</v>
      </c>
      <c r="Q146" s="236">
        <v>0.00027999999999999998</v>
      </c>
      <c r="R146" s="236">
        <f>Q146*H146</f>
        <v>0.00027999999999999998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232</v>
      </c>
      <c r="AT146" s="238" t="s">
        <v>153</v>
      </c>
      <c r="AU146" s="238" t="s">
        <v>85</v>
      </c>
      <c r="AY146" s="17" t="s">
        <v>150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83</v>
      </c>
      <c r="BK146" s="239">
        <f>ROUND(I146*H146,2)</f>
        <v>0</v>
      </c>
      <c r="BL146" s="17" t="s">
        <v>232</v>
      </c>
      <c r="BM146" s="238" t="s">
        <v>671</v>
      </c>
    </row>
    <row r="147" s="2" customFormat="1" ht="24.15" customHeight="1">
      <c r="A147" s="38"/>
      <c r="B147" s="39"/>
      <c r="C147" s="227" t="s">
        <v>238</v>
      </c>
      <c r="D147" s="227" t="s">
        <v>153</v>
      </c>
      <c r="E147" s="228" t="s">
        <v>672</v>
      </c>
      <c r="F147" s="229" t="s">
        <v>673</v>
      </c>
      <c r="G147" s="230" t="s">
        <v>258</v>
      </c>
      <c r="H147" s="284"/>
      <c r="I147" s="232"/>
      <c r="J147" s="233">
        <f>ROUND(I147*H147,2)</f>
        <v>0</v>
      </c>
      <c r="K147" s="229" t="s">
        <v>157</v>
      </c>
      <c r="L147" s="44"/>
      <c r="M147" s="234" t="s">
        <v>1</v>
      </c>
      <c r="N147" s="235" t="s">
        <v>41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232</v>
      </c>
      <c r="AT147" s="238" t="s">
        <v>153</v>
      </c>
      <c r="AU147" s="238" t="s">
        <v>85</v>
      </c>
      <c r="AY147" s="17" t="s">
        <v>150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83</v>
      </c>
      <c r="BK147" s="239">
        <f>ROUND(I147*H147,2)</f>
        <v>0</v>
      </c>
      <c r="BL147" s="17" t="s">
        <v>232</v>
      </c>
      <c r="BM147" s="238" t="s">
        <v>674</v>
      </c>
    </row>
    <row r="148" s="12" customFormat="1" ht="22.8" customHeight="1">
      <c r="A148" s="12"/>
      <c r="B148" s="211"/>
      <c r="C148" s="212"/>
      <c r="D148" s="213" t="s">
        <v>75</v>
      </c>
      <c r="E148" s="225" t="s">
        <v>675</v>
      </c>
      <c r="F148" s="225" t="s">
        <v>676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SUM(P149:P150)</f>
        <v>0</v>
      </c>
      <c r="Q148" s="219"/>
      <c r="R148" s="220">
        <f>SUM(R149:R150)</f>
        <v>0</v>
      </c>
      <c r="S148" s="219"/>
      <c r="T148" s="221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83</v>
      </c>
      <c r="AT148" s="223" t="s">
        <v>75</v>
      </c>
      <c r="AU148" s="223" t="s">
        <v>83</v>
      </c>
      <c r="AY148" s="222" t="s">
        <v>150</v>
      </c>
      <c r="BK148" s="224">
        <f>SUM(BK149:BK150)</f>
        <v>0</v>
      </c>
    </row>
    <row r="149" s="2" customFormat="1" ht="16.5" customHeight="1">
      <c r="A149" s="38"/>
      <c r="B149" s="39"/>
      <c r="C149" s="227" t="s">
        <v>246</v>
      </c>
      <c r="D149" s="227" t="s">
        <v>153</v>
      </c>
      <c r="E149" s="228" t="s">
        <v>677</v>
      </c>
      <c r="F149" s="229" t="s">
        <v>678</v>
      </c>
      <c r="G149" s="230" t="s">
        <v>641</v>
      </c>
      <c r="H149" s="231">
        <v>1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41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158</v>
      </c>
      <c r="AT149" s="238" t="s">
        <v>153</v>
      </c>
      <c r="AU149" s="238" t="s">
        <v>85</v>
      </c>
      <c r="AY149" s="17" t="s">
        <v>150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83</v>
      </c>
      <c r="BK149" s="239">
        <f>ROUND(I149*H149,2)</f>
        <v>0</v>
      </c>
      <c r="BL149" s="17" t="s">
        <v>158</v>
      </c>
      <c r="BM149" s="238" t="s">
        <v>679</v>
      </c>
    </row>
    <row r="150" s="2" customFormat="1" ht="16.5" customHeight="1">
      <c r="A150" s="38"/>
      <c r="B150" s="39"/>
      <c r="C150" s="227" t="s">
        <v>251</v>
      </c>
      <c r="D150" s="227" t="s">
        <v>153</v>
      </c>
      <c r="E150" s="228" t="s">
        <v>680</v>
      </c>
      <c r="F150" s="229" t="s">
        <v>681</v>
      </c>
      <c r="G150" s="230" t="s">
        <v>641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90" t="s">
        <v>1</v>
      </c>
      <c r="N150" s="291" t="s">
        <v>41</v>
      </c>
      <c r="O150" s="287"/>
      <c r="P150" s="288">
        <f>O150*H150</f>
        <v>0</v>
      </c>
      <c r="Q150" s="288">
        <v>0</v>
      </c>
      <c r="R150" s="288">
        <f>Q150*H150</f>
        <v>0</v>
      </c>
      <c r="S150" s="288">
        <v>0</v>
      </c>
      <c r="T150" s="28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158</v>
      </c>
      <c r="AT150" s="238" t="s">
        <v>153</v>
      </c>
      <c r="AU150" s="238" t="s">
        <v>85</v>
      </c>
      <c r="AY150" s="17" t="s">
        <v>150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83</v>
      </c>
      <c r="BK150" s="239">
        <f>ROUND(I150*H150,2)</f>
        <v>0</v>
      </c>
      <c r="BL150" s="17" t="s">
        <v>158</v>
      </c>
      <c r="BM150" s="238" t="s">
        <v>682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w81WVcUEZHSTWp+05ChAHa1gph7E31FkpkTrvO648q0MNvu88KSIwbo1y6eKfqFoKY3XhkwOyGiGgw6tsRciHQ==" hashValue="zvph3I9QNSzCpGy74dafF9WmHrYJt8pnsFD0e4tf+Uivfwwh4mTMDG88eNZK32HCUqy0TZudQs5IccCn9S7aRg==" algorithmName="SHA-512" password="C6CD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1" customFormat="1" ht="12" customHeight="1">
      <c r="B8" s="20"/>
      <c r="D8" s="151" t="s">
        <v>111</v>
      </c>
      <c r="L8" s="20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683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684</v>
      </c>
      <c r="G14" s="38"/>
      <c r="H14" s="38"/>
      <c r="I14" s="151" t="s">
        <v>22</v>
      </c>
      <c r="J14" s="154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Univerzita Hradec Králové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ATELIER H1 &amp; ATELIER HÁJEK s.r.o.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Martin Škrabal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ROUND((SUM(BE129:BE184)),  2)</f>
        <v>0</v>
      </c>
      <c r="G35" s="38"/>
      <c r="H35" s="38"/>
      <c r="I35" s="165">
        <v>0.20999999999999999</v>
      </c>
      <c r="J35" s="164">
        <f>ROUND(((SUM(BE129:BE184))*I35),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ROUND((SUM(BF129:BF184)),  2)</f>
        <v>0</v>
      </c>
      <c r="G36" s="38"/>
      <c r="H36" s="38"/>
      <c r="I36" s="165">
        <v>0.14999999999999999</v>
      </c>
      <c r="J36" s="164">
        <f>ROUND(((SUM(BF129:BF184))*I36),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ROUND((SUM(BG129:BG184)),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ROUND((SUM(BH129:BH184)),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ROUND((SUM(BI129:BI184)),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SIL - Silnoproud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118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9"/>
      <c r="C99" s="190"/>
      <c r="D99" s="191" t="s">
        <v>685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686</v>
      </c>
      <c r="E100" s="192"/>
      <c r="F100" s="192"/>
      <c r="G100" s="192"/>
      <c r="H100" s="192"/>
      <c r="I100" s="192"/>
      <c r="J100" s="193">
        <f>J134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687</v>
      </c>
      <c r="E101" s="192"/>
      <c r="F101" s="192"/>
      <c r="G101" s="192"/>
      <c r="H101" s="192"/>
      <c r="I101" s="192"/>
      <c r="J101" s="193">
        <f>J143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688</v>
      </c>
      <c r="E102" s="192"/>
      <c r="F102" s="192"/>
      <c r="G102" s="192"/>
      <c r="H102" s="192"/>
      <c r="I102" s="192"/>
      <c r="J102" s="193">
        <f>J150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689</v>
      </c>
      <c r="E103" s="192"/>
      <c r="F103" s="192"/>
      <c r="G103" s="192"/>
      <c r="H103" s="192"/>
      <c r="I103" s="192"/>
      <c r="J103" s="193">
        <f>J153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690</v>
      </c>
      <c r="E104" s="192"/>
      <c r="F104" s="192"/>
      <c r="G104" s="192"/>
      <c r="H104" s="192"/>
      <c r="I104" s="192"/>
      <c r="J104" s="193">
        <f>J156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691</v>
      </c>
      <c r="E105" s="192"/>
      <c r="F105" s="192"/>
      <c r="G105" s="192"/>
      <c r="H105" s="192"/>
      <c r="I105" s="192"/>
      <c r="J105" s="193">
        <f>J161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692</v>
      </c>
      <c r="E106" s="192"/>
      <c r="F106" s="192"/>
      <c r="G106" s="192"/>
      <c r="H106" s="192"/>
      <c r="I106" s="192"/>
      <c r="J106" s="193">
        <f>J166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693</v>
      </c>
      <c r="E107" s="192"/>
      <c r="F107" s="192"/>
      <c r="G107" s="192"/>
      <c r="H107" s="192"/>
      <c r="I107" s="192"/>
      <c r="J107" s="193">
        <f>J172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4" t="str">
        <f>E7</f>
        <v>Univerzita Hradec Králové - Úprava respiria a zázemí IPaKC - Resíirium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111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4" t="s">
        <v>112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SIL - Silnoproud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21. 2. 2023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40"/>
      <c r="E125" s="40"/>
      <c r="F125" s="27" t="str">
        <f>E17</f>
        <v>Univerzita Hradec Králové</v>
      </c>
      <c r="G125" s="40"/>
      <c r="H125" s="40"/>
      <c r="I125" s="32" t="s">
        <v>30</v>
      </c>
      <c r="J125" s="36" t="str">
        <f>E23</f>
        <v>ATELIER H1 &amp; ATELIER HÁJEK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Martin Škrabal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136</v>
      </c>
      <c r="D128" s="203" t="s">
        <v>61</v>
      </c>
      <c r="E128" s="203" t="s">
        <v>57</v>
      </c>
      <c r="F128" s="203" t="s">
        <v>58</v>
      </c>
      <c r="G128" s="203" t="s">
        <v>137</v>
      </c>
      <c r="H128" s="203" t="s">
        <v>138</v>
      </c>
      <c r="I128" s="203" t="s">
        <v>139</v>
      </c>
      <c r="J128" s="203" t="s">
        <v>117</v>
      </c>
      <c r="K128" s="204" t="s">
        <v>140</v>
      </c>
      <c r="L128" s="205"/>
      <c r="M128" s="100" t="s">
        <v>1</v>
      </c>
      <c r="N128" s="101" t="s">
        <v>40</v>
      </c>
      <c r="O128" s="101" t="s">
        <v>141</v>
      </c>
      <c r="P128" s="101" t="s">
        <v>142</v>
      </c>
      <c r="Q128" s="101" t="s">
        <v>143</v>
      </c>
      <c r="R128" s="101" t="s">
        <v>144</v>
      </c>
      <c r="S128" s="101" t="s">
        <v>145</v>
      </c>
      <c r="T128" s="102" t="s">
        <v>146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147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P130+P134+P143+P150+P153+P156+P161+P166+P172</f>
        <v>0</v>
      </c>
      <c r="Q129" s="104"/>
      <c r="R129" s="208">
        <f>R130+R134+R143+R150+R153+R156+R161+R166+R172</f>
        <v>0</v>
      </c>
      <c r="S129" s="104"/>
      <c r="T129" s="209">
        <f>T130+T134+T143+T150+T153+T156+T161+T166+T172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119</v>
      </c>
      <c r="BK129" s="210">
        <f>BK130+BK134+BK143+BK150+BK153+BK156+BK161+BK166+BK172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694</v>
      </c>
      <c r="F130" s="214" t="s">
        <v>695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SUM(P131:P133)</f>
        <v>0</v>
      </c>
      <c r="Q130" s="219"/>
      <c r="R130" s="220">
        <f>SUM(R131:R133)</f>
        <v>0</v>
      </c>
      <c r="S130" s="219"/>
      <c r="T130" s="22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76</v>
      </c>
      <c r="AY130" s="222" t="s">
        <v>150</v>
      </c>
      <c r="BK130" s="224">
        <f>SUM(BK131:BK133)</f>
        <v>0</v>
      </c>
    </row>
    <row r="131" s="2" customFormat="1" ht="55.5" customHeight="1">
      <c r="A131" s="38"/>
      <c r="B131" s="39"/>
      <c r="C131" s="227" t="s">
        <v>83</v>
      </c>
      <c r="D131" s="227" t="s">
        <v>153</v>
      </c>
      <c r="E131" s="228" t="s">
        <v>696</v>
      </c>
      <c r="F131" s="229" t="s">
        <v>697</v>
      </c>
      <c r="G131" s="230" t="s">
        <v>698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41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158</v>
      </c>
      <c r="AT131" s="238" t="s">
        <v>153</v>
      </c>
      <c r="AU131" s="238" t="s">
        <v>83</v>
      </c>
      <c r="AY131" s="17" t="s">
        <v>150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83</v>
      </c>
      <c r="BK131" s="239">
        <f>ROUND(I131*H131,2)</f>
        <v>0</v>
      </c>
      <c r="BL131" s="17" t="s">
        <v>158</v>
      </c>
      <c r="BM131" s="238" t="s">
        <v>85</v>
      </c>
    </row>
    <row r="132" s="2" customFormat="1" ht="49.05" customHeight="1">
      <c r="A132" s="38"/>
      <c r="B132" s="39"/>
      <c r="C132" s="227" t="s">
        <v>85</v>
      </c>
      <c r="D132" s="227" t="s">
        <v>153</v>
      </c>
      <c r="E132" s="228" t="s">
        <v>699</v>
      </c>
      <c r="F132" s="229" t="s">
        <v>700</v>
      </c>
      <c r="G132" s="230" t="s">
        <v>698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41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158</v>
      </c>
      <c r="AT132" s="238" t="s">
        <v>153</v>
      </c>
      <c r="AU132" s="238" t="s">
        <v>83</v>
      </c>
      <c r="AY132" s="17" t="s">
        <v>150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83</v>
      </c>
      <c r="BK132" s="239">
        <f>ROUND(I132*H132,2)</f>
        <v>0</v>
      </c>
      <c r="BL132" s="17" t="s">
        <v>158</v>
      </c>
      <c r="BM132" s="238" t="s">
        <v>158</v>
      </c>
    </row>
    <row r="133" s="2" customFormat="1" ht="55.5" customHeight="1">
      <c r="A133" s="38"/>
      <c r="B133" s="39"/>
      <c r="C133" s="227" t="s">
        <v>163</v>
      </c>
      <c r="D133" s="227" t="s">
        <v>153</v>
      </c>
      <c r="E133" s="228" t="s">
        <v>701</v>
      </c>
      <c r="F133" s="229" t="s">
        <v>702</v>
      </c>
      <c r="G133" s="230" t="s">
        <v>698</v>
      </c>
      <c r="H133" s="231">
        <v>1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41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158</v>
      </c>
      <c r="AT133" s="238" t="s">
        <v>153</v>
      </c>
      <c r="AU133" s="238" t="s">
        <v>83</v>
      </c>
      <c r="AY133" s="17" t="s">
        <v>150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83</v>
      </c>
      <c r="BK133" s="239">
        <f>ROUND(I133*H133,2)</f>
        <v>0</v>
      </c>
      <c r="BL133" s="17" t="s">
        <v>158</v>
      </c>
      <c r="BM133" s="238" t="s">
        <v>151</v>
      </c>
    </row>
    <row r="134" s="12" customFormat="1" ht="25.92" customHeight="1">
      <c r="A134" s="12"/>
      <c r="B134" s="211"/>
      <c r="C134" s="212"/>
      <c r="D134" s="213" t="s">
        <v>75</v>
      </c>
      <c r="E134" s="214" t="s">
        <v>703</v>
      </c>
      <c r="F134" s="214" t="s">
        <v>704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SUM(P135:P142)</f>
        <v>0</v>
      </c>
      <c r="Q134" s="219"/>
      <c r="R134" s="220">
        <f>SUM(R135:R142)</f>
        <v>0</v>
      </c>
      <c r="S134" s="219"/>
      <c r="T134" s="22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75</v>
      </c>
      <c r="AU134" s="223" t="s">
        <v>76</v>
      </c>
      <c r="AY134" s="222" t="s">
        <v>150</v>
      </c>
      <c r="BK134" s="224">
        <f>SUM(BK135:BK142)</f>
        <v>0</v>
      </c>
    </row>
    <row r="135" s="2" customFormat="1" ht="16.5" customHeight="1">
      <c r="A135" s="38"/>
      <c r="B135" s="39"/>
      <c r="C135" s="227" t="s">
        <v>158</v>
      </c>
      <c r="D135" s="227" t="s">
        <v>153</v>
      </c>
      <c r="E135" s="228" t="s">
        <v>705</v>
      </c>
      <c r="F135" s="229" t="s">
        <v>706</v>
      </c>
      <c r="G135" s="230" t="s">
        <v>339</v>
      </c>
      <c r="H135" s="231">
        <v>3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41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158</v>
      </c>
      <c r="AT135" s="238" t="s">
        <v>153</v>
      </c>
      <c r="AU135" s="238" t="s">
        <v>83</v>
      </c>
      <c r="AY135" s="17" t="s">
        <v>150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83</v>
      </c>
      <c r="BK135" s="239">
        <f>ROUND(I135*H135,2)</f>
        <v>0</v>
      </c>
      <c r="BL135" s="17" t="s">
        <v>158</v>
      </c>
      <c r="BM135" s="238" t="s">
        <v>181</v>
      </c>
    </row>
    <row r="136" s="2" customFormat="1" ht="16.5" customHeight="1">
      <c r="A136" s="38"/>
      <c r="B136" s="39"/>
      <c r="C136" s="227" t="s">
        <v>177</v>
      </c>
      <c r="D136" s="227" t="s">
        <v>153</v>
      </c>
      <c r="E136" s="228" t="s">
        <v>707</v>
      </c>
      <c r="F136" s="229" t="s">
        <v>708</v>
      </c>
      <c r="G136" s="230" t="s">
        <v>339</v>
      </c>
      <c r="H136" s="231">
        <v>4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41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158</v>
      </c>
      <c r="AT136" s="238" t="s">
        <v>153</v>
      </c>
      <c r="AU136" s="238" t="s">
        <v>83</v>
      </c>
      <c r="AY136" s="17" t="s">
        <v>150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83</v>
      </c>
      <c r="BK136" s="239">
        <f>ROUND(I136*H136,2)</f>
        <v>0</v>
      </c>
      <c r="BL136" s="17" t="s">
        <v>158</v>
      </c>
      <c r="BM136" s="238" t="s">
        <v>203</v>
      </c>
    </row>
    <row r="137" s="2" customFormat="1" ht="16.5" customHeight="1">
      <c r="A137" s="38"/>
      <c r="B137" s="39"/>
      <c r="C137" s="227" t="s">
        <v>151</v>
      </c>
      <c r="D137" s="227" t="s">
        <v>153</v>
      </c>
      <c r="E137" s="228" t="s">
        <v>709</v>
      </c>
      <c r="F137" s="229" t="s">
        <v>710</v>
      </c>
      <c r="G137" s="230" t="s">
        <v>339</v>
      </c>
      <c r="H137" s="231">
        <v>20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41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158</v>
      </c>
      <c r="AT137" s="238" t="s">
        <v>153</v>
      </c>
      <c r="AU137" s="238" t="s">
        <v>83</v>
      </c>
      <c r="AY137" s="17" t="s">
        <v>150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83</v>
      </c>
      <c r="BK137" s="239">
        <f>ROUND(I137*H137,2)</f>
        <v>0</v>
      </c>
      <c r="BL137" s="17" t="s">
        <v>158</v>
      </c>
      <c r="BM137" s="238" t="s">
        <v>212</v>
      </c>
    </row>
    <row r="138" s="2" customFormat="1" ht="16.5" customHeight="1">
      <c r="A138" s="38"/>
      <c r="B138" s="39"/>
      <c r="C138" s="227" t="s">
        <v>191</v>
      </c>
      <c r="D138" s="227" t="s">
        <v>153</v>
      </c>
      <c r="E138" s="228" t="s">
        <v>711</v>
      </c>
      <c r="F138" s="229" t="s">
        <v>712</v>
      </c>
      <c r="G138" s="230" t="s">
        <v>339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41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158</v>
      </c>
      <c r="AT138" s="238" t="s">
        <v>153</v>
      </c>
      <c r="AU138" s="238" t="s">
        <v>83</v>
      </c>
      <c r="AY138" s="17" t="s">
        <v>150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83</v>
      </c>
      <c r="BK138" s="239">
        <f>ROUND(I138*H138,2)</f>
        <v>0</v>
      </c>
      <c r="BL138" s="17" t="s">
        <v>158</v>
      </c>
      <c r="BM138" s="238" t="s">
        <v>224</v>
      </c>
    </row>
    <row r="139" s="2" customFormat="1" ht="16.5" customHeight="1">
      <c r="A139" s="38"/>
      <c r="B139" s="39"/>
      <c r="C139" s="227" t="s">
        <v>181</v>
      </c>
      <c r="D139" s="227" t="s">
        <v>153</v>
      </c>
      <c r="E139" s="228" t="s">
        <v>713</v>
      </c>
      <c r="F139" s="229" t="s">
        <v>714</v>
      </c>
      <c r="G139" s="230" t="s">
        <v>173</v>
      </c>
      <c r="H139" s="231">
        <v>50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41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158</v>
      </c>
      <c r="AT139" s="238" t="s">
        <v>153</v>
      </c>
      <c r="AU139" s="238" t="s">
        <v>83</v>
      </c>
      <c r="AY139" s="17" t="s">
        <v>150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83</v>
      </c>
      <c r="BK139" s="239">
        <f>ROUND(I139*H139,2)</f>
        <v>0</v>
      </c>
      <c r="BL139" s="17" t="s">
        <v>158</v>
      </c>
      <c r="BM139" s="238" t="s">
        <v>232</v>
      </c>
    </row>
    <row r="140" s="2" customFormat="1" ht="16.5" customHeight="1">
      <c r="A140" s="38"/>
      <c r="B140" s="39"/>
      <c r="C140" s="227" t="s">
        <v>189</v>
      </c>
      <c r="D140" s="227" t="s">
        <v>153</v>
      </c>
      <c r="E140" s="228" t="s">
        <v>715</v>
      </c>
      <c r="F140" s="229" t="s">
        <v>716</v>
      </c>
      <c r="G140" s="230" t="s">
        <v>173</v>
      </c>
      <c r="H140" s="231">
        <v>20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41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158</v>
      </c>
      <c r="AT140" s="238" t="s">
        <v>153</v>
      </c>
      <c r="AU140" s="238" t="s">
        <v>83</v>
      </c>
      <c r="AY140" s="17" t="s">
        <v>150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83</v>
      </c>
      <c r="BK140" s="239">
        <f>ROUND(I140*H140,2)</f>
        <v>0</v>
      </c>
      <c r="BL140" s="17" t="s">
        <v>158</v>
      </c>
      <c r="BM140" s="238" t="s">
        <v>246</v>
      </c>
    </row>
    <row r="141" s="2" customFormat="1" ht="16.5" customHeight="1">
      <c r="A141" s="38"/>
      <c r="B141" s="39"/>
      <c r="C141" s="227" t="s">
        <v>203</v>
      </c>
      <c r="D141" s="227" t="s">
        <v>153</v>
      </c>
      <c r="E141" s="228" t="s">
        <v>717</v>
      </c>
      <c r="F141" s="229" t="s">
        <v>718</v>
      </c>
      <c r="G141" s="230" t="s">
        <v>173</v>
      </c>
      <c r="H141" s="231">
        <v>30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41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158</v>
      </c>
      <c r="AT141" s="238" t="s">
        <v>153</v>
      </c>
      <c r="AU141" s="238" t="s">
        <v>83</v>
      </c>
      <c r="AY141" s="17" t="s">
        <v>150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83</v>
      </c>
      <c r="BK141" s="239">
        <f>ROUND(I141*H141,2)</f>
        <v>0</v>
      </c>
      <c r="BL141" s="17" t="s">
        <v>158</v>
      </c>
      <c r="BM141" s="238" t="s">
        <v>255</v>
      </c>
    </row>
    <row r="142" s="2" customFormat="1" ht="16.5" customHeight="1">
      <c r="A142" s="38"/>
      <c r="B142" s="39"/>
      <c r="C142" s="227" t="s">
        <v>207</v>
      </c>
      <c r="D142" s="227" t="s">
        <v>153</v>
      </c>
      <c r="E142" s="228" t="s">
        <v>719</v>
      </c>
      <c r="F142" s="229" t="s">
        <v>720</v>
      </c>
      <c r="G142" s="230" t="s">
        <v>173</v>
      </c>
      <c r="H142" s="231">
        <v>50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41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158</v>
      </c>
      <c r="AT142" s="238" t="s">
        <v>153</v>
      </c>
      <c r="AU142" s="238" t="s">
        <v>83</v>
      </c>
      <c r="AY142" s="17" t="s">
        <v>150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83</v>
      </c>
      <c r="BK142" s="239">
        <f>ROUND(I142*H142,2)</f>
        <v>0</v>
      </c>
      <c r="BL142" s="17" t="s">
        <v>158</v>
      </c>
      <c r="BM142" s="238" t="s">
        <v>266</v>
      </c>
    </row>
    <row r="143" s="12" customFormat="1" ht="25.92" customHeight="1">
      <c r="A143" s="12"/>
      <c r="B143" s="211"/>
      <c r="C143" s="212"/>
      <c r="D143" s="213" t="s">
        <v>75</v>
      </c>
      <c r="E143" s="214" t="s">
        <v>721</v>
      </c>
      <c r="F143" s="214" t="s">
        <v>722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SUM(P144:P149)</f>
        <v>0</v>
      </c>
      <c r="Q143" s="219"/>
      <c r="R143" s="220">
        <f>SUM(R144:R149)</f>
        <v>0</v>
      </c>
      <c r="S143" s="219"/>
      <c r="T143" s="22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83</v>
      </c>
      <c r="AT143" s="223" t="s">
        <v>75</v>
      </c>
      <c r="AU143" s="223" t="s">
        <v>76</v>
      </c>
      <c r="AY143" s="222" t="s">
        <v>150</v>
      </c>
      <c r="BK143" s="224">
        <f>SUM(BK144:BK149)</f>
        <v>0</v>
      </c>
    </row>
    <row r="144" s="2" customFormat="1" ht="16.5" customHeight="1">
      <c r="A144" s="38"/>
      <c r="B144" s="39"/>
      <c r="C144" s="227" t="s">
        <v>212</v>
      </c>
      <c r="D144" s="227" t="s">
        <v>153</v>
      </c>
      <c r="E144" s="228" t="s">
        <v>723</v>
      </c>
      <c r="F144" s="229" t="s">
        <v>724</v>
      </c>
      <c r="G144" s="230" t="s">
        <v>173</v>
      </c>
      <c r="H144" s="231">
        <v>180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41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158</v>
      </c>
      <c r="AT144" s="238" t="s">
        <v>153</v>
      </c>
      <c r="AU144" s="238" t="s">
        <v>83</v>
      </c>
      <c r="AY144" s="17" t="s">
        <v>150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83</v>
      </c>
      <c r="BK144" s="239">
        <f>ROUND(I144*H144,2)</f>
        <v>0</v>
      </c>
      <c r="BL144" s="17" t="s">
        <v>158</v>
      </c>
      <c r="BM144" s="238" t="s">
        <v>276</v>
      </c>
    </row>
    <row r="145" s="2" customFormat="1" ht="16.5" customHeight="1">
      <c r="A145" s="38"/>
      <c r="B145" s="39"/>
      <c r="C145" s="227" t="s">
        <v>219</v>
      </c>
      <c r="D145" s="227" t="s">
        <v>153</v>
      </c>
      <c r="E145" s="228" t="s">
        <v>725</v>
      </c>
      <c r="F145" s="229" t="s">
        <v>726</v>
      </c>
      <c r="G145" s="230" t="s">
        <v>173</v>
      </c>
      <c r="H145" s="231">
        <v>160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41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158</v>
      </c>
      <c r="AT145" s="238" t="s">
        <v>153</v>
      </c>
      <c r="AU145" s="238" t="s">
        <v>83</v>
      </c>
      <c r="AY145" s="17" t="s">
        <v>150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83</v>
      </c>
      <c r="BK145" s="239">
        <f>ROUND(I145*H145,2)</f>
        <v>0</v>
      </c>
      <c r="BL145" s="17" t="s">
        <v>158</v>
      </c>
      <c r="BM145" s="238" t="s">
        <v>286</v>
      </c>
    </row>
    <row r="146" s="2" customFormat="1" ht="16.5" customHeight="1">
      <c r="A146" s="38"/>
      <c r="B146" s="39"/>
      <c r="C146" s="227" t="s">
        <v>224</v>
      </c>
      <c r="D146" s="227" t="s">
        <v>153</v>
      </c>
      <c r="E146" s="228" t="s">
        <v>727</v>
      </c>
      <c r="F146" s="229" t="s">
        <v>728</v>
      </c>
      <c r="G146" s="230" t="s">
        <v>173</v>
      </c>
      <c r="H146" s="231">
        <v>25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41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158</v>
      </c>
      <c r="AT146" s="238" t="s">
        <v>153</v>
      </c>
      <c r="AU146" s="238" t="s">
        <v>83</v>
      </c>
      <c r="AY146" s="17" t="s">
        <v>150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83</v>
      </c>
      <c r="BK146" s="239">
        <f>ROUND(I146*H146,2)</f>
        <v>0</v>
      </c>
      <c r="BL146" s="17" t="s">
        <v>158</v>
      </c>
      <c r="BM146" s="238" t="s">
        <v>296</v>
      </c>
    </row>
    <row r="147" s="2" customFormat="1" ht="16.5" customHeight="1">
      <c r="A147" s="38"/>
      <c r="B147" s="39"/>
      <c r="C147" s="227" t="s">
        <v>8</v>
      </c>
      <c r="D147" s="227" t="s">
        <v>153</v>
      </c>
      <c r="E147" s="228" t="s">
        <v>729</v>
      </c>
      <c r="F147" s="229" t="s">
        <v>730</v>
      </c>
      <c r="G147" s="230" t="s">
        <v>173</v>
      </c>
      <c r="H147" s="231">
        <v>25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41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158</v>
      </c>
      <c r="AT147" s="238" t="s">
        <v>153</v>
      </c>
      <c r="AU147" s="238" t="s">
        <v>83</v>
      </c>
      <c r="AY147" s="17" t="s">
        <v>150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83</v>
      </c>
      <c r="BK147" s="239">
        <f>ROUND(I147*H147,2)</f>
        <v>0</v>
      </c>
      <c r="BL147" s="17" t="s">
        <v>158</v>
      </c>
      <c r="BM147" s="238" t="s">
        <v>304</v>
      </c>
    </row>
    <row r="148" s="2" customFormat="1" ht="16.5" customHeight="1">
      <c r="A148" s="38"/>
      <c r="B148" s="39"/>
      <c r="C148" s="227" t="s">
        <v>232</v>
      </c>
      <c r="D148" s="227" t="s">
        <v>153</v>
      </c>
      <c r="E148" s="228" t="s">
        <v>731</v>
      </c>
      <c r="F148" s="229" t="s">
        <v>732</v>
      </c>
      <c r="G148" s="230" t="s">
        <v>173</v>
      </c>
      <c r="H148" s="231">
        <v>10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41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158</v>
      </c>
      <c r="AT148" s="238" t="s">
        <v>153</v>
      </c>
      <c r="AU148" s="238" t="s">
        <v>83</v>
      </c>
      <c r="AY148" s="17" t="s">
        <v>150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83</v>
      </c>
      <c r="BK148" s="239">
        <f>ROUND(I148*H148,2)</f>
        <v>0</v>
      </c>
      <c r="BL148" s="17" t="s">
        <v>158</v>
      </c>
      <c r="BM148" s="238" t="s">
        <v>293</v>
      </c>
    </row>
    <row r="149" s="2" customFormat="1" ht="16.5" customHeight="1">
      <c r="A149" s="38"/>
      <c r="B149" s="39"/>
      <c r="C149" s="227" t="s">
        <v>238</v>
      </c>
      <c r="D149" s="227" t="s">
        <v>153</v>
      </c>
      <c r="E149" s="228" t="s">
        <v>733</v>
      </c>
      <c r="F149" s="229" t="s">
        <v>734</v>
      </c>
      <c r="G149" s="230" t="s">
        <v>173</v>
      </c>
      <c r="H149" s="231">
        <v>15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41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158</v>
      </c>
      <c r="AT149" s="238" t="s">
        <v>153</v>
      </c>
      <c r="AU149" s="238" t="s">
        <v>83</v>
      </c>
      <c r="AY149" s="17" t="s">
        <v>150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83</v>
      </c>
      <c r="BK149" s="239">
        <f>ROUND(I149*H149,2)</f>
        <v>0</v>
      </c>
      <c r="BL149" s="17" t="s">
        <v>158</v>
      </c>
      <c r="BM149" s="238" t="s">
        <v>321</v>
      </c>
    </row>
    <row r="150" s="12" customFormat="1" ht="25.92" customHeight="1">
      <c r="A150" s="12"/>
      <c r="B150" s="211"/>
      <c r="C150" s="212"/>
      <c r="D150" s="213" t="s">
        <v>75</v>
      </c>
      <c r="E150" s="214" t="s">
        <v>735</v>
      </c>
      <c r="F150" s="214" t="s">
        <v>736</v>
      </c>
      <c r="G150" s="212"/>
      <c r="H150" s="212"/>
      <c r="I150" s="215"/>
      <c r="J150" s="216">
        <f>BK150</f>
        <v>0</v>
      </c>
      <c r="K150" s="212"/>
      <c r="L150" s="217"/>
      <c r="M150" s="218"/>
      <c r="N150" s="219"/>
      <c r="O150" s="219"/>
      <c r="P150" s="220">
        <f>SUM(P151:P152)</f>
        <v>0</v>
      </c>
      <c r="Q150" s="219"/>
      <c r="R150" s="220">
        <f>SUM(R151:R152)</f>
        <v>0</v>
      </c>
      <c r="S150" s="219"/>
      <c r="T150" s="22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75</v>
      </c>
      <c r="AU150" s="223" t="s">
        <v>76</v>
      </c>
      <c r="AY150" s="222" t="s">
        <v>150</v>
      </c>
      <c r="BK150" s="224">
        <f>SUM(BK151:BK152)</f>
        <v>0</v>
      </c>
    </row>
    <row r="151" s="2" customFormat="1" ht="16.5" customHeight="1">
      <c r="A151" s="38"/>
      <c r="B151" s="39"/>
      <c r="C151" s="227" t="s">
        <v>246</v>
      </c>
      <c r="D151" s="227" t="s">
        <v>153</v>
      </c>
      <c r="E151" s="228" t="s">
        <v>737</v>
      </c>
      <c r="F151" s="229" t="s">
        <v>738</v>
      </c>
      <c r="G151" s="230" t="s">
        <v>339</v>
      </c>
      <c r="H151" s="231">
        <v>50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41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158</v>
      </c>
      <c r="AT151" s="238" t="s">
        <v>153</v>
      </c>
      <c r="AU151" s="238" t="s">
        <v>83</v>
      </c>
      <c r="AY151" s="17" t="s">
        <v>150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83</v>
      </c>
      <c r="BK151" s="239">
        <f>ROUND(I151*H151,2)</f>
        <v>0</v>
      </c>
      <c r="BL151" s="17" t="s">
        <v>158</v>
      </c>
      <c r="BM151" s="238" t="s">
        <v>330</v>
      </c>
    </row>
    <row r="152" s="2" customFormat="1" ht="24.15" customHeight="1">
      <c r="A152" s="38"/>
      <c r="B152" s="39"/>
      <c r="C152" s="227" t="s">
        <v>251</v>
      </c>
      <c r="D152" s="227" t="s">
        <v>153</v>
      </c>
      <c r="E152" s="228" t="s">
        <v>739</v>
      </c>
      <c r="F152" s="229" t="s">
        <v>740</v>
      </c>
      <c r="G152" s="230" t="s">
        <v>339</v>
      </c>
      <c r="H152" s="231">
        <v>6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41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158</v>
      </c>
      <c r="AT152" s="238" t="s">
        <v>153</v>
      </c>
      <c r="AU152" s="238" t="s">
        <v>83</v>
      </c>
      <c r="AY152" s="17" t="s">
        <v>150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83</v>
      </c>
      <c r="BK152" s="239">
        <f>ROUND(I152*H152,2)</f>
        <v>0</v>
      </c>
      <c r="BL152" s="17" t="s">
        <v>158</v>
      </c>
      <c r="BM152" s="238" t="s">
        <v>341</v>
      </c>
    </row>
    <row r="153" s="12" customFormat="1" ht="25.92" customHeight="1">
      <c r="A153" s="12"/>
      <c r="B153" s="211"/>
      <c r="C153" s="212"/>
      <c r="D153" s="213" t="s">
        <v>75</v>
      </c>
      <c r="E153" s="214" t="s">
        <v>741</v>
      </c>
      <c r="F153" s="214" t="s">
        <v>742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SUM(P154:P155)</f>
        <v>0</v>
      </c>
      <c r="Q153" s="219"/>
      <c r="R153" s="220">
        <f>SUM(R154:R155)</f>
        <v>0</v>
      </c>
      <c r="S153" s="219"/>
      <c r="T153" s="22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83</v>
      </c>
      <c r="AT153" s="223" t="s">
        <v>75</v>
      </c>
      <c r="AU153" s="223" t="s">
        <v>76</v>
      </c>
      <c r="AY153" s="222" t="s">
        <v>150</v>
      </c>
      <c r="BK153" s="224">
        <f>SUM(BK154:BK155)</f>
        <v>0</v>
      </c>
    </row>
    <row r="154" s="2" customFormat="1" ht="16.5" customHeight="1">
      <c r="A154" s="38"/>
      <c r="B154" s="39"/>
      <c r="C154" s="227" t="s">
        <v>255</v>
      </c>
      <c r="D154" s="227" t="s">
        <v>153</v>
      </c>
      <c r="E154" s="228" t="s">
        <v>743</v>
      </c>
      <c r="F154" s="229" t="s">
        <v>744</v>
      </c>
      <c r="G154" s="230" t="s">
        <v>339</v>
      </c>
      <c r="H154" s="231">
        <v>30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41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158</v>
      </c>
      <c r="AT154" s="238" t="s">
        <v>153</v>
      </c>
      <c r="AU154" s="238" t="s">
        <v>83</v>
      </c>
      <c r="AY154" s="17" t="s">
        <v>150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83</v>
      </c>
      <c r="BK154" s="239">
        <f>ROUND(I154*H154,2)</f>
        <v>0</v>
      </c>
      <c r="BL154" s="17" t="s">
        <v>158</v>
      </c>
      <c r="BM154" s="238" t="s">
        <v>349</v>
      </c>
    </row>
    <row r="155" s="2" customFormat="1" ht="16.5" customHeight="1">
      <c r="A155" s="38"/>
      <c r="B155" s="39"/>
      <c r="C155" s="227" t="s">
        <v>7</v>
      </c>
      <c r="D155" s="227" t="s">
        <v>153</v>
      </c>
      <c r="E155" s="228" t="s">
        <v>745</v>
      </c>
      <c r="F155" s="229" t="s">
        <v>746</v>
      </c>
      <c r="G155" s="230" t="s">
        <v>339</v>
      </c>
      <c r="H155" s="231">
        <v>20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41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158</v>
      </c>
      <c r="AT155" s="238" t="s">
        <v>153</v>
      </c>
      <c r="AU155" s="238" t="s">
        <v>83</v>
      </c>
      <c r="AY155" s="17" t="s">
        <v>150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83</v>
      </c>
      <c r="BK155" s="239">
        <f>ROUND(I155*H155,2)</f>
        <v>0</v>
      </c>
      <c r="BL155" s="17" t="s">
        <v>158</v>
      </c>
      <c r="BM155" s="238" t="s">
        <v>358</v>
      </c>
    </row>
    <row r="156" s="12" customFormat="1" ht="25.92" customHeight="1">
      <c r="A156" s="12"/>
      <c r="B156" s="211"/>
      <c r="C156" s="212"/>
      <c r="D156" s="213" t="s">
        <v>75</v>
      </c>
      <c r="E156" s="214" t="s">
        <v>747</v>
      </c>
      <c r="F156" s="214" t="s">
        <v>748</v>
      </c>
      <c r="G156" s="212"/>
      <c r="H156" s="212"/>
      <c r="I156" s="215"/>
      <c r="J156" s="216">
        <f>BK156</f>
        <v>0</v>
      </c>
      <c r="K156" s="212"/>
      <c r="L156" s="217"/>
      <c r="M156" s="218"/>
      <c r="N156" s="219"/>
      <c r="O156" s="219"/>
      <c r="P156" s="220">
        <f>SUM(P157:P160)</f>
        <v>0</v>
      </c>
      <c r="Q156" s="219"/>
      <c r="R156" s="220">
        <f>SUM(R157:R160)</f>
        <v>0</v>
      </c>
      <c r="S156" s="219"/>
      <c r="T156" s="221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83</v>
      </c>
      <c r="AT156" s="223" t="s">
        <v>75</v>
      </c>
      <c r="AU156" s="223" t="s">
        <v>76</v>
      </c>
      <c r="AY156" s="222" t="s">
        <v>150</v>
      </c>
      <c r="BK156" s="224">
        <f>SUM(BK157:BK160)</f>
        <v>0</v>
      </c>
    </row>
    <row r="157" s="2" customFormat="1" ht="16.5" customHeight="1">
      <c r="A157" s="38"/>
      <c r="B157" s="39"/>
      <c r="C157" s="227" t="s">
        <v>266</v>
      </c>
      <c r="D157" s="227" t="s">
        <v>153</v>
      </c>
      <c r="E157" s="228" t="s">
        <v>749</v>
      </c>
      <c r="F157" s="229" t="s">
        <v>750</v>
      </c>
      <c r="G157" s="230" t="s">
        <v>339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41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158</v>
      </c>
      <c r="AT157" s="238" t="s">
        <v>153</v>
      </c>
      <c r="AU157" s="238" t="s">
        <v>83</v>
      </c>
      <c r="AY157" s="17" t="s">
        <v>150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83</v>
      </c>
      <c r="BK157" s="239">
        <f>ROUND(I157*H157,2)</f>
        <v>0</v>
      </c>
      <c r="BL157" s="17" t="s">
        <v>158</v>
      </c>
      <c r="BM157" s="238" t="s">
        <v>368</v>
      </c>
    </row>
    <row r="158" s="2" customFormat="1" ht="16.5" customHeight="1">
      <c r="A158" s="38"/>
      <c r="B158" s="39"/>
      <c r="C158" s="227" t="s">
        <v>270</v>
      </c>
      <c r="D158" s="227" t="s">
        <v>153</v>
      </c>
      <c r="E158" s="228" t="s">
        <v>751</v>
      </c>
      <c r="F158" s="229" t="s">
        <v>752</v>
      </c>
      <c r="G158" s="230" t="s">
        <v>339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41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158</v>
      </c>
      <c r="AT158" s="238" t="s">
        <v>153</v>
      </c>
      <c r="AU158" s="238" t="s">
        <v>83</v>
      </c>
      <c r="AY158" s="17" t="s">
        <v>150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83</v>
      </c>
      <c r="BK158" s="239">
        <f>ROUND(I158*H158,2)</f>
        <v>0</v>
      </c>
      <c r="BL158" s="17" t="s">
        <v>158</v>
      </c>
      <c r="BM158" s="238" t="s">
        <v>378</v>
      </c>
    </row>
    <row r="159" s="2" customFormat="1" ht="16.5" customHeight="1">
      <c r="A159" s="38"/>
      <c r="B159" s="39"/>
      <c r="C159" s="227" t="s">
        <v>276</v>
      </c>
      <c r="D159" s="227" t="s">
        <v>153</v>
      </c>
      <c r="E159" s="228" t="s">
        <v>753</v>
      </c>
      <c r="F159" s="229" t="s">
        <v>754</v>
      </c>
      <c r="G159" s="230" t="s">
        <v>339</v>
      </c>
      <c r="H159" s="231">
        <v>19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41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158</v>
      </c>
      <c r="AT159" s="238" t="s">
        <v>153</v>
      </c>
      <c r="AU159" s="238" t="s">
        <v>83</v>
      </c>
      <c r="AY159" s="17" t="s">
        <v>150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83</v>
      </c>
      <c r="BK159" s="239">
        <f>ROUND(I159*H159,2)</f>
        <v>0</v>
      </c>
      <c r="BL159" s="17" t="s">
        <v>158</v>
      </c>
      <c r="BM159" s="238" t="s">
        <v>387</v>
      </c>
    </row>
    <row r="160" s="2" customFormat="1" ht="16.5" customHeight="1">
      <c r="A160" s="38"/>
      <c r="B160" s="39"/>
      <c r="C160" s="227" t="s">
        <v>281</v>
      </c>
      <c r="D160" s="227" t="s">
        <v>153</v>
      </c>
      <c r="E160" s="228" t="s">
        <v>755</v>
      </c>
      <c r="F160" s="229" t="s">
        <v>756</v>
      </c>
      <c r="G160" s="230" t="s">
        <v>339</v>
      </c>
      <c r="H160" s="231">
        <v>5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41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158</v>
      </c>
      <c r="AT160" s="238" t="s">
        <v>153</v>
      </c>
      <c r="AU160" s="238" t="s">
        <v>83</v>
      </c>
      <c r="AY160" s="17" t="s">
        <v>150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83</v>
      </c>
      <c r="BK160" s="239">
        <f>ROUND(I160*H160,2)</f>
        <v>0</v>
      </c>
      <c r="BL160" s="17" t="s">
        <v>158</v>
      </c>
      <c r="BM160" s="238" t="s">
        <v>396</v>
      </c>
    </row>
    <row r="161" s="12" customFormat="1" ht="25.92" customHeight="1">
      <c r="A161" s="12"/>
      <c r="B161" s="211"/>
      <c r="C161" s="212"/>
      <c r="D161" s="213" t="s">
        <v>75</v>
      </c>
      <c r="E161" s="214" t="s">
        <v>757</v>
      </c>
      <c r="F161" s="214" t="s">
        <v>758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SUM(P162:P165)</f>
        <v>0</v>
      </c>
      <c r="Q161" s="219"/>
      <c r="R161" s="220">
        <f>SUM(R162:R165)</f>
        <v>0</v>
      </c>
      <c r="S161" s="219"/>
      <c r="T161" s="221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83</v>
      </c>
      <c r="AT161" s="223" t="s">
        <v>75</v>
      </c>
      <c r="AU161" s="223" t="s">
        <v>76</v>
      </c>
      <c r="AY161" s="222" t="s">
        <v>150</v>
      </c>
      <c r="BK161" s="224">
        <f>SUM(BK162:BK165)</f>
        <v>0</v>
      </c>
    </row>
    <row r="162" s="2" customFormat="1" ht="37.8" customHeight="1">
      <c r="A162" s="38"/>
      <c r="B162" s="39"/>
      <c r="C162" s="227" t="s">
        <v>286</v>
      </c>
      <c r="D162" s="227" t="s">
        <v>153</v>
      </c>
      <c r="E162" s="228" t="s">
        <v>759</v>
      </c>
      <c r="F162" s="229" t="s">
        <v>760</v>
      </c>
      <c r="G162" s="230" t="s">
        <v>339</v>
      </c>
      <c r="H162" s="231">
        <v>2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41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158</v>
      </c>
      <c r="AT162" s="238" t="s">
        <v>153</v>
      </c>
      <c r="AU162" s="238" t="s">
        <v>83</v>
      </c>
      <c r="AY162" s="17" t="s">
        <v>150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83</v>
      </c>
      <c r="BK162" s="239">
        <f>ROUND(I162*H162,2)</f>
        <v>0</v>
      </c>
      <c r="BL162" s="17" t="s">
        <v>158</v>
      </c>
      <c r="BM162" s="238" t="s">
        <v>407</v>
      </c>
    </row>
    <row r="163" s="2" customFormat="1" ht="24.15" customHeight="1">
      <c r="A163" s="38"/>
      <c r="B163" s="39"/>
      <c r="C163" s="227" t="s">
        <v>290</v>
      </c>
      <c r="D163" s="227" t="s">
        <v>153</v>
      </c>
      <c r="E163" s="228" t="s">
        <v>761</v>
      </c>
      <c r="F163" s="229" t="s">
        <v>762</v>
      </c>
      <c r="G163" s="230" t="s">
        <v>339</v>
      </c>
      <c r="H163" s="231">
        <v>1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41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158</v>
      </c>
      <c r="AT163" s="238" t="s">
        <v>153</v>
      </c>
      <c r="AU163" s="238" t="s">
        <v>83</v>
      </c>
      <c r="AY163" s="17" t="s">
        <v>150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83</v>
      </c>
      <c r="BK163" s="239">
        <f>ROUND(I163*H163,2)</f>
        <v>0</v>
      </c>
      <c r="BL163" s="17" t="s">
        <v>158</v>
      </c>
      <c r="BM163" s="238" t="s">
        <v>415</v>
      </c>
    </row>
    <row r="164" s="2" customFormat="1" ht="37.8" customHeight="1">
      <c r="A164" s="38"/>
      <c r="B164" s="39"/>
      <c r="C164" s="227" t="s">
        <v>296</v>
      </c>
      <c r="D164" s="227" t="s">
        <v>153</v>
      </c>
      <c r="E164" s="228" t="s">
        <v>763</v>
      </c>
      <c r="F164" s="229" t="s">
        <v>764</v>
      </c>
      <c r="G164" s="230" t="s">
        <v>339</v>
      </c>
      <c r="H164" s="231">
        <v>6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41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158</v>
      </c>
      <c r="AT164" s="238" t="s">
        <v>153</v>
      </c>
      <c r="AU164" s="238" t="s">
        <v>83</v>
      </c>
      <c r="AY164" s="17" t="s">
        <v>150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83</v>
      </c>
      <c r="BK164" s="239">
        <f>ROUND(I164*H164,2)</f>
        <v>0</v>
      </c>
      <c r="BL164" s="17" t="s">
        <v>158</v>
      </c>
      <c r="BM164" s="238" t="s">
        <v>424</v>
      </c>
    </row>
    <row r="165" s="2" customFormat="1" ht="24.15" customHeight="1">
      <c r="A165" s="38"/>
      <c r="B165" s="39"/>
      <c r="C165" s="227" t="s">
        <v>300</v>
      </c>
      <c r="D165" s="227" t="s">
        <v>153</v>
      </c>
      <c r="E165" s="228" t="s">
        <v>761</v>
      </c>
      <c r="F165" s="229" t="s">
        <v>762</v>
      </c>
      <c r="G165" s="230" t="s">
        <v>339</v>
      </c>
      <c r="H165" s="231">
        <v>1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41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158</v>
      </c>
      <c r="AT165" s="238" t="s">
        <v>153</v>
      </c>
      <c r="AU165" s="238" t="s">
        <v>83</v>
      </c>
      <c r="AY165" s="17" t="s">
        <v>150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83</v>
      </c>
      <c r="BK165" s="239">
        <f>ROUND(I165*H165,2)</f>
        <v>0</v>
      </c>
      <c r="BL165" s="17" t="s">
        <v>158</v>
      </c>
      <c r="BM165" s="238" t="s">
        <v>433</v>
      </c>
    </row>
    <row r="166" s="12" customFormat="1" ht="25.92" customHeight="1">
      <c r="A166" s="12"/>
      <c r="B166" s="211"/>
      <c r="C166" s="212"/>
      <c r="D166" s="213" t="s">
        <v>75</v>
      </c>
      <c r="E166" s="214" t="s">
        <v>765</v>
      </c>
      <c r="F166" s="214" t="s">
        <v>766</v>
      </c>
      <c r="G166" s="212"/>
      <c r="H166" s="212"/>
      <c r="I166" s="215"/>
      <c r="J166" s="216">
        <f>BK166</f>
        <v>0</v>
      </c>
      <c r="K166" s="212"/>
      <c r="L166" s="217"/>
      <c r="M166" s="218"/>
      <c r="N166" s="219"/>
      <c r="O166" s="219"/>
      <c r="P166" s="220">
        <f>SUM(P167:P171)</f>
        <v>0</v>
      </c>
      <c r="Q166" s="219"/>
      <c r="R166" s="220">
        <f>SUM(R167:R171)</f>
        <v>0</v>
      </c>
      <c r="S166" s="219"/>
      <c r="T166" s="221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83</v>
      </c>
      <c r="AT166" s="223" t="s">
        <v>75</v>
      </c>
      <c r="AU166" s="223" t="s">
        <v>76</v>
      </c>
      <c r="AY166" s="222" t="s">
        <v>150</v>
      </c>
      <c r="BK166" s="224">
        <f>SUM(BK167:BK171)</f>
        <v>0</v>
      </c>
    </row>
    <row r="167" s="2" customFormat="1" ht="44.25" customHeight="1">
      <c r="A167" s="38"/>
      <c r="B167" s="39"/>
      <c r="C167" s="227" t="s">
        <v>304</v>
      </c>
      <c r="D167" s="227" t="s">
        <v>153</v>
      </c>
      <c r="E167" s="228" t="s">
        <v>767</v>
      </c>
      <c r="F167" s="229" t="s">
        <v>768</v>
      </c>
      <c r="G167" s="230" t="s">
        <v>339</v>
      </c>
      <c r="H167" s="231">
        <v>2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41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158</v>
      </c>
      <c r="AT167" s="238" t="s">
        <v>153</v>
      </c>
      <c r="AU167" s="238" t="s">
        <v>83</v>
      </c>
      <c r="AY167" s="17" t="s">
        <v>150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83</v>
      </c>
      <c r="BK167" s="239">
        <f>ROUND(I167*H167,2)</f>
        <v>0</v>
      </c>
      <c r="BL167" s="17" t="s">
        <v>158</v>
      </c>
      <c r="BM167" s="238" t="s">
        <v>444</v>
      </c>
    </row>
    <row r="168" s="2" customFormat="1" ht="44.25" customHeight="1">
      <c r="A168" s="38"/>
      <c r="B168" s="39"/>
      <c r="C168" s="227" t="s">
        <v>309</v>
      </c>
      <c r="D168" s="227" t="s">
        <v>153</v>
      </c>
      <c r="E168" s="228" t="s">
        <v>769</v>
      </c>
      <c r="F168" s="229" t="s">
        <v>770</v>
      </c>
      <c r="G168" s="230" t="s">
        <v>339</v>
      </c>
      <c r="H168" s="231">
        <v>2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41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158</v>
      </c>
      <c r="AT168" s="238" t="s">
        <v>153</v>
      </c>
      <c r="AU168" s="238" t="s">
        <v>83</v>
      </c>
      <c r="AY168" s="17" t="s">
        <v>150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83</v>
      </c>
      <c r="BK168" s="239">
        <f>ROUND(I168*H168,2)</f>
        <v>0</v>
      </c>
      <c r="BL168" s="17" t="s">
        <v>158</v>
      </c>
      <c r="BM168" s="238" t="s">
        <v>452</v>
      </c>
    </row>
    <row r="169" s="2" customFormat="1" ht="37.8" customHeight="1">
      <c r="A169" s="38"/>
      <c r="B169" s="39"/>
      <c r="C169" s="227" t="s">
        <v>293</v>
      </c>
      <c r="D169" s="227" t="s">
        <v>153</v>
      </c>
      <c r="E169" s="228" t="s">
        <v>771</v>
      </c>
      <c r="F169" s="229" t="s">
        <v>772</v>
      </c>
      <c r="G169" s="230" t="s">
        <v>339</v>
      </c>
      <c r="H169" s="231">
        <v>1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41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158</v>
      </c>
      <c r="AT169" s="238" t="s">
        <v>153</v>
      </c>
      <c r="AU169" s="238" t="s">
        <v>83</v>
      </c>
      <c r="AY169" s="17" t="s">
        <v>150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83</v>
      </c>
      <c r="BK169" s="239">
        <f>ROUND(I169*H169,2)</f>
        <v>0</v>
      </c>
      <c r="BL169" s="17" t="s">
        <v>158</v>
      </c>
      <c r="BM169" s="238" t="s">
        <v>460</v>
      </c>
    </row>
    <row r="170" s="2" customFormat="1" ht="24.15" customHeight="1">
      <c r="A170" s="38"/>
      <c r="B170" s="39"/>
      <c r="C170" s="227" t="s">
        <v>316</v>
      </c>
      <c r="D170" s="227" t="s">
        <v>153</v>
      </c>
      <c r="E170" s="228" t="s">
        <v>773</v>
      </c>
      <c r="F170" s="229" t="s">
        <v>774</v>
      </c>
      <c r="G170" s="230" t="s">
        <v>339</v>
      </c>
      <c r="H170" s="231">
        <v>1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41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158</v>
      </c>
      <c r="AT170" s="238" t="s">
        <v>153</v>
      </c>
      <c r="AU170" s="238" t="s">
        <v>83</v>
      </c>
      <c r="AY170" s="17" t="s">
        <v>150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83</v>
      </c>
      <c r="BK170" s="239">
        <f>ROUND(I170*H170,2)</f>
        <v>0</v>
      </c>
      <c r="BL170" s="17" t="s">
        <v>158</v>
      </c>
      <c r="BM170" s="238" t="s">
        <v>469</v>
      </c>
    </row>
    <row r="171" s="2" customFormat="1" ht="24.15" customHeight="1">
      <c r="A171" s="38"/>
      <c r="B171" s="39"/>
      <c r="C171" s="227" t="s">
        <v>321</v>
      </c>
      <c r="D171" s="227" t="s">
        <v>153</v>
      </c>
      <c r="E171" s="228" t="s">
        <v>775</v>
      </c>
      <c r="F171" s="229" t="s">
        <v>776</v>
      </c>
      <c r="G171" s="230" t="s">
        <v>339</v>
      </c>
      <c r="H171" s="231">
        <v>1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41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158</v>
      </c>
      <c r="AT171" s="238" t="s">
        <v>153</v>
      </c>
      <c r="AU171" s="238" t="s">
        <v>83</v>
      </c>
      <c r="AY171" s="17" t="s">
        <v>150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83</v>
      </c>
      <c r="BK171" s="239">
        <f>ROUND(I171*H171,2)</f>
        <v>0</v>
      </c>
      <c r="BL171" s="17" t="s">
        <v>158</v>
      </c>
      <c r="BM171" s="238" t="s">
        <v>479</v>
      </c>
    </row>
    <row r="172" s="12" customFormat="1" ht="25.92" customHeight="1">
      <c r="A172" s="12"/>
      <c r="B172" s="211"/>
      <c r="C172" s="212"/>
      <c r="D172" s="213" t="s">
        <v>75</v>
      </c>
      <c r="E172" s="214" t="s">
        <v>777</v>
      </c>
      <c r="F172" s="214" t="s">
        <v>778</v>
      </c>
      <c r="G172" s="212"/>
      <c r="H172" s="212"/>
      <c r="I172" s="215"/>
      <c r="J172" s="216">
        <f>BK172</f>
        <v>0</v>
      </c>
      <c r="K172" s="212"/>
      <c r="L172" s="217"/>
      <c r="M172" s="218"/>
      <c r="N172" s="219"/>
      <c r="O172" s="219"/>
      <c r="P172" s="220">
        <f>SUM(P173:P184)</f>
        <v>0</v>
      </c>
      <c r="Q172" s="219"/>
      <c r="R172" s="220">
        <f>SUM(R173:R184)</f>
        <v>0</v>
      </c>
      <c r="S172" s="219"/>
      <c r="T172" s="221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83</v>
      </c>
      <c r="AT172" s="223" t="s">
        <v>75</v>
      </c>
      <c r="AU172" s="223" t="s">
        <v>76</v>
      </c>
      <c r="AY172" s="222" t="s">
        <v>150</v>
      </c>
      <c r="BK172" s="224">
        <f>SUM(BK173:BK184)</f>
        <v>0</v>
      </c>
    </row>
    <row r="173" s="2" customFormat="1" ht="16.5" customHeight="1">
      <c r="A173" s="38"/>
      <c r="B173" s="39"/>
      <c r="C173" s="227" t="s">
        <v>325</v>
      </c>
      <c r="D173" s="227" t="s">
        <v>153</v>
      </c>
      <c r="E173" s="228" t="s">
        <v>779</v>
      </c>
      <c r="F173" s="229" t="s">
        <v>780</v>
      </c>
      <c r="G173" s="230" t="s">
        <v>194</v>
      </c>
      <c r="H173" s="231">
        <v>5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41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158</v>
      </c>
      <c r="AT173" s="238" t="s">
        <v>153</v>
      </c>
      <c r="AU173" s="238" t="s">
        <v>83</v>
      </c>
      <c r="AY173" s="17" t="s">
        <v>150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83</v>
      </c>
      <c r="BK173" s="239">
        <f>ROUND(I173*H173,2)</f>
        <v>0</v>
      </c>
      <c r="BL173" s="17" t="s">
        <v>158</v>
      </c>
      <c r="BM173" s="238" t="s">
        <v>487</v>
      </c>
    </row>
    <row r="174" s="2" customFormat="1" ht="16.5" customHeight="1">
      <c r="A174" s="38"/>
      <c r="B174" s="39"/>
      <c r="C174" s="227" t="s">
        <v>330</v>
      </c>
      <c r="D174" s="227" t="s">
        <v>153</v>
      </c>
      <c r="E174" s="228" t="s">
        <v>781</v>
      </c>
      <c r="F174" s="229" t="s">
        <v>782</v>
      </c>
      <c r="G174" s="230" t="s">
        <v>194</v>
      </c>
      <c r="H174" s="231">
        <v>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41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158</v>
      </c>
      <c r="AT174" s="238" t="s">
        <v>153</v>
      </c>
      <c r="AU174" s="238" t="s">
        <v>83</v>
      </c>
      <c r="AY174" s="17" t="s">
        <v>150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83</v>
      </c>
      <c r="BK174" s="239">
        <f>ROUND(I174*H174,2)</f>
        <v>0</v>
      </c>
      <c r="BL174" s="17" t="s">
        <v>158</v>
      </c>
      <c r="BM174" s="238" t="s">
        <v>497</v>
      </c>
    </row>
    <row r="175" s="2" customFormat="1" ht="16.5" customHeight="1">
      <c r="A175" s="38"/>
      <c r="B175" s="39"/>
      <c r="C175" s="227" t="s">
        <v>336</v>
      </c>
      <c r="D175" s="227" t="s">
        <v>153</v>
      </c>
      <c r="E175" s="228" t="s">
        <v>783</v>
      </c>
      <c r="F175" s="229" t="s">
        <v>784</v>
      </c>
      <c r="G175" s="230" t="s">
        <v>194</v>
      </c>
      <c r="H175" s="231">
        <v>1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41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158</v>
      </c>
      <c r="AT175" s="238" t="s">
        <v>153</v>
      </c>
      <c r="AU175" s="238" t="s">
        <v>83</v>
      </c>
      <c r="AY175" s="17" t="s">
        <v>150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83</v>
      </c>
      <c r="BK175" s="239">
        <f>ROUND(I175*H175,2)</f>
        <v>0</v>
      </c>
      <c r="BL175" s="17" t="s">
        <v>158</v>
      </c>
      <c r="BM175" s="238" t="s">
        <v>507</v>
      </c>
    </row>
    <row r="176" s="2" customFormat="1" ht="16.5" customHeight="1">
      <c r="A176" s="38"/>
      <c r="B176" s="39"/>
      <c r="C176" s="227" t="s">
        <v>341</v>
      </c>
      <c r="D176" s="227" t="s">
        <v>153</v>
      </c>
      <c r="E176" s="228" t="s">
        <v>785</v>
      </c>
      <c r="F176" s="229" t="s">
        <v>786</v>
      </c>
      <c r="G176" s="230" t="s">
        <v>194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41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158</v>
      </c>
      <c r="AT176" s="238" t="s">
        <v>153</v>
      </c>
      <c r="AU176" s="238" t="s">
        <v>83</v>
      </c>
      <c r="AY176" s="17" t="s">
        <v>150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83</v>
      </c>
      <c r="BK176" s="239">
        <f>ROUND(I176*H176,2)</f>
        <v>0</v>
      </c>
      <c r="BL176" s="17" t="s">
        <v>158</v>
      </c>
      <c r="BM176" s="238" t="s">
        <v>515</v>
      </c>
    </row>
    <row r="177" s="2" customFormat="1" ht="16.5" customHeight="1">
      <c r="A177" s="38"/>
      <c r="B177" s="39"/>
      <c r="C177" s="227" t="s">
        <v>345</v>
      </c>
      <c r="D177" s="227" t="s">
        <v>153</v>
      </c>
      <c r="E177" s="228" t="s">
        <v>787</v>
      </c>
      <c r="F177" s="229" t="s">
        <v>788</v>
      </c>
      <c r="G177" s="230" t="s">
        <v>194</v>
      </c>
      <c r="H177" s="231">
        <v>16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41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158</v>
      </c>
      <c r="AT177" s="238" t="s">
        <v>153</v>
      </c>
      <c r="AU177" s="238" t="s">
        <v>83</v>
      </c>
      <c r="AY177" s="17" t="s">
        <v>150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83</v>
      </c>
      <c r="BK177" s="239">
        <f>ROUND(I177*H177,2)</f>
        <v>0</v>
      </c>
      <c r="BL177" s="17" t="s">
        <v>158</v>
      </c>
      <c r="BM177" s="238" t="s">
        <v>525</v>
      </c>
    </row>
    <row r="178" s="2" customFormat="1" ht="16.5" customHeight="1">
      <c r="A178" s="38"/>
      <c r="B178" s="39"/>
      <c r="C178" s="227" t="s">
        <v>349</v>
      </c>
      <c r="D178" s="227" t="s">
        <v>153</v>
      </c>
      <c r="E178" s="228" t="s">
        <v>789</v>
      </c>
      <c r="F178" s="229" t="s">
        <v>790</v>
      </c>
      <c r="G178" s="230" t="s">
        <v>791</v>
      </c>
      <c r="H178" s="231">
        <v>1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41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158</v>
      </c>
      <c r="AT178" s="238" t="s">
        <v>153</v>
      </c>
      <c r="AU178" s="238" t="s">
        <v>83</v>
      </c>
      <c r="AY178" s="17" t="s">
        <v>150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83</v>
      </c>
      <c r="BK178" s="239">
        <f>ROUND(I178*H178,2)</f>
        <v>0</v>
      </c>
      <c r="BL178" s="17" t="s">
        <v>158</v>
      </c>
      <c r="BM178" s="238" t="s">
        <v>792</v>
      </c>
    </row>
    <row r="179" s="2" customFormat="1" ht="16.5" customHeight="1">
      <c r="A179" s="38"/>
      <c r="B179" s="39"/>
      <c r="C179" s="227" t="s">
        <v>353</v>
      </c>
      <c r="D179" s="227" t="s">
        <v>153</v>
      </c>
      <c r="E179" s="228" t="s">
        <v>793</v>
      </c>
      <c r="F179" s="229" t="s">
        <v>794</v>
      </c>
      <c r="G179" s="230" t="s">
        <v>194</v>
      </c>
      <c r="H179" s="231">
        <v>20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41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158</v>
      </c>
      <c r="AT179" s="238" t="s">
        <v>153</v>
      </c>
      <c r="AU179" s="238" t="s">
        <v>83</v>
      </c>
      <c r="AY179" s="17" t="s">
        <v>150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83</v>
      </c>
      <c r="BK179" s="239">
        <f>ROUND(I179*H179,2)</f>
        <v>0</v>
      </c>
      <c r="BL179" s="17" t="s">
        <v>158</v>
      </c>
      <c r="BM179" s="238" t="s">
        <v>795</v>
      </c>
    </row>
    <row r="180" s="2" customFormat="1" ht="16.5" customHeight="1">
      <c r="A180" s="38"/>
      <c r="B180" s="39"/>
      <c r="C180" s="227" t="s">
        <v>358</v>
      </c>
      <c r="D180" s="227" t="s">
        <v>153</v>
      </c>
      <c r="E180" s="228" t="s">
        <v>796</v>
      </c>
      <c r="F180" s="229" t="s">
        <v>797</v>
      </c>
      <c r="G180" s="230" t="s">
        <v>173</v>
      </c>
      <c r="H180" s="231">
        <v>10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41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158</v>
      </c>
      <c r="AT180" s="238" t="s">
        <v>153</v>
      </c>
      <c r="AU180" s="238" t="s">
        <v>83</v>
      </c>
      <c r="AY180" s="17" t="s">
        <v>150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83</v>
      </c>
      <c r="BK180" s="239">
        <f>ROUND(I180*H180,2)</f>
        <v>0</v>
      </c>
      <c r="BL180" s="17" t="s">
        <v>158</v>
      </c>
      <c r="BM180" s="238" t="s">
        <v>798</v>
      </c>
    </row>
    <row r="181" s="2" customFormat="1" ht="16.5" customHeight="1">
      <c r="A181" s="38"/>
      <c r="B181" s="39"/>
      <c r="C181" s="227" t="s">
        <v>363</v>
      </c>
      <c r="D181" s="227" t="s">
        <v>153</v>
      </c>
      <c r="E181" s="228" t="s">
        <v>799</v>
      </c>
      <c r="F181" s="229" t="s">
        <v>800</v>
      </c>
      <c r="G181" s="230" t="s">
        <v>173</v>
      </c>
      <c r="H181" s="231">
        <v>30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41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158</v>
      </c>
      <c r="AT181" s="238" t="s">
        <v>153</v>
      </c>
      <c r="AU181" s="238" t="s">
        <v>83</v>
      </c>
      <c r="AY181" s="17" t="s">
        <v>150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83</v>
      </c>
      <c r="BK181" s="239">
        <f>ROUND(I181*H181,2)</f>
        <v>0</v>
      </c>
      <c r="BL181" s="17" t="s">
        <v>158</v>
      </c>
      <c r="BM181" s="238" t="s">
        <v>801</v>
      </c>
    </row>
    <row r="182" s="2" customFormat="1" ht="16.5" customHeight="1">
      <c r="A182" s="38"/>
      <c r="B182" s="39"/>
      <c r="C182" s="227" t="s">
        <v>368</v>
      </c>
      <c r="D182" s="227" t="s">
        <v>153</v>
      </c>
      <c r="E182" s="228" t="s">
        <v>802</v>
      </c>
      <c r="F182" s="229" t="s">
        <v>803</v>
      </c>
      <c r="G182" s="230" t="s">
        <v>339</v>
      </c>
      <c r="H182" s="231">
        <v>5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41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158</v>
      </c>
      <c r="AT182" s="238" t="s">
        <v>153</v>
      </c>
      <c r="AU182" s="238" t="s">
        <v>83</v>
      </c>
      <c r="AY182" s="17" t="s">
        <v>150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83</v>
      </c>
      <c r="BK182" s="239">
        <f>ROUND(I182*H182,2)</f>
        <v>0</v>
      </c>
      <c r="BL182" s="17" t="s">
        <v>158</v>
      </c>
      <c r="BM182" s="238" t="s">
        <v>804</v>
      </c>
    </row>
    <row r="183" s="2" customFormat="1" ht="16.5" customHeight="1">
      <c r="A183" s="38"/>
      <c r="B183" s="39"/>
      <c r="C183" s="227" t="s">
        <v>372</v>
      </c>
      <c r="D183" s="227" t="s">
        <v>153</v>
      </c>
      <c r="E183" s="228" t="s">
        <v>805</v>
      </c>
      <c r="F183" s="229" t="s">
        <v>806</v>
      </c>
      <c r="G183" s="230" t="s">
        <v>194</v>
      </c>
      <c r="H183" s="231">
        <v>2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41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158</v>
      </c>
      <c r="AT183" s="238" t="s">
        <v>153</v>
      </c>
      <c r="AU183" s="238" t="s">
        <v>83</v>
      </c>
      <c r="AY183" s="17" t="s">
        <v>150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83</v>
      </c>
      <c r="BK183" s="239">
        <f>ROUND(I183*H183,2)</f>
        <v>0</v>
      </c>
      <c r="BL183" s="17" t="s">
        <v>158</v>
      </c>
      <c r="BM183" s="238" t="s">
        <v>807</v>
      </c>
    </row>
    <row r="184" s="2" customFormat="1" ht="16.5" customHeight="1">
      <c r="A184" s="38"/>
      <c r="B184" s="39"/>
      <c r="C184" s="227" t="s">
        <v>378</v>
      </c>
      <c r="D184" s="227" t="s">
        <v>153</v>
      </c>
      <c r="E184" s="228" t="s">
        <v>808</v>
      </c>
      <c r="F184" s="229" t="s">
        <v>809</v>
      </c>
      <c r="G184" s="230" t="s">
        <v>810</v>
      </c>
      <c r="H184" s="231">
        <v>15</v>
      </c>
      <c r="I184" s="232"/>
      <c r="J184" s="233">
        <f>ROUND(I184*H184,2)</f>
        <v>0</v>
      </c>
      <c r="K184" s="229" t="s">
        <v>1</v>
      </c>
      <c r="L184" s="44"/>
      <c r="M184" s="290" t="s">
        <v>1</v>
      </c>
      <c r="N184" s="291" t="s">
        <v>41</v>
      </c>
      <c r="O184" s="287"/>
      <c r="P184" s="288">
        <f>O184*H184</f>
        <v>0</v>
      </c>
      <c r="Q184" s="288">
        <v>0</v>
      </c>
      <c r="R184" s="288">
        <f>Q184*H184</f>
        <v>0</v>
      </c>
      <c r="S184" s="288">
        <v>0</v>
      </c>
      <c r="T184" s="2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158</v>
      </c>
      <c r="AT184" s="238" t="s">
        <v>153</v>
      </c>
      <c r="AU184" s="238" t="s">
        <v>83</v>
      </c>
      <c r="AY184" s="17" t="s">
        <v>150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83</v>
      </c>
      <c r="BK184" s="239">
        <f>ROUND(I184*H184,2)</f>
        <v>0</v>
      </c>
      <c r="BL184" s="17" t="s">
        <v>158</v>
      </c>
      <c r="BM184" s="238" t="s">
        <v>811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OAJ4PwhI9gZdUVansRrzvj0aFcL+wG+U5UvYbFG8nThyG8tIc/5gMwznDIzkZz8z0dTTJRkyWciY47gknTxAKw==" hashValue="uApTCLLs8OC5o1ncdfCQDOJtI/yhTb4lYnrU/TorKANnBgPXI+znFxRpK2c1eg6AR1YNJiMr+AmrNTkK/JQzJQ==" algorithmName="SHA-512" password="C6CD"/>
  <autoFilter ref="C128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1" customFormat="1" ht="12" customHeight="1">
      <c r="B8" s="20"/>
      <c r="D8" s="151" t="s">
        <v>111</v>
      </c>
      <c r="L8" s="20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812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684</v>
      </c>
      <c r="G14" s="38"/>
      <c r="H14" s="38"/>
      <c r="I14" s="151" t="s">
        <v>22</v>
      </c>
      <c r="J14" s="154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Univerzita Hradec Králové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ATELIER H1 &amp; ATELIER HÁJEK s.r.o.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Martin Škrabal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ROUND((SUM(BE127:BE229)),  2)</f>
        <v>0</v>
      </c>
      <c r="G35" s="38"/>
      <c r="H35" s="38"/>
      <c r="I35" s="165">
        <v>0.20999999999999999</v>
      </c>
      <c r="J35" s="164">
        <f>ROUND(((SUM(BE127:BE229))*I35),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ROUND((SUM(BF127:BF229)),  2)</f>
        <v>0</v>
      </c>
      <c r="G36" s="38"/>
      <c r="H36" s="38"/>
      <c r="I36" s="165">
        <v>0.14999999999999999</v>
      </c>
      <c r="J36" s="164">
        <f>ROUND(((SUM(BF127:BF229))*I36),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ROUND((SUM(BG127:BG229)),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ROUND((SUM(BH127:BH229)),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ROUND((SUM(BI127:BI229)),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SLP -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118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9"/>
      <c r="C99" s="190"/>
      <c r="D99" s="191" t="s">
        <v>813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814</v>
      </c>
      <c r="E100" s="192"/>
      <c r="F100" s="192"/>
      <c r="G100" s="192"/>
      <c r="H100" s="192"/>
      <c r="I100" s="192"/>
      <c r="J100" s="193">
        <f>J138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815</v>
      </c>
      <c r="E101" s="192"/>
      <c r="F101" s="192"/>
      <c r="G101" s="192"/>
      <c r="H101" s="192"/>
      <c r="I101" s="192"/>
      <c r="J101" s="193">
        <f>J149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816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817</v>
      </c>
      <c r="E103" s="192"/>
      <c r="F103" s="192"/>
      <c r="G103" s="192"/>
      <c r="H103" s="192"/>
      <c r="I103" s="192"/>
      <c r="J103" s="193">
        <f>J196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818</v>
      </c>
      <c r="E104" s="192"/>
      <c r="F104" s="192"/>
      <c r="G104" s="192"/>
      <c r="H104" s="192"/>
      <c r="I104" s="192"/>
      <c r="J104" s="193">
        <f>J206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819</v>
      </c>
      <c r="E105" s="192"/>
      <c r="F105" s="192"/>
      <c r="G105" s="192"/>
      <c r="H105" s="192"/>
      <c r="I105" s="192"/>
      <c r="J105" s="193">
        <f>J214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4" t="str">
        <f>E7</f>
        <v>Univerzita Hradec Králové - Úprava respiria a zázemí IPaKC - Resíirium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4" t="s">
        <v>112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SLP - Slaboproud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21. 2. 2023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40"/>
      <c r="E123" s="40"/>
      <c r="F123" s="27" t="str">
        <f>E17</f>
        <v>Univerzita Hradec Králové</v>
      </c>
      <c r="G123" s="40"/>
      <c r="H123" s="40"/>
      <c r="I123" s="32" t="s">
        <v>30</v>
      </c>
      <c r="J123" s="36" t="str">
        <f>E23</f>
        <v>ATELIER H1 &amp; ATELIER HÁJEK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Martin Škrabal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136</v>
      </c>
      <c r="D126" s="203" t="s">
        <v>61</v>
      </c>
      <c r="E126" s="203" t="s">
        <v>57</v>
      </c>
      <c r="F126" s="203" t="s">
        <v>58</v>
      </c>
      <c r="G126" s="203" t="s">
        <v>137</v>
      </c>
      <c r="H126" s="203" t="s">
        <v>138</v>
      </c>
      <c r="I126" s="203" t="s">
        <v>139</v>
      </c>
      <c r="J126" s="203" t="s">
        <v>117</v>
      </c>
      <c r="K126" s="204" t="s">
        <v>140</v>
      </c>
      <c r="L126" s="205"/>
      <c r="M126" s="100" t="s">
        <v>1</v>
      </c>
      <c r="N126" s="101" t="s">
        <v>40</v>
      </c>
      <c r="O126" s="101" t="s">
        <v>141</v>
      </c>
      <c r="P126" s="101" t="s">
        <v>142</v>
      </c>
      <c r="Q126" s="101" t="s">
        <v>143</v>
      </c>
      <c r="R126" s="101" t="s">
        <v>144</v>
      </c>
      <c r="S126" s="101" t="s">
        <v>145</v>
      </c>
      <c r="T126" s="102" t="s">
        <v>146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147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P128+P138+P149+P170+P196+P206+P214</f>
        <v>0</v>
      </c>
      <c r="Q127" s="104"/>
      <c r="R127" s="208">
        <f>R128+R138+R149+R170+R196+R206+R214</f>
        <v>0</v>
      </c>
      <c r="S127" s="104"/>
      <c r="T127" s="209">
        <f>T128+T138+T149+T170+T196+T206+T214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119</v>
      </c>
      <c r="BK127" s="210">
        <f>BK128+BK138+BK149+BK170+BK196+BK206+BK214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694</v>
      </c>
      <c r="F128" s="214" t="s">
        <v>820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SUM(P129:P137)</f>
        <v>0</v>
      </c>
      <c r="Q128" s="219"/>
      <c r="R128" s="220">
        <f>SUM(R129:R137)</f>
        <v>0</v>
      </c>
      <c r="S128" s="219"/>
      <c r="T128" s="221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76</v>
      </c>
      <c r="AY128" s="222" t="s">
        <v>150</v>
      </c>
      <c r="BK128" s="224">
        <f>SUM(BK129:BK137)</f>
        <v>0</v>
      </c>
    </row>
    <row r="129" s="2" customFormat="1" ht="16.5" customHeight="1">
      <c r="A129" s="38"/>
      <c r="B129" s="39"/>
      <c r="C129" s="227" t="s">
        <v>83</v>
      </c>
      <c r="D129" s="227" t="s">
        <v>153</v>
      </c>
      <c r="E129" s="228" t="s">
        <v>821</v>
      </c>
      <c r="F129" s="229" t="s">
        <v>822</v>
      </c>
      <c r="G129" s="230" t="s">
        <v>823</v>
      </c>
      <c r="H129" s="231">
        <v>1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41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158</v>
      </c>
      <c r="AT129" s="238" t="s">
        <v>153</v>
      </c>
      <c r="AU129" s="238" t="s">
        <v>83</v>
      </c>
      <c r="AY129" s="17" t="s">
        <v>150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83</v>
      </c>
      <c r="BK129" s="239">
        <f>ROUND(I129*H129,2)</f>
        <v>0</v>
      </c>
      <c r="BL129" s="17" t="s">
        <v>158</v>
      </c>
      <c r="BM129" s="238" t="s">
        <v>85</v>
      </c>
    </row>
    <row r="130" s="2" customFormat="1" ht="16.5" customHeight="1">
      <c r="A130" s="38"/>
      <c r="B130" s="39"/>
      <c r="C130" s="227" t="s">
        <v>85</v>
      </c>
      <c r="D130" s="227" t="s">
        <v>153</v>
      </c>
      <c r="E130" s="228" t="s">
        <v>824</v>
      </c>
      <c r="F130" s="229" t="s">
        <v>825</v>
      </c>
      <c r="G130" s="230" t="s">
        <v>823</v>
      </c>
      <c r="H130" s="231">
        <v>1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41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158</v>
      </c>
      <c r="AT130" s="238" t="s">
        <v>153</v>
      </c>
      <c r="AU130" s="238" t="s">
        <v>83</v>
      </c>
      <c r="AY130" s="17" t="s">
        <v>150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83</v>
      </c>
      <c r="BK130" s="239">
        <f>ROUND(I130*H130,2)</f>
        <v>0</v>
      </c>
      <c r="BL130" s="17" t="s">
        <v>158</v>
      </c>
      <c r="BM130" s="238" t="s">
        <v>158</v>
      </c>
    </row>
    <row r="131" s="2" customFormat="1" ht="24.15" customHeight="1">
      <c r="A131" s="38"/>
      <c r="B131" s="39"/>
      <c r="C131" s="227" t="s">
        <v>163</v>
      </c>
      <c r="D131" s="227" t="s">
        <v>153</v>
      </c>
      <c r="E131" s="228" t="s">
        <v>826</v>
      </c>
      <c r="F131" s="229" t="s">
        <v>827</v>
      </c>
      <c r="G131" s="230" t="s">
        <v>823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41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158</v>
      </c>
      <c r="AT131" s="238" t="s">
        <v>153</v>
      </c>
      <c r="AU131" s="238" t="s">
        <v>83</v>
      </c>
      <c r="AY131" s="17" t="s">
        <v>150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83</v>
      </c>
      <c r="BK131" s="239">
        <f>ROUND(I131*H131,2)</f>
        <v>0</v>
      </c>
      <c r="BL131" s="17" t="s">
        <v>158</v>
      </c>
      <c r="BM131" s="238" t="s">
        <v>151</v>
      </c>
    </row>
    <row r="132" s="2" customFormat="1" ht="33" customHeight="1">
      <c r="A132" s="38"/>
      <c r="B132" s="39"/>
      <c r="C132" s="227" t="s">
        <v>158</v>
      </c>
      <c r="D132" s="227" t="s">
        <v>153</v>
      </c>
      <c r="E132" s="228" t="s">
        <v>828</v>
      </c>
      <c r="F132" s="229" t="s">
        <v>829</v>
      </c>
      <c r="G132" s="230" t="s">
        <v>823</v>
      </c>
      <c r="H132" s="231">
        <v>15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41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158</v>
      </c>
      <c r="AT132" s="238" t="s">
        <v>153</v>
      </c>
      <c r="AU132" s="238" t="s">
        <v>83</v>
      </c>
      <c r="AY132" s="17" t="s">
        <v>150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83</v>
      </c>
      <c r="BK132" s="239">
        <f>ROUND(I132*H132,2)</f>
        <v>0</v>
      </c>
      <c r="BL132" s="17" t="s">
        <v>158</v>
      </c>
      <c r="BM132" s="238" t="s">
        <v>181</v>
      </c>
    </row>
    <row r="133" s="2" customFormat="1" ht="16.5" customHeight="1">
      <c r="A133" s="38"/>
      <c r="B133" s="39"/>
      <c r="C133" s="227" t="s">
        <v>177</v>
      </c>
      <c r="D133" s="227" t="s">
        <v>153</v>
      </c>
      <c r="E133" s="228" t="s">
        <v>830</v>
      </c>
      <c r="F133" s="229" t="s">
        <v>831</v>
      </c>
      <c r="G133" s="230" t="s">
        <v>823</v>
      </c>
      <c r="H133" s="231">
        <v>15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41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158</v>
      </c>
      <c r="AT133" s="238" t="s">
        <v>153</v>
      </c>
      <c r="AU133" s="238" t="s">
        <v>83</v>
      </c>
      <c r="AY133" s="17" t="s">
        <v>150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83</v>
      </c>
      <c r="BK133" s="239">
        <f>ROUND(I133*H133,2)</f>
        <v>0</v>
      </c>
      <c r="BL133" s="17" t="s">
        <v>158</v>
      </c>
      <c r="BM133" s="238" t="s">
        <v>203</v>
      </c>
    </row>
    <row r="134" s="2" customFormat="1" ht="16.5" customHeight="1">
      <c r="A134" s="38"/>
      <c r="B134" s="39"/>
      <c r="C134" s="227" t="s">
        <v>151</v>
      </c>
      <c r="D134" s="227" t="s">
        <v>153</v>
      </c>
      <c r="E134" s="228" t="s">
        <v>832</v>
      </c>
      <c r="F134" s="229" t="s">
        <v>833</v>
      </c>
      <c r="G134" s="230" t="s">
        <v>823</v>
      </c>
      <c r="H134" s="231">
        <v>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41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158</v>
      </c>
      <c r="AT134" s="238" t="s">
        <v>153</v>
      </c>
      <c r="AU134" s="238" t="s">
        <v>83</v>
      </c>
      <c r="AY134" s="17" t="s">
        <v>150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83</v>
      </c>
      <c r="BK134" s="239">
        <f>ROUND(I134*H134,2)</f>
        <v>0</v>
      </c>
      <c r="BL134" s="17" t="s">
        <v>158</v>
      </c>
      <c r="BM134" s="238" t="s">
        <v>212</v>
      </c>
    </row>
    <row r="135" s="2" customFormat="1" ht="16.5" customHeight="1">
      <c r="A135" s="38"/>
      <c r="B135" s="39"/>
      <c r="C135" s="227" t="s">
        <v>191</v>
      </c>
      <c r="D135" s="227" t="s">
        <v>153</v>
      </c>
      <c r="E135" s="228" t="s">
        <v>834</v>
      </c>
      <c r="F135" s="229" t="s">
        <v>835</v>
      </c>
      <c r="G135" s="230" t="s">
        <v>823</v>
      </c>
      <c r="H135" s="231">
        <v>10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41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158</v>
      </c>
      <c r="AT135" s="238" t="s">
        <v>153</v>
      </c>
      <c r="AU135" s="238" t="s">
        <v>83</v>
      </c>
      <c r="AY135" s="17" t="s">
        <v>150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83</v>
      </c>
      <c r="BK135" s="239">
        <f>ROUND(I135*H135,2)</f>
        <v>0</v>
      </c>
      <c r="BL135" s="17" t="s">
        <v>158</v>
      </c>
      <c r="BM135" s="238" t="s">
        <v>224</v>
      </c>
    </row>
    <row r="136" s="2" customFormat="1" ht="16.5" customHeight="1">
      <c r="A136" s="38"/>
      <c r="B136" s="39"/>
      <c r="C136" s="227" t="s">
        <v>181</v>
      </c>
      <c r="D136" s="227" t="s">
        <v>153</v>
      </c>
      <c r="E136" s="228" t="s">
        <v>836</v>
      </c>
      <c r="F136" s="229" t="s">
        <v>837</v>
      </c>
      <c r="G136" s="230" t="s">
        <v>823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41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158</v>
      </c>
      <c r="AT136" s="238" t="s">
        <v>153</v>
      </c>
      <c r="AU136" s="238" t="s">
        <v>83</v>
      </c>
      <c r="AY136" s="17" t="s">
        <v>150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83</v>
      </c>
      <c r="BK136" s="239">
        <f>ROUND(I136*H136,2)</f>
        <v>0</v>
      </c>
      <c r="BL136" s="17" t="s">
        <v>158</v>
      </c>
      <c r="BM136" s="238" t="s">
        <v>232</v>
      </c>
    </row>
    <row r="137" s="2" customFormat="1" ht="16.5" customHeight="1">
      <c r="A137" s="38"/>
      <c r="B137" s="39"/>
      <c r="C137" s="227" t="s">
        <v>189</v>
      </c>
      <c r="D137" s="227" t="s">
        <v>153</v>
      </c>
      <c r="E137" s="228" t="s">
        <v>838</v>
      </c>
      <c r="F137" s="229" t="s">
        <v>839</v>
      </c>
      <c r="G137" s="230" t="s">
        <v>823</v>
      </c>
      <c r="H137" s="231">
        <v>1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41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158</v>
      </c>
      <c r="AT137" s="238" t="s">
        <v>153</v>
      </c>
      <c r="AU137" s="238" t="s">
        <v>83</v>
      </c>
      <c r="AY137" s="17" t="s">
        <v>150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83</v>
      </c>
      <c r="BK137" s="239">
        <f>ROUND(I137*H137,2)</f>
        <v>0</v>
      </c>
      <c r="BL137" s="17" t="s">
        <v>158</v>
      </c>
      <c r="BM137" s="238" t="s">
        <v>246</v>
      </c>
    </row>
    <row r="138" s="12" customFormat="1" ht="25.92" customHeight="1">
      <c r="A138" s="12"/>
      <c r="B138" s="211"/>
      <c r="C138" s="212"/>
      <c r="D138" s="213" t="s">
        <v>75</v>
      </c>
      <c r="E138" s="214" t="s">
        <v>703</v>
      </c>
      <c r="F138" s="214" t="s">
        <v>840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SUM(P139:P148)</f>
        <v>0</v>
      </c>
      <c r="Q138" s="219"/>
      <c r="R138" s="220">
        <f>SUM(R139:R148)</f>
        <v>0</v>
      </c>
      <c r="S138" s="219"/>
      <c r="T138" s="221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75</v>
      </c>
      <c r="AU138" s="223" t="s">
        <v>76</v>
      </c>
      <c r="AY138" s="222" t="s">
        <v>150</v>
      </c>
      <c r="BK138" s="224">
        <f>SUM(BK139:BK148)</f>
        <v>0</v>
      </c>
    </row>
    <row r="139" s="2" customFormat="1" ht="21.75" customHeight="1">
      <c r="A139" s="38"/>
      <c r="B139" s="39"/>
      <c r="C139" s="227" t="s">
        <v>203</v>
      </c>
      <c r="D139" s="227" t="s">
        <v>153</v>
      </c>
      <c r="E139" s="228" t="s">
        <v>841</v>
      </c>
      <c r="F139" s="229" t="s">
        <v>842</v>
      </c>
      <c r="G139" s="230" t="s">
        <v>1</v>
      </c>
      <c r="H139" s="231">
        <v>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41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158</v>
      </c>
      <c r="AT139" s="238" t="s">
        <v>153</v>
      </c>
      <c r="AU139" s="238" t="s">
        <v>83</v>
      </c>
      <c r="AY139" s="17" t="s">
        <v>150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83</v>
      </c>
      <c r="BK139" s="239">
        <f>ROUND(I139*H139,2)</f>
        <v>0</v>
      </c>
      <c r="BL139" s="17" t="s">
        <v>158</v>
      </c>
      <c r="BM139" s="238" t="s">
        <v>255</v>
      </c>
    </row>
    <row r="140" s="2" customFormat="1" ht="78" customHeight="1">
      <c r="A140" s="38"/>
      <c r="B140" s="39"/>
      <c r="C140" s="227" t="s">
        <v>207</v>
      </c>
      <c r="D140" s="227" t="s">
        <v>153</v>
      </c>
      <c r="E140" s="228" t="s">
        <v>843</v>
      </c>
      <c r="F140" s="229" t="s">
        <v>844</v>
      </c>
      <c r="G140" s="230" t="s">
        <v>823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41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158</v>
      </c>
      <c r="AT140" s="238" t="s">
        <v>153</v>
      </c>
      <c r="AU140" s="238" t="s">
        <v>83</v>
      </c>
      <c r="AY140" s="17" t="s">
        <v>150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83</v>
      </c>
      <c r="BK140" s="239">
        <f>ROUND(I140*H140,2)</f>
        <v>0</v>
      </c>
      <c r="BL140" s="17" t="s">
        <v>158</v>
      </c>
      <c r="BM140" s="238" t="s">
        <v>266</v>
      </c>
    </row>
    <row r="141" s="2" customFormat="1" ht="66.75" customHeight="1">
      <c r="A141" s="38"/>
      <c r="B141" s="39"/>
      <c r="C141" s="227" t="s">
        <v>212</v>
      </c>
      <c r="D141" s="227" t="s">
        <v>153</v>
      </c>
      <c r="E141" s="228" t="s">
        <v>845</v>
      </c>
      <c r="F141" s="229" t="s">
        <v>846</v>
      </c>
      <c r="G141" s="230" t="s">
        <v>823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41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158</v>
      </c>
      <c r="AT141" s="238" t="s">
        <v>153</v>
      </c>
      <c r="AU141" s="238" t="s">
        <v>83</v>
      </c>
      <c r="AY141" s="17" t="s">
        <v>150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83</v>
      </c>
      <c r="BK141" s="239">
        <f>ROUND(I141*H141,2)</f>
        <v>0</v>
      </c>
      <c r="BL141" s="17" t="s">
        <v>158</v>
      </c>
      <c r="BM141" s="238" t="s">
        <v>276</v>
      </c>
    </row>
    <row r="142" s="2" customFormat="1" ht="76.35" customHeight="1">
      <c r="A142" s="38"/>
      <c r="B142" s="39"/>
      <c r="C142" s="227" t="s">
        <v>219</v>
      </c>
      <c r="D142" s="227" t="s">
        <v>153</v>
      </c>
      <c r="E142" s="228" t="s">
        <v>847</v>
      </c>
      <c r="F142" s="229" t="s">
        <v>848</v>
      </c>
      <c r="G142" s="230" t="s">
        <v>823</v>
      </c>
      <c r="H142" s="231">
        <v>4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41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158</v>
      </c>
      <c r="AT142" s="238" t="s">
        <v>153</v>
      </c>
      <c r="AU142" s="238" t="s">
        <v>83</v>
      </c>
      <c r="AY142" s="17" t="s">
        <v>150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83</v>
      </c>
      <c r="BK142" s="239">
        <f>ROUND(I142*H142,2)</f>
        <v>0</v>
      </c>
      <c r="BL142" s="17" t="s">
        <v>158</v>
      </c>
      <c r="BM142" s="238" t="s">
        <v>286</v>
      </c>
    </row>
    <row r="143" s="2" customFormat="1" ht="16.5" customHeight="1">
      <c r="A143" s="38"/>
      <c r="B143" s="39"/>
      <c r="C143" s="227" t="s">
        <v>224</v>
      </c>
      <c r="D143" s="227" t="s">
        <v>153</v>
      </c>
      <c r="E143" s="228" t="s">
        <v>849</v>
      </c>
      <c r="F143" s="229" t="s">
        <v>850</v>
      </c>
      <c r="G143" s="230" t="s">
        <v>823</v>
      </c>
      <c r="H143" s="231">
        <v>56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41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158</v>
      </c>
      <c r="AT143" s="238" t="s">
        <v>153</v>
      </c>
      <c r="AU143" s="238" t="s">
        <v>83</v>
      </c>
      <c r="AY143" s="17" t="s">
        <v>150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83</v>
      </c>
      <c r="BK143" s="239">
        <f>ROUND(I143*H143,2)</f>
        <v>0</v>
      </c>
      <c r="BL143" s="17" t="s">
        <v>158</v>
      </c>
      <c r="BM143" s="238" t="s">
        <v>296</v>
      </c>
    </row>
    <row r="144" s="2" customFormat="1" ht="24.15" customHeight="1">
      <c r="A144" s="38"/>
      <c r="B144" s="39"/>
      <c r="C144" s="227" t="s">
        <v>8</v>
      </c>
      <c r="D144" s="227" t="s">
        <v>153</v>
      </c>
      <c r="E144" s="228" t="s">
        <v>851</v>
      </c>
      <c r="F144" s="229" t="s">
        <v>852</v>
      </c>
      <c r="G144" s="230" t="s">
        <v>823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41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158</v>
      </c>
      <c r="AT144" s="238" t="s">
        <v>153</v>
      </c>
      <c r="AU144" s="238" t="s">
        <v>83</v>
      </c>
      <c r="AY144" s="17" t="s">
        <v>150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83</v>
      </c>
      <c r="BK144" s="239">
        <f>ROUND(I144*H144,2)</f>
        <v>0</v>
      </c>
      <c r="BL144" s="17" t="s">
        <v>158</v>
      </c>
      <c r="BM144" s="238" t="s">
        <v>304</v>
      </c>
    </row>
    <row r="145" s="2" customFormat="1" ht="16.5" customHeight="1">
      <c r="A145" s="38"/>
      <c r="B145" s="39"/>
      <c r="C145" s="227" t="s">
        <v>232</v>
      </c>
      <c r="D145" s="227" t="s">
        <v>153</v>
      </c>
      <c r="E145" s="228" t="s">
        <v>830</v>
      </c>
      <c r="F145" s="229" t="s">
        <v>831</v>
      </c>
      <c r="G145" s="230" t="s">
        <v>823</v>
      </c>
      <c r="H145" s="231">
        <v>48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41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158</v>
      </c>
      <c r="AT145" s="238" t="s">
        <v>153</v>
      </c>
      <c r="AU145" s="238" t="s">
        <v>83</v>
      </c>
      <c r="AY145" s="17" t="s">
        <v>150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83</v>
      </c>
      <c r="BK145" s="239">
        <f>ROUND(I145*H145,2)</f>
        <v>0</v>
      </c>
      <c r="BL145" s="17" t="s">
        <v>158</v>
      </c>
      <c r="BM145" s="238" t="s">
        <v>293</v>
      </c>
    </row>
    <row r="146" s="2" customFormat="1" ht="16.5" customHeight="1">
      <c r="A146" s="38"/>
      <c r="B146" s="39"/>
      <c r="C146" s="227" t="s">
        <v>238</v>
      </c>
      <c r="D146" s="227" t="s">
        <v>153</v>
      </c>
      <c r="E146" s="228" t="s">
        <v>832</v>
      </c>
      <c r="F146" s="229" t="s">
        <v>833</v>
      </c>
      <c r="G146" s="230" t="s">
        <v>823</v>
      </c>
      <c r="H146" s="231">
        <v>10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41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158</v>
      </c>
      <c r="AT146" s="238" t="s">
        <v>153</v>
      </c>
      <c r="AU146" s="238" t="s">
        <v>83</v>
      </c>
      <c r="AY146" s="17" t="s">
        <v>150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83</v>
      </c>
      <c r="BK146" s="239">
        <f>ROUND(I146*H146,2)</f>
        <v>0</v>
      </c>
      <c r="BL146" s="17" t="s">
        <v>158</v>
      </c>
      <c r="BM146" s="238" t="s">
        <v>321</v>
      </c>
    </row>
    <row r="147" s="2" customFormat="1" ht="16.5" customHeight="1">
      <c r="A147" s="38"/>
      <c r="B147" s="39"/>
      <c r="C147" s="227" t="s">
        <v>246</v>
      </c>
      <c r="D147" s="227" t="s">
        <v>153</v>
      </c>
      <c r="E147" s="228" t="s">
        <v>834</v>
      </c>
      <c r="F147" s="229" t="s">
        <v>835</v>
      </c>
      <c r="G147" s="230" t="s">
        <v>823</v>
      </c>
      <c r="H147" s="231">
        <v>39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41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158</v>
      </c>
      <c r="AT147" s="238" t="s">
        <v>153</v>
      </c>
      <c r="AU147" s="238" t="s">
        <v>83</v>
      </c>
      <c r="AY147" s="17" t="s">
        <v>150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83</v>
      </c>
      <c r="BK147" s="239">
        <f>ROUND(I147*H147,2)</f>
        <v>0</v>
      </c>
      <c r="BL147" s="17" t="s">
        <v>158</v>
      </c>
      <c r="BM147" s="238" t="s">
        <v>330</v>
      </c>
    </row>
    <row r="148" s="2" customFormat="1" ht="16.5" customHeight="1">
      <c r="A148" s="38"/>
      <c r="B148" s="39"/>
      <c r="C148" s="227" t="s">
        <v>251</v>
      </c>
      <c r="D148" s="227" t="s">
        <v>153</v>
      </c>
      <c r="E148" s="228" t="s">
        <v>853</v>
      </c>
      <c r="F148" s="229" t="s">
        <v>854</v>
      </c>
      <c r="G148" s="230" t="s">
        <v>1</v>
      </c>
      <c r="H148" s="231">
        <v>4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41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158</v>
      </c>
      <c r="AT148" s="238" t="s">
        <v>153</v>
      </c>
      <c r="AU148" s="238" t="s">
        <v>83</v>
      </c>
      <c r="AY148" s="17" t="s">
        <v>150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83</v>
      </c>
      <c r="BK148" s="239">
        <f>ROUND(I148*H148,2)</f>
        <v>0</v>
      </c>
      <c r="BL148" s="17" t="s">
        <v>158</v>
      </c>
      <c r="BM148" s="238" t="s">
        <v>341</v>
      </c>
    </row>
    <row r="149" s="12" customFormat="1" ht="25.92" customHeight="1">
      <c r="A149" s="12"/>
      <c r="B149" s="211"/>
      <c r="C149" s="212"/>
      <c r="D149" s="213" t="s">
        <v>75</v>
      </c>
      <c r="E149" s="214" t="s">
        <v>721</v>
      </c>
      <c r="F149" s="214" t="s">
        <v>855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SUM(P150:P169)</f>
        <v>0</v>
      </c>
      <c r="Q149" s="219"/>
      <c r="R149" s="220">
        <f>SUM(R150:R169)</f>
        <v>0</v>
      </c>
      <c r="S149" s="219"/>
      <c r="T149" s="221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75</v>
      </c>
      <c r="AU149" s="223" t="s">
        <v>76</v>
      </c>
      <c r="AY149" s="222" t="s">
        <v>150</v>
      </c>
      <c r="BK149" s="224">
        <f>SUM(BK150:BK169)</f>
        <v>0</v>
      </c>
    </row>
    <row r="150" s="2" customFormat="1" ht="24.15" customHeight="1">
      <c r="A150" s="38"/>
      <c r="B150" s="39"/>
      <c r="C150" s="227" t="s">
        <v>255</v>
      </c>
      <c r="D150" s="227" t="s">
        <v>153</v>
      </c>
      <c r="E150" s="228" t="s">
        <v>856</v>
      </c>
      <c r="F150" s="229" t="s">
        <v>857</v>
      </c>
      <c r="G150" s="230" t="s">
        <v>823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41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158</v>
      </c>
      <c r="AT150" s="238" t="s">
        <v>153</v>
      </c>
      <c r="AU150" s="238" t="s">
        <v>83</v>
      </c>
      <c r="AY150" s="17" t="s">
        <v>150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83</v>
      </c>
      <c r="BK150" s="239">
        <f>ROUND(I150*H150,2)</f>
        <v>0</v>
      </c>
      <c r="BL150" s="17" t="s">
        <v>158</v>
      </c>
      <c r="BM150" s="238" t="s">
        <v>349</v>
      </c>
    </row>
    <row r="151" s="2" customFormat="1" ht="16.5" customHeight="1">
      <c r="A151" s="38"/>
      <c r="B151" s="39"/>
      <c r="C151" s="227" t="s">
        <v>7</v>
      </c>
      <c r="D151" s="227" t="s">
        <v>153</v>
      </c>
      <c r="E151" s="228" t="s">
        <v>858</v>
      </c>
      <c r="F151" s="229" t="s">
        <v>859</v>
      </c>
      <c r="G151" s="230" t="s">
        <v>823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41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158</v>
      </c>
      <c r="AT151" s="238" t="s">
        <v>153</v>
      </c>
      <c r="AU151" s="238" t="s">
        <v>83</v>
      </c>
      <c r="AY151" s="17" t="s">
        <v>150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83</v>
      </c>
      <c r="BK151" s="239">
        <f>ROUND(I151*H151,2)</f>
        <v>0</v>
      </c>
      <c r="BL151" s="17" t="s">
        <v>158</v>
      </c>
      <c r="BM151" s="238" t="s">
        <v>358</v>
      </c>
    </row>
    <row r="152" s="2" customFormat="1" ht="16.5" customHeight="1">
      <c r="A152" s="38"/>
      <c r="B152" s="39"/>
      <c r="C152" s="227" t="s">
        <v>266</v>
      </c>
      <c r="D152" s="227" t="s">
        <v>153</v>
      </c>
      <c r="E152" s="228" t="s">
        <v>860</v>
      </c>
      <c r="F152" s="229" t="s">
        <v>861</v>
      </c>
      <c r="G152" s="230" t="s">
        <v>823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41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158</v>
      </c>
      <c r="AT152" s="238" t="s">
        <v>153</v>
      </c>
      <c r="AU152" s="238" t="s">
        <v>83</v>
      </c>
      <c r="AY152" s="17" t="s">
        <v>150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83</v>
      </c>
      <c r="BK152" s="239">
        <f>ROUND(I152*H152,2)</f>
        <v>0</v>
      </c>
      <c r="BL152" s="17" t="s">
        <v>158</v>
      </c>
      <c r="BM152" s="238" t="s">
        <v>368</v>
      </c>
    </row>
    <row r="153" s="2" customFormat="1" ht="16.5" customHeight="1">
      <c r="A153" s="38"/>
      <c r="B153" s="39"/>
      <c r="C153" s="227" t="s">
        <v>270</v>
      </c>
      <c r="D153" s="227" t="s">
        <v>153</v>
      </c>
      <c r="E153" s="228" t="s">
        <v>862</v>
      </c>
      <c r="F153" s="229" t="s">
        <v>863</v>
      </c>
      <c r="G153" s="230" t="s">
        <v>823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41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158</v>
      </c>
      <c r="AT153" s="238" t="s">
        <v>153</v>
      </c>
      <c r="AU153" s="238" t="s">
        <v>83</v>
      </c>
      <c r="AY153" s="17" t="s">
        <v>150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83</v>
      </c>
      <c r="BK153" s="239">
        <f>ROUND(I153*H153,2)</f>
        <v>0</v>
      </c>
      <c r="BL153" s="17" t="s">
        <v>158</v>
      </c>
      <c r="BM153" s="238" t="s">
        <v>378</v>
      </c>
    </row>
    <row r="154" s="2" customFormat="1" ht="16.5" customHeight="1">
      <c r="A154" s="38"/>
      <c r="B154" s="39"/>
      <c r="C154" s="227" t="s">
        <v>276</v>
      </c>
      <c r="D154" s="227" t="s">
        <v>153</v>
      </c>
      <c r="E154" s="228" t="s">
        <v>864</v>
      </c>
      <c r="F154" s="229" t="s">
        <v>865</v>
      </c>
      <c r="G154" s="230" t="s">
        <v>823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41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158</v>
      </c>
      <c r="AT154" s="238" t="s">
        <v>153</v>
      </c>
      <c r="AU154" s="238" t="s">
        <v>83</v>
      </c>
      <c r="AY154" s="17" t="s">
        <v>150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83</v>
      </c>
      <c r="BK154" s="239">
        <f>ROUND(I154*H154,2)</f>
        <v>0</v>
      </c>
      <c r="BL154" s="17" t="s">
        <v>158</v>
      </c>
      <c r="BM154" s="238" t="s">
        <v>387</v>
      </c>
    </row>
    <row r="155" s="2" customFormat="1" ht="16.5" customHeight="1">
      <c r="A155" s="38"/>
      <c r="B155" s="39"/>
      <c r="C155" s="227" t="s">
        <v>281</v>
      </c>
      <c r="D155" s="227" t="s">
        <v>153</v>
      </c>
      <c r="E155" s="228" t="s">
        <v>866</v>
      </c>
      <c r="F155" s="229" t="s">
        <v>867</v>
      </c>
      <c r="G155" s="230" t="s">
        <v>823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41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158</v>
      </c>
      <c r="AT155" s="238" t="s">
        <v>153</v>
      </c>
      <c r="AU155" s="238" t="s">
        <v>83</v>
      </c>
      <c r="AY155" s="17" t="s">
        <v>150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83</v>
      </c>
      <c r="BK155" s="239">
        <f>ROUND(I155*H155,2)</f>
        <v>0</v>
      </c>
      <c r="BL155" s="17" t="s">
        <v>158</v>
      </c>
      <c r="BM155" s="238" t="s">
        <v>396</v>
      </c>
    </row>
    <row r="156" s="2" customFormat="1" ht="24.15" customHeight="1">
      <c r="A156" s="38"/>
      <c r="B156" s="39"/>
      <c r="C156" s="227" t="s">
        <v>286</v>
      </c>
      <c r="D156" s="227" t="s">
        <v>153</v>
      </c>
      <c r="E156" s="228" t="s">
        <v>868</v>
      </c>
      <c r="F156" s="229" t="s">
        <v>869</v>
      </c>
      <c r="G156" s="230" t="s">
        <v>823</v>
      </c>
      <c r="H156" s="231">
        <v>3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41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158</v>
      </c>
      <c r="AT156" s="238" t="s">
        <v>153</v>
      </c>
      <c r="AU156" s="238" t="s">
        <v>83</v>
      </c>
      <c r="AY156" s="17" t="s">
        <v>150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83</v>
      </c>
      <c r="BK156" s="239">
        <f>ROUND(I156*H156,2)</f>
        <v>0</v>
      </c>
      <c r="BL156" s="17" t="s">
        <v>158</v>
      </c>
      <c r="BM156" s="238" t="s">
        <v>407</v>
      </c>
    </row>
    <row r="157" s="2" customFormat="1" ht="21.75" customHeight="1">
      <c r="A157" s="38"/>
      <c r="B157" s="39"/>
      <c r="C157" s="227" t="s">
        <v>290</v>
      </c>
      <c r="D157" s="227" t="s">
        <v>153</v>
      </c>
      <c r="E157" s="228" t="s">
        <v>870</v>
      </c>
      <c r="F157" s="229" t="s">
        <v>871</v>
      </c>
      <c r="G157" s="230" t="s">
        <v>823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41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158</v>
      </c>
      <c r="AT157" s="238" t="s">
        <v>153</v>
      </c>
      <c r="AU157" s="238" t="s">
        <v>83</v>
      </c>
      <c r="AY157" s="17" t="s">
        <v>150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83</v>
      </c>
      <c r="BK157" s="239">
        <f>ROUND(I157*H157,2)</f>
        <v>0</v>
      </c>
      <c r="BL157" s="17" t="s">
        <v>158</v>
      </c>
      <c r="BM157" s="238" t="s">
        <v>415</v>
      </c>
    </row>
    <row r="158" s="2" customFormat="1" ht="16.5" customHeight="1">
      <c r="A158" s="38"/>
      <c r="B158" s="39"/>
      <c r="C158" s="227" t="s">
        <v>296</v>
      </c>
      <c r="D158" s="227" t="s">
        <v>153</v>
      </c>
      <c r="E158" s="228" t="s">
        <v>872</v>
      </c>
      <c r="F158" s="229" t="s">
        <v>873</v>
      </c>
      <c r="G158" s="230" t="s">
        <v>823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41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158</v>
      </c>
      <c r="AT158" s="238" t="s">
        <v>153</v>
      </c>
      <c r="AU158" s="238" t="s">
        <v>83</v>
      </c>
      <c r="AY158" s="17" t="s">
        <v>150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83</v>
      </c>
      <c r="BK158" s="239">
        <f>ROUND(I158*H158,2)</f>
        <v>0</v>
      </c>
      <c r="BL158" s="17" t="s">
        <v>158</v>
      </c>
      <c r="BM158" s="238" t="s">
        <v>424</v>
      </c>
    </row>
    <row r="159" s="2" customFormat="1" ht="16.5" customHeight="1">
      <c r="A159" s="38"/>
      <c r="B159" s="39"/>
      <c r="C159" s="227" t="s">
        <v>300</v>
      </c>
      <c r="D159" s="227" t="s">
        <v>153</v>
      </c>
      <c r="E159" s="228" t="s">
        <v>874</v>
      </c>
      <c r="F159" s="229" t="s">
        <v>875</v>
      </c>
      <c r="G159" s="230" t="s">
        <v>823</v>
      </c>
      <c r="H159" s="231">
        <v>77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41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158</v>
      </c>
      <c r="AT159" s="238" t="s">
        <v>153</v>
      </c>
      <c r="AU159" s="238" t="s">
        <v>83</v>
      </c>
      <c r="AY159" s="17" t="s">
        <v>150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83</v>
      </c>
      <c r="BK159" s="239">
        <f>ROUND(I159*H159,2)</f>
        <v>0</v>
      </c>
      <c r="BL159" s="17" t="s">
        <v>158</v>
      </c>
      <c r="BM159" s="238" t="s">
        <v>433</v>
      </c>
    </row>
    <row r="160" s="2" customFormat="1" ht="16.5" customHeight="1">
      <c r="A160" s="38"/>
      <c r="B160" s="39"/>
      <c r="C160" s="227" t="s">
        <v>304</v>
      </c>
      <c r="D160" s="227" t="s">
        <v>153</v>
      </c>
      <c r="E160" s="228" t="s">
        <v>876</v>
      </c>
      <c r="F160" s="229" t="s">
        <v>877</v>
      </c>
      <c r="G160" s="230" t="s">
        <v>823</v>
      </c>
      <c r="H160" s="231">
        <v>6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41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158</v>
      </c>
      <c r="AT160" s="238" t="s">
        <v>153</v>
      </c>
      <c r="AU160" s="238" t="s">
        <v>83</v>
      </c>
      <c r="AY160" s="17" t="s">
        <v>150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83</v>
      </c>
      <c r="BK160" s="239">
        <f>ROUND(I160*H160,2)</f>
        <v>0</v>
      </c>
      <c r="BL160" s="17" t="s">
        <v>158</v>
      </c>
      <c r="BM160" s="238" t="s">
        <v>444</v>
      </c>
    </row>
    <row r="161" s="2" customFormat="1" ht="16.5" customHeight="1">
      <c r="A161" s="38"/>
      <c r="B161" s="39"/>
      <c r="C161" s="227" t="s">
        <v>309</v>
      </c>
      <c r="D161" s="227" t="s">
        <v>153</v>
      </c>
      <c r="E161" s="228" t="s">
        <v>878</v>
      </c>
      <c r="F161" s="229" t="s">
        <v>879</v>
      </c>
      <c r="G161" s="230" t="s">
        <v>823</v>
      </c>
      <c r="H161" s="231">
        <v>5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41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158</v>
      </c>
      <c r="AT161" s="238" t="s">
        <v>153</v>
      </c>
      <c r="AU161" s="238" t="s">
        <v>83</v>
      </c>
      <c r="AY161" s="17" t="s">
        <v>150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83</v>
      </c>
      <c r="BK161" s="239">
        <f>ROUND(I161*H161,2)</f>
        <v>0</v>
      </c>
      <c r="BL161" s="17" t="s">
        <v>158</v>
      </c>
      <c r="BM161" s="238" t="s">
        <v>452</v>
      </c>
    </row>
    <row r="162" s="2" customFormat="1" ht="16.5" customHeight="1">
      <c r="A162" s="38"/>
      <c r="B162" s="39"/>
      <c r="C162" s="227" t="s">
        <v>293</v>
      </c>
      <c r="D162" s="227" t="s">
        <v>153</v>
      </c>
      <c r="E162" s="228" t="s">
        <v>830</v>
      </c>
      <c r="F162" s="229" t="s">
        <v>831</v>
      </c>
      <c r="G162" s="230" t="s">
        <v>823</v>
      </c>
      <c r="H162" s="231">
        <v>48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41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158</v>
      </c>
      <c r="AT162" s="238" t="s">
        <v>153</v>
      </c>
      <c r="AU162" s="238" t="s">
        <v>83</v>
      </c>
      <c r="AY162" s="17" t="s">
        <v>150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83</v>
      </c>
      <c r="BK162" s="239">
        <f>ROUND(I162*H162,2)</f>
        <v>0</v>
      </c>
      <c r="BL162" s="17" t="s">
        <v>158</v>
      </c>
      <c r="BM162" s="238" t="s">
        <v>460</v>
      </c>
    </row>
    <row r="163" s="2" customFormat="1" ht="16.5" customHeight="1">
      <c r="A163" s="38"/>
      <c r="B163" s="39"/>
      <c r="C163" s="227" t="s">
        <v>316</v>
      </c>
      <c r="D163" s="227" t="s">
        <v>153</v>
      </c>
      <c r="E163" s="228" t="s">
        <v>832</v>
      </c>
      <c r="F163" s="229" t="s">
        <v>833</v>
      </c>
      <c r="G163" s="230" t="s">
        <v>823</v>
      </c>
      <c r="H163" s="231">
        <v>11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41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158</v>
      </c>
      <c r="AT163" s="238" t="s">
        <v>153</v>
      </c>
      <c r="AU163" s="238" t="s">
        <v>83</v>
      </c>
      <c r="AY163" s="17" t="s">
        <v>150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83</v>
      </c>
      <c r="BK163" s="239">
        <f>ROUND(I163*H163,2)</f>
        <v>0</v>
      </c>
      <c r="BL163" s="17" t="s">
        <v>158</v>
      </c>
      <c r="BM163" s="238" t="s">
        <v>469</v>
      </c>
    </row>
    <row r="164" s="2" customFormat="1" ht="16.5" customHeight="1">
      <c r="A164" s="38"/>
      <c r="B164" s="39"/>
      <c r="C164" s="227" t="s">
        <v>321</v>
      </c>
      <c r="D164" s="227" t="s">
        <v>153</v>
      </c>
      <c r="E164" s="228" t="s">
        <v>880</v>
      </c>
      <c r="F164" s="229" t="s">
        <v>881</v>
      </c>
      <c r="G164" s="230" t="s">
        <v>823</v>
      </c>
      <c r="H164" s="231">
        <v>38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41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158</v>
      </c>
      <c r="AT164" s="238" t="s">
        <v>153</v>
      </c>
      <c r="AU164" s="238" t="s">
        <v>83</v>
      </c>
      <c r="AY164" s="17" t="s">
        <v>150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83</v>
      </c>
      <c r="BK164" s="239">
        <f>ROUND(I164*H164,2)</f>
        <v>0</v>
      </c>
      <c r="BL164" s="17" t="s">
        <v>158</v>
      </c>
      <c r="BM164" s="238" t="s">
        <v>479</v>
      </c>
    </row>
    <row r="165" s="2" customFormat="1" ht="16.5" customHeight="1">
      <c r="A165" s="38"/>
      <c r="B165" s="39"/>
      <c r="C165" s="227" t="s">
        <v>325</v>
      </c>
      <c r="D165" s="227" t="s">
        <v>153</v>
      </c>
      <c r="E165" s="228" t="s">
        <v>882</v>
      </c>
      <c r="F165" s="229" t="s">
        <v>883</v>
      </c>
      <c r="G165" s="230" t="s">
        <v>823</v>
      </c>
      <c r="H165" s="231">
        <v>36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41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158</v>
      </c>
      <c r="AT165" s="238" t="s">
        <v>153</v>
      </c>
      <c r="AU165" s="238" t="s">
        <v>83</v>
      </c>
      <c r="AY165" s="17" t="s">
        <v>150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83</v>
      </c>
      <c r="BK165" s="239">
        <f>ROUND(I165*H165,2)</f>
        <v>0</v>
      </c>
      <c r="BL165" s="17" t="s">
        <v>158</v>
      </c>
      <c r="BM165" s="238" t="s">
        <v>487</v>
      </c>
    </row>
    <row r="166" s="2" customFormat="1" ht="21.75" customHeight="1">
      <c r="A166" s="38"/>
      <c r="B166" s="39"/>
      <c r="C166" s="227" t="s">
        <v>330</v>
      </c>
      <c r="D166" s="227" t="s">
        <v>153</v>
      </c>
      <c r="E166" s="228" t="s">
        <v>884</v>
      </c>
      <c r="F166" s="229" t="s">
        <v>885</v>
      </c>
      <c r="G166" s="230" t="s">
        <v>823</v>
      </c>
      <c r="H166" s="231">
        <v>20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41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158</v>
      </c>
      <c r="AT166" s="238" t="s">
        <v>153</v>
      </c>
      <c r="AU166" s="238" t="s">
        <v>83</v>
      </c>
      <c r="AY166" s="17" t="s">
        <v>150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83</v>
      </c>
      <c r="BK166" s="239">
        <f>ROUND(I166*H166,2)</f>
        <v>0</v>
      </c>
      <c r="BL166" s="17" t="s">
        <v>158</v>
      </c>
      <c r="BM166" s="238" t="s">
        <v>497</v>
      </c>
    </row>
    <row r="167" s="2" customFormat="1" ht="16.5" customHeight="1">
      <c r="A167" s="38"/>
      <c r="B167" s="39"/>
      <c r="C167" s="227" t="s">
        <v>336</v>
      </c>
      <c r="D167" s="227" t="s">
        <v>153</v>
      </c>
      <c r="E167" s="228" t="s">
        <v>886</v>
      </c>
      <c r="F167" s="229" t="s">
        <v>887</v>
      </c>
      <c r="G167" s="230" t="s">
        <v>823</v>
      </c>
      <c r="H167" s="231">
        <v>4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41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158</v>
      </c>
      <c r="AT167" s="238" t="s">
        <v>153</v>
      </c>
      <c r="AU167" s="238" t="s">
        <v>83</v>
      </c>
      <c r="AY167" s="17" t="s">
        <v>150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83</v>
      </c>
      <c r="BK167" s="239">
        <f>ROUND(I167*H167,2)</f>
        <v>0</v>
      </c>
      <c r="BL167" s="17" t="s">
        <v>158</v>
      </c>
      <c r="BM167" s="238" t="s">
        <v>507</v>
      </c>
    </row>
    <row r="168" s="2" customFormat="1" ht="16.5" customHeight="1">
      <c r="A168" s="38"/>
      <c r="B168" s="39"/>
      <c r="C168" s="227" t="s">
        <v>341</v>
      </c>
      <c r="D168" s="227" t="s">
        <v>153</v>
      </c>
      <c r="E168" s="228" t="s">
        <v>888</v>
      </c>
      <c r="F168" s="229" t="s">
        <v>889</v>
      </c>
      <c r="G168" s="230" t="s">
        <v>823</v>
      </c>
      <c r="H168" s="231">
        <v>3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41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158</v>
      </c>
      <c r="AT168" s="238" t="s">
        <v>153</v>
      </c>
      <c r="AU168" s="238" t="s">
        <v>83</v>
      </c>
      <c r="AY168" s="17" t="s">
        <v>150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83</v>
      </c>
      <c r="BK168" s="239">
        <f>ROUND(I168*H168,2)</f>
        <v>0</v>
      </c>
      <c r="BL168" s="17" t="s">
        <v>158</v>
      </c>
      <c r="BM168" s="238" t="s">
        <v>515</v>
      </c>
    </row>
    <row r="169" s="2" customFormat="1" ht="16.5" customHeight="1">
      <c r="A169" s="38"/>
      <c r="B169" s="39"/>
      <c r="C169" s="227" t="s">
        <v>345</v>
      </c>
      <c r="D169" s="227" t="s">
        <v>153</v>
      </c>
      <c r="E169" s="228" t="s">
        <v>890</v>
      </c>
      <c r="F169" s="229" t="s">
        <v>891</v>
      </c>
      <c r="G169" s="230" t="s">
        <v>823</v>
      </c>
      <c r="H169" s="231">
        <v>3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41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158</v>
      </c>
      <c r="AT169" s="238" t="s">
        <v>153</v>
      </c>
      <c r="AU169" s="238" t="s">
        <v>83</v>
      </c>
      <c r="AY169" s="17" t="s">
        <v>150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83</v>
      </c>
      <c r="BK169" s="239">
        <f>ROUND(I169*H169,2)</f>
        <v>0</v>
      </c>
      <c r="BL169" s="17" t="s">
        <v>158</v>
      </c>
      <c r="BM169" s="238" t="s">
        <v>525</v>
      </c>
    </row>
    <row r="170" s="12" customFormat="1" ht="25.92" customHeight="1">
      <c r="A170" s="12"/>
      <c r="B170" s="211"/>
      <c r="C170" s="212"/>
      <c r="D170" s="213" t="s">
        <v>75</v>
      </c>
      <c r="E170" s="214" t="s">
        <v>735</v>
      </c>
      <c r="F170" s="214" t="s">
        <v>892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SUM(P171:P195)</f>
        <v>0</v>
      </c>
      <c r="Q170" s="219"/>
      <c r="R170" s="220">
        <f>SUM(R171:R195)</f>
        <v>0</v>
      </c>
      <c r="S170" s="219"/>
      <c r="T170" s="221">
        <f>SUM(T171:T195)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83</v>
      </c>
      <c r="AT170" s="223" t="s">
        <v>75</v>
      </c>
      <c r="AU170" s="223" t="s">
        <v>76</v>
      </c>
      <c r="AY170" s="222" t="s">
        <v>150</v>
      </c>
      <c r="BK170" s="224">
        <f>SUM(BK171:BK195)</f>
        <v>0</v>
      </c>
    </row>
    <row r="171" s="2" customFormat="1" ht="16.5" customHeight="1">
      <c r="A171" s="38"/>
      <c r="B171" s="39"/>
      <c r="C171" s="227" t="s">
        <v>349</v>
      </c>
      <c r="D171" s="227" t="s">
        <v>153</v>
      </c>
      <c r="E171" s="228" t="s">
        <v>893</v>
      </c>
      <c r="F171" s="229" t="s">
        <v>894</v>
      </c>
      <c r="G171" s="230" t="s">
        <v>823</v>
      </c>
      <c r="H171" s="231">
        <v>1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41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158</v>
      </c>
      <c r="AT171" s="238" t="s">
        <v>153</v>
      </c>
      <c r="AU171" s="238" t="s">
        <v>83</v>
      </c>
      <c r="AY171" s="17" t="s">
        <v>150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83</v>
      </c>
      <c r="BK171" s="239">
        <f>ROUND(I171*H171,2)</f>
        <v>0</v>
      </c>
      <c r="BL171" s="17" t="s">
        <v>158</v>
      </c>
      <c r="BM171" s="238" t="s">
        <v>792</v>
      </c>
    </row>
    <row r="172" s="2" customFormat="1" ht="16.5" customHeight="1">
      <c r="A172" s="38"/>
      <c r="B172" s="39"/>
      <c r="C172" s="227" t="s">
        <v>353</v>
      </c>
      <c r="D172" s="227" t="s">
        <v>153</v>
      </c>
      <c r="E172" s="228" t="s">
        <v>895</v>
      </c>
      <c r="F172" s="229" t="s">
        <v>896</v>
      </c>
      <c r="G172" s="230" t="s">
        <v>823</v>
      </c>
      <c r="H172" s="231">
        <v>19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41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158</v>
      </c>
      <c r="AT172" s="238" t="s">
        <v>153</v>
      </c>
      <c r="AU172" s="238" t="s">
        <v>83</v>
      </c>
      <c r="AY172" s="17" t="s">
        <v>150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83</v>
      </c>
      <c r="BK172" s="239">
        <f>ROUND(I172*H172,2)</f>
        <v>0</v>
      </c>
      <c r="BL172" s="17" t="s">
        <v>158</v>
      </c>
      <c r="BM172" s="238" t="s">
        <v>795</v>
      </c>
    </row>
    <row r="173" s="2" customFormat="1" ht="16.5" customHeight="1">
      <c r="A173" s="38"/>
      <c r="B173" s="39"/>
      <c r="C173" s="227" t="s">
        <v>358</v>
      </c>
      <c r="D173" s="227" t="s">
        <v>153</v>
      </c>
      <c r="E173" s="228" t="s">
        <v>897</v>
      </c>
      <c r="F173" s="229" t="s">
        <v>898</v>
      </c>
      <c r="G173" s="230" t="s">
        <v>823</v>
      </c>
      <c r="H173" s="231">
        <v>19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41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158</v>
      </c>
      <c r="AT173" s="238" t="s">
        <v>153</v>
      </c>
      <c r="AU173" s="238" t="s">
        <v>83</v>
      </c>
      <c r="AY173" s="17" t="s">
        <v>150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83</v>
      </c>
      <c r="BK173" s="239">
        <f>ROUND(I173*H173,2)</f>
        <v>0</v>
      </c>
      <c r="BL173" s="17" t="s">
        <v>158</v>
      </c>
      <c r="BM173" s="238" t="s">
        <v>798</v>
      </c>
    </row>
    <row r="174" s="2" customFormat="1" ht="24.15" customHeight="1">
      <c r="A174" s="38"/>
      <c r="B174" s="39"/>
      <c r="C174" s="227" t="s">
        <v>363</v>
      </c>
      <c r="D174" s="227" t="s">
        <v>153</v>
      </c>
      <c r="E174" s="228" t="s">
        <v>899</v>
      </c>
      <c r="F174" s="229" t="s">
        <v>900</v>
      </c>
      <c r="G174" s="230" t="s">
        <v>823</v>
      </c>
      <c r="H174" s="231">
        <v>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41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158</v>
      </c>
      <c r="AT174" s="238" t="s">
        <v>153</v>
      </c>
      <c r="AU174" s="238" t="s">
        <v>83</v>
      </c>
      <c r="AY174" s="17" t="s">
        <v>150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83</v>
      </c>
      <c r="BK174" s="239">
        <f>ROUND(I174*H174,2)</f>
        <v>0</v>
      </c>
      <c r="BL174" s="17" t="s">
        <v>158</v>
      </c>
      <c r="BM174" s="238" t="s">
        <v>801</v>
      </c>
    </row>
    <row r="175" s="2" customFormat="1" ht="24.15" customHeight="1">
      <c r="A175" s="38"/>
      <c r="B175" s="39"/>
      <c r="C175" s="227" t="s">
        <v>368</v>
      </c>
      <c r="D175" s="227" t="s">
        <v>153</v>
      </c>
      <c r="E175" s="228" t="s">
        <v>901</v>
      </c>
      <c r="F175" s="229" t="s">
        <v>902</v>
      </c>
      <c r="G175" s="230" t="s">
        <v>823</v>
      </c>
      <c r="H175" s="231">
        <v>5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41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158</v>
      </c>
      <c r="AT175" s="238" t="s">
        <v>153</v>
      </c>
      <c r="AU175" s="238" t="s">
        <v>83</v>
      </c>
      <c r="AY175" s="17" t="s">
        <v>150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83</v>
      </c>
      <c r="BK175" s="239">
        <f>ROUND(I175*H175,2)</f>
        <v>0</v>
      </c>
      <c r="BL175" s="17" t="s">
        <v>158</v>
      </c>
      <c r="BM175" s="238" t="s">
        <v>804</v>
      </c>
    </row>
    <row r="176" s="2" customFormat="1" ht="24.15" customHeight="1">
      <c r="A176" s="38"/>
      <c r="B176" s="39"/>
      <c r="C176" s="227" t="s">
        <v>372</v>
      </c>
      <c r="D176" s="227" t="s">
        <v>153</v>
      </c>
      <c r="E176" s="228" t="s">
        <v>903</v>
      </c>
      <c r="F176" s="229" t="s">
        <v>904</v>
      </c>
      <c r="G176" s="230" t="s">
        <v>823</v>
      </c>
      <c r="H176" s="231">
        <v>8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41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158</v>
      </c>
      <c r="AT176" s="238" t="s">
        <v>153</v>
      </c>
      <c r="AU176" s="238" t="s">
        <v>83</v>
      </c>
      <c r="AY176" s="17" t="s">
        <v>150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83</v>
      </c>
      <c r="BK176" s="239">
        <f>ROUND(I176*H176,2)</f>
        <v>0</v>
      </c>
      <c r="BL176" s="17" t="s">
        <v>158</v>
      </c>
      <c r="BM176" s="238" t="s">
        <v>807</v>
      </c>
    </row>
    <row r="177" s="2" customFormat="1" ht="16.5" customHeight="1">
      <c r="A177" s="38"/>
      <c r="B177" s="39"/>
      <c r="C177" s="227" t="s">
        <v>378</v>
      </c>
      <c r="D177" s="227" t="s">
        <v>153</v>
      </c>
      <c r="E177" s="228" t="s">
        <v>874</v>
      </c>
      <c r="F177" s="229" t="s">
        <v>875</v>
      </c>
      <c r="G177" s="230" t="s">
        <v>823</v>
      </c>
      <c r="H177" s="231">
        <v>1320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41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158</v>
      </c>
      <c r="AT177" s="238" t="s">
        <v>153</v>
      </c>
      <c r="AU177" s="238" t="s">
        <v>83</v>
      </c>
      <c r="AY177" s="17" t="s">
        <v>150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83</v>
      </c>
      <c r="BK177" s="239">
        <f>ROUND(I177*H177,2)</f>
        <v>0</v>
      </c>
      <c r="BL177" s="17" t="s">
        <v>158</v>
      </c>
      <c r="BM177" s="238" t="s">
        <v>811</v>
      </c>
    </row>
    <row r="178" s="2" customFormat="1" ht="16.5" customHeight="1">
      <c r="A178" s="38"/>
      <c r="B178" s="39"/>
      <c r="C178" s="227" t="s">
        <v>383</v>
      </c>
      <c r="D178" s="227" t="s">
        <v>153</v>
      </c>
      <c r="E178" s="228" t="s">
        <v>905</v>
      </c>
      <c r="F178" s="229" t="s">
        <v>906</v>
      </c>
      <c r="G178" s="230" t="s">
        <v>823</v>
      </c>
      <c r="H178" s="231">
        <v>6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41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158</v>
      </c>
      <c r="AT178" s="238" t="s">
        <v>153</v>
      </c>
      <c r="AU178" s="238" t="s">
        <v>83</v>
      </c>
      <c r="AY178" s="17" t="s">
        <v>150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83</v>
      </c>
      <c r="BK178" s="239">
        <f>ROUND(I178*H178,2)</f>
        <v>0</v>
      </c>
      <c r="BL178" s="17" t="s">
        <v>158</v>
      </c>
      <c r="BM178" s="238" t="s">
        <v>907</v>
      </c>
    </row>
    <row r="179" s="2" customFormat="1" ht="16.5" customHeight="1">
      <c r="A179" s="38"/>
      <c r="B179" s="39"/>
      <c r="C179" s="227" t="s">
        <v>387</v>
      </c>
      <c r="D179" s="227" t="s">
        <v>153</v>
      </c>
      <c r="E179" s="228" t="s">
        <v>908</v>
      </c>
      <c r="F179" s="229" t="s">
        <v>909</v>
      </c>
      <c r="G179" s="230" t="s">
        <v>823</v>
      </c>
      <c r="H179" s="231">
        <v>1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41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158</v>
      </c>
      <c r="AT179" s="238" t="s">
        <v>153</v>
      </c>
      <c r="AU179" s="238" t="s">
        <v>83</v>
      </c>
      <c r="AY179" s="17" t="s">
        <v>150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83</v>
      </c>
      <c r="BK179" s="239">
        <f>ROUND(I179*H179,2)</f>
        <v>0</v>
      </c>
      <c r="BL179" s="17" t="s">
        <v>158</v>
      </c>
      <c r="BM179" s="238" t="s">
        <v>910</v>
      </c>
    </row>
    <row r="180" s="2" customFormat="1" ht="16.5" customHeight="1">
      <c r="A180" s="38"/>
      <c r="B180" s="39"/>
      <c r="C180" s="227" t="s">
        <v>392</v>
      </c>
      <c r="D180" s="227" t="s">
        <v>153</v>
      </c>
      <c r="E180" s="228" t="s">
        <v>911</v>
      </c>
      <c r="F180" s="229" t="s">
        <v>912</v>
      </c>
      <c r="G180" s="230" t="s">
        <v>823</v>
      </c>
      <c r="H180" s="231">
        <v>3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41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158</v>
      </c>
      <c r="AT180" s="238" t="s">
        <v>153</v>
      </c>
      <c r="AU180" s="238" t="s">
        <v>83</v>
      </c>
      <c r="AY180" s="17" t="s">
        <v>150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83</v>
      </c>
      <c r="BK180" s="239">
        <f>ROUND(I180*H180,2)</f>
        <v>0</v>
      </c>
      <c r="BL180" s="17" t="s">
        <v>158</v>
      </c>
      <c r="BM180" s="238" t="s">
        <v>913</v>
      </c>
    </row>
    <row r="181" s="2" customFormat="1" ht="16.5" customHeight="1">
      <c r="A181" s="38"/>
      <c r="B181" s="39"/>
      <c r="C181" s="227" t="s">
        <v>396</v>
      </c>
      <c r="D181" s="227" t="s">
        <v>153</v>
      </c>
      <c r="E181" s="228" t="s">
        <v>914</v>
      </c>
      <c r="F181" s="229" t="s">
        <v>915</v>
      </c>
      <c r="G181" s="230" t="s">
        <v>823</v>
      </c>
      <c r="H181" s="231">
        <v>1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41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158</v>
      </c>
      <c r="AT181" s="238" t="s">
        <v>153</v>
      </c>
      <c r="AU181" s="238" t="s">
        <v>83</v>
      </c>
      <c r="AY181" s="17" t="s">
        <v>150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83</v>
      </c>
      <c r="BK181" s="239">
        <f>ROUND(I181*H181,2)</f>
        <v>0</v>
      </c>
      <c r="BL181" s="17" t="s">
        <v>158</v>
      </c>
      <c r="BM181" s="238" t="s">
        <v>916</v>
      </c>
    </row>
    <row r="182" s="2" customFormat="1" ht="24.15" customHeight="1">
      <c r="A182" s="38"/>
      <c r="B182" s="39"/>
      <c r="C182" s="227" t="s">
        <v>402</v>
      </c>
      <c r="D182" s="227" t="s">
        <v>153</v>
      </c>
      <c r="E182" s="228" t="s">
        <v>917</v>
      </c>
      <c r="F182" s="229" t="s">
        <v>918</v>
      </c>
      <c r="G182" s="230" t="s">
        <v>823</v>
      </c>
      <c r="H182" s="231">
        <v>5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41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158</v>
      </c>
      <c r="AT182" s="238" t="s">
        <v>153</v>
      </c>
      <c r="AU182" s="238" t="s">
        <v>83</v>
      </c>
      <c r="AY182" s="17" t="s">
        <v>150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83</v>
      </c>
      <c r="BK182" s="239">
        <f>ROUND(I182*H182,2)</f>
        <v>0</v>
      </c>
      <c r="BL182" s="17" t="s">
        <v>158</v>
      </c>
      <c r="BM182" s="238" t="s">
        <v>919</v>
      </c>
    </row>
    <row r="183" s="2" customFormat="1" ht="16.5" customHeight="1">
      <c r="A183" s="38"/>
      <c r="B183" s="39"/>
      <c r="C183" s="227" t="s">
        <v>407</v>
      </c>
      <c r="D183" s="227" t="s">
        <v>153</v>
      </c>
      <c r="E183" s="228" t="s">
        <v>920</v>
      </c>
      <c r="F183" s="229" t="s">
        <v>921</v>
      </c>
      <c r="G183" s="230" t="s">
        <v>823</v>
      </c>
      <c r="H183" s="231">
        <v>5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41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158</v>
      </c>
      <c r="AT183" s="238" t="s">
        <v>153</v>
      </c>
      <c r="AU183" s="238" t="s">
        <v>83</v>
      </c>
      <c r="AY183" s="17" t="s">
        <v>150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83</v>
      </c>
      <c r="BK183" s="239">
        <f>ROUND(I183*H183,2)</f>
        <v>0</v>
      </c>
      <c r="BL183" s="17" t="s">
        <v>158</v>
      </c>
      <c r="BM183" s="238" t="s">
        <v>922</v>
      </c>
    </row>
    <row r="184" s="2" customFormat="1" ht="16.5" customHeight="1">
      <c r="A184" s="38"/>
      <c r="B184" s="39"/>
      <c r="C184" s="227" t="s">
        <v>411</v>
      </c>
      <c r="D184" s="227" t="s">
        <v>153</v>
      </c>
      <c r="E184" s="228" t="s">
        <v>830</v>
      </c>
      <c r="F184" s="229" t="s">
        <v>831</v>
      </c>
      <c r="G184" s="230" t="s">
        <v>823</v>
      </c>
      <c r="H184" s="231">
        <v>84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41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158</v>
      </c>
      <c r="AT184" s="238" t="s">
        <v>153</v>
      </c>
      <c r="AU184" s="238" t="s">
        <v>83</v>
      </c>
      <c r="AY184" s="17" t="s">
        <v>150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83</v>
      </c>
      <c r="BK184" s="239">
        <f>ROUND(I184*H184,2)</f>
        <v>0</v>
      </c>
      <c r="BL184" s="17" t="s">
        <v>158</v>
      </c>
      <c r="BM184" s="238" t="s">
        <v>923</v>
      </c>
    </row>
    <row r="185" s="2" customFormat="1" ht="16.5" customHeight="1">
      <c r="A185" s="38"/>
      <c r="B185" s="39"/>
      <c r="C185" s="227" t="s">
        <v>415</v>
      </c>
      <c r="D185" s="227" t="s">
        <v>153</v>
      </c>
      <c r="E185" s="228" t="s">
        <v>880</v>
      </c>
      <c r="F185" s="229" t="s">
        <v>881</v>
      </c>
      <c r="G185" s="230" t="s">
        <v>823</v>
      </c>
      <c r="H185" s="231">
        <v>38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41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158</v>
      </c>
      <c r="AT185" s="238" t="s">
        <v>153</v>
      </c>
      <c r="AU185" s="238" t="s">
        <v>83</v>
      </c>
      <c r="AY185" s="17" t="s">
        <v>150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83</v>
      </c>
      <c r="BK185" s="239">
        <f>ROUND(I185*H185,2)</f>
        <v>0</v>
      </c>
      <c r="BL185" s="17" t="s">
        <v>158</v>
      </c>
      <c r="BM185" s="238" t="s">
        <v>924</v>
      </c>
    </row>
    <row r="186" s="2" customFormat="1" ht="16.5" customHeight="1">
      <c r="A186" s="38"/>
      <c r="B186" s="39"/>
      <c r="C186" s="227" t="s">
        <v>419</v>
      </c>
      <c r="D186" s="227" t="s">
        <v>153</v>
      </c>
      <c r="E186" s="228" t="s">
        <v>925</v>
      </c>
      <c r="F186" s="229" t="s">
        <v>926</v>
      </c>
      <c r="G186" s="230" t="s">
        <v>823</v>
      </c>
      <c r="H186" s="231">
        <v>41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41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158</v>
      </c>
      <c r="AT186" s="238" t="s">
        <v>153</v>
      </c>
      <c r="AU186" s="238" t="s">
        <v>83</v>
      </c>
      <c r="AY186" s="17" t="s">
        <v>150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83</v>
      </c>
      <c r="BK186" s="239">
        <f>ROUND(I186*H186,2)</f>
        <v>0</v>
      </c>
      <c r="BL186" s="17" t="s">
        <v>158</v>
      </c>
      <c r="BM186" s="238" t="s">
        <v>927</v>
      </c>
    </row>
    <row r="187" s="2" customFormat="1" ht="16.5" customHeight="1">
      <c r="A187" s="38"/>
      <c r="B187" s="39"/>
      <c r="C187" s="227" t="s">
        <v>424</v>
      </c>
      <c r="D187" s="227" t="s">
        <v>153</v>
      </c>
      <c r="E187" s="228" t="s">
        <v>928</v>
      </c>
      <c r="F187" s="229" t="s">
        <v>929</v>
      </c>
      <c r="G187" s="230" t="s">
        <v>823</v>
      </c>
      <c r="H187" s="231">
        <v>41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41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158</v>
      </c>
      <c r="AT187" s="238" t="s">
        <v>153</v>
      </c>
      <c r="AU187" s="238" t="s">
        <v>83</v>
      </c>
      <c r="AY187" s="17" t="s">
        <v>150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83</v>
      </c>
      <c r="BK187" s="239">
        <f>ROUND(I187*H187,2)</f>
        <v>0</v>
      </c>
      <c r="BL187" s="17" t="s">
        <v>158</v>
      </c>
      <c r="BM187" s="238" t="s">
        <v>930</v>
      </c>
    </row>
    <row r="188" s="2" customFormat="1" ht="16.5" customHeight="1">
      <c r="A188" s="38"/>
      <c r="B188" s="39"/>
      <c r="C188" s="227" t="s">
        <v>428</v>
      </c>
      <c r="D188" s="227" t="s">
        <v>153</v>
      </c>
      <c r="E188" s="228" t="s">
        <v>882</v>
      </c>
      <c r="F188" s="229" t="s">
        <v>883</v>
      </c>
      <c r="G188" s="230" t="s">
        <v>823</v>
      </c>
      <c r="H188" s="231">
        <v>30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41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158</v>
      </c>
      <c r="AT188" s="238" t="s">
        <v>153</v>
      </c>
      <c r="AU188" s="238" t="s">
        <v>83</v>
      </c>
      <c r="AY188" s="17" t="s">
        <v>150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83</v>
      </c>
      <c r="BK188" s="239">
        <f>ROUND(I188*H188,2)</f>
        <v>0</v>
      </c>
      <c r="BL188" s="17" t="s">
        <v>158</v>
      </c>
      <c r="BM188" s="238" t="s">
        <v>931</v>
      </c>
    </row>
    <row r="189" s="2" customFormat="1" ht="16.5" customHeight="1">
      <c r="A189" s="38"/>
      <c r="B189" s="39"/>
      <c r="C189" s="227" t="s">
        <v>433</v>
      </c>
      <c r="D189" s="227" t="s">
        <v>153</v>
      </c>
      <c r="E189" s="228" t="s">
        <v>932</v>
      </c>
      <c r="F189" s="229" t="s">
        <v>933</v>
      </c>
      <c r="G189" s="230" t="s">
        <v>823</v>
      </c>
      <c r="H189" s="231">
        <v>48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41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158</v>
      </c>
      <c r="AT189" s="238" t="s">
        <v>153</v>
      </c>
      <c r="AU189" s="238" t="s">
        <v>83</v>
      </c>
      <c r="AY189" s="17" t="s">
        <v>150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83</v>
      </c>
      <c r="BK189" s="239">
        <f>ROUND(I189*H189,2)</f>
        <v>0</v>
      </c>
      <c r="BL189" s="17" t="s">
        <v>158</v>
      </c>
      <c r="BM189" s="238" t="s">
        <v>934</v>
      </c>
    </row>
    <row r="190" s="2" customFormat="1" ht="21.75" customHeight="1">
      <c r="A190" s="38"/>
      <c r="B190" s="39"/>
      <c r="C190" s="227" t="s">
        <v>438</v>
      </c>
      <c r="D190" s="227" t="s">
        <v>153</v>
      </c>
      <c r="E190" s="228" t="s">
        <v>884</v>
      </c>
      <c r="F190" s="229" t="s">
        <v>885</v>
      </c>
      <c r="G190" s="230" t="s">
        <v>823</v>
      </c>
      <c r="H190" s="231">
        <v>35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41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158</v>
      </c>
      <c r="AT190" s="238" t="s">
        <v>153</v>
      </c>
      <c r="AU190" s="238" t="s">
        <v>83</v>
      </c>
      <c r="AY190" s="17" t="s">
        <v>150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83</v>
      </c>
      <c r="BK190" s="239">
        <f>ROUND(I190*H190,2)</f>
        <v>0</v>
      </c>
      <c r="BL190" s="17" t="s">
        <v>158</v>
      </c>
      <c r="BM190" s="238" t="s">
        <v>935</v>
      </c>
    </row>
    <row r="191" s="2" customFormat="1" ht="16.5" customHeight="1">
      <c r="A191" s="38"/>
      <c r="B191" s="39"/>
      <c r="C191" s="227" t="s">
        <v>444</v>
      </c>
      <c r="D191" s="227" t="s">
        <v>153</v>
      </c>
      <c r="E191" s="228" t="s">
        <v>888</v>
      </c>
      <c r="F191" s="229" t="s">
        <v>889</v>
      </c>
      <c r="G191" s="230" t="s">
        <v>823</v>
      </c>
      <c r="H191" s="231">
        <v>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41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158</v>
      </c>
      <c r="AT191" s="238" t="s">
        <v>153</v>
      </c>
      <c r="AU191" s="238" t="s">
        <v>83</v>
      </c>
      <c r="AY191" s="17" t="s">
        <v>150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83</v>
      </c>
      <c r="BK191" s="239">
        <f>ROUND(I191*H191,2)</f>
        <v>0</v>
      </c>
      <c r="BL191" s="17" t="s">
        <v>158</v>
      </c>
      <c r="BM191" s="238" t="s">
        <v>936</v>
      </c>
    </row>
    <row r="192" s="2" customFormat="1" ht="16.5" customHeight="1">
      <c r="A192" s="38"/>
      <c r="B192" s="39"/>
      <c r="C192" s="227" t="s">
        <v>448</v>
      </c>
      <c r="D192" s="227" t="s">
        <v>153</v>
      </c>
      <c r="E192" s="228" t="s">
        <v>937</v>
      </c>
      <c r="F192" s="229" t="s">
        <v>938</v>
      </c>
      <c r="G192" s="230" t="s">
        <v>823</v>
      </c>
      <c r="H192" s="231">
        <v>1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41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158</v>
      </c>
      <c r="AT192" s="238" t="s">
        <v>153</v>
      </c>
      <c r="AU192" s="238" t="s">
        <v>83</v>
      </c>
      <c r="AY192" s="17" t="s">
        <v>150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83</v>
      </c>
      <c r="BK192" s="239">
        <f>ROUND(I192*H192,2)</f>
        <v>0</v>
      </c>
      <c r="BL192" s="17" t="s">
        <v>158</v>
      </c>
      <c r="BM192" s="238" t="s">
        <v>939</v>
      </c>
    </row>
    <row r="193" s="2" customFormat="1" ht="16.5" customHeight="1">
      <c r="A193" s="38"/>
      <c r="B193" s="39"/>
      <c r="C193" s="227" t="s">
        <v>452</v>
      </c>
      <c r="D193" s="227" t="s">
        <v>153</v>
      </c>
      <c r="E193" s="228" t="s">
        <v>940</v>
      </c>
      <c r="F193" s="229" t="s">
        <v>941</v>
      </c>
      <c r="G193" s="230" t="s">
        <v>823</v>
      </c>
      <c r="H193" s="231">
        <v>1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41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158</v>
      </c>
      <c r="AT193" s="238" t="s">
        <v>153</v>
      </c>
      <c r="AU193" s="238" t="s">
        <v>83</v>
      </c>
      <c r="AY193" s="17" t="s">
        <v>150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83</v>
      </c>
      <c r="BK193" s="239">
        <f>ROUND(I193*H193,2)</f>
        <v>0</v>
      </c>
      <c r="BL193" s="17" t="s">
        <v>158</v>
      </c>
      <c r="BM193" s="238" t="s">
        <v>942</v>
      </c>
    </row>
    <row r="194" s="2" customFormat="1" ht="16.5" customHeight="1">
      <c r="A194" s="38"/>
      <c r="B194" s="39"/>
      <c r="C194" s="227" t="s">
        <v>456</v>
      </c>
      <c r="D194" s="227" t="s">
        <v>153</v>
      </c>
      <c r="E194" s="228" t="s">
        <v>890</v>
      </c>
      <c r="F194" s="229" t="s">
        <v>891</v>
      </c>
      <c r="G194" s="230" t="s">
        <v>823</v>
      </c>
      <c r="H194" s="231">
        <v>3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41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158</v>
      </c>
      <c r="AT194" s="238" t="s">
        <v>153</v>
      </c>
      <c r="AU194" s="238" t="s">
        <v>83</v>
      </c>
      <c r="AY194" s="17" t="s">
        <v>150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83</v>
      </c>
      <c r="BK194" s="239">
        <f>ROUND(I194*H194,2)</f>
        <v>0</v>
      </c>
      <c r="BL194" s="17" t="s">
        <v>158</v>
      </c>
      <c r="BM194" s="238" t="s">
        <v>943</v>
      </c>
    </row>
    <row r="195" s="2" customFormat="1" ht="16.5" customHeight="1">
      <c r="A195" s="38"/>
      <c r="B195" s="39"/>
      <c r="C195" s="227" t="s">
        <v>460</v>
      </c>
      <c r="D195" s="227" t="s">
        <v>153</v>
      </c>
      <c r="E195" s="228" t="s">
        <v>944</v>
      </c>
      <c r="F195" s="229" t="s">
        <v>945</v>
      </c>
      <c r="G195" s="230" t="s">
        <v>823</v>
      </c>
      <c r="H195" s="231">
        <v>2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41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158</v>
      </c>
      <c r="AT195" s="238" t="s">
        <v>153</v>
      </c>
      <c r="AU195" s="238" t="s">
        <v>83</v>
      </c>
      <c r="AY195" s="17" t="s">
        <v>150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83</v>
      </c>
      <c r="BK195" s="239">
        <f>ROUND(I195*H195,2)</f>
        <v>0</v>
      </c>
      <c r="BL195" s="17" t="s">
        <v>158</v>
      </c>
      <c r="BM195" s="238" t="s">
        <v>946</v>
      </c>
    </row>
    <row r="196" s="12" customFormat="1" ht="25.92" customHeight="1">
      <c r="A196" s="12"/>
      <c r="B196" s="211"/>
      <c r="C196" s="212"/>
      <c r="D196" s="213" t="s">
        <v>75</v>
      </c>
      <c r="E196" s="214" t="s">
        <v>741</v>
      </c>
      <c r="F196" s="214" t="s">
        <v>947</v>
      </c>
      <c r="G196" s="212"/>
      <c r="H196" s="212"/>
      <c r="I196" s="215"/>
      <c r="J196" s="216">
        <f>BK196</f>
        <v>0</v>
      </c>
      <c r="K196" s="212"/>
      <c r="L196" s="217"/>
      <c r="M196" s="218"/>
      <c r="N196" s="219"/>
      <c r="O196" s="219"/>
      <c r="P196" s="220">
        <f>SUM(P197:P205)</f>
        <v>0</v>
      </c>
      <c r="Q196" s="219"/>
      <c r="R196" s="220">
        <f>SUM(R197:R205)</f>
        <v>0</v>
      </c>
      <c r="S196" s="219"/>
      <c r="T196" s="221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75</v>
      </c>
      <c r="AU196" s="223" t="s">
        <v>76</v>
      </c>
      <c r="AY196" s="222" t="s">
        <v>150</v>
      </c>
      <c r="BK196" s="224">
        <f>SUM(BK197:BK205)</f>
        <v>0</v>
      </c>
    </row>
    <row r="197" s="2" customFormat="1" ht="33" customHeight="1">
      <c r="A197" s="38"/>
      <c r="B197" s="39"/>
      <c r="C197" s="227" t="s">
        <v>464</v>
      </c>
      <c r="D197" s="227" t="s">
        <v>153</v>
      </c>
      <c r="E197" s="228" t="s">
        <v>828</v>
      </c>
      <c r="F197" s="229" t="s">
        <v>829</v>
      </c>
      <c r="G197" s="230" t="s">
        <v>823</v>
      </c>
      <c r="H197" s="231">
        <v>54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41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158</v>
      </c>
      <c r="AT197" s="238" t="s">
        <v>153</v>
      </c>
      <c r="AU197" s="238" t="s">
        <v>83</v>
      </c>
      <c r="AY197" s="17" t="s">
        <v>150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83</v>
      </c>
      <c r="BK197" s="239">
        <f>ROUND(I197*H197,2)</f>
        <v>0</v>
      </c>
      <c r="BL197" s="17" t="s">
        <v>158</v>
      </c>
      <c r="BM197" s="238" t="s">
        <v>948</v>
      </c>
    </row>
    <row r="198" s="2" customFormat="1" ht="24.15" customHeight="1">
      <c r="A198" s="38"/>
      <c r="B198" s="39"/>
      <c r="C198" s="227" t="s">
        <v>469</v>
      </c>
      <c r="D198" s="227" t="s">
        <v>153</v>
      </c>
      <c r="E198" s="228" t="s">
        <v>949</v>
      </c>
      <c r="F198" s="229" t="s">
        <v>950</v>
      </c>
      <c r="G198" s="230" t="s">
        <v>823</v>
      </c>
      <c r="H198" s="231">
        <v>1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41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158</v>
      </c>
      <c r="AT198" s="238" t="s">
        <v>153</v>
      </c>
      <c r="AU198" s="238" t="s">
        <v>83</v>
      </c>
      <c r="AY198" s="17" t="s">
        <v>150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83</v>
      </c>
      <c r="BK198" s="239">
        <f>ROUND(I198*H198,2)</f>
        <v>0</v>
      </c>
      <c r="BL198" s="17" t="s">
        <v>158</v>
      </c>
      <c r="BM198" s="238" t="s">
        <v>951</v>
      </c>
    </row>
    <row r="199" s="2" customFormat="1" ht="16.5" customHeight="1">
      <c r="A199" s="38"/>
      <c r="B199" s="39"/>
      <c r="C199" s="227" t="s">
        <v>474</v>
      </c>
      <c r="D199" s="227" t="s">
        <v>153</v>
      </c>
      <c r="E199" s="228" t="s">
        <v>952</v>
      </c>
      <c r="F199" s="229" t="s">
        <v>953</v>
      </c>
      <c r="G199" s="230" t="s">
        <v>823</v>
      </c>
      <c r="H199" s="231">
        <v>1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41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158</v>
      </c>
      <c r="AT199" s="238" t="s">
        <v>153</v>
      </c>
      <c r="AU199" s="238" t="s">
        <v>83</v>
      </c>
      <c r="AY199" s="17" t="s">
        <v>150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83</v>
      </c>
      <c r="BK199" s="239">
        <f>ROUND(I199*H199,2)</f>
        <v>0</v>
      </c>
      <c r="BL199" s="17" t="s">
        <v>158</v>
      </c>
      <c r="BM199" s="238" t="s">
        <v>954</v>
      </c>
    </row>
    <row r="200" s="2" customFormat="1" ht="16.5" customHeight="1">
      <c r="A200" s="38"/>
      <c r="B200" s="39"/>
      <c r="C200" s="227" t="s">
        <v>479</v>
      </c>
      <c r="D200" s="227" t="s">
        <v>153</v>
      </c>
      <c r="E200" s="228" t="s">
        <v>908</v>
      </c>
      <c r="F200" s="229" t="s">
        <v>909</v>
      </c>
      <c r="G200" s="230" t="s">
        <v>823</v>
      </c>
      <c r="H200" s="231">
        <v>1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41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158</v>
      </c>
      <c r="AT200" s="238" t="s">
        <v>153</v>
      </c>
      <c r="AU200" s="238" t="s">
        <v>83</v>
      </c>
      <c r="AY200" s="17" t="s">
        <v>150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83</v>
      </c>
      <c r="BK200" s="239">
        <f>ROUND(I200*H200,2)</f>
        <v>0</v>
      </c>
      <c r="BL200" s="17" t="s">
        <v>158</v>
      </c>
      <c r="BM200" s="238" t="s">
        <v>955</v>
      </c>
    </row>
    <row r="201" s="2" customFormat="1" ht="16.5" customHeight="1">
      <c r="A201" s="38"/>
      <c r="B201" s="39"/>
      <c r="C201" s="227" t="s">
        <v>483</v>
      </c>
      <c r="D201" s="227" t="s">
        <v>153</v>
      </c>
      <c r="E201" s="228" t="s">
        <v>956</v>
      </c>
      <c r="F201" s="229" t="s">
        <v>957</v>
      </c>
      <c r="G201" s="230" t="s">
        <v>823</v>
      </c>
      <c r="H201" s="231">
        <v>1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41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158</v>
      </c>
      <c r="AT201" s="238" t="s">
        <v>153</v>
      </c>
      <c r="AU201" s="238" t="s">
        <v>83</v>
      </c>
      <c r="AY201" s="17" t="s">
        <v>150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83</v>
      </c>
      <c r="BK201" s="239">
        <f>ROUND(I201*H201,2)</f>
        <v>0</v>
      </c>
      <c r="BL201" s="17" t="s">
        <v>158</v>
      </c>
      <c r="BM201" s="238" t="s">
        <v>958</v>
      </c>
    </row>
    <row r="202" s="2" customFormat="1" ht="16.5" customHeight="1">
      <c r="A202" s="38"/>
      <c r="B202" s="39"/>
      <c r="C202" s="227" t="s">
        <v>487</v>
      </c>
      <c r="D202" s="227" t="s">
        <v>153</v>
      </c>
      <c r="E202" s="228" t="s">
        <v>959</v>
      </c>
      <c r="F202" s="229" t="s">
        <v>960</v>
      </c>
      <c r="G202" s="230" t="s">
        <v>823</v>
      </c>
      <c r="H202" s="231">
        <v>1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41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158</v>
      </c>
      <c r="AT202" s="238" t="s">
        <v>153</v>
      </c>
      <c r="AU202" s="238" t="s">
        <v>83</v>
      </c>
      <c r="AY202" s="17" t="s">
        <v>150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83</v>
      </c>
      <c r="BK202" s="239">
        <f>ROUND(I202*H202,2)</f>
        <v>0</v>
      </c>
      <c r="BL202" s="17" t="s">
        <v>158</v>
      </c>
      <c r="BM202" s="238" t="s">
        <v>961</v>
      </c>
    </row>
    <row r="203" s="2" customFormat="1" ht="16.5" customHeight="1">
      <c r="A203" s="38"/>
      <c r="B203" s="39"/>
      <c r="C203" s="227" t="s">
        <v>491</v>
      </c>
      <c r="D203" s="227" t="s">
        <v>153</v>
      </c>
      <c r="E203" s="228" t="s">
        <v>962</v>
      </c>
      <c r="F203" s="229" t="s">
        <v>839</v>
      </c>
      <c r="G203" s="230" t="s">
        <v>823</v>
      </c>
      <c r="H203" s="231">
        <v>1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41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158</v>
      </c>
      <c r="AT203" s="238" t="s">
        <v>153</v>
      </c>
      <c r="AU203" s="238" t="s">
        <v>83</v>
      </c>
      <c r="AY203" s="17" t="s">
        <v>150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83</v>
      </c>
      <c r="BK203" s="239">
        <f>ROUND(I203*H203,2)</f>
        <v>0</v>
      </c>
      <c r="BL203" s="17" t="s">
        <v>158</v>
      </c>
      <c r="BM203" s="238" t="s">
        <v>963</v>
      </c>
    </row>
    <row r="204" s="2" customFormat="1" ht="24.15" customHeight="1">
      <c r="A204" s="38"/>
      <c r="B204" s="39"/>
      <c r="C204" s="227" t="s">
        <v>497</v>
      </c>
      <c r="D204" s="227" t="s">
        <v>153</v>
      </c>
      <c r="E204" s="228" t="s">
        <v>917</v>
      </c>
      <c r="F204" s="229" t="s">
        <v>918</v>
      </c>
      <c r="G204" s="230" t="s">
        <v>823</v>
      </c>
      <c r="H204" s="231">
        <v>1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41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158</v>
      </c>
      <c r="AT204" s="238" t="s">
        <v>153</v>
      </c>
      <c r="AU204" s="238" t="s">
        <v>83</v>
      </c>
      <c r="AY204" s="17" t="s">
        <v>150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83</v>
      </c>
      <c r="BK204" s="239">
        <f>ROUND(I204*H204,2)</f>
        <v>0</v>
      </c>
      <c r="BL204" s="17" t="s">
        <v>158</v>
      </c>
      <c r="BM204" s="238" t="s">
        <v>964</v>
      </c>
    </row>
    <row r="205" s="2" customFormat="1" ht="16.5" customHeight="1">
      <c r="A205" s="38"/>
      <c r="B205" s="39"/>
      <c r="C205" s="227" t="s">
        <v>503</v>
      </c>
      <c r="D205" s="227" t="s">
        <v>153</v>
      </c>
      <c r="E205" s="228" t="s">
        <v>920</v>
      </c>
      <c r="F205" s="229" t="s">
        <v>921</v>
      </c>
      <c r="G205" s="230" t="s">
        <v>823</v>
      </c>
      <c r="H205" s="231">
        <v>1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41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158</v>
      </c>
      <c r="AT205" s="238" t="s">
        <v>153</v>
      </c>
      <c r="AU205" s="238" t="s">
        <v>83</v>
      </c>
      <c r="AY205" s="17" t="s">
        <v>150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83</v>
      </c>
      <c r="BK205" s="239">
        <f>ROUND(I205*H205,2)</f>
        <v>0</v>
      </c>
      <c r="BL205" s="17" t="s">
        <v>158</v>
      </c>
      <c r="BM205" s="238" t="s">
        <v>965</v>
      </c>
    </row>
    <row r="206" s="12" customFormat="1" ht="25.92" customHeight="1">
      <c r="A206" s="12"/>
      <c r="B206" s="211"/>
      <c r="C206" s="212"/>
      <c r="D206" s="213" t="s">
        <v>75</v>
      </c>
      <c r="E206" s="214" t="s">
        <v>747</v>
      </c>
      <c r="F206" s="214" t="s">
        <v>966</v>
      </c>
      <c r="G206" s="212"/>
      <c r="H206" s="212"/>
      <c r="I206" s="215"/>
      <c r="J206" s="216">
        <f>BK206</f>
        <v>0</v>
      </c>
      <c r="K206" s="212"/>
      <c r="L206" s="217"/>
      <c r="M206" s="218"/>
      <c r="N206" s="219"/>
      <c r="O206" s="219"/>
      <c r="P206" s="220">
        <f>SUM(P207:P213)</f>
        <v>0</v>
      </c>
      <c r="Q206" s="219"/>
      <c r="R206" s="220">
        <f>SUM(R207:R213)</f>
        <v>0</v>
      </c>
      <c r="S206" s="219"/>
      <c r="T206" s="221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83</v>
      </c>
      <c r="AT206" s="223" t="s">
        <v>75</v>
      </c>
      <c r="AU206" s="223" t="s">
        <v>76</v>
      </c>
      <c r="AY206" s="222" t="s">
        <v>150</v>
      </c>
      <c r="BK206" s="224">
        <f>SUM(BK207:BK213)</f>
        <v>0</v>
      </c>
    </row>
    <row r="207" s="2" customFormat="1" ht="24.15" customHeight="1">
      <c r="A207" s="38"/>
      <c r="B207" s="39"/>
      <c r="C207" s="227" t="s">
        <v>507</v>
      </c>
      <c r="D207" s="227" t="s">
        <v>153</v>
      </c>
      <c r="E207" s="228" t="s">
        <v>967</v>
      </c>
      <c r="F207" s="229" t="s">
        <v>968</v>
      </c>
      <c r="G207" s="230" t="s">
        <v>823</v>
      </c>
      <c r="H207" s="231">
        <v>1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41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158</v>
      </c>
      <c r="AT207" s="238" t="s">
        <v>153</v>
      </c>
      <c r="AU207" s="238" t="s">
        <v>83</v>
      </c>
      <c r="AY207" s="17" t="s">
        <v>150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83</v>
      </c>
      <c r="BK207" s="239">
        <f>ROUND(I207*H207,2)</f>
        <v>0</v>
      </c>
      <c r="BL207" s="17" t="s">
        <v>158</v>
      </c>
      <c r="BM207" s="238" t="s">
        <v>969</v>
      </c>
    </row>
    <row r="208" s="2" customFormat="1" ht="24.15" customHeight="1">
      <c r="A208" s="38"/>
      <c r="B208" s="39"/>
      <c r="C208" s="227" t="s">
        <v>511</v>
      </c>
      <c r="D208" s="227" t="s">
        <v>153</v>
      </c>
      <c r="E208" s="228" t="s">
        <v>970</v>
      </c>
      <c r="F208" s="229" t="s">
        <v>971</v>
      </c>
      <c r="G208" s="230" t="s">
        <v>823</v>
      </c>
      <c r="H208" s="231">
        <v>1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41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158</v>
      </c>
      <c r="AT208" s="238" t="s">
        <v>153</v>
      </c>
      <c r="AU208" s="238" t="s">
        <v>83</v>
      </c>
      <c r="AY208" s="17" t="s">
        <v>150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83</v>
      </c>
      <c r="BK208" s="239">
        <f>ROUND(I208*H208,2)</f>
        <v>0</v>
      </c>
      <c r="BL208" s="17" t="s">
        <v>158</v>
      </c>
      <c r="BM208" s="238" t="s">
        <v>972</v>
      </c>
    </row>
    <row r="209" s="2" customFormat="1" ht="16.5" customHeight="1">
      <c r="A209" s="38"/>
      <c r="B209" s="39"/>
      <c r="C209" s="227" t="s">
        <v>515</v>
      </c>
      <c r="D209" s="227" t="s">
        <v>153</v>
      </c>
      <c r="E209" s="228" t="s">
        <v>973</v>
      </c>
      <c r="F209" s="229" t="s">
        <v>974</v>
      </c>
      <c r="G209" s="230" t="s">
        <v>823</v>
      </c>
      <c r="H209" s="231">
        <v>1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41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158</v>
      </c>
      <c r="AT209" s="238" t="s">
        <v>153</v>
      </c>
      <c r="AU209" s="238" t="s">
        <v>83</v>
      </c>
      <c r="AY209" s="17" t="s">
        <v>150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83</v>
      </c>
      <c r="BK209" s="239">
        <f>ROUND(I209*H209,2)</f>
        <v>0</v>
      </c>
      <c r="BL209" s="17" t="s">
        <v>158</v>
      </c>
      <c r="BM209" s="238" t="s">
        <v>975</v>
      </c>
    </row>
    <row r="210" s="2" customFormat="1" ht="16.5" customHeight="1">
      <c r="A210" s="38"/>
      <c r="B210" s="39"/>
      <c r="C210" s="227" t="s">
        <v>521</v>
      </c>
      <c r="D210" s="227" t="s">
        <v>153</v>
      </c>
      <c r="E210" s="228" t="s">
        <v>976</v>
      </c>
      <c r="F210" s="229" t="s">
        <v>977</v>
      </c>
      <c r="G210" s="230" t="s">
        <v>823</v>
      </c>
      <c r="H210" s="231">
        <v>3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41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158</v>
      </c>
      <c r="AT210" s="238" t="s">
        <v>153</v>
      </c>
      <c r="AU210" s="238" t="s">
        <v>83</v>
      </c>
      <c r="AY210" s="17" t="s">
        <v>150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83</v>
      </c>
      <c r="BK210" s="239">
        <f>ROUND(I210*H210,2)</f>
        <v>0</v>
      </c>
      <c r="BL210" s="17" t="s">
        <v>158</v>
      </c>
      <c r="BM210" s="238" t="s">
        <v>978</v>
      </c>
    </row>
    <row r="211" s="2" customFormat="1" ht="16.5" customHeight="1">
      <c r="A211" s="38"/>
      <c r="B211" s="39"/>
      <c r="C211" s="227" t="s">
        <v>525</v>
      </c>
      <c r="D211" s="227" t="s">
        <v>153</v>
      </c>
      <c r="E211" s="228" t="s">
        <v>908</v>
      </c>
      <c r="F211" s="229" t="s">
        <v>909</v>
      </c>
      <c r="G211" s="230" t="s">
        <v>823</v>
      </c>
      <c r="H211" s="231">
        <v>3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41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158</v>
      </c>
      <c r="AT211" s="238" t="s">
        <v>153</v>
      </c>
      <c r="AU211" s="238" t="s">
        <v>83</v>
      </c>
      <c r="AY211" s="17" t="s">
        <v>150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83</v>
      </c>
      <c r="BK211" s="239">
        <f>ROUND(I211*H211,2)</f>
        <v>0</v>
      </c>
      <c r="BL211" s="17" t="s">
        <v>158</v>
      </c>
      <c r="BM211" s="238" t="s">
        <v>979</v>
      </c>
    </row>
    <row r="212" s="2" customFormat="1" ht="24.15" customHeight="1">
      <c r="A212" s="38"/>
      <c r="B212" s="39"/>
      <c r="C212" s="227" t="s">
        <v>529</v>
      </c>
      <c r="D212" s="227" t="s">
        <v>153</v>
      </c>
      <c r="E212" s="228" t="s">
        <v>980</v>
      </c>
      <c r="F212" s="229" t="s">
        <v>981</v>
      </c>
      <c r="G212" s="230" t="s">
        <v>823</v>
      </c>
      <c r="H212" s="231">
        <v>3</v>
      </c>
      <c r="I212" s="232"/>
      <c r="J212" s="233">
        <f>ROUND(I212*H212,2)</f>
        <v>0</v>
      </c>
      <c r="K212" s="229" t="s">
        <v>1</v>
      </c>
      <c r="L212" s="44"/>
      <c r="M212" s="234" t="s">
        <v>1</v>
      </c>
      <c r="N212" s="235" t="s">
        <v>41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158</v>
      </c>
      <c r="AT212" s="238" t="s">
        <v>153</v>
      </c>
      <c r="AU212" s="238" t="s">
        <v>83</v>
      </c>
      <c r="AY212" s="17" t="s">
        <v>150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83</v>
      </c>
      <c r="BK212" s="239">
        <f>ROUND(I212*H212,2)</f>
        <v>0</v>
      </c>
      <c r="BL212" s="17" t="s">
        <v>158</v>
      </c>
      <c r="BM212" s="238" t="s">
        <v>982</v>
      </c>
    </row>
    <row r="213" s="2" customFormat="1" ht="24.15" customHeight="1">
      <c r="A213" s="38"/>
      <c r="B213" s="39"/>
      <c r="C213" s="227" t="s">
        <v>792</v>
      </c>
      <c r="D213" s="227" t="s">
        <v>153</v>
      </c>
      <c r="E213" s="228" t="s">
        <v>917</v>
      </c>
      <c r="F213" s="229" t="s">
        <v>918</v>
      </c>
      <c r="G213" s="230" t="s">
        <v>823</v>
      </c>
      <c r="H213" s="231">
        <v>3</v>
      </c>
      <c r="I213" s="232"/>
      <c r="J213" s="233">
        <f>ROUND(I213*H213,2)</f>
        <v>0</v>
      </c>
      <c r="K213" s="229" t="s">
        <v>1</v>
      </c>
      <c r="L213" s="44"/>
      <c r="M213" s="234" t="s">
        <v>1</v>
      </c>
      <c r="N213" s="235" t="s">
        <v>41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158</v>
      </c>
      <c r="AT213" s="238" t="s">
        <v>153</v>
      </c>
      <c r="AU213" s="238" t="s">
        <v>83</v>
      </c>
      <c r="AY213" s="17" t="s">
        <v>150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83</v>
      </c>
      <c r="BK213" s="239">
        <f>ROUND(I213*H213,2)</f>
        <v>0</v>
      </c>
      <c r="BL213" s="17" t="s">
        <v>158</v>
      </c>
      <c r="BM213" s="238" t="s">
        <v>983</v>
      </c>
    </row>
    <row r="214" s="12" customFormat="1" ht="25.92" customHeight="1">
      <c r="A214" s="12"/>
      <c r="B214" s="211"/>
      <c r="C214" s="212"/>
      <c r="D214" s="213" t="s">
        <v>75</v>
      </c>
      <c r="E214" s="214" t="s">
        <v>757</v>
      </c>
      <c r="F214" s="214" t="s">
        <v>984</v>
      </c>
      <c r="G214" s="212"/>
      <c r="H214" s="212"/>
      <c r="I214" s="215"/>
      <c r="J214" s="216">
        <f>BK214</f>
        <v>0</v>
      </c>
      <c r="K214" s="212"/>
      <c r="L214" s="217"/>
      <c r="M214" s="218"/>
      <c r="N214" s="219"/>
      <c r="O214" s="219"/>
      <c r="P214" s="220">
        <f>SUM(P215:P229)</f>
        <v>0</v>
      </c>
      <c r="Q214" s="219"/>
      <c r="R214" s="220">
        <f>SUM(R215:R229)</f>
        <v>0</v>
      </c>
      <c r="S214" s="219"/>
      <c r="T214" s="221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83</v>
      </c>
      <c r="AT214" s="223" t="s">
        <v>75</v>
      </c>
      <c r="AU214" s="223" t="s">
        <v>76</v>
      </c>
      <c r="AY214" s="222" t="s">
        <v>150</v>
      </c>
      <c r="BK214" s="224">
        <f>SUM(BK215:BK229)</f>
        <v>0</v>
      </c>
    </row>
    <row r="215" s="2" customFormat="1" ht="24.15" customHeight="1">
      <c r="A215" s="38"/>
      <c r="B215" s="39"/>
      <c r="C215" s="227" t="s">
        <v>985</v>
      </c>
      <c r="D215" s="227" t="s">
        <v>153</v>
      </c>
      <c r="E215" s="228" t="s">
        <v>986</v>
      </c>
      <c r="F215" s="229" t="s">
        <v>987</v>
      </c>
      <c r="G215" s="230" t="s">
        <v>823</v>
      </c>
      <c r="H215" s="231">
        <v>1</v>
      </c>
      <c r="I215" s="232"/>
      <c r="J215" s="233">
        <f>ROUND(I215*H215,2)</f>
        <v>0</v>
      </c>
      <c r="K215" s="229" t="s">
        <v>1</v>
      </c>
      <c r="L215" s="44"/>
      <c r="M215" s="234" t="s">
        <v>1</v>
      </c>
      <c r="N215" s="235" t="s">
        <v>41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158</v>
      </c>
      <c r="AT215" s="238" t="s">
        <v>153</v>
      </c>
      <c r="AU215" s="238" t="s">
        <v>83</v>
      </c>
      <c r="AY215" s="17" t="s">
        <v>150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83</v>
      </c>
      <c r="BK215" s="239">
        <f>ROUND(I215*H215,2)</f>
        <v>0</v>
      </c>
      <c r="BL215" s="17" t="s">
        <v>158</v>
      </c>
      <c r="BM215" s="238" t="s">
        <v>988</v>
      </c>
    </row>
    <row r="216" s="2" customFormat="1" ht="16.5" customHeight="1">
      <c r="A216" s="38"/>
      <c r="B216" s="39"/>
      <c r="C216" s="227" t="s">
        <v>795</v>
      </c>
      <c r="D216" s="227" t="s">
        <v>153</v>
      </c>
      <c r="E216" s="228" t="s">
        <v>989</v>
      </c>
      <c r="F216" s="229" t="s">
        <v>990</v>
      </c>
      <c r="G216" s="230" t="s">
        <v>823</v>
      </c>
      <c r="H216" s="231">
        <v>2</v>
      </c>
      <c r="I216" s="232"/>
      <c r="J216" s="233">
        <f>ROUND(I216*H216,2)</f>
        <v>0</v>
      </c>
      <c r="K216" s="229" t="s">
        <v>1</v>
      </c>
      <c r="L216" s="44"/>
      <c r="M216" s="234" t="s">
        <v>1</v>
      </c>
      <c r="N216" s="235" t="s">
        <v>41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158</v>
      </c>
      <c r="AT216" s="238" t="s">
        <v>153</v>
      </c>
      <c r="AU216" s="238" t="s">
        <v>83</v>
      </c>
      <c r="AY216" s="17" t="s">
        <v>150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83</v>
      </c>
      <c r="BK216" s="239">
        <f>ROUND(I216*H216,2)</f>
        <v>0</v>
      </c>
      <c r="BL216" s="17" t="s">
        <v>158</v>
      </c>
      <c r="BM216" s="238" t="s">
        <v>991</v>
      </c>
    </row>
    <row r="217" s="2" customFormat="1" ht="16.5" customHeight="1">
      <c r="A217" s="38"/>
      <c r="B217" s="39"/>
      <c r="C217" s="227" t="s">
        <v>992</v>
      </c>
      <c r="D217" s="227" t="s">
        <v>153</v>
      </c>
      <c r="E217" s="228" t="s">
        <v>993</v>
      </c>
      <c r="F217" s="229" t="s">
        <v>994</v>
      </c>
      <c r="G217" s="230" t="s">
        <v>823</v>
      </c>
      <c r="H217" s="231">
        <v>2</v>
      </c>
      <c r="I217" s="232"/>
      <c r="J217" s="233">
        <f>ROUND(I217*H217,2)</f>
        <v>0</v>
      </c>
      <c r="K217" s="229" t="s">
        <v>1</v>
      </c>
      <c r="L217" s="44"/>
      <c r="M217" s="234" t="s">
        <v>1</v>
      </c>
      <c r="N217" s="235" t="s">
        <v>41</v>
      </c>
      <c r="O217" s="91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158</v>
      </c>
      <c r="AT217" s="238" t="s">
        <v>153</v>
      </c>
      <c r="AU217" s="238" t="s">
        <v>83</v>
      </c>
      <c r="AY217" s="17" t="s">
        <v>150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83</v>
      </c>
      <c r="BK217" s="239">
        <f>ROUND(I217*H217,2)</f>
        <v>0</v>
      </c>
      <c r="BL217" s="17" t="s">
        <v>158</v>
      </c>
      <c r="BM217" s="238" t="s">
        <v>995</v>
      </c>
    </row>
    <row r="218" s="2" customFormat="1" ht="16.5" customHeight="1">
      <c r="A218" s="38"/>
      <c r="B218" s="39"/>
      <c r="C218" s="227" t="s">
        <v>798</v>
      </c>
      <c r="D218" s="227" t="s">
        <v>153</v>
      </c>
      <c r="E218" s="228" t="s">
        <v>996</v>
      </c>
      <c r="F218" s="229" t="s">
        <v>997</v>
      </c>
      <c r="G218" s="230" t="s">
        <v>823</v>
      </c>
      <c r="H218" s="231">
        <v>1</v>
      </c>
      <c r="I218" s="232"/>
      <c r="J218" s="233">
        <f>ROUND(I218*H218,2)</f>
        <v>0</v>
      </c>
      <c r="K218" s="229" t="s">
        <v>1</v>
      </c>
      <c r="L218" s="44"/>
      <c r="M218" s="234" t="s">
        <v>1</v>
      </c>
      <c r="N218" s="235" t="s">
        <v>41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158</v>
      </c>
      <c r="AT218" s="238" t="s">
        <v>153</v>
      </c>
      <c r="AU218" s="238" t="s">
        <v>83</v>
      </c>
      <c r="AY218" s="17" t="s">
        <v>150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83</v>
      </c>
      <c r="BK218" s="239">
        <f>ROUND(I218*H218,2)</f>
        <v>0</v>
      </c>
      <c r="BL218" s="17" t="s">
        <v>158</v>
      </c>
      <c r="BM218" s="238" t="s">
        <v>998</v>
      </c>
    </row>
    <row r="219" s="2" customFormat="1" ht="16.5" customHeight="1">
      <c r="A219" s="38"/>
      <c r="B219" s="39"/>
      <c r="C219" s="227" t="s">
        <v>999</v>
      </c>
      <c r="D219" s="227" t="s">
        <v>153</v>
      </c>
      <c r="E219" s="228" t="s">
        <v>1000</v>
      </c>
      <c r="F219" s="229" t="s">
        <v>790</v>
      </c>
      <c r="G219" s="230" t="s">
        <v>823</v>
      </c>
      <c r="H219" s="231">
        <v>1</v>
      </c>
      <c r="I219" s="232"/>
      <c r="J219" s="233">
        <f>ROUND(I219*H219,2)</f>
        <v>0</v>
      </c>
      <c r="K219" s="229" t="s">
        <v>1</v>
      </c>
      <c r="L219" s="44"/>
      <c r="M219" s="234" t="s">
        <v>1</v>
      </c>
      <c r="N219" s="235" t="s">
        <v>41</v>
      </c>
      <c r="O219" s="91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158</v>
      </c>
      <c r="AT219" s="238" t="s">
        <v>153</v>
      </c>
      <c r="AU219" s="238" t="s">
        <v>83</v>
      </c>
      <c r="AY219" s="17" t="s">
        <v>150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83</v>
      </c>
      <c r="BK219" s="239">
        <f>ROUND(I219*H219,2)</f>
        <v>0</v>
      </c>
      <c r="BL219" s="17" t="s">
        <v>158</v>
      </c>
      <c r="BM219" s="238" t="s">
        <v>1001</v>
      </c>
    </row>
    <row r="220" s="2" customFormat="1" ht="16.5" customHeight="1">
      <c r="A220" s="38"/>
      <c r="B220" s="39"/>
      <c r="C220" s="227" t="s">
        <v>801</v>
      </c>
      <c r="D220" s="227" t="s">
        <v>153</v>
      </c>
      <c r="E220" s="228" t="s">
        <v>1002</v>
      </c>
      <c r="F220" s="229" t="s">
        <v>1003</v>
      </c>
      <c r="G220" s="230" t="s">
        <v>823</v>
      </c>
      <c r="H220" s="231">
        <v>1</v>
      </c>
      <c r="I220" s="232"/>
      <c r="J220" s="233">
        <f>ROUND(I220*H220,2)</f>
        <v>0</v>
      </c>
      <c r="K220" s="229" t="s">
        <v>1</v>
      </c>
      <c r="L220" s="44"/>
      <c r="M220" s="234" t="s">
        <v>1</v>
      </c>
      <c r="N220" s="235" t="s">
        <v>41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158</v>
      </c>
      <c r="AT220" s="238" t="s">
        <v>153</v>
      </c>
      <c r="AU220" s="238" t="s">
        <v>83</v>
      </c>
      <c r="AY220" s="17" t="s">
        <v>150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83</v>
      </c>
      <c r="BK220" s="239">
        <f>ROUND(I220*H220,2)</f>
        <v>0</v>
      </c>
      <c r="BL220" s="17" t="s">
        <v>158</v>
      </c>
      <c r="BM220" s="238" t="s">
        <v>1004</v>
      </c>
    </row>
    <row r="221" s="2" customFormat="1" ht="16.5" customHeight="1">
      <c r="A221" s="38"/>
      <c r="B221" s="39"/>
      <c r="C221" s="227" t="s">
        <v>1005</v>
      </c>
      <c r="D221" s="227" t="s">
        <v>153</v>
      </c>
      <c r="E221" s="228" t="s">
        <v>1006</v>
      </c>
      <c r="F221" s="229" t="s">
        <v>1007</v>
      </c>
      <c r="G221" s="230" t="s">
        <v>823</v>
      </c>
      <c r="H221" s="231">
        <v>1</v>
      </c>
      <c r="I221" s="232"/>
      <c r="J221" s="233">
        <f>ROUND(I221*H221,2)</f>
        <v>0</v>
      </c>
      <c r="K221" s="229" t="s">
        <v>1</v>
      </c>
      <c r="L221" s="44"/>
      <c r="M221" s="234" t="s">
        <v>1</v>
      </c>
      <c r="N221" s="235" t="s">
        <v>41</v>
      </c>
      <c r="O221" s="91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158</v>
      </c>
      <c r="AT221" s="238" t="s">
        <v>153</v>
      </c>
      <c r="AU221" s="238" t="s">
        <v>83</v>
      </c>
      <c r="AY221" s="17" t="s">
        <v>150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83</v>
      </c>
      <c r="BK221" s="239">
        <f>ROUND(I221*H221,2)</f>
        <v>0</v>
      </c>
      <c r="BL221" s="17" t="s">
        <v>158</v>
      </c>
      <c r="BM221" s="238" t="s">
        <v>1008</v>
      </c>
    </row>
    <row r="222" s="2" customFormat="1" ht="16.5" customHeight="1">
      <c r="A222" s="38"/>
      <c r="B222" s="39"/>
      <c r="C222" s="227" t="s">
        <v>804</v>
      </c>
      <c r="D222" s="227" t="s">
        <v>153</v>
      </c>
      <c r="E222" s="228" t="s">
        <v>1009</v>
      </c>
      <c r="F222" s="229" t="s">
        <v>1010</v>
      </c>
      <c r="G222" s="230" t="s">
        <v>823</v>
      </c>
      <c r="H222" s="231">
        <v>1</v>
      </c>
      <c r="I222" s="232"/>
      <c r="J222" s="233">
        <f>ROUND(I222*H222,2)</f>
        <v>0</v>
      </c>
      <c r="K222" s="229" t="s">
        <v>1</v>
      </c>
      <c r="L222" s="44"/>
      <c r="M222" s="234" t="s">
        <v>1</v>
      </c>
      <c r="N222" s="235" t="s">
        <v>41</v>
      </c>
      <c r="O222" s="91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158</v>
      </c>
      <c r="AT222" s="238" t="s">
        <v>153</v>
      </c>
      <c r="AU222" s="238" t="s">
        <v>83</v>
      </c>
      <c r="AY222" s="17" t="s">
        <v>150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83</v>
      </c>
      <c r="BK222" s="239">
        <f>ROUND(I222*H222,2)</f>
        <v>0</v>
      </c>
      <c r="BL222" s="17" t="s">
        <v>158</v>
      </c>
      <c r="BM222" s="238" t="s">
        <v>1011</v>
      </c>
    </row>
    <row r="223" s="2" customFormat="1" ht="16.5" customHeight="1">
      <c r="A223" s="38"/>
      <c r="B223" s="39"/>
      <c r="C223" s="227" t="s">
        <v>1012</v>
      </c>
      <c r="D223" s="227" t="s">
        <v>153</v>
      </c>
      <c r="E223" s="228" t="s">
        <v>1013</v>
      </c>
      <c r="F223" s="229" t="s">
        <v>1014</v>
      </c>
      <c r="G223" s="230" t="s">
        <v>823</v>
      </c>
      <c r="H223" s="231">
        <v>1</v>
      </c>
      <c r="I223" s="232"/>
      <c r="J223" s="233">
        <f>ROUND(I223*H223,2)</f>
        <v>0</v>
      </c>
      <c r="K223" s="229" t="s">
        <v>1</v>
      </c>
      <c r="L223" s="44"/>
      <c r="M223" s="234" t="s">
        <v>1</v>
      </c>
      <c r="N223" s="235" t="s">
        <v>41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158</v>
      </c>
      <c r="AT223" s="238" t="s">
        <v>153</v>
      </c>
      <c r="AU223" s="238" t="s">
        <v>83</v>
      </c>
      <c r="AY223" s="17" t="s">
        <v>150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83</v>
      </c>
      <c r="BK223" s="239">
        <f>ROUND(I223*H223,2)</f>
        <v>0</v>
      </c>
      <c r="BL223" s="17" t="s">
        <v>158</v>
      </c>
      <c r="BM223" s="238" t="s">
        <v>1015</v>
      </c>
    </row>
    <row r="224" s="2" customFormat="1" ht="16.5" customHeight="1">
      <c r="A224" s="38"/>
      <c r="B224" s="39"/>
      <c r="C224" s="227" t="s">
        <v>807</v>
      </c>
      <c r="D224" s="227" t="s">
        <v>153</v>
      </c>
      <c r="E224" s="228" t="s">
        <v>1016</v>
      </c>
      <c r="F224" s="229" t="s">
        <v>1017</v>
      </c>
      <c r="G224" s="230" t="s">
        <v>823</v>
      </c>
      <c r="H224" s="231">
        <v>1</v>
      </c>
      <c r="I224" s="232"/>
      <c r="J224" s="233">
        <f>ROUND(I224*H224,2)</f>
        <v>0</v>
      </c>
      <c r="K224" s="229" t="s">
        <v>1</v>
      </c>
      <c r="L224" s="44"/>
      <c r="M224" s="234" t="s">
        <v>1</v>
      </c>
      <c r="N224" s="235" t="s">
        <v>41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158</v>
      </c>
      <c r="AT224" s="238" t="s">
        <v>153</v>
      </c>
      <c r="AU224" s="238" t="s">
        <v>83</v>
      </c>
      <c r="AY224" s="17" t="s">
        <v>150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83</v>
      </c>
      <c r="BK224" s="239">
        <f>ROUND(I224*H224,2)</f>
        <v>0</v>
      </c>
      <c r="BL224" s="17" t="s">
        <v>158</v>
      </c>
      <c r="BM224" s="238" t="s">
        <v>1018</v>
      </c>
    </row>
    <row r="225" s="2" customFormat="1" ht="16.5" customHeight="1">
      <c r="A225" s="38"/>
      <c r="B225" s="39"/>
      <c r="C225" s="227" t="s">
        <v>1019</v>
      </c>
      <c r="D225" s="227" t="s">
        <v>153</v>
      </c>
      <c r="E225" s="228" t="s">
        <v>1020</v>
      </c>
      <c r="F225" s="229" t="s">
        <v>1021</v>
      </c>
      <c r="G225" s="230" t="s">
        <v>823</v>
      </c>
      <c r="H225" s="231">
        <v>1</v>
      </c>
      <c r="I225" s="232"/>
      <c r="J225" s="233">
        <f>ROUND(I225*H225,2)</f>
        <v>0</v>
      </c>
      <c r="K225" s="229" t="s">
        <v>1</v>
      </c>
      <c r="L225" s="44"/>
      <c r="M225" s="234" t="s">
        <v>1</v>
      </c>
      <c r="N225" s="235" t="s">
        <v>41</v>
      </c>
      <c r="O225" s="91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158</v>
      </c>
      <c r="AT225" s="238" t="s">
        <v>153</v>
      </c>
      <c r="AU225" s="238" t="s">
        <v>83</v>
      </c>
      <c r="AY225" s="17" t="s">
        <v>150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83</v>
      </c>
      <c r="BK225" s="239">
        <f>ROUND(I225*H225,2)</f>
        <v>0</v>
      </c>
      <c r="BL225" s="17" t="s">
        <v>158</v>
      </c>
      <c r="BM225" s="238" t="s">
        <v>1022</v>
      </c>
    </row>
    <row r="226" s="2" customFormat="1" ht="16.5" customHeight="1">
      <c r="A226" s="38"/>
      <c r="B226" s="39"/>
      <c r="C226" s="227" t="s">
        <v>811</v>
      </c>
      <c r="D226" s="227" t="s">
        <v>153</v>
      </c>
      <c r="E226" s="228" t="s">
        <v>1023</v>
      </c>
      <c r="F226" s="229" t="s">
        <v>1024</v>
      </c>
      <c r="G226" s="230" t="s">
        <v>823</v>
      </c>
      <c r="H226" s="231">
        <v>1</v>
      </c>
      <c r="I226" s="232"/>
      <c r="J226" s="233">
        <f>ROUND(I226*H226,2)</f>
        <v>0</v>
      </c>
      <c r="K226" s="229" t="s">
        <v>1</v>
      </c>
      <c r="L226" s="44"/>
      <c r="M226" s="234" t="s">
        <v>1</v>
      </c>
      <c r="N226" s="235" t="s">
        <v>41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158</v>
      </c>
      <c r="AT226" s="238" t="s">
        <v>153</v>
      </c>
      <c r="AU226" s="238" t="s">
        <v>83</v>
      </c>
      <c r="AY226" s="17" t="s">
        <v>150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83</v>
      </c>
      <c r="BK226" s="239">
        <f>ROUND(I226*H226,2)</f>
        <v>0</v>
      </c>
      <c r="BL226" s="17" t="s">
        <v>158</v>
      </c>
      <c r="BM226" s="238" t="s">
        <v>1025</v>
      </c>
    </row>
    <row r="227" s="2" customFormat="1" ht="16.5" customHeight="1">
      <c r="A227" s="38"/>
      <c r="B227" s="39"/>
      <c r="C227" s="227" t="s">
        <v>1026</v>
      </c>
      <c r="D227" s="227" t="s">
        <v>153</v>
      </c>
      <c r="E227" s="228" t="s">
        <v>1027</v>
      </c>
      <c r="F227" s="229" t="s">
        <v>1028</v>
      </c>
      <c r="G227" s="230" t="s">
        <v>823</v>
      </c>
      <c r="H227" s="231">
        <v>1</v>
      </c>
      <c r="I227" s="232"/>
      <c r="J227" s="233">
        <f>ROUND(I227*H227,2)</f>
        <v>0</v>
      </c>
      <c r="K227" s="229" t="s">
        <v>1</v>
      </c>
      <c r="L227" s="44"/>
      <c r="M227" s="234" t="s">
        <v>1</v>
      </c>
      <c r="N227" s="235" t="s">
        <v>41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158</v>
      </c>
      <c r="AT227" s="238" t="s">
        <v>153</v>
      </c>
      <c r="AU227" s="238" t="s">
        <v>83</v>
      </c>
      <c r="AY227" s="17" t="s">
        <v>150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83</v>
      </c>
      <c r="BK227" s="239">
        <f>ROUND(I227*H227,2)</f>
        <v>0</v>
      </c>
      <c r="BL227" s="17" t="s">
        <v>158</v>
      </c>
      <c r="BM227" s="238" t="s">
        <v>1029</v>
      </c>
    </row>
    <row r="228" s="2" customFormat="1" ht="16.5" customHeight="1">
      <c r="A228" s="38"/>
      <c r="B228" s="39"/>
      <c r="C228" s="227" t="s">
        <v>907</v>
      </c>
      <c r="D228" s="227" t="s">
        <v>153</v>
      </c>
      <c r="E228" s="228" t="s">
        <v>1030</v>
      </c>
      <c r="F228" s="229" t="s">
        <v>1031</v>
      </c>
      <c r="G228" s="230" t="s">
        <v>823</v>
      </c>
      <c r="H228" s="231">
        <v>1</v>
      </c>
      <c r="I228" s="232"/>
      <c r="J228" s="233">
        <f>ROUND(I228*H228,2)</f>
        <v>0</v>
      </c>
      <c r="K228" s="229" t="s">
        <v>1</v>
      </c>
      <c r="L228" s="44"/>
      <c r="M228" s="234" t="s">
        <v>1</v>
      </c>
      <c r="N228" s="235" t="s">
        <v>41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158</v>
      </c>
      <c r="AT228" s="238" t="s">
        <v>153</v>
      </c>
      <c r="AU228" s="238" t="s">
        <v>83</v>
      </c>
      <c r="AY228" s="17" t="s">
        <v>150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83</v>
      </c>
      <c r="BK228" s="239">
        <f>ROUND(I228*H228,2)</f>
        <v>0</v>
      </c>
      <c r="BL228" s="17" t="s">
        <v>158</v>
      </c>
      <c r="BM228" s="238" t="s">
        <v>1032</v>
      </c>
    </row>
    <row r="229" s="2" customFormat="1" ht="24.15" customHeight="1">
      <c r="A229" s="38"/>
      <c r="B229" s="39"/>
      <c r="C229" s="227" t="s">
        <v>1033</v>
      </c>
      <c r="D229" s="227" t="s">
        <v>153</v>
      </c>
      <c r="E229" s="228" t="s">
        <v>1034</v>
      </c>
      <c r="F229" s="229" t="s">
        <v>1035</v>
      </c>
      <c r="G229" s="230" t="s">
        <v>823</v>
      </c>
      <c r="H229" s="231">
        <v>1</v>
      </c>
      <c r="I229" s="232"/>
      <c r="J229" s="233">
        <f>ROUND(I229*H229,2)</f>
        <v>0</v>
      </c>
      <c r="K229" s="229" t="s">
        <v>1</v>
      </c>
      <c r="L229" s="44"/>
      <c r="M229" s="290" t="s">
        <v>1</v>
      </c>
      <c r="N229" s="291" t="s">
        <v>41</v>
      </c>
      <c r="O229" s="287"/>
      <c r="P229" s="288">
        <f>O229*H229</f>
        <v>0</v>
      </c>
      <c r="Q229" s="288">
        <v>0</v>
      </c>
      <c r="R229" s="288">
        <f>Q229*H229</f>
        <v>0</v>
      </c>
      <c r="S229" s="288">
        <v>0</v>
      </c>
      <c r="T229" s="28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158</v>
      </c>
      <c r="AT229" s="238" t="s">
        <v>153</v>
      </c>
      <c r="AU229" s="238" t="s">
        <v>83</v>
      </c>
      <c r="AY229" s="17" t="s">
        <v>150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83</v>
      </c>
      <c r="BK229" s="239">
        <f>ROUND(I229*H229,2)</f>
        <v>0</v>
      </c>
      <c r="BL229" s="17" t="s">
        <v>158</v>
      </c>
      <c r="BM229" s="238" t="s">
        <v>1036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47dFTpUkhlRaMfbNa6neO3TJa+mkDV2ZStxR3Wf2XCm58+KHvyhEWz8IjTZReaGHQ++gcXGwxZ7oFXJ92ncHBA==" hashValue="+fnsCEAZpG0tJ5Ota1YRRiF7TEwipw6RcRwNF6dd3KUyqK7O80U6xRRIn4ekmn7tN1VbAEIh2wCZP3xI/iqzmw==" algorithmName="SHA-512" password="C6CD"/>
  <autoFilter ref="C126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85</v>
      </c>
    </row>
    <row r="4" s="1" customFormat="1" ht="24.96" customHeight="1">
      <c r="B4" s="20"/>
      <c r="D4" s="149" t="s">
        <v>110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Univerzita Hradec Králové - Úprava respiria a zázemí IPaKC - Resíirium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1037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21. 2. 2023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1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36</v>
      </c>
      <c r="E30" s="38"/>
      <c r="F30" s="38"/>
      <c r="G30" s="38"/>
      <c r="H30" s="38"/>
      <c r="I30" s="38"/>
      <c r="J30" s="16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38</v>
      </c>
      <c r="G32" s="38"/>
      <c r="H32" s="38"/>
      <c r="I32" s="162" t="s">
        <v>37</v>
      </c>
      <c r="J32" s="16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40</v>
      </c>
      <c r="E33" s="151" t="s">
        <v>41</v>
      </c>
      <c r="F33" s="164">
        <f>ROUND((SUM(BE120:BE128)),  2)</f>
        <v>0</v>
      </c>
      <c r="G33" s="38"/>
      <c r="H33" s="38"/>
      <c r="I33" s="165">
        <v>0.20999999999999999</v>
      </c>
      <c r="J33" s="164">
        <f>ROUND(((SUM(BE120:BE128))*I33),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42</v>
      </c>
      <c r="F34" s="164">
        <f>ROUND((SUM(BF120:BF128)),  2)</f>
        <v>0</v>
      </c>
      <c r="G34" s="38"/>
      <c r="H34" s="38"/>
      <c r="I34" s="165">
        <v>0.14999999999999999</v>
      </c>
      <c r="J34" s="164">
        <f>ROUND(((SUM(BF120:BF128))*I34),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43</v>
      </c>
      <c r="F35" s="164">
        <f>ROUND((SUM(BG120:BG128)),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44</v>
      </c>
      <c r="F36" s="164">
        <f>ROUND((SUM(BH120:BH128)),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ROUND((SUM(BI120:BI128)),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Univerzita Hradec Králové - Úprava respiria a zázemí IPaKC - Resíirium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HK</v>
      </c>
      <c r="G89" s="40"/>
      <c r="H89" s="40"/>
      <c r="I89" s="32" t="s">
        <v>22</v>
      </c>
      <c r="J89" s="79" t="str">
        <f>IF(J12="","",J12)</f>
        <v>21. 2. 2023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Univerzita Hradec Králové</v>
      </c>
      <c r="G91" s="40"/>
      <c r="H91" s="40"/>
      <c r="I91" s="32" t="s">
        <v>30</v>
      </c>
      <c r="J91" s="36" t="str">
        <f>E21</f>
        <v>ATELIER H1 &amp; ATELIER HÁJEK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Škrabal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118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89"/>
      <c r="C97" s="190"/>
      <c r="D97" s="191" t="s">
        <v>1038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1039</v>
      </c>
      <c r="E98" s="197"/>
      <c r="F98" s="197"/>
      <c r="G98" s="197"/>
      <c r="H98" s="197"/>
      <c r="I98" s="197"/>
      <c r="J98" s="198">
        <f>J122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1040</v>
      </c>
      <c r="E99" s="197"/>
      <c r="F99" s="197"/>
      <c r="G99" s="197"/>
      <c r="H99" s="197"/>
      <c r="I99" s="197"/>
      <c r="J99" s="198">
        <f>J125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1041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4" t="str">
        <f>E7</f>
        <v>Univerzita Hradec Králové - Úprava respiria a zázemí IPaKC - Resíirium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HK</v>
      </c>
      <c r="G114" s="40"/>
      <c r="H114" s="40"/>
      <c r="I114" s="32" t="s">
        <v>22</v>
      </c>
      <c r="J114" s="79" t="str">
        <f>IF(J12="","",J12)</f>
        <v>21. 2. 2023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24</v>
      </c>
      <c r="D116" s="40"/>
      <c r="E116" s="40"/>
      <c r="F116" s="27" t="str">
        <f>E15</f>
        <v>Univerzita Hradec Králové</v>
      </c>
      <c r="G116" s="40"/>
      <c r="H116" s="40"/>
      <c r="I116" s="32" t="s">
        <v>30</v>
      </c>
      <c r="J116" s="36" t="str">
        <f>E21</f>
        <v>ATELIER H1 &amp; ATELIER HÁJEK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Martin Škrabal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0"/>
      <c r="B119" s="201"/>
      <c r="C119" s="202" t="s">
        <v>136</v>
      </c>
      <c r="D119" s="203" t="s">
        <v>61</v>
      </c>
      <c r="E119" s="203" t="s">
        <v>57</v>
      </c>
      <c r="F119" s="203" t="s">
        <v>58</v>
      </c>
      <c r="G119" s="203" t="s">
        <v>137</v>
      </c>
      <c r="H119" s="203" t="s">
        <v>138</v>
      </c>
      <c r="I119" s="203" t="s">
        <v>139</v>
      </c>
      <c r="J119" s="203" t="s">
        <v>117</v>
      </c>
      <c r="K119" s="204" t="s">
        <v>140</v>
      </c>
      <c r="L119" s="205"/>
      <c r="M119" s="100" t="s">
        <v>1</v>
      </c>
      <c r="N119" s="101" t="s">
        <v>40</v>
      </c>
      <c r="O119" s="101" t="s">
        <v>141</v>
      </c>
      <c r="P119" s="101" t="s">
        <v>142</v>
      </c>
      <c r="Q119" s="101" t="s">
        <v>143</v>
      </c>
      <c r="R119" s="101" t="s">
        <v>144</v>
      </c>
      <c r="S119" s="101" t="s">
        <v>145</v>
      </c>
      <c r="T119" s="102" t="s">
        <v>146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8"/>
      <c r="B120" s="39"/>
      <c r="C120" s="107" t="s">
        <v>147</v>
      </c>
      <c r="D120" s="40"/>
      <c r="E120" s="40"/>
      <c r="F120" s="40"/>
      <c r="G120" s="40"/>
      <c r="H120" s="40"/>
      <c r="I120" s="40"/>
      <c r="J120" s="206">
        <f>BK120</f>
        <v>0</v>
      </c>
      <c r="K120" s="40"/>
      <c r="L120" s="44"/>
      <c r="M120" s="103"/>
      <c r="N120" s="207"/>
      <c r="O120" s="104"/>
      <c r="P120" s="208">
        <f>P121</f>
        <v>0</v>
      </c>
      <c r="Q120" s="104"/>
      <c r="R120" s="208">
        <f>R121</f>
        <v>0</v>
      </c>
      <c r="S120" s="104"/>
      <c r="T120" s="209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119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75</v>
      </c>
      <c r="E121" s="214" t="s">
        <v>103</v>
      </c>
      <c r="F121" s="214" t="s">
        <v>1042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P122+P125+P127</f>
        <v>0</v>
      </c>
      <c r="Q121" s="219"/>
      <c r="R121" s="220">
        <f>R122+R125+R127</f>
        <v>0</v>
      </c>
      <c r="S121" s="219"/>
      <c r="T121" s="221">
        <f>T122+T125+T127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177</v>
      </c>
      <c r="AT121" s="223" t="s">
        <v>75</v>
      </c>
      <c r="AU121" s="223" t="s">
        <v>76</v>
      </c>
      <c r="AY121" s="222" t="s">
        <v>150</v>
      </c>
      <c r="BK121" s="224">
        <f>BK122+BK125+BK127</f>
        <v>0</v>
      </c>
    </row>
    <row r="122" s="12" customFormat="1" ht="22.8" customHeight="1">
      <c r="A122" s="12"/>
      <c r="B122" s="211"/>
      <c r="C122" s="212"/>
      <c r="D122" s="213" t="s">
        <v>75</v>
      </c>
      <c r="E122" s="225" t="s">
        <v>1043</v>
      </c>
      <c r="F122" s="225" t="s">
        <v>1024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SUM(P123:P124)</f>
        <v>0</v>
      </c>
      <c r="Q122" s="219"/>
      <c r="R122" s="220">
        <f>SUM(R123:R124)</f>
        <v>0</v>
      </c>
      <c r="S122" s="219"/>
      <c r="T122" s="22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177</v>
      </c>
      <c r="AT122" s="223" t="s">
        <v>75</v>
      </c>
      <c r="AU122" s="223" t="s">
        <v>83</v>
      </c>
      <c r="AY122" s="222" t="s">
        <v>150</v>
      </c>
      <c r="BK122" s="224">
        <f>SUM(BK123:BK124)</f>
        <v>0</v>
      </c>
    </row>
    <row r="123" s="2" customFormat="1" ht="16.5" customHeight="1">
      <c r="A123" s="38"/>
      <c r="B123" s="39"/>
      <c r="C123" s="227" t="s">
        <v>83</v>
      </c>
      <c r="D123" s="227" t="s">
        <v>153</v>
      </c>
      <c r="E123" s="228" t="s">
        <v>1044</v>
      </c>
      <c r="F123" s="229" t="s">
        <v>1024</v>
      </c>
      <c r="G123" s="230" t="s">
        <v>641</v>
      </c>
      <c r="H123" s="231">
        <v>1</v>
      </c>
      <c r="I123" s="232"/>
      <c r="J123" s="233">
        <f>ROUND(I123*H123,2)</f>
        <v>0</v>
      </c>
      <c r="K123" s="229" t="s">
        <v>157</v>
      </c>
      <c r="L123" s="44"/>
      <c r="M123" s="234" t="s">
        <v>1</v>
      </c>
      <c r="N123" s="235" t="s">
        <v>41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1045</v>
      </c>
      <c r="AT123" s="238" t="s">
        <v>153</v>
      </c>
      <c r="AU123" s="238" t="s">
        <v>85</v>
      </c>
      <c r="AY123" s="17" t="s">
        <v>150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83</v>
      </c>
      <c r="BK123" s="239">
        <f>ROUND(I123*H123,2)</f>
        <v>0</v>
      </c>
      <c r="BL123" s="17" t="s">
        <v>1045</v>
      </c>
      <c r="BM123" s="238" t="s">
        <v>1046</v>
      </c>
    </row>
    <row r="124" s="2" customFormat="1" ht="16.5" customHeight="1">
      <c r="A124" s="38"/>
      <c r="B124" s="39"/>
      <c r="C124" s="227" t="s">
        <v>85</v>
      </c>
      <c r="D124" s="227" t="s">
        <v>153</v>
      </c>
      <c r="E124" s="228" t="s">
        <v>1047</v>
      </c>
      <c r="F124" s="229" t="s">
        <v>1048</v>
      </c>
      <c r="G124" s="230" t="s">
        <v>641</v>
      </c>
      <c r="H124" s="231">
        <v>1</v>
      </c>
      <c r="I124" s="232"/>
      <c r="J124" s="233">
        <f>ROUND(I124*H124,2)</f>
        <v>0</v>
      </c>
      <c r="K124" s="229" t="s">
        <v>157</v>
      </c>
      <c r="L124" s="44"/>
      <c r="M124" s="234" t="s">
        <v>1</v>
      </c>
      <c r="N124" s="235" t="s">
        <v>41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1045</v>
      </c>
      <c r="AT124" s="238" t="s">
        <v>153</v>
      </c>
      <c r="AU124" s="238" t="s">
        <v>85</v>
      </c>
      <c r="AY124" s="17" t="s">
        <v>150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83</v>
      </c>
      <c r="BK124" s="239">
        <f>ROUND(I124*H124,2)</f>
        <v>0</v>
      </c>
      <c r="BL124" s="17" t="s">
        <v>1045</v>
      </c>
      <c r="BM124" s="238" t="s">
        <v>1049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1050</v>
      </c>
      <c r="F125" s="225" t="s">
        <v>1051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177</v>
      </c>
      <c r="AT125" s="223" t="s">
        <v>75</v>
      </c>
      <c r="AU125" s="223" t="s">
        <v>83</v>
      </c>
      <c r="AY125" s="222" t="s">
        <v>150</v>
      </c>
      <c r="BK125" s="224">
        <f>BK126</f>
        <v>0</v>
      </c>
    </row>
    <row r="126" s="2" customFormat="1" ht="16.5" customHeight="1">
      <c r="A126" s="38"/>
      <c r="B126" s="39"/>
      <c r="C126" s="227" t="s">
        <v>163</v>
      </c>
      <c r="D126" s="227" t="s">
        <v>153</v>
      </c>
      <c r="E126" s="228" t="s">
        <v>1052</v>
      </c>
      <c r="F126" s="229" t="s">
        <v>1053</v>
      </c>
      <c r="G126" s="230" t="s">
        <v>641</v>
      </c>
      <c r="H126" s="231">
        <v>1</v>
      </c>
      <c r="I126" s="232"/>
      <c r="J126" s="233">
        <f>ROUND(I126*H126,2)</f>
        <v>0</v>
      </c>
      <c r="K126" s="229" t="s">
        <v>157</v>
      </c>
      <c r="L126" s="44"/>
      <c r="M126" s="234" t="s">
        <v>1</v>
      </c>
      <c r="N126" s="235" t="s">
        <v>41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1045</v>
      </c>
      <c r="AT126" s="238" t="s">
        <v>153</v>
      </c>
      <c r="AU126" s="238" t="s">
        <v>85</v>
      </c>
      <c r="AY126" s="17" t="s">
        <v>150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83</v>
      </c>
      <c r="BK126" s="239">
        <f>ROUND(I126*H126,2)</f>
        <v>0</v>
      </c>
      <c r="BL126" s="17" t="s">
        <v>1045</v>
      </c>
      <c r="BM126" s="238" t="s">
        <v>1054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1055</v>
      </c>
      <c r="F127" s="225" t="s">
        <v>1056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177</v>
      </c>
      <c r="AT127" s="223" t="s">
        <v>75</v>
      </c>
      <c r="AU127" s="223" t="s">
        <v>83</v>
      </c>
      <c r="AY127" s="222" t="s">
        <v>150</v>
      </c>
      <c r="BK127" s="224">
        <f>BK128</f>
        <v>0</v>
      </c>
    </row>
    <row r="128" s="2" customFormat="1" ht="16.5" customHeight="1">
      <c r="A128" s="38"/>
      <c r="B128" s="39"/>
      <c r="C128" s="227" t="s">
        <v>158</v>
      </c>
      <c r="D128" s="227" t="s">
        <v>153</v>
      </c>
      <c r="E128" s="228" t="s">
        <v>1057</v>
      </c>
      <c r="F128" s="229" t="s">
        <v>1058</v>
      </c>
      <c r="G128" s="230" t="s">
        <v>641</v>
      </c>
      <c r="H128" s="231">
        <v>1</v>
      </c>
      <c r="I128" s="232"/>
      <c r="J128" s="233">
        <f>ROUND(I128*H128,2)</f>
        <v>0</v>
      </c>
      <c r="K128" s="229" t="s">
        <v>157</v>
      </c>
      <c r="L128" s="44"/>
      <c r="M128" s="290" t="s">
        <v>1</v>
      </c>
      <c r="N128" s="291" t="s">
        <v>41</v>
      </c>
      <c r="O128" s="287"/>
      <c r="P128" s="288">
        <f>O128*H128</f>
        <v>0</v>
      </c>
      <c r="Q128" s="288">
        <v>0</v>
      </c>
      <c r="R128" s="288">
        <f>Q128*H128</f>
        <v>0</v>
      </c>
      <c r="S128" s="288">
        <v>0</v>
      </c>
      <c r="T128" s="28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1045</v>
      </c>
      <c r="AT128" s="238" t="s">
        <v>153</v>
      </c>
      <c r="AU128" s="238" t="s">
        <v>85</v>
      </c>
      <c r="AY128" s="17" t="s">
        <v>150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83</v>
      </c>
      <c r="BK128" s="239">
        <f>ROUND(I128*H128,2)</f>
        <v>0</v>
      </c>
      <c r="BL128" s="17" t="s">
        <v>1045</v>
      </c>
      <c r="BM128" s="238" t="s">
        <v>1059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XhJC8vye4ivrGvMoMgc9yo4VNaCr4nCRawM/M6zhq2Yq3xWDtZBfHxs0ccgU+m+ohO7uvqOnUe0KxDSPfoqU1g==" hashValue="vH9IiT6kACthnr9N3fuZhterKIfyl95faB9VGK6LCBaijuSZIF+2qXzINC6eJyK4/5sPzMTjexk6G6186wV/og==" algorithmName="SHA-512" password="C6CD"/>
  <autoFilter ref="C119:K12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1060</v>
      </c>
      <c r="H4" s="20"/>
    </row>
    <row r="5" s="1" customFormat="1" ht="12" customHeight="1">
      <c r="B5" s="20"/>
      <c r="C5" s="292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3" t="s">
        <v>16</v>
      </c>
      <c r="D6" s="294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21. 2. 2023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295"/>
      <c r="C9" s="296" t="s">
        <v>57</v>
      </c>
      <c r="D9" s="297" t="s">
        <v>58</v>
      </c>
      <c r="E9" s="297" t="s">
        <v>137</v>
      </c>
      <c r="F9" s="298" t="s">
        <v>1061</v>
      </c>
      <c r="G9" s="200"/>
      <c r="H9" s="295"/>
    </row>
    <row r="10" s="2" customFormat="1" ht="26.4" customHeight="1">
      <c r="A10" s="38"/>
      <c r="B10" s="44"/>
      <c r="C10" s="299" t="s">
        <v>1062</v>
      </c>
      <c r="D10" s="299" t="s">
        <v>88</v>
      </c>
      <c r="E10" s="38"/>
      <c r="F10" s="38"/>
      <c r="G10" s="38"/>
      <c r="H10" s="44"/>
    </row>
    <row r="11" s="2" customFormat="1" ht="16.8" customHeight="1">
      <c r="A11" s="38"/>
      <c r="B11" s="44"/>
      <c r="C11" s="300" t="s">
        <v>106</v>
      </c>
      <c r="D11" s="301" t="s">
        <v>1</v>
      </c>
      <c r="E11" s="302" t="s">
        <v>1</v>
      </c>
      <c r="F11" s="303">
        <v>35.399000000000001</v>
      </c>
      <c r="G11" s="38"/>
      <c r="H11" s="44"/>
    </row>
    <row r="12" s="2" customFormat="1" ht="16.8" customHeight="1">
      <c r="A12" s="38"/>
      <c r="B12" s="44"/>
      <c r="C12" s="304" t="s">
        <v>1</v>
      </c>
      <c r="D12" s="304" t="s">
        <v>501</v>
      </c>
      <c r="E12" s="17" t="s">
        <v>1</v>
      </c>
      <c r="F12" s="305">
        <v>13.952</v>
      </c>
      <c r="G12" s="38"/>
      <c r="H12" s="44"/>
    </row>
    <row r="13" s="2" customFormat="1" ht="16.8" customHeight="1">
      <c r="A13" s="38"/>
      <c r="B13" s="44"/>
      <c r="C13" s="304" t="s">
        <v>1</v>
      </c>
      <c r="D13" s="304" t="s">
        <v>502</v>
      </c>
      <c r="E13" s="17" t="s">
        <v>1</v>
      </c>
      <c r="F13" s="305">
        <v>21.446999999999999</v>
      </c>
      <c r="G13" s="38"/>
      <c r="H13" s="44"/>
    </row>
    <row r="14" s="2" customFormat="1" ht="16.8" customHeight="1">
      <c r="A14" s="38"/>
      <c r="B14" s="44"/>
      <c r="C14" s="304" t="s">
        <v>106</v>
      </c>
      <c r="D14" s="304" t="s">
        <v>164</v>
      </c>
      <c r="E14" s="17" t="s">
        <v>1</v>
      </c>
      <c r="F14" s="305">
        <v>35.399000000000001</v>
      </c>
      <c r="G14" s="38"/>
      <c r="H14" s="44"/>
    </row>
    <row r="15" s="2" customFormat="1" ht="16.8" customHeight="1">
      <c r="A15" s="38"/>
      <c r="B15" s="44"/>
      <c r="C15" s="306" t="s">
        <v>1063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304" t="s">
        <v>498</v>
      </c>
      <c r="D16" s="304" t="s">
        <v>499</v>
      </c>
      <c r="E16" s="17" t="s">
        <v>156</v>
      </c>
      <c r="F16" s="305">
        <v>35.399000000000001</v>
      </c>
      <c r="G16" s="38"/>
      <c r="H16" s="44"/>
    </row>
    <row r="17" s="2" customFormat="1" ht="16.8" customHeight="1">
      <c r="A17" s="38"/>
      <c r="B17" s="44"/>
      <c r="C17" s="304" t="s">
        <v>504</v>
      </c>
      <c r="D17" s="304" t="s">
        <v>505</v>
      </c>
      <c r="E17" s="17" t="s">
        <v>156</v>
      </c>
      <c r="F17" s="305">
        <v>35.399000000000001</v>
      </c>
      <c r="G17" s="38"/>
      <c r="H17" s="44"/>
    </row>
    <row r="18" s="2" customFormat="1" ht="16.8" customHeight="1">
      <c r="A18" s="38"/>
      <c r="B18" s="44"/>
      <c r="C18" s="304" t="s">
        <v>508</v>
      </c>
      <c r="D18" s="304" t="s">
        <v>509</v>
      </c>
      <c r="E18" s="17" t="s">
        <v>156</v>
      </c>
      <c r="F18" s="305">
        <v>35.399000000000001</v>
      </c>
      <c r="G18" s="38"/>
      <c r="H18" s="44"/>
    </row>
    <row r="19" s="2" customFormat="1">
      <c r="A19" s="38"/>
      <c r="B19" s="44"/>
      <c r="C19" s="304" t="s">
        <v>512</v>
      </c>
      <c r="D19" s="304" t="s">
        <v>513</v>
      </c>
      <c r="E19" s="17" t="s">
        <v>156</v>
      </c>
      <c r="F19" s="305">
        <v>35.399000000000001</v>
      </c>
      <c r="G19" s="38"/>
      <c r="H19" s="44"/>
    </row>
    <row r="20" s="2" customFormat="1" ht="16.8" customHeight="1">
      <c r="A20" s="38"/>
      <c r="B20" s="44"/>
      <c r="C20" s="300" t="s">
        <v>108</v>
      </c>
      <c r="D20" s="301" t="s">
        <v>1</v>
      </c>
      <c r="E20" s="302" t="s">
        <v>1</v>
      </c>
      <c r="F20" s="303">
        <v>23.82</v>
      </c>
      <c r="G20" s="38"/>
      <c r="H20" s="44"/>
    </row>
    <row r="21" s="2" customFormat="1" ht="16.8" customHeight="1">
      <c r="A21" s="38"/>
      <c r="B21" s="44"/>
      <c r="C21" s="304" t="s">
        <v>1</v>
      </c>
      <c r="D21" s="304" t="s">
        <v>109</v>
      </c>
      <c r="E21" s="17" t="s">
        <v>1</v>
      </c>
      <c r="F21" s="305">
        <v>23.82</v>
      </c>
      <c r="G21" s="38"/>
      <c r="H21" s="44"/>
    </row>
    <row r="22" s="2" customFormat="1" ht="16.8" customHeight="1">
      <c r="A22" s="38"/>
      <c r="B22" s="44"/>
      <c r="C22" s="304" t="s">
        <v>108</v>
      </c>
      <c r="D22" s="304" t="s">
        <v>164</v>
      </c>
      <c r="E22" s="17" t="s">
        <v>1</v>
      </c>
      <c r="F22" s="305">
        <v>23.82</v>
      </c>
      <c r="G22" s="38"/>
      <c r="H22" s="44"/>
    </row>
    <row r="23" s="2" customFormat="1" ht="16.8" customHeight="1">
      <c r="A23" s="38"/>
      <c r="B23" s="44"/>
      <c r="C23" s="306" t="s">
        <v>1063</v>
      </c>
      <c r="D23" s="38"/>
      <c r="E23" s="38"/>
      <c r="F23" s="38"/>
      <c r="G23" s="38"/>
      <c r="H23" s="44"/>
    </row>
    <row r="24" s="2" customFormat="1" ht="16.8" customHeight="1">
      <c r="A24" s="38"/>
      <c r="B24" s="44"/>
      <c r="C24" s="304" t="s">
        <v>445</v>
      </c>
      <c r="D24" s="304" t="s">
        <v>446</v>
      </c>
      <c r="E24" s="17" t="s">
        <v>156</v>
      </c>
      <c r="F24" s="305">
        <v>23.82</v>
      </c>
      <c r="G24" s="38"/>
      <c r="H24" s="44"/>
    </row>
    <row r="25" s="2" customFormat="1" ht="16.8" customHeight="1">
      <c r="A25" s="38"/>
      <c r="B25" s="44"/>
      <c r="C25" s="304" t="s">
        <v>449</v>
      </c>
      <c r="D25" s="304" t="s">
        <v>450</v>
      </c>
      <c r="E25" s="17" t="s">
        <v>156</v>
      </c>
      <c r="F25" s="305">
        <v>23.82</v>
      </c>
      <c r="G25" s="38"/>
      <c r="H25" s="44"/>
    </row>
    <row r="26" s="2" customFormat="1" ht="16.8" customHeight="1">
      <c r="A26" s="38"/>
      <c r="B26" s="44"/>
      <c r="C26" s="304" t="s">
        <v>453</v>
      </c>
      <c r="D26" s="304" t="s">
        <v>454</v>
      </c>
      <c r="E26" s="17" t="s">
        <v>156</v>
      </c>
      <c r="F26" s="305">
        <v>23.82</v>
      </c>
      <c r="G26" s="38"/>
      <c r="H26" s="44"/>
    </row>
    <row r="27" s="2" customFormat="1">
      <c r="A27" s="38"/>
      <c r="B27" s="44"/>
      <c r="C27" s="304" t="s">
        <v>457</v>
      </c>
      <c r="D27" s="304" t="s">
        <v>458</v>
      </c>
      <c r="E27" s="17" t="s">
        <v>156</v>
      </c>
      <c r="F27" s="305">
        <v>23.82</v>
      </c>
      <c r="G27" s="38"/>
      <c r="H27" s="44"/>
    </row>
    <row r="28" s="2" customFormat="1" ht="16.8" customHeight="1">
      <c r="A28" s="38"/>
      <c r="B28" s="44"/>
      <c r="C28" s="304" t="s">
        <v>461</v>
      </c>
      <c r="D28" s="304" t="s">
        <v>462</v>
      </c>
      <c r="E28" s="17" t="s">
        <v>156</v>
      </c>
      <c r="F28" s="305">
        <v>23.82</v>
      </c>
      <c r="G28" s="38"/>
      <c r="H28" s="44"/>
    </row>
    <row r="29" s="2" customFormat="1" ht="16.8" customHeight="1">
      <c r="A29" s="38"/>
      <c r="B29" s="44"/>
      <c r="C29" s="304" t="s">
        <v>484</v>
      </c>
      <c r="D29" s="304" t="s">
        <v>485</v>
      </c>
      <c r="E29" s="17" t="s">
        <v>156</v>
      </c>
      <c r="F29" s="305">
        <v>23.82</v>
      </c>
      <c r="G29" s="38"/>
      <c r="H29" s="44"/>
    </row>
    <row r="30" s="2" customFormat="1" ht="16.8" customHeight="1">
      <c r="A30" s="38"/>
      <c r="B30" s="44"/>
      <c r="C30" s="304" t="s">
        <v>488</v>
      </c>
      <c r="D30" s="304" t="s">
        <v>489</v>
      </c>
      <c r="E30" s="17" t="s">
        <v>156</v>
      </c>
      <c r="F30" s="305">
        <v>23.82</v>
      </c>
      <c r="G30" s="38"/>
      <c r="H30" s="44"/>
    </row>
    <row r="31" s="2" customFormat="1" ht="26.4" customHeight="1">
      <c r="A31" s="38"/>
      <c r="B31" s="44"/>
      <c r="C31" s="299" t="s">
        <v>1064</v>
      </c>
      <c r="D31" s="299" t="s">
        <v>92</v>
      </c>
      <c r="E31" s="38"/>
      <c r="F31" s="38"/>
      <c r="G31" s="38"/>
      <c r="H31" s="44"/>
    </row>
    <row r="32" s="2" customFormat="1" ht="16.8" customHeight="1">
      <c r="A32" s="38"/>
      <c r="B32" s="44"/>
      <c r="C32" s="300" t="s">
        <v>106</v>
      </c>
      <c r="D32" s="301" t="s">
        <v>1</v>
      </c>
      <c r="E32" s="302" t="s">
        <v>1</v>
      </c>
      <c r="F32" s="303">
        <v>104.868</v>
      </c>
      <c r="G32" s="38"/>
      <c r="H32" s="44"/>
    </row>
    <row r="33" s="2" customFormat="1" ht="16.8" customHeight="1">
      <c r="A33" s="38"/>
      <c r="B33" s="44"/>
      <c r="C33" s="304" t="s">
        <v>1</v>
      </c>
      <c r="D33" s="304" t="s">
        <v>598</v>
      </c>
      <c r="E33" s="17" t="s">
        <v>1</v>
      </c>
      <c r="F33" s="305">
        <v>74.947000000000003</v>
      </c>
      <c r="G33" s="38"/>
      <c r="H33" s="44"/>
    </row>
    <row r="34" s="2" customFormat="1" ht="16.8" customHeight="1">
      <c r="A34" s="38"/>
      <c r="B34" s="44"/>
      <c r="C34" s="304" t="s">
        <v>1</v>
      </c>
      <c r="D34" s="304" t="s">
        <v>599</v>
      </c>
      <c r="E34" s="17" t="s">
        <v>1</v>
      </c>
      <c r="F34" s="305">
        <v>29.920999999999999</v>
      </c>
      <c r="G34" s="38"/>
      <c r="H34" s="44"/>
    </row>
    <row r="35" s="2" customFormat="1" ht="16.8" customHeight="1">
      <c r="A35" s="38"/>
      <c r="B35" s="44"/>
      <c r="C35" s="304" t="s">
        <v>106</v>
      </c>
      <c r="D35" s="304" t="s">
        <v>164</v>
      </c>
      <c r="E35" s="17" t="s">
        <v>1</v>
      </c>
      <c r="F35" s="305">
        <v>104.868</v>
      </c>
      <c r="G35" s="38"/>
      <c r="H35" s="44"/>
    </row>
    <row r="36" s="2" customFormat="1" ht="16.8" customHeight="1">
      <c r="A36" s="38"/>
      <c r="B36" s="44"/>
      <c r="C36" s="306" t="s">
        <v>1063</v>
      </c>
      <c r="D36" s="38"/>
      <c r="E36" s="38"/>
      <c r="F36" s="38"/>
      <c r="G36" s="38"/>
      <c r="H36" s="44"/>
    </row>
    <row r="37" s="2" customFormat="1" ht="16.8" customHeight="1">
      <c r="A37" s="38"/>
      <c r="B37" s="44"/>
      <c r="C37" s="304" t="s">
        <v>498</v>
      </c>
      <c r="D37" s="304" t="s">
        <v>499</v>
      </c>
      <c r="E37" s="17" t="s">
        <v>156</v>
      </c>
      <c r="F37" s="305">
        <v>104.868</v>
      </c>
      <c r="G37" s="38"/>
      <c r="H37" s="44"/>
    </row>
    <row r="38" s="2" customFormat="1" ht="16.8" customHeight="1">
      <c r="A38" s="38"/>
      <c r="B38" s="44"/>
      <c r="C38" s="304" t="s">
        <v>504</v>
      </c>
      <c r="D38" s="304" t="s">
        <v>505</v>
      </c>
      <c r="E38" s="17" t="s">
        <v>156</v>
      </c>
      <c r="F38" s="305">
        <v>104.868</v>
      </c>
      <c r="G38" s="38"/>
      <c r="H38" s="44"/>
    </row>
    <row r="39" s="2" customFormat="1" ht="16.8" customHeight="1">
      <c r="A39" s="38"/>
      <c r="B39" s="44"/>
      <c r="C39" s="304" t="s">
        <v>508</v>
      </c>
      <c r="D39" s="304" t="s">
        <v>509</v>
      </c>
      <c r="E39" s="17" t="s">
        <v>156</v>
      </c>
      <c r="F39" s="305">
        <v>104.868</v>
      </c>
      <c r="G39" s="38"/>
      <c r="H39" s="44"/>
    </row>
    <row r="40" s="2" customFormat="1">
      <c r="A40" s="38"/>
      <c r="B40" s="44"/>
      <c r="C40" s="304" t="s">
        <v>512</v>
      </c>
      <c r="D40" s="304" t="s">
        <v>513</v>
      </c>
      <c r="E40" s="17" t="s">
        <v>156</v>
      </c>
      <c r="F40" s="305">
        <v>104.868</v>
      </c>
      <c r="G40" s="38"/>
      <c r="H40" s="44"/>
    </row>
    <row r="41" s="2" customFormat="1">
      <c r="A41" s="38"/>
      <c r="B41" s="44"/>
      <c r="C41" s="304" t="s">
        <v>516</v>
      </c>
      <c r="D41" s="304" t="s">
        <v>517</v>
      </c>
      <c r="E41" s="17" t="s">
        <v>156</v>
      </c>
      <c r="F41" s="305">
        <v>104.868</v>
      </c>
      <c r="G41" s="38"/>
      <c r="H41" s="44"/>
    </row>
    <row r="42" s="2" customFormat="1" ht="16.8" customHeight="1">
      <c r="A42" s="38"/>
      <c r="B42" s="44"/>
      <c r="C42" s="300" t="s">
        <v>534</v>
      </c>
      <c r="D42" s="301" t="s">
        <v>1</v>
      </c>
      <c r="E42" s="302" t="s">
        <v>1</v>
      </c>
      <c r="F42" s="303">
        <v>29</v>
      </c>
      <c r="G42" s="38"/>
      <c r="H42" s="44"/>
    </row>
    <row r="43" s="2" customFormat="1" ht="16.8" customHeight="1">
      <c r="A43" s="38"/>
      <c r="B43" s="44"/>
      <c r="C43" s="304" t="s">
        <v>1</v>
      </c>
      <c r="D43" s="304" t="s">
        <v>580</v>
      </c>
      <c r="E43" s="17" t="s">
        <v>1</v>
      </c>
      <c r="F43" s="305">
        <v>21.199999999999999</v>
      </c>
      <c r="G43" s="38"/>
      <c r="H43" s="44"/>
    </row>
    <row r="44" s="2" customFormat="1" ht="16.8" customHeight="1">
      <c r="A44" s="38"/>
      <c r="B44" s="44"/>
      <c r="C44" s="304" t="s">
        <v>1</v>
      </c>
      <c r="D44" s="304" t="s">
        <v>581</v>
      </c>
      <c r="E44" s="17" t="s">
        <v>1</v>
      </c>
      <c r="F44" s="305">
        <v>7.7999999999999998</v>
      </c>
      <c r="G44" s="38"/>
      <c r="H44" s="44"/>
    </row>
    <row r="45" s="2" customFormat="1" ht="16.8" customHeight="1">
      <c r="A45" s="38"/>
      <c r="B45" s="44"/>
      <c r="C45" s="304" t="s">
        <v>534</v>
      </c>
      <c r="D45" s="304" t="s">
        <v>164</v>
      </c>
      <c r="E45" s="17" t="s">
        <v>1</v>
      </c>
      <c r="F45" s="305">
        <v>29</v>
      </c>
      <c r="G45" s="38"/>
      <c r="H45" s="44"/>
    </row>
    <row r="46" s="2" customFormat="1" ht="16.8" customHeight="1">
      <c r="A46" s="38"/>
      <c r="B46" s="44"/>
      <c r="C46" s="306" t="s">
        <v>1063</v>
      </c>
      <c r="D46" s="38"/>
      <c r="E46" s="38"/>
      <c r="F46" s="38"/>
      <c r="G46" s="38"/>
      <c r="H46" s="44"/>
    </row>
    <row r="47" s="2" customFormat="1" ht="16.8" customHeight="1">
      <c r="A47" s="38"/>
      <c r="B47" s="44"/>
      <c r="C47" s="304" t="s">
        <v>445</v>
      </c>
      <c r="D47" s="304" t="s">
        <v>446</v>
      </c>
      <c r="E47" s="17" t="s">
        <v>156</v>
      </c>
      <c r="F47" s="305">
        <v>29</v>
      </c>
      <c r="G47" s="38"/>
      <c r="H47" s="44"/>
    </row>
    <row r="48" s="2" customFormat="1" ht="16.8" customHeight="1">
      <c r="A48" s="38"/>
      <c r="B48" s="44"/>
      <c r="C48" s="304" t="s">
        <v>449</v>
      </c>
      <c r="D48" s="304" t="s">
        <v>450</v>
      </c>
      <c r="E48" s="17" t="s">
        <v>156</v>
      </c>
      <c r="F48" s="305">
        <v>29</v>
      </c>
      <c r="G48" s="38"/>
      <c r="H48" s="44"/>
    </row>
    <row r="49" s="2" customFormat="1" ht="16.8" customHeight="1">
      <c r="A49" s="38"/>
      <c r="B49" s="44"/>
      <c r="C49" s="304" t="s">
        <v>453</v>
      </c>
      <c r="D49" s="304" t="s">
        <v>454</v>
      </c>
      <c r="E49" s="17" t="s">
        <v>156</v>
      </c>
      <c r="F49" s="305">
        <v>29</v>
      </c>
      <c r="G49" s="38"/>
      <c r="H49" s="44"/>
    </row>
    <row r="50" s="2" customFormat="1">
      <c r="A50" s="38"/>
      <c r="B50" s="44"/>
      <c r="C50" s="304" t="s">
        <v>457</v>
      </c>
      <c r="D50" s="304" t="s">
        <v>458</v>
      </c>
      <c r="E50" s="17" t="s">
        <v>156</v>
      </c>
      <c r="F50" s="305">
        <v>29</v>
      </c>
      <c r="G50" s="38"/>
      <c r="H50" s="44"/>
    </row>
    <row r="51" s="2" customFormat="1" ht="16.8" customHeight="1">
      <c r="A51" s="38"/>
      <c r="B51" s="44"/>
      <c r="C51" s="304" t="s">
        <v>585</v>
      </c>
      <c r="D51" s="304" t="s">
        <v>586</v>
      </c>
      <c r="E51" s="17" t="s">
        <v>156</v>
      </c>
      <c r="F51" s="305">
        <v>29</v>
      </c>
      <c r="G51" s="38"/>
      <c r="H51" s="44"/>
    </row>
    <row r="52" s="2" customFormat="1" ht="16.8" customHeight="1">
      <c r="A52" s="38"/>
      <c r="B52" s="44"/>
      <c r="C52" s="304" t="s">
        <v>484</v>
      </c>
      <c r="D52" s="304" t="s">
        <v>485</v>
      </c>
      <c r="E52" s="17" t="s">
        <v>156</v>
      </c>
      <c r="F52" s="305">
        <v>29</v>
      </c>
      <c r="G52" s="38"/>
      <c r="H52" s="44"/>
    </row>
    <row r="53" s="2" customFormat="1" ht="16.8" customHeight="1">
      <c r="A53" s="38"/>
      <c r="B53" s="44"/>
      <c r="C53" s="304" t="s">
        <v>488</v>
      </c>
      <c r="D53" s="304" t="s">
        <v>489</v>
      </c>
      <c r="E53" s="17" t="s">
        <v>156</v>
      </c>
      <c r="F53" s="305">
        <v>29</v>
      </c>
      <c r="G53" s="38"/>
      <c r="H53" s="44"/>
    </row>
    <row r="54" s="2" customFormat="1" ht="16.8" customHeight="1">
      <c r="A54" s="38"/>
      <c r="B54" s="44"/>
      <c r="C54" s="300" t="s">
        <v>108</v>
      </c>
      <c r="D54" s="301" t="s">
        <v>1</v>
      </c>
      <c r="E54" s="302" t="s">
        <v>1</v>
      </c>
      <c r="F54" s="303">
        <v>23.82</v>
      </c>
      <c r="G54" s="38"/>
      <c r="H54" s="44"/>
    </row>
    <row r="55" s="2" customFormat="1" ht="7.44" customHeight="1">
      <c r="A55" s="38"/>
      <c r="B55" s="180"/>
      <c r="C55" s="181"/>
      <c r="D55" s="181"/>
      <c r="E55" s="181"/>
      <c r="F55" s="181"/>
      <c r="G55" s="181"/>
      <c r="H55" s="44"/>
    </row>
    <row r="56" s="2" customFormat="1">
      <c r="A56" s="38"/>
      <c r="B56" s="38"/>
      <c r="C56" s="38"/>
      <c r="D56" s="38"/>
      <c r="E56" s="38"/>
      <c r="F56" s="38"/>
      <c r="G56" s="38"/>
      <c r="H56" s="38"/>
    </row>
  </sheetData>
  <sheetProtection sheet="1" formatColumns="0" formatRows="0" objects="1" scenarios="1" spinCount="100000" saltValue="/gpKzWVojkCMUqaU8aO5uZ8gPfMEz4cjekR/WUjTBLmZHs0FB1fEXlTK9JaO1ebqD/bQASVg20nkKTIhTCtcNw==" hashValue="VZOe2bhf2YBjM8ukk0TlafN1PhRTnQMNe3v/M4W+iV70JJNdlf9GPJ17blKTfw/hCMJJrXm20tsfBcEoAslNgQ==" algorithmName="SHA-512" password="C6C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2023-03-07T08:52:05Z</dcterms:created>
  <dcterms:modified xsi:type="dcterms:W3CDTF">2023-03-07T08:52:16Z</dcterms:modified>
</cp:coreProperties>
</file>