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https://4econsult.sharepoint.com/sites/UHKNaSoutoku-Projektant/Sdilene dokumenty/General/00_Priprava/01_SOUT_Predloha_smlouvy/(d)_Dopis_nabidky/"/>
    </mc:Choice>
  </mc:AlternateContent>
  <xr:revisionPtr revIDLastSave="4684" documentId="8_{1EA6AEED-1B87-4225-B522-AA7035E2C4EA}" xr6:coauthVersionLast="47" xr6:coauthVersionMax="47" xr10:uidLastSave="{76CB0047-C398-4AD8-B4B3-AE4D0A354652}"/>
  <workbookProtection lockStructure="1"/>
  <bookViews>
    <workbookView xWindow="-120" yWindow="-120" windowWidth="29040" windowHeight="15720" tabRatio="827" xr2:uid="{75DD671E-62C2-428E-A685-EE25CA56E50A}"/>
  </bookViews>
  <sheets>
    <sheet name="Titulní strana" sheetId="11" r:id="rId1"/>
    <sheet name="Identifikace konzultanta (1)" sheetId="2" r:id="rId2"/>
    <sheet name="Identifikace konzultanta (&gt;1)" sheetId="14" r:id="rId3"/>
    <sheet name="Úvodní prohlášení" sheetId="66" r:id="rId4"/>
    <sheet name="Nabídková cena" sheetId="67" r:id="rId5"/>
    <sheet name="Základní a profesní způsobilost" sheetId="16" r:id="rId6"/>
    <sheet name="Reference" sheetId="18" r:id="rId7"/>
    <sheet name="Klíčový personál" sheetId="32" r:id="rId8"/>
    <sheet name="1 | Hlavní projektant" sheetId="33" r:id="rId9"/>
    <sheet name="2 | Hlavní architekt" sheetId="52" r:id="rId10"/>
    <sheet name="3 | S. na TZB" sheetId="61" r:id="rId11"/>
    <sheet name="4 | S. na pasiv" sheetId="62" r:id="rId12"/>
    <sheet name="5 | Koordinátor BIM" sheetId="64" r:id="rId13"/>
    <sheet name="Seznam subdodavatelů" sheetId="24" r:id="rId14"/>
    <sheet name="Ověřovací fáze" sheetId="30" r:id="rId15"/>
    <sheet name="Zdroj dat (skrýt)" sheetId="17" state="hidden" r:id="rId16"/>
  </sheets>
  <definedNames>
    <definedName name="_xlnm.Print_Area" localSheetId="9">'2 | Hlavní architekt'!$A$1:$L$75</definedName>
    <definedName name="_xlnm.Print_Area" localSheetId="4">'Nabídková cena'!$A$1:$L$181</definedName>
    <definedName name="_xlnm.Print_Area" localSheetId="14">'Ověřovací fáze'!$A$1:$B$26</definedName>
    <definedName name="_xlnm.Print_Area" localSheetId="0">'Titulní strana'!$A$1:$I$46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64" l="1"/>
  <c r="B7" i="62"/>
  <c r="B7" i="61"/>
  <c r="B7" i="52"/>
  <c r="B5" i="33"/>
  <c r="B7" i="33"/>
  <c r="D26" i="18"/>
  <c r="E42" i="62"/>
  <c r="E43" i="62"/>
  <c r="E42" i="61"/>
  <c r="E43" i="61"/>
  <c r="E45" i="61"/>
  <c r="E46" i="61"/>
  <c r="E45" i="52"/>
  <c r="E46" i="52"/>
  <c r="E48" i="52"/>
  <c r="E49" i="52"/>
  <c r="E72" i="52"/>
  <c r="E73" i="52"/>
  <c r="E45" i="33"/>
  <c r="E47" i="33"/>
  <c r="E48" i="33"/>
  <c r="E50" i="33"/>
  <c r="E52" i="33"/>
  <c r="E53" i="33"/>
  <c r="E55" i="33"/>
  <c r="C67" i="33"/>
  <c r="D67" i="33"/>
  <c r="C68" i="33"/>
  <c r="D68" i="33"/>
  <c r="C69" i="33"/>
  <c r="D69" i="33"/>
  <c r="C70" i="33"/>
  <c r="D70" i="33"/>
  <c r="C71" i="33"/>
  <c r="D71" i="33"/>
  <c r="C72" i="33"/>
  <c r="D72" i="33"/>
  <c r="C73" i="33"/>
  <c r="D73" i="33"/>
  <c r="C74" i="33"/>
  <c r="D74" i="33"/>
  <c r="C75" i="33"/>
  <c r="D75" i="33"/>
  <c r="C76" i="33"/>
  <c r="D76" i="33"/>
  <c r="C77" i="33"/>
  <c r="D77" i="33"/>
  <c r="C78" i="33"/>
  <c r="D78" i="33"/>
  <c r="A27" i="32"/>
  <c r="B27" i="32"/>
  <c r="C27" i="32"/>
  <c r="A28" i="32"/>
  <c r="B28" i="32"/>
  <c r="C28" i="32"/>
  <c r="A29" i="32"/>
  <c r="B29" i="32"/>
  <c r="C29" i="32"/>
  <c r="A30" i="32"/>
  <c r="B30" i="32"/>
  <c r="C30" i="32"/>
  <c r="B36" i="17"/>
  <c r="J30" i="67"/>
  <c r="M30" i="67" s="1"/>
  <c r="J31" i="67"/>
  <c r="M31" i="67"/>
  <c r="J32" i="67"/>
  <c r="M32" i="67" s="1"/>
  <c r="J33" i="67"/>
  <c r="M33" i="67" s="1"/>
  <c r="J35" i="67"/>
  <c r="J36" i="67"/>
  <c r="M36" i="67" s="1"/>
  <c r="J37" i="67"/>
  <c r="M37" i="67"/>
  <c r="J38" i="67"/>
  <c r="M38" i="67" s="1"/>
  <c r="J40" i="67"/>
  <c r="M40" i="67"/>
  <c r="J41" i="67"/>
  <c r="M41" i="67" s="1"/>
  <c r="J42" i="67"/>
  <c r="M42" i="67"/>
  <c r="J43" i="67"/>
  <c r="M43" i="67" s="1"/>
  <c r="J45" i="67"/>
  <c r="M45" i="67"/>
  <c r="J46" i="67"/>
  <c r="M46" i="67" s="1"/>
  <c r="J47" i="67"/>
  <c r="M47" i="67"/>
  <c r="J48" i="67"/>
  <c r="M48" i="67" s="1"/>
  <c r="J50" i="67"/>
  <c r="M50" i="67"/>
  <c r="J51" i="67"/>
  <c r="M51" i="67"/>
  <c r="J52" i="67"/>
  <c r="M52" i="67" s="1"/>
  <c r="J53" i="67"/>
  <c r="M53" i="67" s="1"/>
  <c r="J55" i="67"/>
  <c r="M55" i="67" s="1"/>
  <c r="J56" i="67"/>
  <c r="M56" i="67" s="1"/>
  <c r="J57" i="67"/>
  <c r="M57" i="67"/>
  <c r="J58" i="67"/>
  <c r="M58" i="67" s="1"/>
  <c r="J60" i="67"/>
  <c r="K60" i="67" s="1"/>
  <c r="L60" i="67" s="1"/>
  <c r="J61" i="67"/>
  <c r="M61" i="67"/>
  <c r="J62" i="67"/>
  <c r="M62" i="67"/>
  <c r="J63" i="67"/>
  <c r="M63" i="67"/>
  <c r="J65" i="67"/>
  <c r="K65" i="67" s="1"/>
  <c r="L65" i="67" s="1"/>
  <c r="J66" i="67"/>
  <c r="M66" i="67"/>
  <c r="J67" i="67"/>
  <c r="M67" i="67"/>
  <c r="J68" i="67"/>
  <c r="M68" i="67" s="1"/>
  <c r="J70" i="67"/>
  <c r="M70" i="67"/>
  <c r="J71" i="67"/>
  <c r="M71" i="67"/>
  <c r="J72" i="67"/>
  <c r="M72" i="67" s="1"/>
  <c r="J73" i="67"/>
  <c r="M73" i="67" s="1"/>
  <c r="J75" i="67"/>
  <c r="M75" i="67"/>
  <c r="J76" i="67"/>
  <c r="M76" i="67" s="1"/>
  <c r="J77" i="67"/>
  <c r="M77" i="67"/>
  <c r="J78" i="67"/>
  <c r="M78" i="67" s="1"/>
  <c r="J80" i="67"/>
  <c r="M80" i="67" s="1"/>
  <c r="J81" i="67"/>
  <c r="M81" i="67"/>
  <c r="J82" i="67"/>
  <c r="M82" i="67" s="1"/>
  <c r="J83" i="67"/>
  <c r="M83" i="67" s="1"/>
  <c r="J85" i="67"/>
  <c r="M85" i="67"/>
  <c r="J86" i="67"/>
  <c r="M86" i="67"/>
  <c r="J87" i="67"/>
  <c r="M87" i="67" s="1"/>
  <c r="J88" i="67"/>
  <c r="M88" i="67" s="1"/>
  <c r="J92" i="67"/>
  <c r="K92" i="67" s="1"/>
  <c r="L92" i="67" s="1"/>
  <c r="M92" i="67"/>
  <c r="J93" i="67"/>
  <c r="M93" i="67" s="1"/>
  <c r="J95" i="67"/>
  <c r="M95" i="67"/>
  <c r="J96" i="67"/>
  <c r="M96" i="67" s="1"/>
  <c r="J98" i="67"/>
  <c r="M98" i="67"/>
  <c r="J99" i="67"/>
  <c r="M99" i="67" s="1"/>
  <c r="J101" i="67"/>
  <c r="M101" i="67" s="1"/>
  <c r="J102" i="67"/>
  <c r="M102" i="67" s="1"/>
  <c r="J104" i="67"/>
  <c r="K104" i="67" s="1"/>
  <c r="L104" i="67" s="1"/>
  <c r="M104" i="67"/>
  <c r="J105" i="67"/>
  <c r="M105" i="67" s="1"/>
  <c r="J107" i="67"/>
  <c r="M107" i="67"/>
  <c r="J108" i="67"/>
  <c r="M108" i="67" s="1"/>
  <c r="J110" i="67"/>
  <c r="K110" i="67" s="1"/>
  <c r="L110" i="67" s="1"/>
  <c r="J111" i="67"/>
  <c r="M111" i="67" s="1"/>
  <c r="J113" i="67"/>
  <c r="M113" i="67"/>
  <c r="J114" i="67"/>
  <c r="M114" i="67" s="1"/>
  <c r="J116" i="67"/>
  <c r="K116" i="67" s="1"/>
  <c r="L116" i="67" s="1"/>
  <c r="M116" i="67"/>
  <c r="J117" i="67"/>
  <c r="M117" i="67" s="1"/>
  <c r="J119" i="67"/>
  <c r="M119" i="67"/>
  <c r="J120" i="67"/>
  <c r="M120" i="67" s="1"/>
  <c r="J122" i="67"/>
  <c r="K122" i="67" s="1"/>
  <c r="L122" i="67" s="1"/>
  <c r="M122" i="67"/>
  <c r="J123" i="67"/>
  <c r="M123" i="67" s="1"/>
  <c r="J125" i="67"/>
  <c r="M125" i="67"/>
  <c r="J126" i="67"/>
  <c r="M126" i="67" s="1"/>
  <c r="J128" i="67"/>
  <c r="K128" i="67" s="1"/>
  <c r="L128" i="67" s="1"/>
  <c r="J129" i="67"/>
  <c r="M129" i="67" s="1"/>
  <c r="J131" i="67"/>
  <c r="M131" i="67"/>
  <c r="J132" i="67"/>
  <c r="M132" i="67" s="1"/>
  <c r="J134" i="67"/>
  <c r="K134" i="67"/>
  <c r="L134" i="67" s="1"/>
  <c r="M134" i="67"/>
  <c r="J135" i="67"/>
  <c r="M135" i="67" s="1"/>
  <c r="J138" i="67"/>
  <c r="M138" i="67"/>
  <c r="J139" i="67"/>
  <c r="M139" i="67" s="1"/>
  <c r="J141" i="67"/>
  <c r="K141" i="67" s="1"/>
  <c r="L141" i="67" s="1"/>
  <c r="M141" i="67"/>
  <c r="J142" i="67"/>
  <c r="M142" i="67" s="1"/>
  <c r="J144" i="67"/>
  <c r="M144" i="67"/>
  <c r="J145" i="67"/>
  <c r="M145" i="67" s="1"/>
  <c r="J147" i="67"/>
  <c r="K147" i="67" s="1"/>
  <c r="L147" i="67" s="1"/>
  <c r="J148" i="67"/>
  <c r="M148" i="67" s="1"/>
  <c r="F154" i="67"/>
  <c r="F155" i="67"/>
  <c r="F156" i="67"/>
  <c r="F157" i="67"/>
  <c r="F158" i="67"/>
  <c r="A167" i="67"/>
  <c r="F170" i="67"/>
  <c r="G170" i="67"/>
  <c r="F171" i="67"/>
  <c r="G171" i="67"/>
  <c r="F172" i="67"/>
  <c r="G172" i="67"/>
  <c r="F173" i="67"/>
  <c r="G173" i="67"/>
  <c r="F174" i="67"/>
  <c r="G174" i="67"/>
  <c r="F175" i="67"/>
  <c r="G175" i="67"/>
  <c r="F176" i="67"/>
  <c r="G176" i="67"/>
  <c r="F177" i="67"/>
  <c r="G177" i="67"/>
  <c r="F178" i="67"/>
  <c r="G178" i="67"/>
  <c r="F179" i="67"/>
  <c r="G179" i="67"/>
  <c r="F180" i="67"/>
  <c r="G180" i="67"/>
  <c r="F181" i="67"/>
  <c r="G181" i="67"/>
  <c r="M128" i="67" l="1"/>
  <c r="K70" i="67"/>
  <c r="L70" i="67" s="1"/>
  <c r="M60" i="67"/>
  <c r="K98" i="67"/>
  <c r="L98" i="67" s="1"/>
  <c r="K40" i="67"/>
  <c r="L40" i="67" s="1"/>
  <c r="K35" i="67"/>
  <c r="L35" i="67" s="1"/>
  <c r="C163" i="67"/>
  <c r="M147" i="67"/>
  <c r="M110" i="67"/>
  <c r="K30" i="67"/>
  <c r="L30" i="67" s="1"/>
  <c r="B5" i="64"/>
  <c r="B5" i="62"/>
  <c r="B5" i="61"/>
  <c r="B5" i="52"/>
  <c r="K131" i="67"/>
  <c r="L131" i="67" s="1"/>
  <c r="K119" i="67"/>
  <c r="L119" i="67" s="1"/>
  <c r="K107" i="67"/>
  <c r="L107" i="67" s="1"/>
  <c r="K45" i="67"/>
  <c r="L45" i="67" s="1"/>
  <c r="K144" i="67"/>
  <c r="L144" i="67" s="1"/>
  <c r="K138" i="67"/>
  <c r="L138" i="67" s="1"/>
  <c r="K125" i="67"/>
  <c r="L125" i="67" s="1"/>
  <c r="K113" i="67"/>
  <c r="L113" i="67" s="1"/>
  <c r="K101" i="67"/>
  <c r="L101" i="67" s="1"/>
  <c r="K95" i="67"/>
  <c r="L95" i="67" s="1"/>
  <c r="K75" i="67"/>
  <c r="L75" i="67" s="1"/>
  <c r="K80" i="67"/>
  <c r="L80" i="67" s="1"/>
  <c r="K50" i="67"/>
  <c r="L50" i="67" s="1"/>
  <c r="K55" i="67"/>
  <c r="L55" i="67" s="1"/>
  <c r="K85" i="67"/>
  <c r="L85" i="67" s="1"/>
  <c r="M65" i="67"/>
  <c r="M35" i="67"/>
  <c r="A26" i="32" l="1"/>
  <c r="A24" i="67" l="1"/>
  <c r="F19" i="67" l="1"/>
  <c r="A5" i="67" l="1"/>
  <c r="D23" i="18" l="1"/>
  <c r="A9" i="16"/>
  <c r="A8" i="16"/>
  <c r="C26" i="32" l="1"/>
  <c r="C31" i="32" s="1"/>
  <c r="A5" i="33" l="1"/>
  <c r="B26" i="32" l="1"/>
  <c r="C12" i="67" l="1"/>
  <c r="C7" i="67" s="1"/>
  <c r="D7" i="67" s="1"/>
</calcChain>
</file>

<file path=xl/sharedStrings.xml><?xml version="1.0" encoding="utf-8"?>
<sst xmlns="http://schemas.openxmlformats.org/spreadsheetml/2006/main" count="1215" uniqueCount="588">
  <si>
    <t>DOPIS NABÍDKY</t>
  </si>
  <si>
    <t>IDENTIFIKACE ZAKÁZKY A ŘÍZENÍ</t>
  </si>
  <si>
    <t>název zakázky</t>
  </si>
  <si>
    <t>druh zakázky</t>
  </si>
  <si>
    <t>služby</t>
  </si>
  <si>
    <t>režim zakázky</t>
  </si>
  <si>
    <t>nadlimitní</t>
  </si>
  <si>
    <t>druh řízení</t>
  </si>
  <si>
    <t>otevřené řízení</t>
  </si>
  <si>
    <t>ÚČEL A FORMA DOPISU NABÍDKY</t>
  </si>
  <si>
    <t>Dodavatel musí podat nabídku a prokázat splnění zadávacích podmínek předložením Dopisu nabídky zpracovaného v souladu s touto předlohou.</t>
  </si>
  <si>
    <r>
      <t xml:space="preserve">Dodavatel </t>
    </r>
    <r>
      <rPr>
        <b/>
        <i/>
        <sz val="10"/>
        <color theme="1"/>
        <rFont val="Arial"/>
        <family val="2"/>
        <charset val="238"/>
      </rPr>
      <t>nemusí v nabídce předkládat žádné další doklady, dokumenty nebo údaje.</t>
    </r>
  </si>
  <si>
    <t>Veškeré další dokumenty Smlouvy (např. Formulář smlouvy atd.) se stanou součástí Smlouvy ve znění podle zadávací dokumentace doplněném v souladu s nabídkou vybraného dodavatele.</t>
  </si>
  <si>
    <t>Dodavatel může předložit Dopis nabídky bez podpisu. Jeho autenticita a neporušitelnost bude zajištěna použitím elektronického nástroje.</t>
  </si>
  <si>
    <t>OBECNÉ POKYNY K VYPLNĚNÍ</t>
  </si>
  <si>
    <r>
      <t xml:space="preserve">Dodavatel musí na každém listu vyplnit </t>
    </r>
    <r>
      <rPr>
        <b/>
        <i/>
        <sz val="10"/>
        <color theme="1"/>
        <rFont val="Arial"/>
        <family val="2"/>
        <charset val="238"/>
      </rPr>
      <t>všechny modře podbarvené buňky</t>
    </r>
    <r>
      <rPr>
        <i/>
        <sz val="10"/>
        <color theme="1"/>
        <rFont val="Arial"/>
        <family val="2"/>
        <charset val="238"/>
      </rPr>
      <t>, pokud není výslovně stanoveno jinak.</t>
    </r>
  </si>
  <si>
    <t>Dodavatel nesmí upravovat jiné než modře podbarvené buňky, pokud není výslovně stanoveno jinak.</t>
  </si>
  <si>
    <t>DEFINICE</t>
  </si>
  <si>
    <t>Na všech listech mají níže uvedené pojmy následující význam:</t>
  </si>
  <si>
    <t>IDENTIFIKACE KONZULTANTA (JEDEN DODAVATEL PODÁVAJÍCÍ NABÍDKU)</t>
  </si>
  <si>
    <t>IČO</t>
  </si>
  <si>
    <t>[vyberte z rozevíracího seznamu]</t>
  </si>
  <si>
    <t>KONTAKT PRO ÚČELY ŘÍZENÍ</t>
  </si>
  <si>
    <t>DALŠÍ POKYNY K VYPLNĚNÍ</t>
  </si>
  <si>
    <t>Pokud se jedná o společnou nabídku více dodavatelů, dodavatelé tento list nevyplňují.</t>
  </si>
  <si>
    <t>IDENTIFIKACE KONZULTANTA (VÍCE DODAVATELŮ PODÁVAJÍCÍCH SPOLEČNOU NABÍDKU)</t>
  </si>
  <si>
    <t>Společník 2</t>
  </si>
  <si>
    <t xml:space="preserve"> </t>
  </si>
  <si>
    <t>Společník 3</t>
  </si>
  <si>
    <t>jméno a příjmení kontaktní osoby</t>
  </si>
  <si>
    <t>ODPOVĚDNOST ZA PLNĚNÍ ZAKÁZKY</t>
  </si>
  <si>
    <r>
      <t xml:space="preserve">Všichni dodavatelé, kteří společně podali tuto nabídku, </t>
    </r>
    <r>
      <rPr>
        <b/>
        <sz val="10"/>
        <color theme="1"/>
        <rFont val="Arial"/>
        <family val="2"/>
        <charset val="238"/>
      </rPr>
      <t>nesou společnou a nerozdílnou odpovědnost</t>
    </r>
    <r>
      <rPr>
        <sz val="10"/>
        <color theme="1"/>
        <rFont val="Arial"/>
        <family val="2"/>
        <charset val="238"/>
      </rPr>
      <t xml:space="preserve"> za plnění zakázky.</t>
    </r>
  </si>
  <si>
    <t>Dodavatelé na žádost zadavatele předloží doklad, ze kterého jednoznačně vyplývá uvedená skutečnost, např. smlouvu o společnosti.</t>
  </si>
  <si>
    <t>Pokud se jedná o nabídku jednoho dodavatele, dodavatel tento list nevyplňuje.</t>
  </si>
  <si>
    <t>NABÍDKOVÁ CENA</t>
  </si>
  <si>
    <t xml:space="preserve">
</t>
  </si>
  <si>
    <t>č.</t>
  </si>
  <si>
    <t>člen projektového týmu</t>
  </si>
  <si>
    <t>ZÁKLADNÍ ZPŮSOBILOST</t>
  </si>
  <si>
    <t>dodavatel čestně prohlašuje, že je způsobilý v rozsahu podle § 74 ZZVZ a je schopen předložit doklady podle § 75 ZZVZ</t>
  </si>
  <si>
    <t>PROFESNÍ ZPŮSOBILOST</t>
  </si>
  <si>
    <t>PODMÍNKY PRO PŘEDLOŽENÍ ÚDAJŮ K ZÁKLADNÍ A PROFESNÍ ZPŮSOBILOSTI</t>
  </si>
  <si>
    <t>Dodavatel musí být schopen předložit doklady prokazující splnění základní a profesní způsobilosti v souladu se ZZVZ.</t>
  </si>
  <si>
    <t>Dodavatel nemusí takové doklady předkládat v nabídce, zadavatel však může v průběhu řízení požádat o jejich předložení.</t>
  </si>
  <si>
    <t>OBECNÉ PARAMETRY</t>
  </si>
  <si>
    <t>parametr</t>
  </si>
  <si>
    <t>1</t>
  </si>
  <si>
    <t>1.1</t>
  </si>
  <si>
    <t>ZVLÁŠTNÍ PARAMETRY</t>
  </si>
  <si>
    <t>datum dokončení / splnění param.</t>
  </si>
  <si>
    <t>název dodavatele</t>
  </si>
  <si>
    <t>název klienta</t>
  </si>
  <si>
    <t>e-mail a/nebo tel., případně URL, na kterém lze údaje ověřit</t>
  </si>
  <si>
    <t>2</t>
  </si>
  <si>
    <t>2.1</t>
  </si>
  <si>
    <t>2.2</t>
  </si>
  <si>
    <t>2.3</t>
  </si>
  <si>
    <t>2.5</t>
  </si>
  <si>
    <t>Případné částky v cizí měně musí dodavatel převést na Kč podle kurzu devizového trhu vydaného Českou národní bankou ke dni zahájení řízení.</t>
  </si>
  <si>
    <t>TECHNICKÁ KVALIFIKACE A HODNOCENÍ - KLÍČOVÝ PERSONÁL</t>
  </si>
  <si>
    <r>
      <t xml:space="preserve">Na </t>
    </r>
    <r>
      <rPr>
        <b/>
        <i/>
        <sz val="10"/>
        <rFont val="Arial"/>
        <family val="2"/>
        <charset val="238"/>
      </rPr>
      <t>každou</t>
    </r>
    <r>
      <rPr>
        <i/>
        <sz val="10"/>
        <rFont val="Arial"/>
        <family val="2"/>
        <charset val="238"/>
      </rPr>
      <t xml:space="preserve"> pozici můžete navrhnout </t>
    </r>
    <r>
      <rPr>
        <b/>
        <i/>
        <sz val="10"/>
        <rFont val="Arial"/>
        <family val="2"/>
        <charset val="238"/>
      </rPr>
      <t>pouze 1 osobu</t>
    </r>
    <r>
      <rPr>
        <i/>
        <sz val="10"/>
        <rFont val="Arial"/>
        <family val="2"/>
        <charset val="238"/>
      </rPr>
      <t>.</t>
    </r>
  </si>
  <si>
    <t>Obsahová náplň pozic je uvedena na samostatných listech jednotlivých pozic.</t>
  </si>
  <si>
    <t>pozice</t>
  </si>
  <si>
    <t>jméno a příjmení</t>
  </si>
  <si>
    <t>PODMÍNKY PRO PŘEDLOŽENÍ ÚDAJŮ KE KLÍČOVÉMU PERSONÁLU</t>
  </si>
  <si>
    <t>Dodavatel musí předložit předepsaný seznam klíčového personálu s uvedením stanovených údajů a za dodržení stanovených podmínek.</t>
  </si>
  <si>
    <t>Součástí seznamu klíčového personálu jsou i samostatné listy jednotlivých pozic.</t>
  </si>
  <si>
    <t>Dodavatel nesmí nahradit seznam klíčového personálu v nabídce čestným prohlášením.</t>
  </si>
  <si>
    <t>NEJVYŠŠÍ MOŽNÝ POČET DÍLČÍCH BODŮ</t>
  </si>
  <si>
    <t>Níže je uveden přehled možných počtů dílčích bodů, které můžete získat v kritériu "Zkušenosti klíčového personálu". Podrobnosti jsou uvedeny na listech jednotlivých pozic.</t>
  </si>
  <si>
    <t>možný počet dílčích bodů</t>
  </si>
  <si>
    <t>celkem</t>
  </si>
  <si>
    <t>POPIS POZICE</t>
  </si>
  <si>
    <t>aktivně vede případné setkání v ověřovací fázi podle ust. 8 zadávací dokumentace</t>
  </si>
  <si>
    <t>aktivně se podílí na plnění zakázky</t>
  </si>
  <si>
    <t>ODBORNOST</t>
  </si>
  <si>
    <t>dodavatel čestně prohlašuje, že daná osoba:</t>
  </si>
  <si>
    <t xml:space="preserve">
je rodilým mluvčím českého nebo slovenského jazyka, nebo má znalost některého z uvedených jazyků min. na úrovni B2 podle Společného evropského referenčního rámce
</t>
  </si>
  <si>
    <t>1.2</t>
  </si>
  <si>
    <t>1.3</t>
  </si>
  <si>
    <t>OBECNÉ PARAMETRY ZKUŠENOSTÍ</t>
  </si>
  <si>
    <r>
      <rPr>
        <b/>
        <i/>
        <sz val="10"/>
        <rFont val="Arial"/>
        <family val="2"/>
        <charset val="238"/>
      </rPr>
      <t>Na žádost</t>
    </r>
    <r>
      <rPr>
        <i/>
        <sz val="10"/>
        <rFont val="Arial"/>
        <family val="2"/>
        <charset val="238"/>
      </rPr>
      <t xml:space="preserve"> zadavatele musíte předložit </t>
    </r>
    <r>
      <rPr>
        <b/>
        <i/>
        <sz val="10"/>
        <rFont val="Arial"/>
        <family val="2"/>
        <charset val="238"/>
      </rPr>
      <t>hodnověrný doklad</t>
    </r>
    <r>
      <rPr>
        <i/>
        <sz val="10"/>
        <rFont val="Arial"/>
        <family val="2"/>
        <charset val="238"/>
      </rPr>
      <t xml:space="preserve">, např. referenční list, předávací protokol apod., který </t>
    </r>
    <r>
      <rPr>
        <b/>
        <i/>
        <sz val="10"/>
        <rFont val="Arial"/>
        <family val="2"/>
        <charset val="238"/>
      </rPr>
      <t>jednoznačně potvrzuje</t>
    </r>
    <r>
      <rPr>
        <i/>
        <sz val="10"/>
        <rFont val="Arial"/>
        <family val="2"/>
        <charset val="238"/>
      </rPr>
      <t xml:space="preserve"> splnění obecných parametrů (volba konkrétního dokladu je na dodavateli).</t>
    </r>
  </si>
  <si>
    <t>dodavatel čestně prohlašuje, že pro každou níže uvedenou zakázku platí, že:</t>
  </si>
  <si>
    <t>ZVLÁŠTNÍ PARAMETRY ZKUŠENOSTÍ</t>
  </si>
  <si>
    <r>
      <t xml:space="preserve">Ke každému parametru identifikujte </t>
    </r>
    <r>
      <rPr>
        <b/>
        <i/>
        <sz val="10"/>
        <rFont val="Arial"/>
        <family val="2"/>
        <charset val="238"/>
      </rPr>
      <t>hodnověrný doklad</t>
    </r>
    <r>
      <rPr>
        <i/>
        <sz val="10"/>
        <rFont val="Arial"/>
        <family val="2"/>
        <charset val="238"/>
      </rPr>
      <t xml:space="preserve">, např. referenční list, předávací protokol apod., který </t>
    </r>
    <r>
      <rPr>
        <b/>
        <i/>
        <sz val="10"/>
        <rFont val="Arial"/>
        <family val="2"/>
        <charset val="238"/>
      </rPr>
      <t>jednoznačně potvrzuje</t>
    </r>
    <r>
      <rPr>
        <i/>
        <sz val="10"/>
        <rFont val="Arial"/>
        <family val="2"/>
        <charset val="238"/>
      </rPr>
      <t xml:space="preserve"> splnění parametru (volba konkrétního dokladu je u oranžových i zelených parametrů na dodavateli). </t>
    </r>
    <r>
      <rPr>
        <b/>
        <i/>
        <sz val="10"/>
        <rFont val="Arial"/>
        <family val="2"/>
        <charset val="238"/>
      </rPr>
      <t>Na žádost</t>
    </r>
    <r>
      <rPr>
        <i/>
        <sz val="10"/>
        <rFont val="Arial"/>
        <family val="2"/>
        <charset val="238"/>
      </rPr>
      <t xml:space="preserve"> zadavatele musíte takový doklad předložit.</t>
    </r>
  </si>
  <si>
    <t>základní údaje</t>
  </si>
  <si>
    <t>doplňující údaje</t>
  </si>
  <si>
    <t>popis upřesňujícího údaje</t>
  </si>
  <si>
    <t>upřesňující údaj</t>
  </si>
  <si>
    <t>doklad potvrzující
zvláštní parametr</t>
  </si>
  <si>
    <t>jméno a příjmení
kontaktní osoby</t>
  </si>
  <si>
    <t>3</t>
  </si>
  <si>
    <t>dodavatel čestně prohlašuje, že zakázka zahrnovala:</t>
  </si>
  <si>
    <t>3.1a</t>
  </si>
  <si>
    <t>3.1b</t>
  </si>
  <si>
    <t>3.2a</t>
  </si>
  <si>
    <t>3.2b</t>
  </si>
  <si>
    <t>3.3a</t>
  </si>
  <si>
    <t>3.3b</t>
  </si>
  <si>
    <t>3.4a</t>
  </si>
  <si>
    <t>3.4b</t>
  </si>
  <si>
    <t>3.5a</t>
  </si>
  <si>
    <t>3.5b</t>
  </si>
  <si>
    <t xml:space="preserve">
</t>
  </si>
  <si>
    <r>
      <t xml:space="preserve">Počet dílčích bodů se rovná </t>
    </r>
    <r>
      <rPr>
        <b/>
        <i/>
        <sz val="10"/>
        <rFont val="Arial"/>
        <family val="2"/>
        <charset val="238"/>
      </rPr>
      <t>aritmetickému průměru hodnot spokojenosti</t>
    </r>
    <r>
      <rPr>
        <i/>
        <sz val="10"/>
        <rFont val="Arial"/>
        <family val="2"/>
        <charset val="238"/>
      </rPr>
      <t xml:space="preserve"> zaokrouhlenému na 2 desetinná místa (tedy </t>
    </r>
    <r>
      <rPr>
        <b/>
        <i/>
        <sz val="10"/>
        <rFont val="Arial"/>
        <family val="2"/>
        <charset val="238"/>
      </rPr>
      <t>nikoli jejich součtu)</t>
    </r>
    <r>
      <rPr>
        <i/>
        <sz val="10"/>
        <rFont val="Arial"/>
        <family val="2"/>
        <charset val="238"/>
      </rPr>
      <t xml:space="preserve">. Hodnota spokojenosti je dána možností, kterou vyberete </t>
    </r>
    <r>
      <rPr>
        <b/>
        <i/>
        <sz val="10"/>
        <rFont val="Arial"/>
        <family val="2"/>
        <charset val="238"/>
      </rPr>
      <t>ve sloupci "reakce dodavatele"</t>
    </r>
    <r>
      <rPr>
        <i/>
        <sz val="10"/>
        <rFont val="Arial"/>
        <family val="2"/>
        <charset val="238"/>
      </rPr>
      <t>.</t>
    </r>
  </si>
  <si>
    <r>
      <t xml:space="preserve">Nejvyšší možný počet dílčích bodů (nejvyšší možný </t>
    </r>
    <r>
      <rPr>
        <b/>
        <i/>
        <sz val="10"/>
        <rFont val="Arial"/>
        <family val="2"/>
        <charset val="238"/>
      </rPr>
      <t>aritmetický průměr</t>
    </r>
    <r>
      <rPr>
        <i/>
        <sz val="10"/>
        <rFont val="Arial"/>
        <family val="2"/>
        <charset val="238"/>
      </rPr>
      <t>) je "</t>
    </r>
    <r>
      <rPr>
        <b/>
        <i/>
        <sz val="10"/>
        <rFont val="Arial"/>
        <family val="2"/>
        <charset val="238"/>
      </rPr>
      <t>2</t>
    </r>
    <r>
      <rPr>
        <i/>
        <sz val="10"/>
        <rFont val="Arial"/>
        <family val="2"/>
        <charset val="238"/>
      </rPr>
      <t>".</t>
    </r>
  </si>
  <si>
    <t>hodnota</t>
  </si>
  <si>
    <t>doklad potvrzující
spokojenost</t>
  </si>
  <si>
    <t>4</t>
  </si>
  <si>
    <t>4.1a</t>
  </si>
  <si>
    <t>[doplňte název dokladu]</t>
  </si>
  <si>
    <t>4.1b</t>
  </si>
  <si>
    <t>4.1c</t>
  </si>
  <si>
    <t>4.1d</t>
  </si>
  <si>
    <t>4.1e</t>
  </si>
  <si>
    <t>4.1f</t>
  </si>
  <si>
    <t>4.1g</t>
  </si>
  <si>
    <t>4.1h</t>
  </si>
  <si>
    <t>4.1i</t>
  </si>
  <si>
    <t>4.1j</t>
  </si>
  <si>
    <t>4.1k</t>
  </si>
  <si>
    <t>4.1l</t>
  </si>
  <si>
    <t>možný počet dílčích bodů
(nejvyšší možný aritm. průměr)</t>
  </si>
  <si>
    <t>je odborným garantem odpovědným za výkon základních a doplňkových povinností podle Smlouvy v rozsahu své oblasti</t>
  </si>
  <si>
    <t>vykonává veškerá práva a povinnosti hlavního architekta podle Smlouvy</t>
  </si>
  <si>
    <r>
      <t xml:space="preserve">
je držitelem osvědčení o autorizaci podle Autorizačního zákona pro obor </t>
    </r>
    <r>
      <rPr>
        <b/>
        <sz val="10"/>
        <color theme="1"/>
        <rFont val="Arial"/>
        <family val="2"/>
        <charset val="238"/>
      </rPr>
      <t>architektura</t>
    </r>
    <r>
      <rPr>
        <sz val="10"/>
        <color theme="1"/>
        <rFont val="Arial"/>
        <family val="2"/>
        <charset val="238"/>
      </rPr>
      <t xml:space="preserve"> nebo jiného obdobného dokladu vydaného podle právního řádu státu odlišného od České republiky
</t>
    </r>
  </si>
  <si>
    <r>
      <t xml:space="preserve">
měla </t>
    </r>
    <r>
      <rPr>
        <b/>
        <sz val="10"/>
        <rFont val="Arial"/>
        <family val="2"/>
        <charset val="238"/>
      </rPr>
      <t>rozhodující zásluhu</t>
    </r>
    <r>
      <rPr>
        <sz val="10"/>
        <rFont val="Arial"/>
        <family val="2"/>
        <charset val="238"/>
      </rPr>
      <t xml:space="preserve"> na udělení níže uvedených ocenění splňujících níže uvedené obecné a zvláštní parametry
</t>
    </r>
  </si>
  <si>
    <t>OBECNÉ PARAMETRY OCENĚNÍ</t>
  </si>
  <si>
    <r>
      <t xml:space="preserve">Ke zvláštnímu parametru níže můžete uvést </t>
    </r>
    <r>
      <rPr>
        <b/>
        <i/>
        <sz val="10"/>
        <rFont val="Arial"/>
        <family val="2"/>
        <charset val="238"/>
      </rPr>
      <t>pouze ocenění</t>
    </r>
    <r>
      <rPr>
        <i/>
        <sz val="10"/>
        <rFont val="Arial"/>
        <family val="2"/>
        <charset val="238"/>
      </rPr>
      <t xml:space="preserve">, které zároveň splňuje </t>
    </r>
    <r>
      <rPr>
        <b/>
        <i/>
        <sz val="10"/>
        <rFont val="Arial"/>
        <family val="2"/>
        <charset val="238"/>
      </rPr>
      <t>všechny obecné parametry</t>
    </r>
    <r>
      <rPr>
        <i/>
        <sz val="10"/>
        <rFont val="Arial"/>
        <family val="2"/>
        <charset val="238"/>
      </rPr>
      <t>.</t>
    </r>
  </si>
  <si>
    <r>
      <rPr>
        <b/>
        <i/>
        <sz val="10"/>
        <color theme="1"/>
        <rFont val="Arial"/>
        <family val="2"/>
        <charset val="238"/>
      </rPr>
      <t>Na žádost</t>
    </r>
    <r>
      <rPr>
        <i/>
        <sz val="10"/>
        <color theme="1"/>
        <rFont val="Arial"/>
        <family val="2"/>
        <charset val="238"/>
      </rPr>
      <t xml:space="preserve"> zadavatele musíte předložit </t>
    </r>
    <r>
      <rPr>
        <b/>
        <i/>
        <sz val="10"/>
        <color theme="1"/>
        <rFont val="Arial"/>
        <family val="2"/>
        <charset val="238"/>
      </rPr>
      <t>hodnověrný doklad</t>
    </r>
    <r>
      <rPr>
        <i/>
        <sz val="10"/>
        <color theme="1"/>
        <rFont val="Arial"/>
        <family val="2"/>
        <charset val="238"/>
      </rPr>
      <t xml:space="preserve">, např. soutěžní podmínky, diplom, certifikát apod., ze kterého bude </t>
    </r>
    <r>
      <rPr>
        <b/>
        <i/>
        <sz val="10"/>
        <color theme="1"/>
        <rFont val="Arial"/>
        <family val="2"/>
        <charset val="238"/>
      </rPr>
      <t>jednoznačně vyplývat</t>
    </r>
    <r>
      <rPr>
        <i/>
        <sz val="10"/>
        <color theme="1"/>
        <rFont val="Arial"/>
        <family val="2"/>
        <charset val="238"/>
      </rPr>
      <t xml:space="preserve"> splnění obecných parametrů.</t>
    </r>
  </si>
  <si>
    <t>dodavatel čestně prohlašuje, že pro každé níže uvedené ocenění platí, že:</t>
  </si>
  <si>
    <t>4.1</t>
  </si>
  <si>
    <t>4.2</t>
  </si>
  <si>
    <t>4.3</t>
  </si>
  <si>
    <t>ZVLÁŠTNÍ PARAMETRY OCENĚNÍ</t>
  </si>
  <si>
    <r>
      <t xml:space="preserve">Ke každému parametru můžete uvést </t>
    </r>
    <r>
      <rPr>
        <b/>
        <i/>
        <sz val="10"/>
        <rFont val="Arial"/>
        <family val="2"/>
        <charset val="238"/>
      </rPr>
      <t>1 ocenění</t>
    </r>
    <r>
      <rPr>
        <i/>
        <sz val="10"/>
        <rFont val="Arial"/>
        <family val="2"/>
        <charset val="238"/>
      </rPr>
      <t xml:space="preserve"> pro účely </t>
    </r>
    <r>
      <rPr>
        <b/>
        <i/>
        <sz val="10"/>
        <rFont val="Arial"/>
        <family val="2"/>
        <charset val="238"/>
      </rPr>
      <t>získání dílčích bodů v kritériu "Zkušenosti klíčového personálu"</t>
    </r>
    <r>
      <rPr>
        <i/>
        <sz val="10"/>
        <rFont val="Arial"/>
        <family val="2"/>
        <charset val="238"/>
      </rPr>
      <t>.</t>
    </r>
  </si>
  <si>
    <r>
      <t xml:space="preserve">Určitý </t>
    </r>
    <r>
      <rPr>
        <b/>
        <i/>
        <sz val="10"/>
        <color theme="1"/>
        <rFont val="Arial"/>
        <family val="2"/>
        <charset val="238"/>
      </rPr>
      <t>Návrh nebo Realizaci nesmíte</t>
    </r>
    <r>
      <rPr>
        <i/>
        <sz val="10"/>
        <color theme="1"/>
        <rFont val="Arial"/>
        <family val="2"/>
        <charset val="238"/>
      </rPr>
      <t xml:space="preserve"> uvést u více parametrů </t>
    </r>
    <r>
      <rPr>
        <b/>
        <i/>
        <sz val="10"/>
        <color theme="1"/>
        <rFont val="Arial"/>
        <family val="2"/>
        <charset val="238"/>
      </rPr>
      <t>opakovaně</t>
    </r>
    <r>
      <rPr>
        <i/>
        <sz val="10"/>
        <color theme="1"/>
        <rFont val="Arial"/>
        <family val="2"/>
        <charset val="238"/>
      </rPr>
      <t>, bez ohledu na to, zda jim bylo uděleno více odlišných ocenění.</t>
    </r>
  </si>
  <si>
    <r>
      <t xml:space="preserve">Ke každému parametru identifikujte </t>
    </r>
    <r>
      <rPr>
        <b/>
        <i/>
        <sz val="10"/>
        <color theme="1"/>
        <rFont val="Arial"/>
        <family val="2"/>
        <charset val="238"/>
      </rPr>
      <t>hodnověrný doklad</t>
    </r>
    <r>
      <rPr>
        <i/>
        <sz val="10"/>
        <color theme="1"/>
        <rFont val="Arial"/>
        <family val="2"/>
        <charset val="238"/>
      </rPr>
      <t xml:space="preserve">, např. diplom, certifikát, údaje o Návrhu apod., který bude </t>
    </r>
    <r>
      <rPr>
        <b/>
        <i/>
        <sz val="10"/>
        <color theme="1"/>
        <rFont val="Arial"/>
        <family val="2"/>
        <charset val="238"/>
      </rPr>
      <t>jednoznačně potvrzovat</t>
    </r>
    <r>
      <rPr>
        <i/>
        <sz val="10"/>
        <color theme="1"/>
        <rFont val="Arial"/>
        <family val="2"/>
        <charset val="238"/>
      </rPr>
      <t xml:space="preserve"> splnění parametru. </t>
    </r>
    <r>
      <rPr>
        <b/>
        <i/>
        <sz val="10"/>
        <color theme="1"/>
        <rFont val="Arial"/>
        <family val="2"/>
        <charset val="238"/>
      </rPr>
      <t>Na žádost</t>
    </r>
    <r>
      <rPr>
        <i/>
        <sz val="10"/>
        <color theme="1"/>
        <rFont val="Arial"/>
        <family val="2"/>
        <charset val="238"/>
      </rPr>
      <t xml:space="preserve"> zadavatele musíte takový doklad předložit.</t>
    </r>
  </si>
  <si>
    <t>5</t>
  </si>
  <si>
    <t>5.1a</t>
  </si>
  <si>
    <t>5.1b</t>
  </si>
  <si>
    <t>5.1c</t>
  </si>
  <si>
    <t>3.1c</t>
  </si>
  <si>
    <t>3.2c</t>
  </si>
  <si>
    <t>předpokládané náklady Realizace
(Kč bez DPH)</t>
  </si>
  <si>
    <t>IDENTIFIKACE SUBDODAVATELŮ - JINÝCH OSOB (POVINNÉ)</t>
  </si>
  <si>
    <t>[doplňte specifikaci části kvalifikace, která je prostřednictvím jiné osoby prokazována]</t>
  </si>
  <si>
    <t>[doplňte specifikaci plnění určeného k plnění zakázky, nebo věcí, k jejichž poskytnutí se jiná osoba zavázala podle § 83 odst. 1 písm. d) a odst. 2 ZZVZ]</t>
  </si>
  <si>
    <t>IDENTIFIKACE DALŠÍCH SUBDODAVATELŮ (NEPOVINNÉ)</t>
  </si>
  <si>
    <t>[doplňte specifikaci subdodavatelského plnění]</t>
  </si>
  <si>
    <t>PODMÍNKY PRO PŘEDLOŽENÍ IDENTIFIKACE SUBDODAVATELŮ</t>
  </si>
  <si>
    <t>Dodavatel musí předložit seznam subdodavatelů a identifikovat v něm každého subdodavatele - jinou osobu, jehož prostřednictvím prokazuje část kvalifikace (je-li takový), s uvedením stanovených údajů.</t>
  </si>
  <si>
    <t>Dodavatel musí být schopen předložit doklady o kvalifikaci každého subdodavatele - jiné osoby v souladu se ZZVZ.</t>
  </si>
  <si>
    <t>Dodavatel nemusí v seznamu subdodavatelů uvádět subdodavatele, jehož prostřednictvím neprokazuje část kvalifikace.</t>
  </si>
  <si>
    <t>Pokud dodavatel neprokazuje žádnou část kvalifikace prostřednictvím jiné osoby ani nechce v seznamu subdodavatelů uvádět jiné subdodavatele, ponechá tento list prázdný.</t>
  </si>
  <si>
    <t xml:space="preserve">Pokud je počet subdodavatelů - jiných osob nebo dalších subdodavatelů vyšší než 1, dodavatel může kopírovat dotčenou část tabulky podle potřeby. </t>
  </si>
  <si>
    <t>OVĚŘOVACÍ FÁZE</t>
  </si>
  <si>
    <t>Dopis nabídky musí být vykládán v souladu s doklady a dokumenty předloženými v ověřovací fázi podle ust. 8. zadávací dokumentace.</t>
  </si>
  <si>
    <t>POVINNÉ ÚDAJE, DOKLADY A DOKUMENTY</t>
  </si>
  <si>
    <t>(a)</t>
  </si>
  <si>
    <r>
      <rPr>
        <b/>
        <sz val="10"/>
        <color theme="1"/>
        <rFont val="Arial"/>
        <family val="2"/>
        <charset val="238"/>
      </rPr>
      <t>doklady o kvalifikaci</t>
    </r>
    <r>
      <rPr>
        <sz val="10"/>
        <color theme="1"/>
        <rFont val="Arial"/>
        <family val="2"/>
        <charset val="238"/>
      </rPr>
      <t>, které zadavatel nemá k dispozici</t>
    </r>
  </si>
  <si>
    <t>(b)</t>
  </si>
  <si>
    <r>
      <t xml:space="preserve">údaje a alespoň prosté kopie </t>
    </r>
    <r>
      <rPr>
        <b/>
        <sz val="10"/>
        <color theme="1"/>
        <rFont val="Arial"/>
        <family val="2"/>
        <charset val="238"/>
      </rPr>
      <t>dokladů o skutečném majiteli účastníka</t>
    </r>
    <r>
      <rPr>
        <sz val="10"/>
        <color theme="1"/>
        <rFont val="Arial"/>
        <family val="2"/>
        <charset val="238"/>
      </rPr>
      <t xml:space="preserve">, pokud je zahraniční právnickou osobou
</t>
    </r>
  </si>
  <si>
    <t>DOPLŇUJÍCÍ ÚDAJE, DOKLADY A DOKUMENTY</t>
  </si>
  <si>
    <t>(c)</t>
  </si>
  <si>
    <r>
      <rPr>
        <b/>
        <sz val="10"/>
        <color theme="1"/>
        <rFont val="Arial"/>
        <family val="2"/>
        <charset val="238"/>
      </rPr>
      <t>kalkulaci Nabídkové ceny</t>
    </r>
    <r>
      <rPr>
        <sz val="10"/>
        <color theme="1"/>
        <rFont val="Arial"/>
        <family val="2"/>
        <charset val="238"/>
      </rPr>
      <t xml:space="preserve"> obsahující:</t>
    </r>
  </si>
  <si>
    <t xml:space="preserve">▪ stručný popis úvah dodavatele při jejich oceňování
</t>
  </si>
  <si>
    <t>(d)</t>
  </si>
  <si>
    <t>PODMÍNKY OVĚŘOVACÍ FÁZE</t>
  </si>
  <si>
    <t>Dodavatel, jehož nabídka byla vyhodnocena jako ekonomicky nejvýhodnější, se musí na výzvu zadavatele účastnit ověřovací fáze.</t>
  </si>
  <si>
    <t>Bližší podmínky průběhu ověřovací fáze jsou stanoveny v ust. 8. zadávací dokumentace.</t>
  </si>
  <si>
    <t>Obecné</t>
  </si>
  <si>
    <t>N/A</t>
  </si>
  <si>
    <t>ano</t>
  </si>
  <si>
    <t>ne</t>
  </si>
  <si>
    <t>ano, možnost (a)</t>
  </si>
  <si>
    <t>ano, možnost (b)</t>
  </si>
  <si>
    <t>ano, možnost (c)</t>
  </si>
  <si>
    <t>ano, možnost (d)</t>
  </si>
  <si>
    <t>ano, možnost (a) (2 body)</t>
  </si>
  <si>
    <t>ano, možnost (b) (1 bod)</t>
  </si>
  <si>
    <t>méně než 3 měsíce</t>
  </si>
  <si>
    <t>3 měsíce až 6 měsíců</t>
  </si>
  <si>
    <t>více než 6 měsíců až 12 měsíců</t>
  </si>
  <si>
    <t>více než 12 měsíců</t>
  </si>
  <si>
    <t>Dodavatel / Konzultant musí při plnění Smlouvy postupovat v souladu s takovými doklady a dokumenty, případně upravenými v souladu se Smlouvou.</t>
  </si>
  <si>
    <r>
      <rPr>
        <b/>
        <sz val="10"/>
        <color theme="1"/>
        <rFont val="Arial"/>
        <family val="2"/>
        <charset val="238"/>
      </rPr>
      <t>doklady o oprávnění nebo vzdělání klíčového personálu</t>
    </r>
    <r>
      <rPr>
        <sz val="10"/>
        <color theme="1"/>
        <rFont val="Arial"/>
        <family val="2"/>
      </rPr>
      <t xml:space="preserve"> v rozsahu uvedeném v Dopisu nabídky; pokud činnost uvedená v popisu pozice zahrnuje vybranou činnost ve výstavbě podle právních předpisů, musí z takového dokladu vyplývat oprávnění dané osoby vykonávat takovou činnost na území České republiky</t>
    </r>
    <r>
      <rPr>
        <sz val="10"/>
        <color theme="1"/>
        <rFont val="Arial"/>
        <family val="2"/>
        <charset val="238"/>
      </rPr>
      <t xml:space="preserve">
</t>
    </r>
  </si>
  <si>
    <r>
      <rPr>
        <b/>
        <sz val="10"/>
        <color theme="1"/>
        <rFont val="Arial"/>
        <family val="2"/>
        <charset val="238"/>
      </rPr>
      <t>doklady, které jednoznačně potvrzují splnění parametrů zkušeností klíčového personálu</t>
    </r>
    <r>
      <rPr>
        <sz val="10"/>
        <color theme="1"/>
        <rFont val="Arial"/>
        <family val="2"/>
        <charset val="238"/>
      </rPr>
      <t xml:space="preserve"> uvedených v Dopisu nabídky
</t>
    </r>
  </si>
  <si>
    <r>
      <rPr>
        <b/>
        <sz val="10"/>
        <color theme="1"/>
        <rFont val="Arial"/>
        <family val="2"/>
        <charset val="238"/>
      </rPr>
      <t xml:space="preserve">doklad o pojištění nebo budoucím pojištění </t>
    </r>
    <r>
      <rPr>
        <sz val="10"/>
        <color theme="1"/>
        <rFont val="Arial"/>
        <family val="2"/>
        <charset val="238"/>
      </rPr>
      <t xml:space="preserve">splňujícím podmínky podle Pod-článku 9.1 Smluvních podmínek [Pojištění konzultanta]
</t>
    </r>
  </si>
  <si>
    <r>
      <t>"</t>
    </r>
    <r>
      <rPr>
        <b/>
        <i/>
        <sz val="10"/>
        <rFont val="Arial"/>
        <family val="2"/>
        <charset val="238"/>
      </rPr>
      <t>Rozhodnutí</t>
    </r>
    <r>
      <rPr>
        <i/>
        <sz val="10"/>
        <rFont val="Arial"/>
        <family val="2"/>
        <charset val="238"/>
      </rPr>
      <t>" je:</t>
    </r>
  </si>
  <si>
    <t>Subdodavatel, který bude uveden v Dopisu nabídky, nebude v souladu se Smluvními podmínkami podléhat souhlasu Objednatele.</t>
  </si>
  <si>
    <r>
      <t xml:space="preserve">Z důvodu usnadnění hodnocení nabídek a posouzení podmínek účasti zadavatel doporučuje, aby dodavatel předložil Dopis nabídky </t>
    </r>
    <r>
      <rPr>
        <b/>
        <i/>
        <sz val="10"/>
        <color theme="1"/>
        <rFont val="Arial"/>
        <family val="2"/>
        <charset val="238"/>
      </rPr>
      <t>ve formátu *.xlsx</t>
    </r>
    <r>
      <rPr>
        <i/>
        <sz val="10"/>
        <color theme="1"/>
        <rFont val="Arial"/>
        <family val="2"/>
        <charset val="238"/>
      </rPr>
      <t>.</t>
    </r>
  </si>
  <si>
    <r>
      <t xml:space="preserve">
je držitelem osvědčení o autorizaci podle Autorizačního zákona pro </t>
    </r>
    <r>
      <rPr>
        <b/>
        <sz val="10"/>
        <rFont val="Arial"/>
        <family val="2"/>
        <charset val="238"/>
      </rPr>
      <t>obor technika prostředí staveb</t>
    </r>
    <r>
      <rPr>
        <sz val="10"/>
        <rFont val="Arial"/>
        <family val="2"/>
        <charset val="238"/>
      </rPr>
      <t xml:space="preserve">, specializace </t>
    </r>
    <r>
      <rPr>
        <b/>
        <sz val="10"/>
        <rFont val="Arial"/>
        <family val="2"/>
        <charset val="238"/>
      </rPr>
      <t xml:space="preserve">technická zařízení </t>
    </r>
    <r>
      <rPr>
        <sz val="10"/>
        <rFont val="Arial"/>
        <family val="2"/>
        <charset val="238"/>
      </rPr>
      <t xml:space="preserve">(IE01) nebo </t>
    </r>
    <r>
      <rPr>
        <b/>
        <sz val="10"/>
        <rFont val="Arial"/>
        <family val="2"/>
        <charset val="238"/>
      </rPr>
      <t>vytápění a vzduchotechnika</t>
    </r>
    <r>
      <rPr>
        <sz val="10"/>
        <rFont val="Arial"/>
        <family val="2"/>
        <charset val="238"/>
      </rPr>
      <t xml:space="preserve"> (TE01) nebo jiného obdobného dokladu vydaného podle právního řádu státu odlišného od České republiky
</t>
    </r>
  </si>
  <si>
    <t xml:space="preserve">Zadavatel může požádat dodavatele, jehož nabídka byla vyhodnocena jako ekonomicky nejvýhodnější, aby předložil:
</t>
  </si>
  <si>
    <t xml:space="preserve">Zadavatel vyzve dododavatele, jehož nabídka byla vyhodnocena jako ekonomicky nejvýhodnější, aby předložil:
</t>
  </si>
  <si>
    <r>
      <rPr>
        <b/>
        <sz val="10"/>
        <rFont val="Arial"/>
        <family val="2"/>
        <charset val="238"/>
      </rPr>
      <t xml:space="preserve">doklad, ze kterého vyplývá, že dodavatelé podávající společnou nabídku </t>
    </r>
    <r>
      <rPr>
        <sz val="10"/>
        <rFont val="Arial"/>
        <family val="2"/>
        <charset val="238"/>
      </rPr>
      <t xml:space="preserve">(jsou-li takoví) </t>
    </r>
    <r>
      <rPr>
        <b/>
        <sz val="10"/>
        <rFont val="Arial"/>
        <family val="2"/>
        <charset val="238"/>
      </rPr>
      <t>nesou společnou a nerozdílnou odpovědnost za plnění zakázky</t>
    </r>
    <r>
      <rPr>
        <sz val="10"/>
        <rFont val="Arial"/>
        <family val="2"/>
        <charset val="238"/>
      </rPr>
      <t>, např. </t>
    </r>
    <r>
      <rPr>
        <b/>
        <sz val="10"/>
        <rFont val="Arial"/>
        <family val="2"/>
        <charset val="238"/>
      </rPr>
      <t xml:space="preserve">smlouvu o společnosti
</t>
    </r>
  </si>
  <si>
    <t>PROHLÁŠENÍ K ABSENCI MEZINÁRODNÍCH SANKCÍ</t>
  </si>
  <si>
    <t xml:space="preserve">Dodavatel čestně prohlašuje, že:
</t>
  </si>
  <si>
    <t xml:space="preserve">se na něj nevztahují mezinárodní sankce podle zákona č. 69/2006 Sb., o provádění mezinárodních sankcí, ve znění pozdějších předpisů, nebo jiného zákona upravujícího provádění mezinárodních sankcí;
</t>
  </si>
  <si>
    <t>bude-li s ním uzavřena Smlouva, zajistí po celou dobu plnění zakázky, že:</t>
  </si>
  <si>
    <t>(i) k jejímu plnění nevyužije subdodavatele, na nějž se vztahují takové sankce;</t>
  </si>
  <si>
    <t>(ii) v případě, že se na jeho subdodavatele v průběhu plnění zakázky budou vztahovat takové sankce, nahradí jej bez zbytečného odkladu v souladu se Smlouvou.</t>
  </si>
  <si>
    <t>PROHLÁŠENÍ K ZADÁVACÍ DOKUMENTACI</t>
  </si>
  <si>
    <t xml:space="preserve">Dodavatel čestně prohlašuje, že se v rozsahu nezbytném pro plnění zakázky seznámil s kompletní zadávací dokumentací, včetně jejích případných vysvětlení, změn a doplnění.
</t>
  </si>
  <si>
    <t>Lokalita Na Soutoku – Projektant</t>
  </si>
  <si>
    <t>2.2a</t>
  </si>
  <si>
    <t>2.2b</t>
  </si>
  <si>
    <r>
      <t xml:space="preserve">
je držitelem osvědčení o autorizaci podle Autorizačního zákona pro obor </t>
    </r>
    <r>
      <rPr>
        <b/>
        <sz val="10"/>
        <rFont val="Arial"/>
        <family val="2"/>
        <charset val="238"/>
      </rPr>
      <t>architektura</t>
    </r>
    <r>
      <rPr>
        <sz val="10"/>
        <rFont val="Arial"/>
        <family val="2"/>
        <charset val="238"/>
      </rPr>
      <t xml:space="preserve">  (jako autorizovaný architekt) nebo </t>
    </r>
    <r>
      <rPr>
        <b/>
        <sz val="10"/>
        <rFont val="Arial"/>
        <family val="2"/>
        <charset val="238"/>
      </rPr>
      <t xml:space="preserve">pozemní stavby </t>
    </r>
    <r>
      <rPr>
        <sz val="10"/>
        <rFont val="Arial"/>
        <family val="2"/>
        <charset val="238"/>
      </rPr>
      <t>(jako autorizovaný inženýr (IP00), technik (TP00) nebo stavitel (SP00))</t>
    </r>
    <r>
      <rPr>
        <b/>
        <sz val="10"/>
        <rFont val="Arial"/>
        <family val="2"/>
        <charset val="238"/>
      </rPr>
      <t xml:space="preserve"> </t>
    </r>
    <r>
      <rPr>
        <sz val="10"/>
        <rFont val="Arial"/>
        <family val="2"/>
        <charset val="238"/>
      </rPr>
      <t xml:space="preserve">nebo jiného obdobného dokladu vydaného podle právního řádu státu odlišného od České republiky
</t>
    </r>
  </si>
  <si>
    <t>3.4c</t>
  </si>
  <si>
    <t>Společník 4</t>
  </si>
  <si>
    <t>Pokud je počet dodavatelů podávajících společnou nabídku menší než 4, dodavatelé mohou dotčené řádky odstranit.</t>
  </si>
  <si>
    <t>Pokud je počet dodavatelů podávajících společnou nabídku větší než 4, dodavatelé mohou kopírovat dotčené řádky podle potřeby.</t>
  </si>
  <si>
    <t>PROHLÁŠENÍ K NEEXISTENCI STŘETU ZÁJMŮ</t>
  </si>
  <si>
    <t xml:space="preserve">není on, jeho poddodavatel, prostřednictvím kterého prokazuje kvalifikaci, nebo dodavatel, se kterým podává společnou nabídku, obchodní společností, ve které veřejný funkcionář uvedený v § 2 odst. 1 písm. c) zákona č. 159/2006 Sb., o střetu zájmů, ve znění pozdějších předpisů, nebo jím ovládaná osoba vlastní podíl představující alespoň 25 % účasti společníka v obchodní společnosti;
</t>
  </si>
  <si>
    <t>se na zpracování jeho nabídky nepodílel zaměstnanec zadavatele či člen statutárního orgánu zadavatele, statutární orgán zadavatele, člen řídicího orgánu zadavatele, člen realizačního týmu projektu či osoba, která se na základě smluvního vztahu podílela na přípravě či průběhu zadávacího řízení.</t>
  </si>
  <si>
    <t>dodavatel čestně prohlašuje, že je:</t>
  </si>
  <si>
    <t>ČÁST NABÍDKOVÉ CENY (ZÁKLADNÍ POVINNOSTI)</t>
  </si>
  <si>
    <t>číslo položky</t>
  </si>
  <si>
    <t>předpokládaný počet hodin</t>
  </si>
  <si>
    <t>předpokládaná odměna</t>
  </si>
  <si>
    <t>typ prostor</t>
  </si>
  <si>
    <t>fáze 2
Studie</t>
  </si>
  <si>
    <t>fáze 4
DVZ</t>
  </si>
  <si>
    <t>Budovy</t>
  </si>
  <si>
    <t>administrativní/správní (kanceláře, zasedací/jednací místnosti atp.)</t>
  </si>
  <si>
    <t>BIM</t>
  </si>
  <si>
    <t>Pasiv</t>
  </si>
  <si>
    <t>BIM+Pasiv</t>
  </si>
  <si>
    <t>posluchárny, cvičebny, učebny a jiné výukové prostory atp.</t>
  </si>
  <si>
    <t>Primární</t>
  </si>
  <si>
    <t>věda a výzkum (laboratoře, ateliéry, přípravny, pracovny atp.)</t>
  </si>
  <si>
    <t>ubytování (koleje, hostely atp.)</t>
  </si>
  <si>
    <t>vnitřní tělovýchovné prostory (tělocvičny, bazény, sauny, odpočívárny, posilovny, nářaďovny atp.</t>
  </si>
  <si>
    <t>Komunikační</t>
  </si>
  <si>
    <t>spojovací a komunikační (schodiště, chodby, vstupy, vestibuly apod.)</t>
  </si>
  <si>
    <t>garáže (nadzemní i podzemní parkovací plochy a stání)</t>
  </si>
  <si>
    <t>Sociální zázemí</t>
  </si>
  <si>
    <t>Technické</t>
  </si>
  <si>
    <t>jiné</t>
  </si>
  <si>
    <t>komerční a společenské prostory (obchody, restaurace, bistra atp.)</t>
  </si>
  <si>
    <t>občanská vybavenost (školky, ordinace, kulturní využití apod.)</t>
  </si>
  <si>
    <t>Napojení na technickou a dopravní infrastrukturu</t>
  </si>
  <si>
    <t>Zdroj vody</t>
  </si>
  <si>
    <t>veřejný vodovod (m)</t>
  </si>
  <si>
    <t>Kanalizace splašková</t>
  </si>
  <si>
    <t>gravitační (m)</t>
  </si>
  <si>
    <t>tlaková (m)</t>
  </si>
  <si>
    <t>Nakládání s dešťovými vodami</t>
  </si>
  <si>
    <t>dešťová kanalizace (m)</t>
  </si>
  <si>
    <t>akumulace (m3)</t>
  </si>
  <si>
    <t>retence (m2)</t>
  </si>
  <si>
    <t>Elektrické energie</t>
  </si>
  <si>
    <t>vedení VN (m)</t>
  </si>
  <si>
    <t>vedení NN (m)</t>
  </si>
  <si>
    <t>Elektronické komunikace</t>
  </si>
  <si>
    <t>LAN, TV, telefon, EPS, EZS (m)</t>
  </si>
  <si>
    <t>Plynovod</t>
  </si>
  <si>
    <t>Teplovod</t>
  </si>
  <si>
    <t>teplovod (m)</t>
  </si>
  <si>
    <t>upravovaný prostor</t>
  </si>
  <si>
    <t>parkovací stání</t>
  </si>
  <si>
    <t>venkovní sportoviště</t>
  </si>
  <si>
    <t>sadové a parkové úpravy</t>
  </si>
  <si>
    <t>ČÁST NABÍDKOVÉ CENY (DOPLŇKOVÉ POVINNOSTI)</t>
  </si>
  <si>
    <r>
      <t xml:space="preserve">Nabídková cena se vypočte </t>
    </r>
    <r>
      <rPr>
        <b/>
        <i/>
        <sz val="10"/>
        <color theme="1"/>
        <rFont val="Arial"/>
        <family val="2"/>
        <charset val="238"/>
      </rPr>
      <t>automaticky</t>
    </r>
    <r>
      <rPr>
        <i/>
        <sz val="10"/>
        <color theme="1"/>
        <rFont val="Arial"/>
        <family val="2"/>
        <charset val="238"/>
      </rPr>
      <t xml:space="preserve"> jako </t>
    </r>
    <r>
      <rPr>
        <b/>
        <i/>
        <sz val="10"/>
        <color theme="1"/>
        <rFont val="Arial"/>
        <family val="2"/>
        <charset val="238"/>
      </rPr>
      <t>součet části Nabídkové ceny (základní povinnosti)</t>
    </r>
    <r>
      <rPr>
        <i/>
        <sz val="10"/>
        <color theme="1"/>
        <rFont val="Arial"/>
        <family val="2"/>
        <charset val="238"/>
      </rPr>
      <t xml:space="preserve"> a </t>
    </r>
    <r>
      <rPr>
        <b/>
        <i/>
        <sz val="10"/>
        <color theme="1"/>
        <rFont val="Arial"/>
        <family val="2"/>
        <charset val="238"/>
      </rPr>
      <t>části Nabídkové ceny (doplňkové povinnosti)</t>
    </r>
    <r>
      <rPr>
        <i/>
        <sz val="10"/>
        <color theme="1"/>
        <rFont val="Arial"/>
        <family val="2"/>
        <charset val="238"/>
      </rPr>
      <t>.</t>
    </r>
  </si>
  <si>
    <t>specifikace povinností</t>
  </si>
  <si>
    <t>Pod-článek 4.1 Přílohy 1 [Rozsah služeb]</t>
  </si>
  <si>
    <r>
      <t xml:space="preserve">Musíte uvést jednorázovou </t>
    </r>
    <r>
      <rPr>
        <b/>
        <i/>
        <sz val="10"/>
        <rFont val="Arial"/>
        <family val="2"/>
        <charset val="238"/>
      </rPr>
      <t>paušální sazbu</t>
    </r>
    <r>
      <rPr>
        <i/>
        <sz val="10"/>
        <rFont val="Arial"/>
        <family val="2"/>
        <charset val="238"/>
      </rPr>
      <t xml:space="preserve"> za výkon </t>
    </r>
    <r>
      <rPr>
        <b/>
        <i/>
        <sz val="10"/>
        <rFont val="Arial"/>
        <family val="2"/>
        <charset val="238"/>
      </rPr>
      <t>základních povinností</t>
    </r>
    <r>
      <rPr>
        <i/>
        <sz val="10"/>
        <rFont val="Arial"/>
        <family val="2"/>
        <charset val="238"/>
      </rPr>
      <t xml:space="preserve"> bez vztahu ke konkrétnímu Projektu </t>
    </r>
    <r>
      <rPr>
        <b/>
        <i/>
        <sz val="10"/>
        <rFont val="Arial"/>
        <family val="2"/>
        <charset val="238"/>
      </rPr>
      <t>souvisejících se zahájením poskytování Služeb</t>
    </r>
    <r>
      <rPr>
        <i/>
        <sz val="10"/>
        <rFont val="Arial"/>
        <family val="2"/>
        <charset val="238"/>
      </rPr>
      <t xml:space="preserve"> podle ust. 4.1 Přílohy 1 [Rozsah služeb].</t>
    </r>
  </si>
  <si>
    <t>DOPLŇUJÍCÍ ÚDAJE K NABÍDKOVÉ CENĚ</t>
  </si>
  <si>
    <t>NEJVYŠŠÍ MOŽNÁ A NEJNIŽŠÍ HODNOTITELNÁ NABÍDKOVÁ CENA</t>
  </si>
  <si>
    <r>
      <t xml:space="preserve">Dodavatel </t>
    </r>
    <r>
      <rPr>
        <b/>
        <i/>
        <sz val="10"/>
        <color theme="1"/>
        <rFont val="Arial"/>
        <family val="2"/>
        <charset val="238"/>
      </rPr>
      <t>nesmí</t>
    </r>
    <r>
      <rPr>
        <i/>
        <sz val="10"/>
        <color theme="1"/>
        <rFont val="Arial"/>
        <family val="2"/>
        <charset val="238"/>
      </rPr>
      <t xml:space="preserve"> nabídnout </t>
    </r>
    <r>
      <rPr>
        <b/>
        <i/>
        <sz val="10"/>
        <color theme="1"/>
        <rFont val="Arial"/>
        <family val="2"/>
        <charset val="238"/>
      </rPr>
      <t>vyšší</t>
    </r>
    <r>
      <rPr>
        <i/>
        <sz val="10"/>
        <color theme="1"/>
        <rFont val="Arial"/>
        <family val="2"/>
        <charset val="238"/>
      </rPr>
      <t xml:space="preserve"> než </t>
    </r>
    <r>
      <rPr>
        <b/>
        <i/>
        <sz val="10"/>
        <color theme="1"/>
        <rFont val="Arial"/>
        <family val="2"/>
        <charset val="238"/>
      </rPr>
      <t>nejvyšší možnou nabídkovou cenu</t>
    </r>
    <r>
      <rPr>
        <i/>
        <sz val="10"/>
        <color theme="1"/>
        <rFont val="Arial"/>
        <family val="2"/>
        <charset val="238"/>
      </rPr>
      <t>.</t>
    </r>
  </si>
  <si>
    <r>
      <t xml:space="preserve">Dodavatel </t>
    </r>
    <r>
      <rPr>
        <b/>
        <i/>
        <sz val="10"/>
        <color theme="1"/>
        <rFont val="Arial"/>
        <family val="2"/>
        <charset val="238"/>
      </rPr>
      <t>může</t>
    </r>
    <r>
      <rPr>
        <i/>
        <sz val="10"/>
        <color theme="1"/>
        <rFont val="Arial"/>
        <family val="2"/>
        <charset val="238"/>
      </rPr>
      <t xml:space="preserve"> nabídnout </t>
    </r>
    <r>
      <rPr>
        <b/>
        <i/>
        <sz val="10"/>
        <color theme="1"/>
        <rFont val="Arial"/>
        <family val="2"/>
        <charset val="238"/>
      </rPr>
      <t>nižší</t>
    </r>
    <r>
      <rPr>
        <i/>
        <sz val="10"/>
        <color theme="1"/>
        <rFont val="Arial"/>
        <family val="2"/>
        <charset val="238"/>
      </rPr>
      <t xml:space="preserve"> než </t>
    </r>
    <r>
      <rPr>
        <b/>
        <i/>
        <sz val="10"/>
        <color theme="1"/>
        <rFont val="Arial"/>
        <family val="2"/>
        <charset val="238"/>
      </rPr>
      <t>nejnižší hodnotitelnou nabídkovou cenu</t>
    </r>
    <r>
      <rPr>
        <i/>
        <sz val="10"/>
        <color theme="1"/>
        <rFont val="Arial"/>
        <family val="2"/>
        <charset val="238"/>
      </rPr>
      <t xml:space="preserve"> s důsledky popsanými v zadávací dokumentaci.</t>
    </r>
  </si>
  <si>
    <t>nejvyšší možná nabídková cena</t>
  </si>
  <si>
    <t>Kč bez DPH</t>
  </si>
  <si>
    <t>nejnižší hodnotitelná nabídková cena</t>
  </si>
  <si>
    <t>NEJVYŠŠÍ MOŽNÁ HODINOVÁ SAZBA</t>
  </si>
  <si>
    <r>
      <t xml:space="preserve">Dodavatel </t>
    </r>
    <r>
      <rPr>
        <b/>
        <i/>
        <sz val="10"/>
        <color theme="1"/>
        <rFont val="Arial"/>
        <family val="2"/>
        <charset val="238"/>
      </rPr>
      <t>nesmí</t>
    </r>
    <r>
      <rPr>
        <i/>
        <sz val="10"/>
        <color theme="1"/>
        <rFont val="Arial"/>
        <family val="2"/>
        <charset val="238"/>
      </rPr>
      <t xml:space="preserve"> u žádné pozice nabídnout </t>
    </r>
    <r>
      <rPr>
        <b/>
        <i/>
        <sz val="10"/>
        <color theme="1"/>
        <rFont val="Arial"/>
        <family val="2"/>
        <charset val="238"/>
      </rPr>
      <t>vyšší</t>
    </r>
    <r>
      <rPr>
        <i/>
        <sz val="10"/>
        <color theme="1"/>
        <rFont val="Arial"/>
        <family val="2"/>
        <charset val="238"/>
      </rPr>
      <t xml:space="preserve"> než </t>
    </r>
    <r>
      <rPr>
        <b/>
        <i/>
        <sz val="10"/>
        <color theme="1"/>
        <rFont val="Arial"/>
        <family val="2"/>
        <charset val="238"/>
      </rPr>
      <t>nejvyšší možnou hodinovou sazbu</t>
    </r>
    <r>
      <rPr>
        <i/>
        <sz val="10"/>
        <color theme="1"/>
        <rFont val="Arial"/>
        <family val="2"/>
        <charset val="238"/>
      </rPr>
      <t>.</t>
    </r>
  </si>
  <si>
    <t>nejvyšší možná hodinová sazba</t>
  </si>
  <si>
    <t>Způsob výpočtu získaných bodů je stanoven v zadávací dokumentaci.</t>
  </si>
  <si>
    <t>0</t>
  </si>
  <si>
    <t>2.1.1</t>
  </si>
  <si>
    <t>2.1.2</t>
  </si>
  <si>
    <t>2.2.1</t>
  </si>
  <si>
    <t>2.2.2</t>
  </si>
  <si>
    <t>2.3.1</t>
  </si>
  <si>
    <t>2.3.2</t>
  </si>
  <si>
    <t>2.4.1</t>
  </si>
  <si>
    <t>2.4.2</t>
  </si>
  <si>
    <t>2.5.1</t>
  </si>
  <si>
    <t>2.5.2</t>
  </si>
  <si>
    <t>2.6.1</t>
  </si>
  <si>
    <t>2.6.2</t>
  </si>
  <si>
    <t>2.7.1</t>
  </si>
  <si>
    <t>2.7.2</t>
  </si>
  <si>
    <t>2.8.1</t>
  </si>
  <si>
    <t>2.8.2</t>
  </si>
  <si>
    <t>2.9.1</t>
  </si>
  <si>
    <t>2.9.2</t>
  </si>
  <si>
    <t>2.10.1</t>
  </si>
  <si>
    <t>2.10.2</t>
  </si>
  <si>
    <t>2.11.1</t>
  </si>
  <si>
    <t>2.11.2</t>
  </si>
  <si>
    <t>2.12.1</t>
  </si>
  <si>
    <t>2.12.2</t>
  </si>
  <si>
    <t>základní sazba</t>
  </si>
  <si>
    <t>Primární - kanceláře</t>
  </si>
  <si>
    <t>Primární - učebny</t>
  </si>
  <si>
    <t>Primární - laboratoře</t>
  </si>
  <si>
    <t>Primární- stravovací</t>
  </si>
  <si>
    <t>Primární - ubytovací</t>
  </si>
  <si>
    <t>sazba za zvláštní požadavky (BIM)</t>
  </si>
  <si>
    <t>zpevněné plochy (komunikace, chodníky, prostranství apod.)</t>
  </si>
  <si>
    <r>
      <rPr>
        <b/>
        <i/>
        <sz val="10"/>
        <color theme="1"/>
        <rFont val="Arial"/>
        <family val="2"/>
        <charset val="238"/>
      </rPr>
      <t>Část Nabídkové ceny (doplňkové povinnosti)</t>
    </r>
    <r>
      <rPr>
        <i/>
        <sz val="10"/>
        <color theme="1"/>
        <rFont val="Arial"/>
        <family val="2"/>
        <charset val="238"/>
      </rPr>
      <t xml:space="preserve"> se vypočte automaticky jako součet hodnot ve sloupcích </t>
    </r>
    <r>
      <rPr>
        <b/>
        <i/>
        <sz val="10"/>
        <color theme="1"/>
        <rFont val="Arial"/>
        <family val="2"/>
        <charset val="238"/>
      </rPr>
      <t>předpokládaná odměna</t>
    </r>
    <r>
      <rPr>
        <i/>
        <sz val="10"/>
        <color theme="1"/>
        <rFont val="Arial"/>
        <family val="2"/>
        <charset val="238"/>
      </rPr>
      <t>.</t>
    </r>
  </si>
  <si>
    <r>
      <t xml:space="preserve">Musíte uvést hodinovou sazbu za výkon </t>
    </r>
    <r>
      <rPr>
        <b/>
        <i/>
        <sz val="10"/>
        <color theme="1"/>
        <rFont val="Arial"/>
        <family val="2"/>
        <charset val="238"/>
      </rPr>
      <t>doplňkových povinností</t>
    </r>
    <r>
      <rPr>
        <i/>
        <sz val="10"/>
        <color theme="1"/>
        <rFont val="Arial"/>
        <family val="2"/>
        <charset val="238"/>
      </rPr>
      <t xml:space="preserve"> podle Přílohy 1 [Rozsah služeb].</t>
    </r>
  </si>
  <si>
    <r>
      <rPr>
        <b/>
        <i/>
        <sz val="10"/>
        <color theme="1"/>
        <rFont val="Arial"/>
        <family val="2"/>
        <charset val="238"/>
      </rPr>
      <t>Skutečný rozsah</t>
    </r>
    <r>
      <rPr>
        <i/>
        <sz val="10"/>
        <color theme="1"/>
        <rFont val="Arial"/>
        <family val="2"/>
        <charset val="238"/>
      </rPr>
      <t xml:space="preserve"> doplňkových povinností se bude odvíjet od </t>
    </r>
    <r>
      <rPr>
        <b/>
        <i/>
        <sz val="10"/>
        <color theme="1"/>
        <rFont val="Arial"/>
        <family val="2"/>
        <charset val="238"/>
      </rPr>
      <t>časových okolností</t>
    </r>
    <r>
      <rPr>
        <i/>
        <sz val="10"/>
        <color theme="1"/>
        <rFont val="Arial"/>
        <family val="2"/>
        <charset val="238"/>
      </rPr>
      <t xml:space="preserve"> a </t>
    </r>
    <r>
      <rPr>
        <b/>
        <i/>
        <sz val="10"/>
        <color theme="1"/>
        <rFont val="Arial"/>
        <family val="2"/>
        <charset val="238"/>
      </rPr>
      <t>skutečných potřeb</t>
    </r>
    <r>
      <rPr>
        <i/>
        <sz val="10"/>
        <color theme="1"/>
        <rFont val="Arial"/>
        <family val="2"/>
        <charset val="238"/>
      </rPr>
      <t xml:space="preserve"> Projektu a Objednatele.</t>
    </r>
  </si>
  <si>
    <t>2.4a</t>
  </si>
  <si>
    <t>2.4b</t>
  </si>
  <si>
    <t>2.6</t>
  </si>
  <si>
    <t>▪ jakékoli z následujících rozhodnutí podle zákona č. 183/2006 Sb., o územním plánování a stavebním řádu (stavební zákon), ve znění pozdějších předpisů:</t>
  </si>
  <si>
    <t>PROHLÁŠENÍ K SOCIÁLNÍ ODPOVĚDNOSTI</t>
  </si>
  <si>
    <t xml:space="preserve">Dodavatel čestně prohlašuje, že, bude-li s ním uzavřena Smlouva, zajistí po celou dobu plnění zakázky:
</t>
  </si>
  <si>
    <t xml:space="preserve">plnění veškerých povinností vyplývající z právních předpisů České republiky, zejména pak z předpisů pracovněprávních, předpisů z oblasti zaměstnanosti a bezpečnosti ochrany zdraví při práci, a to vůči všem osobám, které se na plnění zakázky podílejí, včetně spravedlivého odměňování; plnění těchto povinností zajistí dodavatel i u svých subdodavatelů;
</t>
  </si>
  <si>
    <t>sjednání a dodržování smluvních podmínek se svými subdodavateli srovnatelných s podmínkami sjednanými ve Smlouvě;</t>
  </si>
  <si>
    <t>řádné a včasné plnění finančních závazků svým subdodavatelům, kdy za řádné a včasné plnění se považuje plné uhrazení subdodavatelem vystavených faktur za plnění poskytnutá k plnění zakázky, a to nejpozději vždy do 3 pracovních dnů od obdržení platby ze strany Objednatele za konkrétní plnění.</t>
  </si>
  <si>
    <r>
      <t>"</t>
    </r>
    <r>
      <rPr>
        <b/>
        <i/>
        <sz val="10"/>
        <color theme="1"/>
        <rFont val="Arial"/>
        <family val="2"/>
        <charset val="238"/>
      </rPr>
      <t>CZ-CC</t>
    </r>
    <r>
      <rPr>
        <i/>
        <sz val="10"/>
        <color theme="1"/>
        <rFont val="Arial"/>
        <family val="2"/>
        <charset val="238"/>
      </rPr>
      <t>" je Klasifikace stavebních děl CZ-CC účinná od 1. 1. 2019, která je dostupná na: https://www.czso.cz/csu/czso/klasifikace_stavebnich_del_cz_cc_platna_od_1_1_2019.</t>
    </r>
  </si>
  <si>
    <r>
      <t xml:space="preserve">Tato jednorázová paušální sazba </t>
    </r>
    <r>
      <rPr>
        <b/>
        <i/>
        <sz val="10"/>
        <rFont val="Arial"/>
        <family val="2"/>
        <charset val="238"/>
      </rPr>
      <t>nesmí být vyšší než 2 000 000 Kč bez DPH.</t>
    </r>
  </si>
  <si>
    <t>VYSVĚTLIVKY A DEFINICE</t>
  </si>
  <si>
    <t>Na tomto listu mají níže uvedené pojmy následující význam:</t>
  </si>
  <si>
    <t>nízkotlak (m)</t>
  </si>
  <si>
    <t>středotlak (m)</t>
  </si>
  <si>
    <r>
      <t xml:space="preserve">
zpracování a předání </t>
    </r>
    <r>
      <rPr>
        <b/>
        <sz val="10"/>
        <rFont val="Arial"/>
        <family val="2"/>
        <charset val="238"/>
      </rPr>
      <t>DPS systému technických zařízení Relevantní budovy</t>
    </r>
    <r>
      <rPr>
        <sz val="10"/>
        <rFont val="Arial"/>
        <family val="2"/>
        <charset val="238"/>
      </rPr>
      <t xml:space="preserve">, přičemž
▪ systém zahrnoval
    - klimatizační nebo vzduchotechnická zařízení,
    - topení a chlazení,
    - propojení do systému MaR; a
▪ předpokládané </t>
    </r>
    <r>
      <rPr>
        <b/>
        <sz val="10"/>
        <rFont val="Arial"/>
        <family val="2"/>
        <charset val="238"/>
      </rPr>
      <t>náklady realizace systému</t>
    </r>
    <r>
      <rPr>
        <sz val="10"/>
        <rFont val="Arial"/>
        <family val="2"/>
        <charset val="238"/>
      </rPr>
      <t xml:space="preserve"> byly alespoň </t>
    </r>
    <r>
      <rPr>
        <b/>
        <sz val="10"/>
        <rFont val="Arial"/>
        <family val="2"/>
        <charset val="238"/>
      </rPr>
      <t>30 mil. Kč bez DPH</t>
    </r>
    <r>
      <rPr>
        <sz val="10"/>
        <rFont val="Arial"/>
        <family val="2"/>
        <charset val="238"/>
      </rPr>
      <t xml:space="preserve">
</t>
    </r>
  </si>
  <si>
    <r>
      <t xml:space="preserve">
zpracování a předání </t>
    </r>
    <r>
      <rPr>
        <b/>
        <sz val="10"/>
        <rFont val="Arial"/>
        <family val="2"/>
        <charset val="238"/>
      </rPr>
      <t>DPS systému technických zařízení Pasivní budovy</t>
    </r>
    <r>
      <rPr>
        <sz val="10"/>
        <rFont val="Arial"/>
        <family val="2"/>
        <charset val="238"/>
      </rPr>
      <t xml:space="preserve">, přičemž
▪ systém zahrnoval alespoň
    - klimatizační nebo vzduchotechnická zařízení,
    - topení a chlazení; a
▪ předpokládané </t>
    </r>
    <r>
      <rPr>
        <b/>
        <sz val="10"/>
        <rFont val="Arial"/>
        <family val="2"/>
        <charset val="238"/>
      </rPr>
      <t>náklady realizace systému</t>
    </r>
    <r>
      <rPr>
        <sz val="10"/>
        <rFont val="Arial"/>
        <family val="2"/>
        <charset val="238"/>
      </rPr>
      <t xml:space="preserve"> byly alespoň </t>
    </r>
    <r>
      <rPr>
        <b/>
        <sz val="10"/>
        <rFont val="Arial"/>
        <family val="2"/>
        <charset val="238"/>
      </rPr>
      <t>1 mil. Kč bez DPH</t>
    </r>
    <r>
      <rPr>
        <sz val="10"/>
        <rFont val="Arial"/>
        <family val="2"/>
        <charset val="238"/>
      </rPr>
      <t xml:space="preserve">
</t>
    </r>
  </si>
  <si>
    <t>je odborným garantem odpovědným za výkon základních a doplňkových povinností podle Smlouvy v rozsahu své oblasti, zejména dohlíží na naplnění požadavků EIR projektovým týmem a odpovídá za aktuálnost plánu realizace BIM (BEP)</t>
  </si>
  <si>
    <t>3.1d</t>
  </si>
  <si>
    <r>
      <t>"</t>
    </r>
    <r>
      <rPr>
        <b/>
        <i/>
        <sz val="10"/>
        <color theme="1"/>
        <rFont val="Arial"/>
        <family val="2"/>
        <charset val="238"/>
      </rPr>
      <t>BIM</t>
    </r>
    <r>
      <rPr>
        <i/>
        <sz val="10"/>
        <color theme="1"/>
        <rFont val="Arial"/>
        <family val="2"/>
        <charset val="238"/>
      </rPr>
      <t>" znamená požadavek na výkon povinností Konzultanta podle Smlouvy s použitím metody BIM.</t>
    </r>
  </si>
  <si>
    <t>fáze 3
Povolení</t>
  </si>
  <si>
    <r>
      <t>m</t>
    </r>
    <r>
      <rPr>
        <b/>
        <vertAlign val="superscript"/>
        <sz val="10"/>
        <color theme="0"/>
        <rFont val="Arial"/>
        <family val="2"/>
        <charset val="238"/>
      </rPr>
      <t>3</t>
    </r>
  </si>
  <si>
    <r>
      <t>m</t>
    </r>
    <r>
      <rPr>
        <b/>
        <vertAlign val="superscript"/>
        <sz val="10"/>
        <color theme="0"/>
        <rFont val="Arial"/>
        <family val="2"/>
        <charset val="238"/>
      </rPr>
      <t>2</t>
    </r>
  </si>
  <si>
    <t>Venkovní a terénní úpravy</t>
  </si>
  <si>
    <t>stravování (jídelny, restaurace, kuchyně vč. prostor pro přípravu a výdej pokrmů, skladování apod.)</t>
  </si>
  <si>
    <t>hygienické prostory a šatny (toalety, sprchy a umývárny, šatny, denní místnosti, kuchyňky, kuřárny atp.)</t>
  </si>
  <si>
    <t>předpokládaný obestavěný prostor</t>
  </si>
  <si>
    <t>1.1.1</t>
  </si>
  <si>
    <t>1.1.2</t>
  </si>
  <si>
    <t>1.1.3</t>
  </si>
  <si>
    <t>1.1.4</t>
  </si>
  <si>
    <t>1.2.1</t>
  </si>
  <si>
    <t>1.2.2</t>
  </si>
  <si>
    <t>1.2.3</t>
  </si>
  <si>
    <t>1.2.4</t>
  </si>
  <si>
    <t>1.3.1</t>
  </si>
  <si>
    <t>1.3.2</t>
  </si>
  <si>
    <t>1.3.3</t>
  </si>
  <si>
    <t>1.3.4</t>
  </si>
  <si>
    <t>1.4.1</t>
  </si>
  <si>
    <t>1.4.2</t>
  </si>
  <si>
    <t>1.4.3</t>
  </si>
  <si>
    <t>1.4.4</t>
  </si>
  <si>
    <t>1.5.1</t>
  </si>
  <si>
    <t>1.5.2</t>
  </si>
  <si>
    <t>1.5.3</t>
  </si>
  <si>
    <t>1.5.4</t>
  </si>
  <si>
    <t>1.6.1</t>
  </si>
  <si>
    <t>1.6.2</t>
  </si>
  <si>
    <t>1.6.3</t>
  </si>
  <si>
    <t>1.6.4</t>
  </si>
  <si>
    <t>1.7.1</t>
  </si>
  <si>
    <t>1.7.2</t>
  </si>
  <si>
    <t>1.7.3</t>
  </si>
  <si>
    <t>1.7.4</t>
  </si>
  <si>
    <t>1.8.1</t>
  </si>
  <si>
    <t>1.8.2</t>
  </si>
  <si>
    <t>1.8.3</t>
  </si>
  <si>
    <t>1.8.4</t>
  </si>
  <si>
    <t>1.9.1</t>
  </si>
  <si>
    <t>1.9.2</t>
  </si>
  <si>
    <t>1.9.3</t>
  </si>
  <si>
    <t>1.9.4</t>
  </si>
  <si>
    <t>1.10.1</t>
  </si>
  <si>
    <t>1.10.2</t>
  </si>
  <si>
    <t>1.10.3</t>
  </si>
  <si>
    <t>1.10.4</t>
  </si>
  <si>
    <t>1.11.1</t>
  </si>
  <si>
    <t>1.11.2</t>
  </si>
  <si>
    <t>1.11.3</t>
  </si>
  <si>
    <t>1.11.4</t>
  </si>
  <si>
    <t>1.12.1</t>
  </si>
  <si>
    <t>1.12.2</t>
  </si>
  <si>
    <t>1.12.3</t>
  </si>
  <si>
    <t>1.12.4</t>
  </si>
  <si>
    <t>2.13.1</t>
  </si>
  <si>
    <t>2.13.2</t>
  </si>
  <si>
    <t>2.14.1</t>
  </si>
  <si>
    <t>2.14.2</t>
  </si>
  <si>
    <t>2.15.1</t>
  </si>
  <si>
    <t>2.15.2</t>
  </si>
  <si>
    <t>3.1.1</t>
  </si>
  <si>
    <t>3.1.2</t>
  </si>
  <si>
    <t>3.2.1</t>
  </si>
  <si>
    <t>3.2.2</t>
  </si>
  <si>
    <t>3.3.1</t>
  </si>
  <si>
    <t>3.3.2</t>
  </si>
  <si>
    <t>3.4.1</t>
  </si>
  <si>
    <t>3.4.2</t>
  </si>
  <si>
    <t>HODINOVÉ SAZBY ZA DOPLŇKOVÉ POVINNOSTI (VČETNĚ POVINNOSTÍ VE FÁZI 1 [PŘÍPRAVA] a FÁZI 6 [AUTORSKÝ DOZOR])</t>
  </si>
  <si>
    <t>předpokládaný počet</t>
  </si>
  <si>
    <r>
      <t xml:space="preserve">Předpokládané počty hodin a měrných jednotek jsou pouze </t>
    </r>
    <r>
      <rPr>
        <b/>
        <i/>
        <sz val="10"/>
        <color theme="1"/>
        <rFont val="Arial"/>
        <family val="2"/>
        <charset val="238"/>
      </rPr>
      <t>orientační</t>
    </r>
    <r>
      <rPr>
        <i/>
        <sz val="10"/>
        <color theme="1"/>
        <rFont val="Arial"/>
        <family val="2"/>
        <charset val="238"/>
      </rPr>
      <t xml:space="preserve"> a byly stanoveny na základě předpokladu zadavatele/Objednatele podle územní studie, která je součástí Podkladové dokumentace.</t>
    </r>
  </si>
  <si>
    <r>
      <rPr>
        <b/>
        <i/>
        <sz val="10"/>
        <rFont val="Arial"/>
        <family val="2"/>
        <charset val="238"/>
      </rPr>
      <t>Nejvyšší možný rozsah</t>
    </r>
    <r>
      <rPr>
        <i/>
        <sz val="10"/>
        <rFont val="Arial"/>
        <family val="2"/>
        <charset val="238"/>
      </rPr>
      <t xml:space="preserve"> doplňkových povinností, které mohou být vykonány a zaplaceny podle Smlouvy, je však roven </t>
    </r>
    <r>
      <rPr>
        <b/>
        <i/>
        <sz val="10"/>
        <rFont val="Arial"/>
        <family val="2"/>
        <charset val="238"/>
      </rPr>
      <t>150 % součtu všech předpokládaných počtů hodin</t>
    </r>
    <r>
      <rPr>
        <i/>
        <sz val="10"/>
        <rFont val="Arial"/>
        <family val="2"/>
        <charset val="238"/>
      </rPr>
      <t>.</t>
    </r>
  </si>
  <si>
    <r>
      <t>"</t>
    </r>
    <r>
      <rPr>
        <b/>
        <i/>
        <sz val="10"/>
        <color theme="1"/>
        <rFont val="Arial"/>
        <family val="2"/>
        <charset val="238"/>
      </rPr>
      <t>Pasiv</t>
    </r>
    <r>
      <rPr>
        <i/>
        <sz val="10"/>
        <color theme="1"/>
        <rFont val="Arial"/>
        <family val="2"/>
        <charset val="238"/>
      </rPr>
      <t>" znamená požadavek na vyhotovení příslušné Projektové dokumentace v energeticky pasivním standardu v souladu s právními předpisy platnými v době zahájení příslušné fáze služeb.</t>
    </r>
  </si>
  <si>
    <t>Pozor! Sazba "Pasiv" nesmí být vyšší než sazba "BIM+Pasiv".</t>
  </si>
  <si>
    <t>Pozor! Sazba "BIM" nesmí být vyšší než sazba "BIM+Pasiv".</t>
  </si>
  <si>
    <t>druh stavby</t>
  </si>
  <si>
    <t>Pozor! Základní sazba nesmí být vyšší než sazba za zvláštní požadavky.</t>
  </si>
  <si>
    <t>x</t>
  </si>
  <si>
    <t>Pozor! Hodinová sazba je vyšší než nejvyšší možná hodinová sazba.</t>
  </si>
  <si>
    <r>
      <rPr>
        <b/>
        <i/>
        <sz val="10"/>
        <rFont val="Arial"/>
        <family val="2"/>
        <charset val="238"/>
      </rPr>
      <t>Předpokládaná odměna</t>
    </r>
    <r>
      <rPr>
        <i/>
        <sz val="10"/>
        <rFont val="Arial"/>
        <family val="2"/>
        <charset val="238"/>
      </rPr>
      <t xml:space="preserve"> za položky se shodným prvním a druhým pořadovým číslem se vypočítá jako </t>
    </r>
    <r>
      <rPr>
        <b/>
        <i/>
        <sz val="10"/>
        <rFont val="Arial"/>
        <family val="2"/>
        <charset val="238"/>
      </rPr>
      <t>násobek předpokládaného obestavěného prostoru</t>
    </r>
    <r>
      <rPr>
        <i/>
        <sz val="10"/>
        <rFont val="Arial"/>
        <family val="2"/>
        <charset val="238"/>
      </rPr>
      <t xml:space="preserve"> a </t>
    </r>
    <r>
      <rPr>
        <b/>
        <i/>
        <sz val="10"/>
        <rFont val="Arial"/>
        <family val="2"/>
        <charset val="238"/>
      </rPr>
      <t>průměru všech součtů sazeb za všechny fáze</t>
    </r>
    <r>
      <rPr>
        <i/>
        <sz val="10"/>
        <rFont val="Arial"/>
        <family val="2"/>
        <charset val="238"/>
      </rPr>
      <t xml:space="preserve"> zaokrouhlený na celé číslo.</t>
    </r>
  </si>
  <si>
    <r>
      <rPr>
        <b/>
        <i/>
        <sz val="10"/>
        <rFont val="Arial"/>
        <family val="2"/>
        <charset val="238"/>
      </rPr>
      <t>Základní sazba</t>
    </r>
    <r>
      <rPr>
        <i/>
        <sz val="10"/>
        <rFont val="Arial"/>
        <family val="2"/>
        <charset val="238"/>
      </rPr>
      <t xml:space="preserve"> nesmí být vyšší než </t>
    </r>
    <r>
      <rPr>
        <b/>
        <i/>
        <sz val="10"/>
        <rFont val="Arial"/>
        <family val="2"/>
        <charset val="238"/>
      </rPr>
      <t>sazba za zvláštní požadavky</t>
    </r>
    <r>
      <rPr>
        <i/>
        <sz val="10"/>
        <rFont val="Arial"/>
        <family val="2"/>
        <charset val="238"/>
      </rPr>
      <t>. Sazba "</t>
    </r>
    <r>
      <rPr>
        <b/>
        <i/>
        <sz val="10"/>
        <rFont val="Arial"/>
        <family val="2"/>
        <charset val="238"/>
      </rPr>
      <t>BIM</t>
    </r>
    <r>
      <rPr>
        <i/>
        <sz val="10"/>
        <rFont val="Arial"/>
        <family val="2"/>
        <charset val="238"/>
      </rPr>
      <t>" ani sazba "</t>
    </r>
    <r>
      <rPr>
        <b/>
        <i/>
        <sz val="10"/>
        <rFont val="Arial"/>
        <family val="2"/>
        <charset val="238"/>
      </rPr>
      <t>Pasiv</t>
    </r>
    <r>
      <rPr>
        <i/>
        <sz val="10"/>
        <rFont val="Arial"/>
        <family val="2"/>
        <charset val="238"/>
      </rPr>
      <t>" nesmí být vyšší než sazba "</t>
    </r>
    <r>
      <rPr>
        <b/>
        <i/>
        <sz val="10"/>
        <rFont val="Arial"/>
        <family val="2"/>
        <charset val="238"/>
      </rPr>
      <t>BIM+Pasiv</t>
    </r>
    <r>
      <rPr>
        <i/>
        <sz val="10"/>
        <rFont val="Arial"/>
        <family val="2"/>
        <charset val="238"/>
      </rPr>
      <t>".</t>
    </r>
  </si>
  <si>
    <t>předávací stanice (ks) o předpokládaných realizačních nákladech 10 mil. Kč bez DPH / ks</t>
  </si>
  <si>
    <t>trafostanice (ks) o předpokládaných realizačních nákladech 2 mil. Kč bez DPH / ks</t>
  </si>
  <si>
    <t>hlavní účel využití podle Metodiky MŠMT</t>
  </si>
  <si>
    <t>sazba za zvláštní požadavky (BIM /  Pasiv / BIM+Pasiv)</t>
  </si>
  <si>
    <t>odměna v Kč bez DPH / příslušná jednotka ve fázích Služeb:</t>
  </si>
  <si>
    <t>4.4</t>
  </si>
  <si>
    <t>4.5</t>
  </si>
  <si>
    <t>4.6</t>
  </si>
  <si>
    <t>4.7</t>
  </si>
  <si>
    <t>4.8</t>
  </si>
  <si>
    <t>4.9</t>
  </si>
  <si>
    <t>4.10</t>
  </si>
  <si>
    <t>4.11</t>
  </si>
  <si>
    <t>4.12</t>
  </si>
  <si>
    <t>prostory pro technická zařízení a instalace (výtahové strojovny, vzduchotechnická zázemí, zázemí otopných a chladících systémů, rozvoden, telefonních ústředen, náhradních zdrojů, trafostanic, čistíren odpadních vod, uzávěrů medií, zařízení pro skladování odpadu, dílen, místností údržby, úklidových místností, skladů technického rázu a nevyužitelných prostor, např. nevyužitelné sklepní a půdní prostory, atp.)</t>
  </si>
  <si>
    <t>odlehčovací komora kanalizace (ks) o předpokládaných realizačních nákladech 1,5 mil. Kč bez DPH / ks</t>
  </si>
  <si>
    <t>verze ke dni zahájení řízení</t>
  </si>
  <si>
    <r>
      <t>"</t>
    </r>
    <r>
      <rPr>
        <b/>
        <i/>
        <sz val="10"/>
        <color theme="1"/>
        <rFont val="Arial"/>
        <family val="2"/>
      </rPr>
      <t>Autorizační zákon</t>
    </r>
    <r>
      <rPr>
        <i/>
        <sz val="10"/>
        <color theme="1"/>
        <rFont val="Arial"/>
        <family val="2"/>
      </rPr>
      <t>" je zákon č. 360/1992 Sb., o výkonu povolání autorizovaných architektů a o výkonu povolání autorizovaných inženýrů a techniků činných ve výstavbě (autorizační zákon), ve znění pozdějších předpisů.</t>
    </r>
  </si>
  <si>
    <r>
      <t>"</t>
    </r>
    <r>
      <rPr>
        <b/>
        <i/>
        <sz val="10"/>
        <color theme="1"/>
        <rFont val="Arial"/>
        <family val="2"/>
        <charset val="238"/>
      </rPr>
      <t>DSP</t>
    </r>
    <r>
      <rPr>
        <i/>
        <sz val="10"/>
        <color theme="1"/>
        <rFont val="Arial"/>
        <family val="2"/>
        <charset val="238"/>
      </rPr>
      <t>" je dokumentace ve stupni odpovídajícím rozsahu a podrobnosti jakékoli dokumentace pro povolení stavby podle Vyhlášky 131/2024 nebo pro vydání stavebního povolení podle Vyhlášky 499/2006.</t>
    </r>
  </si>
  <si>
    <r>
      <t>"</t>
    </r>
    <r>
      <rPr>
        <b/>
        <i/>
        <sz val="10"/>
        <color theme="1"/>
        <rFont val="Arial"/>
        <family val="2"/>
      </rPr>
      <t>Vyhláška 499/2006</t>
    </r>
    <r>
      <rPr>
        <i/>
        <sz val="10"/>
        <color theme="1"/>
        <rFont val="Arial"/>
        <family val="2"/>
      </rPr>
      <t>" je vyhláška č. 499/2006 Sb., o dokumentaci staveb, ve znění pozdějších předpisů.</t>
    </r>
  </si>
  <si>
    <r>
      <t>"</t>
    </r>
    <r>
      <rPr>
        <b/>
        <i/>
        <sz val="10"/>
        <rFont val="Arial"/>
        <family val="2"/>
        <charset val="238"/>
      </rPr>
      <t>Vyhláška 131/2024</t>
    </r>
    <r>
      <rPr>
        <i/>
        <sz val="10"/>
        <rFont val="Arial"/>
        <family val="2"/>
        <charset val="238"/>
      </rPr>
      <t>" je vyhláška č. 131/2024 Sb., o dokumentaci staveb, ve znění pozdějších předpisů.</t>
    </r>
  </si>
  <si>
    <r>
      <t>"</t>
    </r>
    <r>
      <rPr>
        <b/>
        <i/>
        <sz val="10"/>
        <rFont val="Arial"/>
        <family val="2"/>
        <charset val="238"/>
      </rPr>
      <t>DUSP</t>
    </r>
    <r>
      <rPr>
        <i/>
        <sz val="10"/>
        <rFont val="Arial"/>
        <family val="2"/>
        <charset val="238"/>
      </rPr>
      <t>" je dokumentace ve stupni odpovídajícím rozsahu a podrobnosti jakékoli dokumentace pro vydání společného povolení podle Vyhlášky 499/2006.</t>
    </r>
  </si>
  <si>
    <r>
      <t>"</t>
    </r>
    <r>
      <rPr>
        <b/>
        <i/>
        <sz val="10"/>
        <color theme="1"/>
        <rFont val="Arial"/>
        <family val="2"/>
        <charset val="238"/>
      </rPr>
      <t>DPS</t>
    </r>
    <r>
      <rPr>
        <i/>
        <sz val="10"/>
        <color theme="1"/>
        <rFont val="Arial"/>
        <family val="2"/>
        <charset val="238"/>
      </rPr>
      <t>" je dokumentace ve stupni odpovídajícím rozsahu a podrobnosti jakékoli dokumentace pro provádění stavby podle Vyhlášky 131/2024 nebo Vyhlášky 499/2006.</t>
    </r>
  </si>
  <si>
    <r>
      <t>"</t>
    </r>
    <r>
      <rPr>
        <b/>
        <i/>
        <sz val="10"/>
        <color theme="1"/>
        <rFont val="Arial"/>
        <family val="2"/>
      </rPr>
      <t>Realizace</t>
    </r>
    <r>
      <rPr>
        <i/>
        <sz val="10"/>
        <color theme="1"/>
        <rFont val="Arial"/>
        <family val="2"/>
      </rPr>
      <t>" je novostavba, rekonstrukce, oprava nebo úprava.</t>
    </r>
  </si>
  <si>
    <t>▪ rozhodnutí o povolení záměru podle zákona č. 283/2021 Sb., stavební zákon, ve znění pozdějších předpisů;</t>
  </si>
  <si>
    <r>
      <rPr>
        <b/>
        <i/>
        <sz val="10"/>
        <color theme="1"/>
        <rFont val="Arial"/>
        <family val="2"/>
        <charset val="238"/>
      </rPr>
      <t>Realizace</t>
    </r>
    <r>
      <rPr>
        <i/>
        <sz val="10"/>
        <color theme="1"/>
        <rFont val="Arial"/>
        <family val="2"/>
        <charset val="238"/>
      </rPr>
      <t xml:space="preserve"> spolu jednoznačně souvisejících </t>
    </r>
    <r>
      <rPr>
        <b/>
        <i/>
        <sz val="10"/>
        <color theme="1"/>
        <rFont val="Arial"/>
        <family val="2"/>
        <charset val="238"/>
      </rPr>
      <t>částí jedné stavby</t>
    </r>
    <r>
      <rPr>
        <i/>
        <sz val="10"/>
        <color theme="1"/>
        <rFont val="Arial"/>
        <family val="2"/>
        <charset val="238"/>
      </rPr>
      <t xml:space="preserve">, prováděné v časové souvislosti zpravidla na základě jedné projektové dokumentace, </t>
    </r>
    <r>
      <rPr>
        <b/>
        <i/>
        <sz val="10"/>
        <color theme="1"/>
        <rFont val="Arial"/>
        <family val="2"/>
        <charset val="238"/>
      </rPr>
      <t>nelze pro účely referencí a zkušeností považovat za samostatné Realizace</t>
    </r>
  </si>
  <si>
    <r>
      <t xml:space="preserve">Zkratky </t>
    </r>
    <r>
      <rPr>
        <b/>
        <i/>
        <sz val="10"/>
        <color theme="1"/>
        <rFont val="Arial"/>
        <family val="2"/>
        <charset val="238"/>
      </rPr>
      <t>DSP</t>
    </r>
    <r>
      <rPr>
        <i/>
        <sz val="10"/>
        <color theme="1"/>
        <rFont val="Arial"/>
        <family val="2"/>
        <charset val="238"/>
      </rPr>
      <t xml:space="preserve">, </t>
    </r>
    <r>
      <rPr>
        <b/>
        <i/>
        <sz val="10"/>
        <color theme="1"/>
        <rFont val="Arial"/>
        <family val="2"/>
        <charset val="238"/>
      </rPr>
      <t>DUSP</t>
    </r>
    <r>
      <rPr>
        <i/>
        <sz val="10"/>
        <color theme="1"/>
        <rFont val="Arial"/>
        <family val="2"/>
        <charset val="238"/>
      </rPr>
      <t xml:space="preserve"> a </t>
    </r>
    <r>
      <rPr>
        <b/>
        <i/>
        <sz val="10"/>
        <color theme="1"/>
        <rFont val="Arial"/>
        <family val="2"/>
        <charset val="238"/>
      </rPr>
      <t>DVZ</t>
    </r>
    <r>
      <rPr>
        <i/>
        <sz val="10"/>
        <color theme="1"/>
        <rFont val="Arial"/>
        <family val="2"/>
        <charset val="238"/>
      </rPr>
      <t xml:space="preserve"> zahrnují také:</t>
    </r>
  </si>
  <si>
    <t>▪ jakoukoli dokumentaci obdobného stupně či rozsahu zpracovanou podle dřívější nebo pozdější právní úpravy nebo právního řádu státu odlišného od České republiky; nebo</t>
  </si>
  <si>
    <t>▪ změnu takové dokumentace, pokud cena zpracování takové změny byla alespoň ve výši 30 % ceny zpracování původní dokumentace.</t>
  </si>
  <si>
    <t>(např. v časové souvislosti prováděná novostavba nebo rekonstrukce více stavebních objektů jedné stavby).</t>
  </si>
  <si>
    <t>TECHNICKÁ KVALIFIKACE - REFERENCE</t>
  </si>
  <si>
    <r>
      <t xml:space="preserve">Ke zvláštnímu parametru níže můžete uvést </t>
    </r>
    <r>
      <rPr>
        <b/>
        <i/>
        <sz val="10"/>
        <color theme="1"/>
        <rFont val="Arial"/>
        <family val="2"/>
        <charset val="238"/>
      </rPr>
      <t>pouze referenci</t>
    </r>
    <r>
      <rPr>
        <i/>
        <sz val="10"/>
        <color theme="1"/>
        <rFont val="Arial"/>
        <family val="2"/>
        <charset val="238"/>
      </rPr>
      <t xml:space="preserve">, která zároveň splňuje </t>
    </r>
    <r>
      <rPr>
        <b/>
        <i/>
        <sz val="10"/>
        <color theme="1"/>
        <rFont val="Arial"/>
        <family val="2"/>
        <charset val="238"/>
      </rPr>
      <t>všechny obecné parametry</t>
    </r>
    <r>
      <rPr>
        <i/>
        <sz val="10"/>
        <color theme="1"/>
        <rFont val="Arial"/>
        <family val="2"/>
        <charset val="238"/>
      </rPr>
      <t>.</t>
    </r>
  </si>
  <si>
    <t>Pro každou níže uvedenou referenci platí, že:</t>
  </si>
  <si>
    <r>
      <t xml:space="preserve">
byla dokončena v průběhu </t>
    </r>
    <r>
      <rPr>
        <b/>
        <sz val="10"/>
        <color theme="1"/>
        <rFont val="Arial"/>
        <family val="2"/>
        <charset val="238"/>
      </rPr>
      <t>5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 dotčená do</t>
    </r>
    <r>
      <rPr>
        <b/>
        <sz val="10"/>
        <color theme="1"/>
        <rFont val="Arial"/>
        <family val="2"/>
      </rPr>
      <t>kumentace</t>
    </r>
    <r>
      <rPr>
        <sz val="10"/>
        <color theme="1"/>
        <rFont val="Arial"/>
        <family val="2"/>
      </rPr>
      <t xml:space="preserve"> klientovi nebo,</t>
    </r>
    <r>
      <rPr>
        <sz val="10"/>
        <color theme="1"/>
        <rFont val="Arial"/>
        <family val="2"/>
        <charset val="238"/>
      </rPr>
      <t xml:space="preserve"> v případě parametru zahrnujícího podání žádosti, </t>
    </r>
    <r>
      <rPr>
        <b/>
        <sz val="10"/>
        <color theme="1"/>
        <rFont val="Arial"/>
        <family val="2"/>
      </rPr>
      <t xml:space="preserve">podána dotčená žádost
</t>
    </r>
  </si>
  <si>
    <r>
      <t xml:space="preserve">Ke </t>
    </r>
    <r>
      <rPr>
        <b/>
        <i/>
        <sz val="10"/>
        <rFont val="Arial"/>
        <family val="2"/>
        <charset val="238"/>
      </rPr>
      <t>každému parametru</t>
    </r>
    <r>
      <rPr>
        <i/>
        <sz val="10"/>
        <rFont val="Arial"/>
        <family val="2"/>
        <charset val="238"/>
      </rPr>
      <t xml:space="preserve"> musíte uvést </t>
    </r>
    <r>
      <rPr>
        <b/>
        <i/>
        <sz val="10"/>
        <rFont val="Arial"/>
        <family val="2"/>
        <charset val="238"/>
      </rPr>
      <t>1</t>
    </r>
    <r>
      <rPr>
        <i/>
        <sz val="10"/>
        <rFont val="Arial"/>
        <family val="2"/>
        <charset val="238"/>
      </rPr>
      <t xml:space="preserve"> referenci.</t>
    </r>
  </si>
  <si>
    <r>
      <t xml:space="preserve">K </t>
    </r>
    <r>
      <rPr>
        <b/>
        <i/>
        <sz val="10"/>
        <color theme="1"/>
        <rFont val="Arial"/>
        <family val="2"/>
        <charset val="238"/>
      </rPr>
      <t xml:space="preserve">odlišným parametrům </t>
    </r>
    <r>
      <rPr>
        <i/>
        <sz val="10"/>
        <color theme="1"/>
        <rFont val="Arial"/>
        <family val="2"/>
        <charset val="238"/>
      </rPr>
      <t xml:space="preserve">(mají </t>
    </r>
    <r>
      <rPr>
        <b/>
        <i/>
        <sz val="10"/>
        <color theme="1"/>
        <rFont val="Arial"/>
        <family val="2"/>
        <charset val="238"/>
      </rPr>
      <t>odlišné druhé č.</t>
    </r>
    <r>
      <rPr>
        <i/>
        <sz val="10"/>
        <color theme="1"/>
        <rFont val="Arial"/>
        <family val="2"/>
        <charset val="238"/>
      </rPr>
      <t>)</t>
    </r>
    <r>
      <rPr>
        <b/>
        <i/>
        <sz val="10"/>
        <color theme="1"/>
        <rFont val="Arial"/>
        <family val="2"/>
        <charset val="238"/>
      </rPr>
      <t xml:space="preserve"> můžete uvést referenci týkající se shodné Realizace</t>
    </r>
    <r>
      <rPr>
        <i/>
        <sz val="10"/>
        <color theme="1"/>
        <rFont val="Arial"/>
        <family val="2"/>
        <charset val="238"/>
      </rPr>
      <t>, pokud není dále stanoveno jinak.</t>
    </r>
  </si>
  <si>
    <r>
      <t xml:space="preserve">Pokud k parametru uvedete referenci, kterou dodavatel získal </t>
    </r>
    <r>
      <rPr>
        <b/>
        <i/>
        <sz val="10"/>
        <color theme="1"/>
        <rFont val="Arial"/>
        <family val="2"/>
        <charset val="238"/>
      </rPr>
      <t>společně s jiným subjektem</t>
    </r>
    <r>
      <rPr>
        <i/>
        <sz val="10"/>
        <color theme="1"/>
        <rFont val="Arial"/>
        <family val="2"/>
        <charset val="238"/>
      </rPr>
      <t xml:space="preserve">, musel být parametr splněn v rámci </t>
    </r>
    <r>
      <rPr>
        <b/>
        <i/>
        <sz val="10"/>
        <color theme="1"/>
        <rFont val="Arial"/>
        <family val="2"/>
        <charset val="238"/>
      </rPr>
      <t>skutečného podílu</t>
    </r>
    <r>
      <rPr>
        <i/>
        <sz val="10"/>
        <color theme="1"/>
        <rFont val="Arial"/>
        <family val="2"/>
        <charset val="238"/>
      </rPr>
      <t xml:space="preserve"> dodavatele na získání takové reference.</t>
    </r>
  </si>
  <si>
    <r>
      <rPr>
        <b/>
        <i/>
        <sz val="10"/>
        <color theme="1"/>
        <rFont val="Arial"/>
        <family val="2"/>
        <charset val="238"/>
      </rPr>
      <t>Název dodavatele</t>
    </r>
    <r>
      <rPr>
        <i/>
        <sz val="10"/>
        <color theme="1"/>
        <rFont val="Arial"/>
        <family val="2"/>
        <charset val="238"/>
      </rPr>
      <t xml:space="preserve"> musíte vyplnit pouze v případě, že je odlišný od dodavatele podávajícího nabídku (např. pokud se jedná o referenci pouze jednoho ze společníků nebo jiné osoby).</t>
    </r>
  </si>
  <si>
    <t>Reference zahrnovala:</t>
  </si>
  <si>
    <t>název reference</t>
  </si>
  <si>
    <t>PODMÍNKY PRO PŘEDLOŽENÍ ÚDAJŮ K REFERENCÍM</t>
  </si>
  <si>
    <t>Dodavatel musí předložit předepsaný seznam referencí s uvedením stanovených údajů a za dodržení výše stanovených podmínek.</t>
  </si>
  <si>
    <t>Dodavatel nesmí nahradit seznam referencí v nabídce čestným prohlášením.</t>
  </si>
  <si>
    <t>Hlavní projektant</t>
  </si>
  <si>
    <t>Hlavní architekt</t>
  </si>
  <si>
    <t>Specialista na technické zařízení budov</t>
  </si>
  <si>
    <t>Specialista na pasivní stavby</t>
  </si>
  <si>
    <t>Koordinátor BIM</t>
  </si>
  <si>
    <t xml:space="preserve">
má níže uvedené zkušenosti splňující stanovené obecné a zvláštní parametry
</t>
  </si>
  <si>
    <r>
      <t xml:space="preserve">Ke zvláštnímu parametru níže můžete uvést </t>
    </r>
    <r>
      <rPr>
        <b/>
        <i/>
        <sz val="10"/>
        <rFont val="Arial"/>
        <family val="2"/>
        <charset val="238"/>
      </rPr>
      <t>pouze zkušenost</t>
    </r>
    <r>
      <rPr>
        <i/>
        <sz val="10"/>
        <rFont val="Arial"/>
        <family val="2"/>
        <charset val="238"/>
      </rPr>
      <t xml:space="preserve">, která zároveň splňuje </t>
    </r>
    <r>
      <rPr>
        <b/>
        <i/>
        <sz val="10"/>
        <rFont val="Arial"/>
        <family val="2"/>
        <charset val="238"/>
      </rPr>
      <t>všechny obecné parametry</t>
    </r>
    <r>
      <rPr>
        <i/>
        <sz val="10"/>
        <rFont val="Arial"/>
        <family val="2"/>
        <charset val="238"/>
      </rPr>
      <t>.</t>
    </r>
  </si>
  <si>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 dotčená projektová dokumentace</t>
    </r>
    <r>
      <rPr>
        <sz val="10"/>
        <color theme="1"/>
        <rFont val="Arial"/>
        <family val="2"/>
        <charset val="238"/>
      </rPr>
      <t xml:space="preserve"> klientovi</t>
    </r>
    <r>
      <rPr>
        <b/>
        <sz val="10"/>
        <color theme="1"/>
        <rFont val="Arial"/>
        <family val="2"/>
        <charset val="238"/>
      </rPr>
      <t xml:space="preserve">
</t>
    </r>
  </si>
  <si>
    <r>
      <t xml:space="preserve">
daná osoba se </t>
    </r>
    <r>
      <rPr>
        <b/>
        <sz val="10"/>
        <rFont val="Arial"/>
        <family val="2"/>
        <charset val="238"/>
      </rPr>
      <t>rozhodujícím způsobem přímo podílela</t>
    </r>
    <r>
      <rPr>
        <sz val="10"/>
        <rFont val="Arial"/>
        <family val="2"/>
        <charset val="238"/>
      </rPr>
      <t xml:space="preserve"> na činnostech podle stanoveného zvláštního parametru, a to alespoň </t>
    </r>
    <r>
      <rPr>
        <b/>
        <sz val="10"/>
        <rFont val="Arial"/>
        <family val="2"/>
        <charset val="238"/>
      </rPr>
      <t>50 % doby</t>
    </r>
    <r>
      <rPr>
        <sz val="10"/>
        <rFont val="Arial"/>
        <family val="2"/>
        <charset val="238"/>
      </rPr>
      <t xml:space="preserve"> jejich realizace
</t>
    </r>
  </si>
  <si>
    <r>
      <t xml:space="preserve">
daná osoba měla při realizaci činností podle stanoveného zvláštního parametru </t>
    </r>
    <r>
      <rPr>
        <b/>
        <sz val="10"/>
        <rFont val="Arial"/>
        <family val="2"/>
        <charset val="238"/>
      </rPr>
      <t xml:space="preserve">obdobnou odpovědnost, </t>
    </r>
    <r>
      <rPr>
        <sz val="10"/>
        <rFont val="Arial"/>
        <family val="2"/>
        <charset val="238"/>
      </rPr>
      <t xml:space="preserve">jaká vyplývá z popisu pozice výše
</t>
    </r>
  </si>
  <si>
    <r>
      <t xml:space="preserve">Ke každému </t>
    </r>
    <r>
      <rPr>
        <b/>
        <i/>
        <sz val="10"/>
        <rFont val="Arial"/>
        <family val="2"/>
        <charset val="238"/>
      </rPr>
      <t>oranžovému parametru</t>
    </r>
    <r>
      <rPr>
        <i/>
        <sz val="10"/>
        <rFont val="Arial"/>
        <family val="2"/>
        <charset val="238"/>
      </rPr>
      <t xml:space="preserve"> musíte uvést </t>
    </r>
    <r>
      <rPr>
        <b/>
        <i/>
        <sz val="10"/>
        <rFont val="Arial"/>
        <family val="2"/>
        <charset val="238"/>
      </rPr>
      <t>1 zkušenost</t>
    </r>
    <r>
      <rPr>
        <i/>
        <sz val="10"/>
        <rFont val="Arial"/>
        <family val="2"/>
        <charset val="238"/>
      </rPr>
      <t xml:space="preserve"> pro účely </t>
    </r>
    <r>
      <rPr>
        <b/>
        <i/>
        <sz val="10"/>
        <rFont val="Arial"/>
        <family val="2"/>
        <charset val="238"/>
      </rPr>
      <t>prokázání splnění podmínek kvalifikace</t>
    </r>
    <r>
      <rPr>
        <i/>
        <sz val="10"/>
        <rFont val="Arial"/>
        <family val="2"/>
        <charset val="238"/>
      </rPr>
      <t>.</t>
    </r>
  </si>
  <si>
    <r>
      <t xml:space="preserve">Ke každému </t>
    </r>
    <r>
      <rPr>
        <b/>
        <i/>
        <sz val="10"/>
        <rFont val="Arial"/>
        <family val="2"/>
        <charset val="238"/>
      </rPr>
      <t>zelenému parametru</t>
    </r>
    <r>
      <rPr>
        <i/>
        <sz val="10"/>
        <rFont val="Arial"/>
        <family val="2"/>
        <charset val="238"/>
      </rPr>
      <t xml:space="preserve"> můžete uvést </t>
    </r>
    <r>
      <rPr>
        <b/>
        <i/>
        <sz val="10"/>
        <rFont val="Arial"/>
        <family val="2"/>
        <charset val="238"/>
      </rPr>
      <t>1 zkušenost</t>
    </r>
    <r>
      <rPr>
        <i/>
        <sz val="10"/>
        <rFont val="Arial"/>
        <family val="2"/>
        <charset val="238"/>
      </rPr>
      <t xml:space="preserve"> pro účely </t>
    </r>
    <r>
      <rPr>
        <b/>
        <i/>
        <sz val="10"/>
        <rFont val="Arial"/>
        <family val="2"/>
        <charset val="238"/>
      </rPr>
      <t>získání dílčích bodů v kritériu "Zkušenosti klíčového personálu"</t>
    </r>
    <r>
      <rPr>
        <i/>
        <sz val="10"/>
        <rFont val="Arial"/>
        <family val="2"/>
        <charset val="238"/>
      </rPr>
      <t xml:space="preserve">. Předmětem hodnocení jsou uvedené </t>
    </r>
    <r>
      <rPr>
        <b/>
        <i/>
        <sz val="10"/>
        <rFont val="Arial"/>
        <family val="2"/>
        <charset val="238"/>
      </rPr>
      <t>základní údaje</t>
    </r>
    <r>
      <rPr>
        <i/>
        <sz val="10"/>
        <rFont val="Arial"/>
        <family val="2"/>
        <charset val="238"/>
      </rPr>
      <t>.</t>
    </r>
  </si>
  <si>
    <r>
      <t xml:space="preserve">K </t>
    </r>
    <r>
      <rPr>
        <b/>
        <i/>
        <sz val="10"/>
        <color theme="1"/>
        <rFont val="Arial"/>
        <family val="2"/>
        <charset val="238"/>
      </rPr>
      <t xml:space="preserve">odlišným parametrům </t>
    </r>
    <r>
      <rPr>
        <i/>
        <sz val="10"/>
        <color theme="1"/>
        <rFont val="Arial"/>
        <family val="2"/>
        <charset val="238"/>
      </rPr>
      <t xml:space="preserve">(mají </t>
    </r>
    <r>
      <rPr>
        <b/>
        <i/>
        <sz val="10"/>
        <color theme="1"/>
        <rFont val="Arial"/>
        <family val="2"/>
        <charset val="238"/>
      </rPr>
      <t>odlišné druhé č.</t>
    </r>
    <r>
      <rPr>
        <i/>
        <sz val="10"/>
        <color theme="1"/>
        <rFont val="Arial"/>
        <family val="2"/>
        <charset val="238"/>
      </rPr>
      <t>)</t>
    </r>
    <r>
      <rPr>
        <b/>
        <i/>
        <sz val="10"/>
        <color theme="1"/>
        <rFont val="Arial"/>
        <family val="2"/>
        <charset val="238"/>
      </rPr>
      <t xml:space="preserve"> můžete uvést zkušenost týkající se shodné Realizace</t>
    </r>
    <r>
      <rPr>
        <i/>
        <sz val="10"/>
        <color theme="1"/>
        <rFont val="Arial"/>
        <family val="2"/>
        <charset val="238"/>
      </rPr>
      <t>, pokud není dále stanoveno jinak.</t>
    </r>
  </si>
  <si>
    <r>
      <t xml:space="preserve">Za každou zkušenost splňující </t>
    </r>
    <r>
      <rPr>
        <b/>
        <i/>
        <sz val="10"/>
        <rFont val="Arial"/>
        <family val="2"/>
        <charset val="238"/>
      </rPr>
      <t>zelený parametr</t>
    </r>
    <r>
      <rPr>
        <i/>
        <sz val="10"/>
        <rFont val="Arial"/>
        <family val="2"/>
        <charset val="238"/>
      </rPr>
      <t xml:space="preserve"> získáte </t>
    </r>
    <r>
      <rPr>
        <b/>
        <i/>
        <sz val="10"/>
        <rFont val="Arial"/>
        <family val="2"/>
      </rPr>
      <t xml:space="preserve">stanovený </t>
    </r>
    <r>
      <rPr>
        <b/>
        <i/>
        <sz val="10"/>
        <rFont val="Arial"/>
        <family val="2"/>
        <charset val="238"/>
      </rPr>
      <t>počet dílčích bodů</t>
    </r>
    <r>
      <rPr>
        <i/>
        <sz val="10"/>
        <rFont val="Arial"/>
        <family val="2"/>
      </rPr>
      <t>.</t>
    </r>
  </si>
  <si>
    <t>Při výpočtu průměrné doby od dokončení zkušenosti bude zohledněna každá zkušenost uvedená u oranžového parametru a každá zkušenost uvedená u zeleného parametru, pokud jste za ni získali stanovený počet dílčích bodů.</t>
  </si>
  <si>
    <t>Dodavatel čestně prohlašuje, že zkušenost zahrnovala:</t>
  </si>
  <si>
    <t>název zkušenosti</t>
  </si>
  <si>
    <t>MM/RRRR</t>
  </si>
  <si>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t>
    </r>
    <r>
      <rPr>
        <sz val="10"/>
        <color theme="1"/>
        <rFont val="Arial"/>
        <family val="2"/>
        <charset val="238"/>
      </rPr>
      <t xml:space="preserve"> </t>
    </r>
    <r>
      <rPr>
        <b/>
        <sz val="10"/>
        <color theme="1"/>
        <rFont val="Arial"/>
        <family val="2"/>
        <charset val="238"/>
      </rPr>
      <t>dotčená dokumentace</t>
    </r>
    <r>
      <rPr>
        <sz val="10"/>
        <color theme="1"/>
        <rFont val="Arial"/>
        <family val="2"/>
        <charset val="238"/>
      </rPr>
      <t xml:space="preserve"> klientovi nebo, v případě parametru zahrnujícího podání žádosti, </t>
    </r>
    <r>
      <rPr>
        <b/>
        <sz val="10"/>
        <color theme="1"/>
        <rFont val="Arial"/>
        <family val="2"/>
        <charset val="238"/>
      </rPr>
      <t xml:space="preserve">podána dotčená žádost
</t>
    </r>
  </si>
  <si>
    <t>SPOKOJENOST KLIENTA S ÚČASTÍ DANÉ OSOBY</t>
  </si>
  <si>
    <r>
      <t xml:space="preserve">U </t>
    </r>
    <r>
      <rPr>
        <b/>
        <i/>
        <sz val="10"/>
        <rFont val="Arial"/>
        <family val="2"/>
        <charset val="238"/>
      </rPr>
      <t>každé zkušenosti</t>
    </r>
    <r>
      <rPr>
        <i/>
        <sz val="10"/>
        <rFont val="Arial"/>
        <family val="2"/>
        <charset val="238"/>
      </rPr>
      <t xml:space="preserve">, kterou jste uvedli </t>
    </r>
    <r>
      <rPr>
        <b/>
        <i/>
        <sz val="10"/>
        <rFont val="Arial"/>
        <family val="2"/>
        <charset val="238"/>
      </rPr>
      <t>alespoň k 1 zvláštnímu parametru</t>
    </r>
    <r>
      <rPr>
        <i/>
        <sz val="10"/>
        <rFont val="Arial"/>
        <family val="2"/>
        <charset val="238"/>
      </rPr>
      <t xml:space="preserve">, bude pro účely </t>
    </r>
    <r>
      <rPr>
        <b/>
        <i/>
        <sz val="10"/>
        <rFont val="Arial"/>
        <family val="2"/>
        <charset val="238"/>
      </rPr>
      <t>získání dílčích bodů v kritériu "Zkušenosti klíčového personálu"</t>
    </r>
    <r>
      <rPr>
        <i/>
        <sz val="10"/>
        <rFont val="Arial"/>
        <family val="2"/>
        <charset val="238"/>
      </rPr>
      <t xml:space="preserve"> zohledněna </t>
    </r>
    <r>
      <rPr>
        <b/>
        <i/>
        <sz val="10"/>
        <rFont val="Arial"/>
        <family val="2"/>
        <charset val="238"/>
      </rPr>
      <t>spokojenost klienta.</t>
    </r>
  </si>
  <si>
    <r>
      <t xml:space="preserve">U každé  zkušenosti bude spokojenost zohledněna pouze </t>
    </r>
    <r>
      <rPr>
        <b/>
        <i/>
        <sz val="10"/>
        <rFont val="Arial"/>
        <family val="2"/>
        <charset val="238"/>
      </rPr>
      <t>jedenkrát</t>
    </r>
    <r>
      <rPr>
        <i/>
        <sz val="10"/>
        <rFont val="Arial"/>
        <family val="2"/>
        <charset val="238"/>
      </rPr>
      <t>, a to bez ohledu na počet zvláštních parametrů, ke kterým jste ji uvedli.</t>
    </r>
  </si>
  <si>
    <r>
      <t xml:space="preserve">Pokud u zkušenosti, kterou jste uvedli ke zvláštnímu parametru, </t>
    </r>
    <r>
      <rPr>
        <b/>
        <i/>
        <sz val="10"/>
        <rFont val="Arial"/>
        <family val="2"/>
        <charset val="238"/>
      </rPr>
      <t>nevyberete žádnou možnost</t>
    </r>
    <r>
      <rPr>
        <i/>
        <sz val="10"/>
        <rFont val="Arial"/>
        <family val="2"/>
        <charset val="238"/>
      </rPr>
      <t xml:space="preserve">, bude u ní při výpočtu dílčích bodů použita </t>
    </r>
    <r>
      <rPr>
        <b/>
        <i/>
        <sz val="10"/>
        <rFont val="Arial"/>
        <family val="2"/>
        <charset val="238"/>
      </rPr>
      <t>hodnota "0"</t>
    </r>
    <r>
      <rPr>
        <i/>
        <sz val="10"/>
        <rFont val="Arial"/>
        <family val="2"/>
        <charset val="238"/>
      </rPr>
      <t>.</t>
    </r>
  </si>
  <si>
    <r>
      <t xml:space="preserve">Ke každé uvedené zkušenosti identifikujte </t>
    </r>
    <r>
      <rPr>
        <b/>
        <i/>
        <sz val="10"/>
        <rFont val="Arial"/>
        <family val="2"/>
        <charset val="238"/>
      </rPr>
      <t>hodnověrný doklad</t>
    </r>
    <r>
      <rPr>
        <i/>
        <sz val="10"/>
        <rFont val="Arial"/>
        <family val="2"/>
        <charset val="238"/>
      </rPr>
      <t xml:space="preserve">, např. referenční list, prohlášení klienta apod., který bude </t>
    </r>
    <r>
      <rPr>
        <b/>
        <i/>
        <sz val="10"/>
        <rFont val="Arial"/>
        <family val="2"/>
        <charset val="238"/>
      </rPr>
      <t>jednoznačně potvrzovat</t>
    </r>
    <r>
      <rPr>
        <i/>
        <sz val="10"/>
        <rFont val="Arial"/>
        <family val="2"/>
        <charset val="238"/>
      </rPr>
      <t xml:space="preserve"> deklarovanou spokojenost (volba konkrétního dokladu je na dodavateli, musí však prokazovat </t>
    </r>
    <r>
      <rPr>
        <b/>
        <i/>
        <sz val="10"/>
        <rFont val="Arial"/>
        <family val="2"/>
        <charset val="238"/>
      </rPr>
      <t>skutečně spokojenost s účastí dané osoby</t>
    </r>
    <r>
      <rPr>
        <i/>
        <sz val="10"/>
        <rFont val="Arial"/>
        <family val="2"/>
        <charset val="238"/>
      </rPr>
      <t xml:space="preserve">, nikoli např. pouze s účastí dodavatele jako celku). </t>
    </r>
    <r>
      <rPr>
        <b/>
        <i/>
        <sz val="10"/>
        <rFont val="Arial"/>
        <family val="2"/>
        <charset val="238"/>
      </rPr>
      <t>Na žádost</t>
    </r>
    <r>
      <rPr>
        <i/>
        <sz val="10"/>
        <rFont val="Arial"/>
        <family val="2"/>
        <charset val="238"/>
      </rPr>
      <t xml:space="preserve"> zadavatele musíte takový doklad předložit.</t>
    </r>
  </si>
  <si>
    <t xml:space="preserve">
klient byl s účastí dané osoby [vyberte z rozevíracího seznamu]
</t>
  </si>
  <si>
    <t>Dodavatel čestně prohlašuje, že daná osoba:</t>
  </si>
  <si>
    <t>Dodavatel čestně prohlašuje, že pro každou níže uvedenou zkušenost platí, že:</t>
  </si>
  <si>
    <t>Dodavatel čestně prohlašuje, že Návrh nebo Realizace podle Návrhu:</t>
  </si>
  <si>
    <t>Dodavatel čestně prohlašuje, že:</t>
  </si>
  <si>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nebo parametrům, u kterých je to </t>
    </r>
    <r>
      <rPr>
        <b/>
        <i/>
        <sz val="10"/>
        <color theme="1"/>
        <rFont val="Arial"/>
        <family val="2"/>
        <charset val="238"/>
      </rPr>
      <t>výslovně uvedeno</t>
    </r>
    <r>
      <rPr>
        <i/>
        <sz val="10"/>
        <color theme="1"/>
        <rFont val="Arial"/>
        <family val="2"/>
        <charset val="238"/>
      </rPr>
      <t xml:space="preserve">, </t>
    </r>
    <r>
      <rPr>
        <b/>
        <i/>
        <sz val="10"/>
        <color theme="1"/>
        <rFont val="Arial"/>
        <family val="2"/>
        <charset val="238"/>
      </rPr>
      <t>nesmíte uvést ocenění týkající se shodného Návrhu nebo Realizace podle Návrhu</t>
    </r>
    <r>
      <rPr>
        <i/>
        <sz val="10"/>
        <color theme="1"/>
        <rFont val="Arial"/>
        <family val="2"/>
        <charset val="238"/>
      </rPr>
      <t>.</t>
    </r>
  </si>
  <si>
    <r>
      <t xml:space="preserve">Uvedená ocenění </t>
    </r>
    <r>
      <rPr>
        <b/>
        <i/>
        <sz val="10"/>
        <color theme="1"/>
        <rFont val="Arial"/>
        <family val="2"/>
        <charset val="238"/>
      </rPr>
      <t>nemusí nijak souviset se zkušenostmi</t>
    </r>
    <r>
      <rPr>
        <i/>
        <sz val="10"/>
        <color theme="1"/>
        <rFont val="Arial"/>
        <family val="2"/>
        <charset val="238"/>
      </rPr>
      <t xml:space="preserve"> uvedenými u zvláštních parametrů zkušeností výše.</t>
    </r>
  </si>
  <si>
    <r>
      <rPr>
        <b/>
        <i/>
        <sz val="10"/>
        <rFont val="Arial"/>
        <family val="2"/>
      </rPr>
      <t>Průměrná doba od dokončení zkušenosti</t>
    </r>
    <r>
      <rPr>
        <i/>
        <sz val="10"/>
        <rFont val="Arial"/>
        <family val="2"/>
        <charset val="238"/>
      </rPr>
      <t xml:space="preserve"> ve smyslu ust. 5.4.2 zadávací dokumentace se rovná </t>
    </r>
    <r>
      <rPr>
        <b/>
        <i/>
        <sz val="10"/>
        <rFont val="Arial"/>
        <family val="2"/>
      </rPr>
      <t>aritmetickému průměru</t>
    </r>
    <r>
      <rPr>
        <i/>
        <sz val="10"/>
        <rFont val="Arial"/>
        <family val="2"/>
        <charset val="238"/>
      </rPr>
      <t xml:space="preserve"> počtu celých kalendářních měsíců mezi datem uvedeným ve formátu MM/RRRR ve sloupci "datum dokončení / splnění param." u každé zohledněné zkušenosti a datem zahájení řízení, zaokrouhlenému na 2 desetinná místa.</t>
    </r>
  </si>
  <si>
    <r>
      <t xml:space="preserve">
daná osoba se </t>
    </r>
    <r>
      <rPr>
        <b/>
        <sz val="10"/>
        <rFont val="Arial"/>
        <family val="2"/>
        <charset val="238"/>
      </rPr>
      <t>rozhodujícím způsobem přímo podílela</t>
    </r>
    <r>
      <rPr>
        <sz val="10"/>
        <rFont val="Arial"/>
        <family val="2"/>
        <charset val="238"/>
      </rPr>
      <t xml:space="preserve"> na činnostech podle stanoveného zvláštního parametru
</t>
    </r>
  </si>
  <si>
    <t>stručný popis systému technických zařízení Relevantní budovy
-
předpokládané náklady realizace systému
(Kč bez DPH)</t>
  </si>
  <si>
    <t>stručný popis systému technických zařízení Pasivní budovy
-
předpokládané náklady realizace systému
(Kč bez DPH)</t>
  </si>
  <si>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t>
    </r>
  </si>
  <si>
    <t>▪ rozpad jejích jednotlivých částí, ze kterého bude zřejmé, jaké náklady a zisk tvoří výsledné částky</t>
  </si>
  <si>
    <r>
      <rPr>
        <b/>
        <i/>
        <sz val="10"/>
        <color theme="1"/>
        <rFont val="Arial"/>
        <family val="2"/>
        <charset val="238"/>
      </rPr>
      <t>Část Nabídkové ceny (základní povinnosti)</t>
    </r>
    <r>
      <rPr>
        <i/>
        <sz val="10"/>
        <color theme="1"/>
        <rFont val="Arial"/>
        <family val="2"/>
        <charset val="238"/>
      </rPr>
      <t xml:space="preserve"> se vypočte automaticky jako součet jednorázové </t>
    </r>
    <r>
      <rPr>
        <b/>
        <i/>
        <sz val="10"/>
        <color theme="1"/>
        <rFont val="Arial"/>
        <family val="2"/>
        <charset val="238"/>
      </rPr>
      <t>paušální sazby</t>
    </r>
    <r>
      <rPr>
        <i/>
        <sz val="10"/>
        <color theme="1"/>
        <rFont val="Arial"/>
        <family val="2"/>
        <charset val="238"/>
      </rPr>
      <t xml:space="preserve"> za výkon základních povinností bez vztahu ke konkrétnímu Projektu souvisejících se zahájením poskytování Služeb a hodnot ve sloupcích </t>
    </r>
    <r>
      <rPr>
        <b/>
        <i/>
        <sz val="10"/>
        <color theme="1"/>
        <rFont val="Arial"/>
        <family val="2"/>
        <charset val="238"/>
      </rPr>
      <t>předpokládaná odměna</t>
    </r>
    <r>
      <rPr>
        <i/>
        <sz val="10"/>
        <color theme="1"/>
        <rFont val="Arial"/>
        <family val="2"/>
        <charset val="238"/>
      </rPr>
      <t xml:space="preserve"> u jednotkových sazeb za Služby ve fázích 2 až 5 .</t>
    </r>
  </si>
  <si>
    <t>JEDNORÁZOVÁ PAUŠÁLNÍ SAZBA ZA VÝKON ZÁKLADNÍCH POVINNOSTÍ BEZ VZTAHU KE KONKRÉTNÍMU PROJEKTU SOUVISEJÍCÍ SE ZAHÁJENÍM POSKYTOVÁNÍ SLUŽEB</t>
  </si>
  <si>
    <t>omezení podílu sazby za fázi na součtu za všechny fáze</t>
  </si>
  <si>
    <t>součet za fáze
2, 3 a 4</t>
  </si>
  <si>
    <t>průměr součtů za fáze
2, 3 a 4</t>
  </si>
  <si>
    <r>
      <t>m / m</t>
    </r>
    <r>
      <rPr>
        <b/>
        <vertAlign val="superscript"/>
        <sz val="10"/>
        <color theme="0"/>
        <rFont val="Arial"/>
        <family val="2"/>
        <charset val="238"/>
      </rPr>
      <t>2</t>
    </r>
    <r>
      <rPr>
        <b/>
        <sz val="10"/>
        <color theme="0"/>
        <rFont val="Arial"/>
        <family val="2"/>
        <charset val="238"/>
      </rPr>
      <t xml:space="preserve"> / m</t>
    </r>
    <r>
      <rPr>
        <b/>
        <vertAlign val="superscript"/>
        <sz val="10"/>
        <color theme="0"/>
        <rFont val="Arial"/>
        <family val="2"/>
        <charset val="238"/>
      </rPr>
      <t xml:space="preserve">3 </t>
    </r>
    <r>
      <rPr>
        <b/>
        <sz val="10"/>
        <color theme="0"/>
        <rFont val="Arial"/>
        <family val="2"/>
        <charset val="238"/>
      </rPr>
      <t>/ ks
(viz typ prostor)</t>
    </r>
  </si>
  <si>
    <r>
      <t xml:space="preserve">Musíte uvést jednotkové </t>
    </r>
    <r>
      <rPr>
        <b/>
        <i/>
        <sz val="10"/>
        <rFont val="Arial"/>
        <family val="2"/>
        <charset val="238"/>
      </rPr>
      <t>sazby</t>
    </r>
    <r>
      <rPr>
        <i/>
        <sz val="10"/>
        <rFont val="Arial"/>
        <family val="2"/>
        <charset val="238"/>
      </rPr>
      <t xml:space="preserve"> za výkon </t>
    </r>
    <r>
      <rPr>
        <b/>
        <i/>
        <sz val="10"/>
        <rFont val="Arial"/>
        <family val="2"/>
        <charset val="238"/>
      </rPr>
      <t>základních povinností ve vztahu ke konkrétnímu Projektu</t>
    </r>
    <r>
      <rPr>
        <i/>
        <sz val="10"/>
        <rFont val="Arial"/>
        <family val="2"/>
        <charset val="238"/>
      </rPr>
      <t xml:space="preserve"> podle Přílohy 1 [Rozsah služeb] </t>
    </r>
    <r>
      <rPr>
        <b/>
        <i/>
        <sz val="10"/>
        <rFont val="Arial"/>
        <family val="2"/>
        <charset val="238"/>
      </rPr>
      <t>ve fázích 2 [Studie]</t>
    </r>
    <r>
      <rPr>
        <i/>
        <sz val="10"/>
        <rFont val="Arial"/>
        <family val="2"/>
        <charset val="238"/>
      </rPr>
      <t xml:space="preserve">, </t>
    </r>
    <r>
      <rPr>
        <b/>
        <i/>
        <sz val="10"/>
        <rFont val="Arial"/>
        <family val="2"/>
        <charset val="238"/>
      </rPr>
      <t>3 [Povolení]</t>
    </r>
    <r>
      <rPr>
        <i/>
        <sz val="10"/>
        <rFont val="Arial"/>
        <family val="2"/>
      </rPr>
      <t xml:space="preserve"> a </t>
    </r>
    <r>
      <rPr>
        <b/>
        <i/>
        <sz val="10"/>
        <rFont val="Arial"/>
        <family val="2"/>
        <charset val="238"/>
      </rPr>
      <t>4 [DVZ].</t>
    </r>
  </si>
  <si>
    <t>PLATEBNÍ MILNÍKY PAUŠÁLNÍCH SAZEB ZA VÝKON ZÁKLADNÍCH POVINNOSTÍ SE VZTAHEM KE KONKRÉTNÍMU PROJEKTU VE FÁZÍCH 2 [STUDIE], 3 [POVOLENÍ] A 4 [DVZ]</t>
  </si>
  <si>
    <t>JEDNOTKOVÉ SAZBY ZA VÝKON ZÁKLADNÍCH PVOINNOSTÍ VE VZTAHU KE KONKRÉTNÍMU PROJEKTU VE FÁZÍCH 2 [STUDIE], 3 [POVOLENÍ] A 4 [DVZ]</t>
  </si>
  <si>
    <t>číslo fáze</t>
  </si>
  <si>
    <t>název fáze</t>
  </si>
  <si>
    <t>část paušální sazby (%)</t>
  </si>
  <si>
    <t>platební milník</t>
  </si>
  <si>
    <t>Studie</t>
  </si>
  <si>
    <t>Povolení</t>
  </si>
  <si>
    <t>DVZ</t>
  </si>
  <si>
    <t>vydání potvrzení o převzetí výstupů</t>
  </si>
  <si>
    <t>nabytí právní moci / účinku Povolení</t>
  </si>
  <si>
    <t>uzavření Smlouvy o dílo</t>
  </si>
  <si>
    <r>
      <t xml:space="preserve">Každá paušální sazba uhrazena po splnění stanoveného </t>
    </r>
    <r>
      <rPr>
        <b/>
        <i/>
        <sz val="10"/>
        <rFont val="Arial"/>
        <family val="2"/>
      </rPr>
      <t>platebního milníku</t>
    </r>
    <r>
      <rPr>
        <i/>
        <sz val="10"/>
        <rFont val="Arial"/>
        <family val="2"/>
        <charset val="238"/>
      </rPr>
      <t xml:space="preserve"> ve </t>
    </r>
    <r>
      <rPr>
        <b/>
        <i/>
        <sz val="10"/>
        <rFont val="Arial"/>
        <family val="2"/>
      </rPr>
      <t>výši stanovené části</t>
    </r>
    <r>
      <rPr>
        <i/>
        <sz val="10"/>
        <rFont val="Arial"/>
        <family val="2"/>
        <charset val="238"/>
      </rPr>
      <t xml:space="preserve"> (je-li taková).</t>
    </r>
  </si>
  <si>
    <r>
      <rPr>
        <b/>
        <i/>
        <sz val="10"/>
        <color theme="1"/>
        <rFont val="Arial"/>
        <family val="2"/>
        <charset val="238"/>
      </rPr>
      <t>"MaR"</t>
    </r>
    <r>
      <rPr>
        <i/>
        <sz val="10"/>
        <color theme="1"/>
        <rFont val="Arial"/>
        <family val="2"/>
        <charset val="238"/>
      </rPr>
      <t xml:space="preserve"> je měření a regulace.</t>
    </r>
  </si>
  <si>
    <r>
      <rPr>
        <b/>
        <i/>
        <sz val="10"/>
        <color theme="1"/>
        <rFont val="Arial"/>
        <family val="2"/>
        <charset val="238"/>
      </rPr>
      <t xml:space="preserve">"Pasivní budova" </t>
    </r>
    <r>
      <rPr>
        <i/>
        <sz val="10"/>
        <color theme="1"/>
        <rFont val="Arial"/>
        <family val="2"/>
        <charset val="238"/>
      </rPr>
      <t>je budova s měrnou roční potřebou tepla na vytápění ≤ 15 kWh/m2.rok, měrnou neobnovitelnou primární energií ≤ 120 kWh/m2/rok, průvzdušností obálky budovy po dokončení stavby
 n50,N ≤ 0,6 [h-1] a instalovaným systémem nuceného větrání se zpětným získáváním tepla.</t>
    </r>
  </si>
  <si>
    <r>
      <t>"</t>
    </r>
    <r>
      <rPr>
        <b/>
        <i/>
        <sz val="10"/>
        <color theme="1"/>
        <rFont val="Arial"/>
        <family val="2"/>
        <charset val="238"/>
      </rPr>
      <t>Relevantní budova</t>
    </r>
    <r>
      <rPr>
        <i/>
        <sz val="10"/>
        <color theme="1"/>
        <rFont val="Arial"/>
        <family val="2"/>
        <charset val="238"/>
      </rPr>
      <t>" je jakákoli budova spadající podle CZ-CC do „SEKCE 1 – BUDOVY“, s výjimkou skupin "125 Budovy pro průmysl a skladování“ a "127 Budovy nebytové ostatní".</t>
    </r>
  </si>
  <si>
    <t>▪ společné povolení;</t>
  </si>
  <si>
    <t>▪ stavební povolení;</t>
  </si>
  <si>
    <t>▪ jakýkoli jiný akt obdobné povahy vydávaný podle dřívější právní úpravy nebo právního řádu země odlišné od České republiky.</t>
  </si>
  <si>
    <r>
      <t>"</t>
    </r>
    <r>
      <rPr>
        <b/>
        <i/>
        <sz val="10"/>
        <rFont val="Arial"/>
        <family val="2"/>
        <charset val="238"/>
      </rPr>
      <t>ZZVZ</t>
    </r>
    <r>
      <rPr>
        <i/>
        <sz val="10"/>
        <rFont val="Arial"/>
        <family val="2"/>
        <charset val="238"/>
      </rPr>
      <t>" je zákon č. 134/2016 Sb., o zadávání veřejných zakázek, ve znění pozdějších předpisů.</t>
    </r>
  </si>
  <si>
    <t>ano/ne</t>
  </si>
  <si>
    <t>Název</t>
  </si>
  <si>
    <t>Sídlo</t>
  </si>
  <si>
    <t>Dodavatel je malý či střední podnik</t>
  </si>
  <si>
    <t>Jméno a příjmení kontaktní osoby</t>
  </si>
  <si>
    <t>Telefon</t>
  </si>
  <si>
    <t>E-mail</t>
  </si>
  <si>
    <t>Společník 1 (vedoucí)</t>
  </si>
  <si>
    <r>
      <t xml:space="preserve">Na základě </t>
    </r>
    <r>
      <rPr>
        <b/>
        <i/>
        <sz val="10"/>
        <rFont val="Arial"/>
        <family val="2"/>
      </rPr>
      <t>jednotkových sazeb</t>
    </r>
    <r>
      <rPr>
        <i/>
        <sz val="10"/>
        <rFont val="Arial"/>
        <family val="2"/>
        <charset val="238"/>
      </rPr>
      <t xml:space="preserve"> a </t>
    </r>
    <r>
      <rPr>
        <b/>
        <i/>
        <sz val="10"/>
        <rFont val="Arial"/>
        <family val="2"/>
      </rPr>
      <t>tabulky předpokládaných prostorových požadavků</t>
    </r>
    <r>
      <rPr>
        <i/>
        <sz val="10"/>
        <rFont val="Arial"/>
        <family val="2"/>
        <charset val="238"/>
      </rPr>
      <t xml:space="preserve">, kterou musí Konzultant aktualizovat v každé stanovené fázi, se stanoví </t>
    </r>
    <r>
      <rPr>
        <b/>
        <i/>
        <sz val="10"/>
        <rFont val="Arial"/>
        <family val="2"/>
      </rPr>
      <t>paušální sazba za výkon základních povinností</t>
    </r>
    <r>
      <rPr>
        <i/>
        <sz val="10"/>
        <rFont val="Arial"/>
        <family val="2"/>
        <charset val="238"/>
      </rPr>
      <t xml:space="preserve"> ve vztahu ke konkrétnímu Projektu v takové fázi.</t>
    </r>
  </si>
  <si>
    <r>
      <t>sazba v Kč bez DPH / m</t>
    </r>
    <r>
      <rPr>
        <b/>
        <vertAlign val="superscript"/>
        <sz val="10"/>
        <color theme="0"/>
        <rFont val="Arial"/>
        <family val="2"/>
        <charset val="238"/>
      </rPr>
      <t>3</t>
    </r>
    <r>
      <rPr>
        <b/>
        <sz val="10"/>
        <color theme="0"/>
        <rFont val="Arial"/>
        <family val="2"/>
        <charset val="238"/>
      </rPr>
      <t xml:space="preserve"> ve fázích Služeb:</t>
    </r>
  </si>
  <si>
    <t>sazba v Kč
bez DPH / hodina</t>
  </si>
  <si>
    <t>sazba v Kč
bez DPH</t>
  </si>
  <si>
    <r>
      <t xml:space="preserve">Všechny částky jsou uvedeny </t>
    </r>
    <r>
      <rPr>
        <b/>
        <i/>
        <sz val="10"/>
        <color theme="1"/>
        <rFont val="Arial"/>
        <family val="2"/>
        <charset val="238"/>
      </rPr>
      <t>v celých Kč bez DPH</t>
    </r>
    <r>
      <rPr>
        <i/>
        <sz val="10"/>
        <color theme="1"/>
        <rFont val="Arial"/>
        <family val="2"/>
        <charset val="238"/>
      </rPr>
      <t>.</t>
    </r>
  </si>
  <si>
    <t>Dotčená část kvalifikace</t>
  </si>
  <si>
    <t>Rozsah závazku jiné osoby</t>
  </si>
  <si>
    <t>Rozsah subdodavatelského plnění</t>
  </si>
  <si>
    <t>název oceněného Návrhu nebo Realizace</t>
  </si>
  <si>
    <t>datum ocenění</t>
  </si>
  <si>
    <t>název nebo jiná specifikace ocenění</t>
  </si>
  <si>
    <t>doklad o ocenění</t>
  </si>
  <si>
    <t>DEFINICE A DALŠÍ PODMÍNKY</t>
  </si>
  <si>
    <r>
      <t>"</t>
    </r>
    <r>
      <rPr>
        <b/>
        <i/>
        <sz val="10"/>
        <color theme="1"/>
        <rFont val="Arial"/>
        <family val="2"/>
      </rPr>
      <t>Návrh</t>
    </r>
    <r>
      <rPr>
        <i/>
        <sz val="10"/>
        <color theme="1"/>
        <rFont val="Arial"/>
        <family val="2"/>
        <charset val="238"/>
      </rPr>
      <t>" je návrh Realizace v jakékoli podrobnosti.</t>
    </r>
  </si>
  <si>
    <r>
      <t>"</t>
    </r>
    <r>
      <rPr>
        <b/>
        <i/>
        <sz val="10"/>
        <color theme="1"/>
        <rFont val="Arial"/>
        <family val="2"/>
      </rPr>
      <t>Přehlídka</t>
    </r>
    <r>
      <rPr>
        <i/>
        <sz val="10"/>
        <color theme="1"/>
        <rFont val="Arial"/>
        <family val="2"/>
        <charset val="238"/>
      </rPr>
      <t>" je architektonická přehlídka splňující dále stanovené podmínky.</t>
    </r>
  </si>
  <si>
    <r>
      <t>"</t>
    </r>
    <r>
      <rPr>
        <b/>
        <i/>
        <sz val="10"/>
        <color theme="1"/>
        <rFont val="Arial"/>
        <family val="2"/>
      </rPr>
      <t>Soutěž</t>
    </r>
    <r>
      <rPr>
        <i/>
        <sz val="10"/>
        <color theme="1"/>
        <rFont val="Arial"/>
        <family val="2"/>
        <charset val="238"/>
      </rPr>
      <t>" je architektonická soutěž splňující dále stanovené podmínky.</t>
    </r>
  </si>
  <si>
    <r>
      <t>Pro </t>
    </r>
    <r>
      <rPr>
        <b/>
        <i/>
        <sz val="10"/>
        <color theme="1"/>
        <rFont val="Arial"/>
        <family val="2"/>
      </rPr>
      <t>Soutěž </t>
    </r>
    <r>
      <rPr>
        <i/>
        <sz val="10"/>
        <color theme="1"/>
        <rFont val="Arial"/>
        <family val="2"/>
        <charset val="238"/>
      </rPr>
      <t>nebo </t>
    </r>
    <r>
      <rPr>
        <b/>
        <i/>
        <sz val="10"/>
        <color theme="1"/>
        <rFont val="Arial"/>
        <family val="2"/>
      </rPr>
      <t>Přehlídku </t>
    </r>
    <r>
      <rPr>
        <i/>
        <sz val="10"/>
        <color theme="1"/>
        <rFont val="Arial"/>
        <family val="2"/>
        <charset val="238"/>
      </rPr>
      <t>muselo v době udělení deklarovaného ocenění platit, že:</t>
    </r>
  </si>
  <si>
    <r>
      <t xml:space="preserve">▪ podmínky přístupu i průběh byly pro všechny soutěžitele </t>
    </r>
    <r>
      <rPr>
        <b/>
        <i/>
        <sz val="10"/>
        <color theme="1"/>
        <rFont val="Arial"/>
        <family val="2"/>
      </rPr>
      <t>rovné</t>
    </r>
    <r>
      <rPr>
        <i/>
        <sz val="10"/>
        <color theme="1"/>
        <rFont val="Arial"/>
        <family val="2"/>
        <charset val="238"/>
      </rPr>
      <t xml:space="preserve"> a žádný ani potenciální soutěžitel jimi </t>
    </r>
    <r>
      <rPr>
        <b/>
        <i/>
        <sz val="10"/>
        <color theme="1"/>
        <rFont val="Arial"/>
        <family val="2"/>
      </rPr>
      <t>nemohl být diskriminován</t>
    </r>
    <r>
      <rPr>
        <i/>
        <sz val="10"/>
        <color theme="1"/>
        <rFont val="Arial"/>
        <family val="2"/>
        <charset val="238"/>
      </rPr>
      <t>;</t>
    </r>
  </si>
  <si>
    <r>
      <t xml:space="preserve">▪ průběh byl </t>
    </r>
    <r>
      <rPr>
        <b/>
        <i/>
        <sz val="10"/>
        <color theme="1"/>
        <rFont val="Arial"/>
        <family val="2"/>
      </rPr>
      <t>transparentní</t>
    </r>
    <r>
      <rPr>
        <i/>
        <sz val="10"/>
        <color theme="1"/>
        <rFont val="Arial"/>
        <family val="2"/>
        <charset val="238"/>
      </rPr>
      <t>;</t>
    </r>
  </si>
  <si>
    <r>
      <t xml:space="preserve">  (tuto podmínku zpravidla </t>
    </r>
    <r>
      <rPr>
        <b/>
        <i/>
        <sz val="10"/>
        <color theme="1"/>
        <rFont val="Arial"/>
        <family val="2"/>
      </rPr>
      <t>nesplňují</t>
    </r>
    <r>
      <rPr>
        <i/>
        <sz val="10"/>
        <color theme="1"/>
        <rFont val="Arial"/>
        <family val="2"/>
      </rPr>
      <t xml:space="preserve"> m</t>
    </r>
    <r>
      <rPr>
        <i/>
        <sz val="10"/>
        <color theme="1"/>
        <rFont val="Arial"/>
        <family val="2"/>
        <charset val="238"/>
      </rPr>
      <t xml:space="preserve">j. </t>
    </r>
    <r>
      <rPr>
        <b/>
        <i/>
        <sz val="10"/>
        <color theme="1"/>
        <rFont val="Arial"/>
        <family val="2"/>
      </rPr>
      <t>ocenění udělená na základě hlasování veřejnosti nebo soukromými subjekty</t>
    </r>
    <r>
      <rPr>
        <i/>
        <sz val="10"/>
        <color theme="1"/>
        <rFont val="Arial"/>
        <family val="2"/>
      </rPr>
      <t xml:space="preserve"> (např. ceny partnerů Přehlídky).</t>
    </r>
  </si>
  <si>
    <r>
      <t xml:space="preserve">▪ o udělení deklarovaného ocenění rozhodovala </t>
    </r>
    <r>
      <rPr>
        <b/>
        <i/>
        <sz val="10"/>
        <color theme="1"/>
        <rFont val="Arial"/>
        <family val="2"/>
      </rPr>
      <t>nestranná</t>
    </r>
    <r>
      <rPr>
        <i/>
        <sz val="10"/>
        <color theme="1"/>
        <rFont val="Arial"/>
        <family val="2"/>
        <charset val="238"/>
      </rPr>
      <t xml:space="preserve"> porota většinově zastoupena </t>
    </r>
    <r>
      <rPr>
        <b/>
        <i/>
        <sz val="10"/>
        <color theme="1"/>
        <rFont val="Arial"/>
        <family val="2"/>
      </rPr>
      <t>nezávislými</t>
    </r>
    <r>
      <rPr>
        <i/>
        <sz val="10"/>
        <color theme="1"/>
        <rFont val="Arial"/>
        <family val="2"/>
        <charset val="238"/>
      </rPr>
      <t xml:space="preserve"> architekty, projektanty a dalšími osobami, jejichž </t>
    </r>
    <r>
      <rPr>
        <b/>
        <i/>
        <sz val="10"/>
        <color theme="1"/>
        <rFont val="Arial"/>
        <family val="2"/>
      </rPr>
      <t>odbornost</t>
    </r>
    <r>
      <rPr>
        <i/>
        <sz val="10"/>
        <color theme="1"/>
        <rFont val="Arial"/>
        <family val="2"/>
        <charset val="238"/>
      </rPr>
      <t xml:space="preserve"> odpovídá předmětu Soutěže nebo Přehlídky, a zároveň byli v porotě </t>
    </r>
    <r>
      <rPr>
        <b/>
        <i/>
        <sz val="10"/>
        <color theme="1"/>
        <rFont val="Arial"/>
        <family val="2"/>
      </rPr>
      <t>alespoň 2 architekti</t>
    </r>
    <r>
      <rPr>
        <i/>
        <sz val="10"/>
        <color theme="1"/>
        <rFont val="Arial"/>
        <family val="2"/>
        <charset val="238"/>
      </rPr>
      <t>.</t>
    </r>
  </si>
  <si>
    <r>
      <t xml:space="preserve">
byl/a oceněn/a:
(a) </t>
    </r>
    <r>
      <rPr>
        <b/>
        <sz val="10"/>
        <rFont val="Arial"/>
        <family val="2"/>
      </rPr>
      <t>hlavní</t>
    </r>
    <r>
      <rPr>
        <sz val="10"/>
        <rFont val="Arial"/>
        <family val="2"/>
        <charset val="238"/>
      </rPr>
      <t xml:space="preserve"> cenou nebo hlavní cenou v určité kategorii nebo hlavní odměnou
     (</t>
    </r>
    <r>
      <rPr>
        <b/>
        <sz val="10"/>
        <rFont val="Arial"/>
        <family val="2"/>
      </rPr>
      <t>2 dílčí body</t>
    </r>
    <r>
      <rPr>
        <sz val="10"/>
        <rFont val="Arial"/>
        <family val="2"/>
        <charset val="238"/>
      </rPr>
      <t xml:space="preserve">); nebo
(b) </t>
    </r>
    <r>
      <rPr>
        <b/>
        <sz val="10"/>
        <rFont val="Arial"/>
        <family val="2"/>
      </rPr>
      <t>jinou než hlavní</t>
    </r>
    <r>
      <rPr>
        <sz val="10"/>
        <rFont val="Arial"/>
        <family val="2"/>
      </rPr>
      <t xml:space="preserve"> cenou nebo jinou než hl</t>
    </r>
    <r>
      <rPr>
        <sz val="10"/>
        <rFont val="Arial"/>
        <family val="2"/>
        <charset val="238"/>
      </rPr>
      <t>avní cenou v určité kategorii nebo jinou
     než hlavní odměnou nebo čestným uznáním, čestným označením
     nebo jiným oceněním (nikoli však pouze nominací)
     (</t>
    </r>
    <r>
      <rPr>
        <b/>
        <sz val="10"/>
        <rFont val="Arial"/>
        <family val="2"/>
      </rPr>
      <t>1 dílčí bod</t>
    </r>
    <r>
      <rPr>
        <sz val="10"/>
        <rFont val="Arial"/>
        <family val="2"/>
        <charset val="238"/>
      </rPr>
      <t xml:space="preserve">),
přičemž:
▪ jednalo se o Realizaci </t>
    </r>
    <r>
      <rPr>
        <b/>
        <sz val="10"/>
        <rFont val="Arial"/>
        <family val="2"/>
      </rPr>
      <t>Relevantní budovy</t>
    </r>
    <r>
      <rPr>
        <sz val="10"/>
        <rFont val="Arial"/>
        <family val="2"/>
        <charset val="238"/>
      </rPr>
      <t xml:space="preserve">;
▪ předpokládané náklady Realizace byly alespoň </t>
    </r>
    <r>
      <rPr>
        <b/>
        <sz val="10"/>
        <rFont val="Arial"/>
        <family val="2"/>
      </rPr>
      <t xml:space="preserve">50 mil. Kč bez DPH
</t>
    </r>
  </si>
  <si>
    <t>předpokládané náklady
Realizace
(Kč bez DPH)</t>
  </si>
  <si>
    <t>vykonává veškerá práva a povinnosti hlavního projektanta podle Smlouvy</t>
  </si>
  <si>
    <t xml:space="preserve">
klient byl s účastí dané osoby plně spokojen 
(neměl výhrady, nebo měl jen drobné výhrady)
</t>
  </si>
  <si>
    <t xml:space="preserve">
klient byl s účastí dané osoby spíše spokojen 
(měl i podstatnější výhrady, ale nebyl nespokojen)
</t>
  </si>
  <si>
    <r>
      <rPr>
        <sz val="10"/>
        <color rgb="FF000000"/>
        <rFont val="Arial"/>
        <family val="2"/>
        <charset val="238"/>
      </rPr>
      <t xml:space="preserve">
▪ koordinaci BIM za využití </t>
    </r>
    <r>
      <rPr>
        <b/>
        <sz val="10"/>
        <color rgb="FF000000"/>
        <rFont val="Arial"/>
        <family val="2"/>
        <charset val="238"/>
      </rPr>
      <t>digitálních</t>
    </r>
    <r>
      <rPr>
        <sz val="10"/>
        <color rgb="FF000000"/>
        <rFont val="Arial"/>
        <family val="2"/>
        <charset val="238"/>
      </rPr>
      <t xml:space="preserve"> </t>
    </r>
    <r>
      <rPr>
        <b/>
        <sz val="10"/>
        <color rgb="FF000000"/>
        <rFont val="Arial"/>
        <family val="2"/>
        <charset val="238"/>
      </rPr>
      <t>nástrojů pro kontrolu kvality informací</t>
    </r>
    <r>
      <rPr>
        <sz val="10"/>
        <color rgb="FF000000"/>
        <rFont val="Arial"/>
        <family val="2"/>
      </rPr>
      <t>;</t>
    </r>
    <r>
      <rPr>
        <b/>
        <sz val="10"/>
        <color rgb="FF000000"/>
        <rFont val="Arial"/>
        <family val="2"/>
        <charset val="238"/>
      </rPr>
      <t xml:space="preserve">
</t>
    </r>
    <r>
      <rPr>
        <sz val="10"/>
        <color rgb="FF000000"/>
        <rFont val="Arial"/>
        <family val="2"/>
        <charset val="238"/>
      </rPr>
      <t xml:space="preserve">▪ </t>
    </r>
    <r>
      <rPr>
        <b/>
        <sz val="10"/>
        <color rgb="FF000000"/>
        <rFont val="Arial"/>
        <family val="2"/>
        <charset val="238"/>
      </rPr>
      <t xml:space="preserve">práci s nástroji pro vytváření informací metodou BIM </t>
    </r>
    <r>
      <rPr>
        <sz val="10"/>
        <color rgb="FF000000"/>
        <rFont val="Arial"/>
        <family val="2"/>
        <charset val="238"/>
      </rPr>
      <t xml:space="preserve">užívaných na dotčeném
  projektu 
v souladu s mezinárodním standardem </t>
    </r>
    <r>
      <rPr>
        <b/>
        <sz val="10"/>
        <color rgb="FF000000"/>
        <rFont val="Arial"/>
        <family val="2"/>
        <charset val="238"/>
      </rPr>
      <t>ISO 19650</t>
    </r>
    <r>
      <rPr>
        <sz val="10"/>
        <color rgb="FF000000"/>
        <rFont val="Arial"/>
        <family val="2"/>
        <charset val="238"/>
      </rPr>
      <t xml:space="preserve">, standardy vydanými </t>
    </r>
    <r>
      <rPr>
        <b/>
        <sz val="10"/>
        <color rgb="FF000000"/>
        <rFont val="Arial"/>
        <family val="2"/>
        <charset val="238"/>
      </rPr>
      <t>Státním fondem dopravní infrastruktury</t>
    </r>
    <r>
      <rPr>
        <sz val="10"/>
        <color rgb="FF000000"/>
        <rFont val="Arial"/>
        <family val="2"/>
        <charset val="238"/>
      </rPr>
      <t xml:space="preserve"> nebo standardy vydanými odborem Koncepce BIM pod </t>
    </r>
    <r>
      <rPr>
        <b/>
        <sz val="10"/>
        <color rgb="FF000000"/>
        <rFont val="Arial"/>
        <family val="2"/>
        <charset val="238"/>
      </rPr>
      <t>Českou agenturou pro standardiza</t>
    </r>
    <r>
      <rPr>
        <b/>
        <sz val="10"/>
        <rFont val="Arial"/>
        <family val="2"/>
        <charset val="238"/>
      </rPr>
      <t>ci</t>
    </r>
    <r>
      <rPr>
        <sz val="10"/>
        <rFont val="Arial"/>
        <family val="2"/>
        <charset val="238"/>
      </rPr>
      <t>, a to v jakékoli fázi životního cyklu projektu,</t>
    </r>
    <r>
      <rPr>
        <sz val="10"/>
        <color rgb="FF000000"/>
        <rFont val="Arial"/>
        <family val="2"/>
        <charset val="238"/>
      </rPr>
      <t xml:space="preserve"> přičemž:
▪ předmětem projektu byla </t>
    </r>
    <r>
      <rPr>
        <b/>
        <sz val="10"/>
        <color rgb="FF000000"/>
        <rFont val="Arial"/>
        <family val="2"/>
        <charset val="238"/>
      </rPr>
      <t>Realizace budovy</t>
    </r>
    <r>
      <rPr>
        <sz val="10"/>
        <color rgb="FF000000"/>
        <rFont val="Arial"/>
        <family val="2"/>
        <charset val="238"/>
      </rPr>
      <t xml:space="preserve"> spadající do SEKCE 1 – BUDOVY
  Klasifikace CZ-CC;
▪ předpokládané náklady Realizace byly alespoň </t>
    </r>
    <r>
      <rPr>
        <b/>
        <sz val="10"/>
        <color rgb="FF000000"/>
        <rFont val="Arial"/>
        <family val="2"/>
        <charset val="238"/>
      </rPr>
      <t>100 mil.</t>
    </r>
    <r>
      <rPr>
        <sz val="10"/>
        <color rgb="FF000000"/>
        <rFont val="Arial"/>
        <family val="2"/>
        <charset val="238"/>
      </rPr>
      <t xml:space="preserve"> Kč bez DPH
</t>
    </r>
  </si>
  <si>
    <r>
      <t xml:space="preserve">
zpracování </t>
    </r>
    <r>
      <rPr>
        <b/>
        <sz val="10"/>
        <rFont val="Arial"/>
        <family val="2"/>
        <charset val="238"/>
      </rPr>
      <t>DSP</t>
    </r>
    <r>
      <rPr>
        <sz val="10"/>
        <rFont val="Arial"/>
        <family val="2"/>
        <charset val="238"/>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250 mil. Kč bez DPH</t>
    </r>
    <r>
      <rPr>
        <sz val="10"/>
        <rFont val="Arial"/>
        <family val="2"/>
        <charset val="238"/>
      </rPr>
      <t xml:space="preserve">
</t>
    </r>
  </si>
  <si>
    <r>
      <t xml:space="preserve">
zpracování </t>
    </r>
    <r>
      <rPr>
        <b/>
        <sz val="10"/>
        <rFont val="Arial"/>
        <family val="2"/>
        <charset val="238"/>
      </rPr>
      <t>DSP</t>
    </r>
    <r>
      <rPr>
        <sz val="10"/>
        <rFont val="Arial"/>
        <family val="2"/>
        <charset val="238"/>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[Reference musí být odlišná od reference uvedené u parametru 2.1]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</si>
  <si>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250 mil. Kč bez DPH</t>
    </r>
    <r>
      <rPr>
        <sz val="10"/>
        <rFont val="Arial"/>
        <family val="2"/>
        <charset val="238"/>
      </rPr>
      <t xml:space="preserve">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</si>
  <si>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[Reference musí být odlišná od reference uvedené u parametru 2.3]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</si>
  <si>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pro</t>
    </r>
    <r>
      <rPr>
        <sz val="10"/>
        <rFont val="Arial"/>
        <family val="2"/>
      </rPr>
      <t xml:space="preserve">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referenci, u které bylo dotčené řízení o vydání Rozhodnutí zastaveno z důsledku pochybení zpracovatele žádosti.]</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</si>
  <si>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pro</t>
    </r>
    <r>
      <rPr>
        <sz val="10"/>
        <rFont val="Arial"/>
        <family val="2"/>
      </rPr>
      <t xml:space="preserve">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charset val="238"/>
      </rPr>
      <t>1</t>
    </r>
    <r>
      <rPr>
        <b/>
        <sz val="10"/>
        <rFont val="Arial"/>
        <family val="2"/>
      </rPr>
      <t>00 mil. Kč bez DPH</t>
    </r>
    <r>
      <rPr>
        <sz val="10"/>
        <rFont val="Arial"/>
        <family val="2"/>
        <charset val="238"/>
      </rPr>
      <t xml:space="preserve">
</t>
    </r>
    <r>
      <rPr>
        <b/>
        <i/>
        <sz val="10"/>
        <rFont val="Arial"/>
        <family val="2"/>
        <charset val="238"/>
      </rPr>
      <t>[Nesmíte uvést referenci, u které bylo dotčené řízení o vydání Rozhodnutí zastaveno z důsledku pochybení zpracovatele žádosti. Reference musí být odlišná od reference uvedené u parametru 2.5]</t>
    </r>
    <r>
      <rPr>
        <sz val="10"/>
        <rFont val="Arial"/>
        <family val="2"/>
        <charset val="238"/>
      </rPr>
      <t xml:space="preserve">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</si>
  <si>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[Zkušenost musí být odlišná od zkušeností uvedených u parametrů s počátečním číslem 3.3]</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</si>
  <si>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t>
    </r>
    <r>
      <rPr>
        <sz val="10"/>
        <rFont val="Arial"/>
        <family val="2"/>
      </rPr>
      <t xml:space="preserve">ro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zkušenost, u které bylo dotčené řízení o vydání Rozhodnutí zastaveno z důsledku pochybení zpracovatele žádosti.]</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</si>
  <si>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t>
    </r>
    <r>
      <rPr>
        <sz val="10"/>
        <rFont val="Arial"/>
        <family val="2"/>
      </rPr>
      <t xml:space="preserve">o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zkušenost, u které bylo dotčené řízení o vydání Rozhodnutí zastaveno z důsledku pochybení zpracovatele žádosti.]</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</si>
  <si>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charset val="238"/>
      </rPr>
      <t>250 mil. Kč bez DPH</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</si>
  <si>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charset val="238"/>
      </rPr>
      <t>100 mil.</t>
    </r>
    <r>
      <rPr>
        <sz val="10"/>
        <rFont val="Arial"/>
        <family val="2"/>
        <charset val="238"/>
      </rPr>
      <t xml:space="preserve"> Kč bez DPH
</t>
    </r>
    <r>
      <rPr>
        <b/>
        <i/>
        <sz val="10"/>
        <rFont val="Arial"/>
        <family val="2"/>
        <charset val="238"/>
      </rPr>
      <t xml:space="preserve">[Zkušenost musí být odlišná od zkušeností uvedených u parametrů s počátečním číslem 3.1]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</si>
  <si>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t>
    </r>
    <r>
      <rPr>
        <b/>
        <sz val="10"/>
        <rFont val="Arial"/>
        <family val="2"/>
      </rPr>
      <t xml:space="preserve"> Re</t>
    </r>
    <r>
      <rPr>
        <b/>
        <sz val="10"/>
        <rFont val="Arial"/>
        <family val="2"/>
        <charset val="238"/>
      </rPr>
      <t>levantní budovy</t>
    </r>
    <r>
      <rPr>
        <sz val="10"/>
        <rFont val="Arial"/>
        <family val="2"/>
        <charset val="238"/>
      </rPr>
      <t xml:space="preserve">, přičemž:
▪ předpokládané náklady Realizace byly alespoň </t>
    </r>
    <r>
      <rPr>
        <b/>
        <sz val="10"/>
        <rFont val="Arial"/>
        <family val="2"/>
        <charset val="238"/>
      </rPr>
      <t>250 mil. Kč bez DPH</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</si>
  <si>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[Zkušenost musí být odlišná od zkušeností uvedených u parametrů s počátečním číslem 3.1.]
</t>
    </r>
  </si>
  <si>
    <r>
      <t xml:space="preserve">
zpracování a předání </t>
    </r>
    <r>
      <rPr>
        <b/>
        <sz val="10"/>
        <rFont val="Arial"/>
        <family val="2"/>
        <charset val="238"/>
      </rPr>
      <t>DSP</t>
    </r>
    <r>
      <rPr>
        <sz val="10"/>
        <rFont val="Arial"/>
        <family val="2"/>
      </rPr>
      <t xml:space="preserve">, </t>
    </r>
    <r>
      <rPr>
        <b/>
        <sz val="10"/>
        <rFont val="Arial"/>
        <family val="2"/>
        <charset val="238"/>
      </rPr>
      <t>DUSP</t>
    </r>
    <r>
      <rPr>
        <sz val="10"/>
        <rFont val="Arial"/>
        <family val="2"/>
      </rPr>
      <t xml:space="preserve"> nebo </t>
    </r>
    <r>
      <rPr>
        <b/>
        <sz val="10"/>
        <rFont val="Arial"/>
        <family val="2"/>
        <charset val="238"/>
      </rPr>
      <t>DPS</t>
    </r>
    <r>
      <rPr>
        <sz val="10"/>
        <rFont val="Arial"/>
        <family val="2"/>
      </rPr>
      <t xml:space="preserve"> Realizace </t>
    </r>
    <r>
      <rPr>
        <b/>
        <sz val="10"/>
        <rFont val="Arial"/>
        <family val="2"/>
        <charset val="238"/>
      </rPr>
      <t>Pasivní budovy</t>
    </r>
    <r>
      <rPr>
        <sz val="10"/>
        <rFont val="Arial"/>
        <family val="2"/>
        <charset val="238"/>
      </rPr>
      <t xml:space="preserve">, přičemž:
▪ předpokládané náklady Realizace byly alespoň </t>
    </r>
    <r>
      <rPr>
        <b/>
        <sz val="10"/>
        <rFont val="Arial"/>
        <family val="2"/>
        <charset val="238"/>
      </rPr>
      <t>4 mil. Kč bez DPH</t>
    </r>
    <r>
      <rPr>
        <sz val="10"/>
        <rFont val="Arial"/>
        <family val="2"/>
        <charset val="238"/>
      </rPr>
      <t xml:space="preserve">
</t>
    </r>
  </si>
  <si>
    <r>
      <t xml:space="preserve">
bylo uděleno v průběhu </t>
    </r>
    <r>
      <rPr>
        <b/>
        <sz val="10"/>
        <color theme="1"/>
        <rFont val="Arial"/>
        <family val="2"/>
      </rPr>
      <t>10 let</t>
    </r>
    <r>
      <rPr>
        <sz val="10"/>
        <color theme="1"/>
        <rFont val="Arial"/>
        <family val="2"/>
        <charset val="238"/>
      </rPr>
      <t xml:space="preserve"> před zahájením řízení, nebo po zahájení řízení
</t>
    </r>
  </si>
  <si>
    <r>
      <t xml:space="preserve">
bylo uděleno v Soutěži nebo Přehlídce splňující podmínky podle definice uvedené níže
</t>
    </r>
    <r>
      <rPr>
        <b/>
        <i/>
        <sz val="10"/>
        <rFont val="Arial"/>
        <family val="2"/>
      </rPr>
      <t>[Tyto podmínky si důkladně prostudujte! Některé soutěže či přehlídky je nemusí splňovat např. z hlediska složení poroty.]</t>
    </r>
    <r>
      <rPr>
        <sz val="10"/>
        <rFont val="Arial"/>
        <family val="2"/>
        <charset val="238"/>
      </rPr>
      <t xml:space="preserve">
</t>
    </r>
  </si>
  <si>
    <r>
      <t xml:space="preserve">
daná osoba byla </t>
    </r>
    <r>
      <rPr>
        <b/>
        <sz val="10"/>
        <rFont val="Arial"/>
        <family val="2"/>
      </rPr>
      <t>autorem</t>
    </r>
    <r>
      <rPr>
        <sz val="10"/>
        <rFont val="Arial"/>
        <family val="2"/>
        <charset val="238"/>
      </rPr>
      <t xml:space="preserve"> nebo </t>
    </r>
    <r>
      <rPr>
        <b/>
        <sz val="10"/>
        <rFont val="Arial"/>
        <family val="2"/>
      </rPr>
      <t>spoluautorem</t>
    </r>
    <r>
      <rPr>
        <sz val="10"/>
        <rFont val="Arial"/>
        <family val="2"/>
        <charset val="238"/>
      </rPr>
      <t xml:space="preserve"> oceněného Návrhu nebo Návrhu oceněné Realizace
</t>
    </r>
  </si>
  <si>
    <r>
      <t xml:space="preserve">Žádná osoba </t>
    </r>
    <r>
      <rPr>
        <b/>
        <i/>
        <sz val="10"/>
        <rFont val="Arial"/>
        <family val="2"/>
        <charset val="238"/>
      </rPr>
      <t>nesmí</t>
    </r>
    <r>
      <rPr>
        <i/>
        <sz val="10"/>
        <rFont val="Arial"/>
        <family val="2"/>
        <charset val="238"/>
      </rPr>
      <t xml:space="preserve"> zastávat </t>
    </r>
    <r>
      <rPr>
        <b/>
        <i/>
        <sz val="10"/>
        <rFont val="Arial"/>
        <family val="2"/>
        <charset val="238"/>
      </rPr>
      <t>více pozic s výjimkou osoby navržené na pozici Specialista na pasivní stavby nebo Koordinátor BIM</t>
    </r>
    <r>
      <rPr>
        <i/>
        <sz val="10"/>
        <rFont val="Arial"/>
        <family val="2"/>
      </rPr>
      <t>.</t>
    </r>
  </si>
  <si>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t>
    </r>
    <r>
      <rPr>
        <b/>
        <i/>
        <sz val="10"/>
        <color theme="1"/>
        <rFont val="Arial"/>
        <family val="2"/>
        <charset val="238"/>
      </rPr>
      <t>nesmíte uvést zkušenost týkající se shodné Realizace</t>
    </r>
    <r>
      <rPr>
        <i/>
        <sz val="10"/>
        <color theme="1"/>
        <rFont val="Arial"/>
        <family val="2"/>
        <charset val="238"/>
      </rPr>
      <t>.</t>
    </r>
  </si>
  <si>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t>
    </r>
    <r>
      <rPr>
        <b/>
        <i/>
        <sz val="10"/>
        <color theme="1"/>
        <rFont val="Arial"/>
        <family val="2"/>
        <charset val="238"/>
      </rPr>
      <t>nesmíte uvést referenci týkající se shodné Realizace</t>
    </r>
    <r>
      <rPr>
        <i/>
        <sz val="10"/>
        <color theme="1"/>
        <rFont val="Arial"/>
        <family val="2"/>
        <charset val="238"/>
      </rPr>
      <t>.</t>
    </r>
  </si>
  <si>
    <t>Hlavní inženýr projektu</t>
  </si>
  <si>
    <t>Specialista na technická zařízení budov</t>
  </si>
  <si>
    <t>Specialista na inženýrsko-geologický průzkum</t>
  </si>
  <si>
    <t>Specialista na pozemní komunikace</t>
  </si>
  <si>
    <t>Specialista na nakládání se srážkovými vodami</t>
  </si>
  <si>
    <t>Geodet</t>
  </si>
  <si>
    <t>Specialista na inženýrskou činnost</t>
  </si>
  <si>
    <t>Specialista na akustiku</t>
  </si>
  <si>
    <t>Specialista na slaboproud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</si>
</sst>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
    <numFmt numFmtId="166" formatCode="_-* #,##0_-;\-* #,##0_-;_-* &quot;-&quot;??_-;_-@_-"/>
  </numFmts>
  <fonts count="41" x14ac:knownFonts="1">
    <font>
      <sz val="10"/>
      <color theme="1"/>
      <name val="Arial"/>
      <family val="2"/>
      <charset val="238"/>
    </font>
    <font>
      <b/>
      <sz val="30"/>
      <color rgb="FFC26161"/>
      <name val="Arial"/>
      <family val="2"/>
      <charset val="238"/>
    </font>
    <font>
      <sz val="10"/>
      <color theme="1"/>
      <name val="Arial"/>
      <family val="2"/>
      <charset val="238"/>
    </font>
    <font>
      <b/>
      <sz val="10"/>
      <color theme="1"/>
      <name val="Arial"/>
      <family val="2"/>
      <charset val="238"/>
    </font>
    <font>
      <i/>
      <sz val="10"/>
      <color theme="1"/>
      <name val="Arial"/>
      <family val="2"/>
      <charset val="238"/>
    </font>
    <font>
      <b/>
      <sz val="15"/>
      <color rgb="FFC26161"/>
      <name val="Arial"/>
      <family val="2"/>
      <charset val="238"/>
    </font>
    <font>
      <b/>
      <i/>
      <sz val="15"/>
      <color rgb="FFC26161"/>
      <name val="Arial"/>
      <family val="2"/>
      <charset val="238"/>
    </font>
    <font>
      <b/>
      <i/>
      <sz val="10"/>
      <color theme="1"/>
      <name val="Arial"/>
      <family val="2"/>
      <charset val="238"/>
    </font>
    <font>
      <sz val="15"/>
      <color rgb="FFC26161"/>
      <name val="Arial"/>
      <family val="2"/>
      <charset val="238"/>
    </font>
    <font>
      <i/>
      <sz val="15"/>
      <color rgb="FFC26161"/>
      <name val="Arial"/>
      <family val="2"/>
      <charset val="238"/>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0"/>
      <name val="Arial"/>
      <family val="2"/>
      <charset val="238"/>
    </font>
    <font>
      <b/>
      <sz val="12"/>
      <name val="Arial"/>
      <family val="2"/>
      <charset val="238"/>
    </font>
    <font>
      <i/>
      <sz val="10"/>
      <name val="Arial"/>
      <family val="2"/>
      <charset val="238"/>
    </font>
    <font>
      <sz val="10"/>
      <color rgb="FFFF0000"/>
      <name val="Arial"/>
      <family val="2"/>
      <charset val="238"/>
    </font>
    <font>
      <sz val="10"/>
      <color theme="1"/>
      <name val="Tahoma"/>
      <family val="2"/>
      <charset val="238"/>
    </font>
    <font>
      <b/>
      <i/>
      <sz val="10"/>
      <name val="Arial"/>
      <family val="2"/>
      <charset val="238"/>
    </font>
    <font>
      <b/>
      <i/>
      <sz val="10"/>
      <color rgb="FFC26161"/>
      <name val="Arial"/>
      <family val="2"/>
      <charset val="238"/>
    </font>
    <font>
      <sz val="12"/>
      <color theme="1"/>
      <name val="Arial"/>
      <family val="2"/>
      <charset val="238"/>
    </font>
    <font>
      <b/>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sz val="10"/>
      <color theme="1"/>
      <name val="Arial"/>
      <family val="2"/>
    </font>
    <font>
      <b/>
      <sz val="12"/>
      <color theme="1"/>
      <name val="Arial"/>
      <family val="2"/>
      <charset val="238"/>
    </font>
    <font>
      <b/>
      <sz val="10"/>
      <color theme="0"/>
      <name val="Arial"/>
      <family val="2"/>
      <charset val="238"/>
    </font>
    <font>
      <sz val="8"/>
      <name val="Arial"/>
      <family val="2"/>
      <charset val="238"/>
    </font>
    <font>
      <b/>
      <sz val="16"/>
      <color theme="1"/>
      <name val="Arial"/>
      <family val="2"/>
      <charset val="238"/>
    </font>
    <font>
      <b/>
      <vertAlign val="superscript"/>
      <sz val="10"/>
      <color theme="0"/>
      <name val="Arial"/>
      <family val="2"/>
      <charset val="238"/>
    </font>
    <font>
      <sz val="10"/>
      <color rgb="FFE4B8B8"/>
      <name val="Arial"/>
      <family val="2"/>
      <charset val="238"/>
    </font>
    <font>
      <i/>
      <sz val="10"/>
      <color theme="1"/>
      <name val="Arial"/>
      <family val="2"/>
    </font>
    <font>
      <b/>
      <i/>
      <sz val="10"/>
      <color theme="1"/>
      <name val="Arial"/>
      <family val="2"/>
    </font>
    <font>
      <i/>
      <sz val="10"/>
      <name val="Arial"/>
      <family val="2"/>
    </font>
    <font>
      <b/>
      <i/>
      <sz val="10"/>
      <name val="Arial"/>
      <family val="2"/>
    </font>
    <font>
      <b/>
      <sz val="10"/>
      <color theme="1"/>
      <name val="Arial"/>
      <family val="2"/>
    </font>
    <font>
      <b/>
      <sz val="10"/>
      <name val="Arial"/>
      <family val="2"/>
    </font>
    <font>
      <sz val="10"/>
      <name val="Arial"/>
      <family val="2"/>
    </font>
    <font>
      <sz val="10"/>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bgColor indexed="64"/>
      </patternFill>
    </fill>
    <fill>
      <patternFill patternType="solid">
        <fgColor rgb="FFC26161"/>
        <bgColor indexed="64"/>
      </patternFill>
    </fill>
    <fill>
      <patternFill patternType="solid">
        <fgColor theme="0" tint="-0.14999847407452621"/>
        <bgColor indexed="64"/>
      </patternFill>
    </fill>
    <fill>
      <patternFill patternType="solid">
        <fgColor rgb="FFEFD5D5"/>
        <bgColor indexed="64"/>
      </patternFill>
    </fill>
    <fill>
      <patternFill patternType="solid">
        <fgColor rgb="FFE4B8B8"/>
        <bgColor indexed="64"/>
      </patternFill>
    </fill>
  </fills>
  <borders count="36">
    <border>
      <left/>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dashed">
        <color auto="1"/>
      </top>
      <bottom/>
      <diagonal/>
    </border>
    <border>
      <left/>
      <right/>
      <top/>
      <bottom style="dashed">
        <color auto="1"/>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indexed="64"/>
      </top>
      <bottom style="medium">
        <color indexed="64"/>
      </bottom>
      <diagonal/>
    </border>
    <border>
      <left style="thin">
        <color auto="1"/>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2">
    <xf numFmtId="0" fontId="0" fillId="0" borderId="0">
      <alignment vertical="center"/>
    </xf>
    <xf numFmtId="0" fontId="10" fillId="0" borderId="0" applyNumberFormat="0" applyFill="0" applyBorder="0" applyAlignment="0" applyProtection="0"/>
    <xf numFmtId="0" fontId="11" fillId="0" borderId="21" applyNumberFormat="0" applyFill="0" applyAlignment="0" applyProtection="0"/>
    <xf numFmtId="0" fontId="12" fillId="0" borderId="22" applyNumberFormat="0" applyFill="0" applyAlignment="0" applyProtection="0"/>
    <xf numFmtId="0" fontId="13" fillId="0" borderId="23" applyNumberFormat="0" applyFill="0" applyAlignment="0" applyProtection="0"/>
    <xf numFmtId="0" fontId="14" fillId="0" borderId="0" applyNumberFormat="0" applyFill="0" applyBorder="0" applyProtection="0">
      <alignment vertical="center"/>
    </xf>
    <xf numFmtId="49" fontId="1" fillId="0" borderId="0" applyNumberFormat="0">
      <alignment horizontal="left" vertical="center"/>
    </xf>
    <xf numFmtId="0" fontId="5" fillId="0" borderId="2">
      <alignment horizontal="left"/>
    </xf>
    <xf numFmtId="0" fontId="6" fillId="0" borderId="2">
      <alignment horizontal="left"/>
    </xf>
    <xf numFmtId="49" fontId="15" fillId="0" borderId="2" applyNumberFormat="0">
      <alignment horizontal="left" vertical="center"/>
    </xf>
    <xf numFmtId="0" fontId="21" fillId="0" borderId="0" applyAlignment="0" applyProtection="0">
      <alignment horizontal="left" vertical="center"/>
    </xf>
    <xf numFmtId="9" fontId="2" fillId="0" borderId="0" applyFont="0" applyFill="0" applyBorder="0" applyAlignment="0" applyProtection="0"/>
  </cellStyleXfs>
  <cellXfs count="400">
    <xf numFmtId="0" fontId="0" fillId="0" borderId="0" xfId="0">
      <alignment vertical="center"/>
    </xf>
    <xf numFmtId="0" fontId="1" fillId="0" borderId="0" xfId="6" applyNumberFormat="1">
      <alignment horizontal="left" vertical="center"/>
    </xf>
    <xf numFmtId="0" fontId="6" fillId="0" borderId="2" xfId="8">
      <alignment horizontal="left"/>
    </xf>
    <xf numFmtId="0" fontId="5" fillId="0" borderId="2" xfId="7">
      <alignment horizontal="left"/>
    </xf>
    <xf numFmtId="49" fontId="0" fillId="0" borderId="7" xfId="0" applyNumberFormat="1" applyBorder="1" applyAlignment="1">
      <alignment horizontal="center" vertical="center" wrapText="1"/>
    </xf>
    <xf numFmtId="49" fontId="0" fillId="0" borderId="5" xfId="0" applyNumberForma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5" fillId="0" borderId="2" xfId="0" applyFont="1" applyBorder="1" applyAlignment="1">
      <alignment horizontal="left" vertical="center" wrapText="1"/>
    </xf>
    <xf numFmtId="0" fontId="2" fillId="0" borderId="2" xfId="0" applyFont="1" applyBorder="1" applyAlignment="1">
      <alignment horizontal="left" vertical="center"/>
    </xf>
    <xf numFmtId="0" fontId="15" fillId="0" borderId="2" xfId="9" applyNumberFormat="1">
      <alignment horizontal="left" vertical="center"/>
    </xf>
    <xf numFmtId="0" fontId="0" fillId="0" borderId="0" xfId="0" applyAlignment="1">
      <alignment horizontal="left" vertical="center" inden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2" fillId="0" borderId="25" xfId="0" applyFont="1" applyBorder="1" applyAlignment="1">
      <alignment horizontal="center" vertical="center" wrapText="1"/>
    </xf>
    <xf numFmtId="0" fontId="2" fillId="0" borderId="19" xfId="0" applyFont="1" applyBorder="1" applyAlignment="1">
      <alignment horizontal="center" vertical="center"/>
    </xf>
    <xf numFmtId="0" fontId="2" fillId="0" borderId="19" xfId="0" applyFont="1" applyBorder="1" applyAlignment="1">
      <alignment horizontal="left" vertical="center" wrapText="1"/>
    </xf>
    <xf numFmtId="0" fontId="2" fillId="0" borderId="19" xfId="0" applyFont="1" applyBorder="1" applyAlignment="1">
      <alignment horizontal="left" vertical="center"/>
    </xf>
    <xf numFmtId="0" fontId="4" fillId="0" borderId="0" xfId="0" applyFont="1" applyAlignment="1">
      <alignment horizontal="left" vertical="center" wrapText="1"/>
    </xf>
    <xf numFmtId="0" fontId="6"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0" xfId="0" applyFont="1" applyAlignment="1">
      <alignment horizontal="left" vertical="center"/>
    </xf>
    <xf numFmtId="0" fontId="5" fillId="0" borderId="2" xfId="0" applyFont="1" applyBorder="1" applyAlignment="1">
      <alignment horizontal="left" vertical="center"/>
    </xf>
    <xf numFmtId="0" fontId="6" fillId="0" borderId="2" xfId="0" applyFont="1" applyBorder="1" applyAlignment="1">
      <alignment horizontal="left" vertical="center"/>
    </xf>
    <xf numFmtId="0" fontId="4" fillId="0" borderId="18" xfId="0" applyFont="1" applyBorder="1" applyAlignment="1">
      <alignment horizontal="left" vertical="center"/>
    </xf>
    <xf numFmtId="0" fontId="2" fillId="0" borderId="18" xfId="0" applyFont="1" applyBorder="1" applyAlignment="1">
      <alignment horizontal="left" vertical="center" wrapText="1"/>
    </xf>
    <xf numFmtId="0" fontId="3" fillId="0" borderId="0" xfId="0" applyFont="1" applyAlignment="1">
      <alignment horizontal="center" vertical="center"/>
    </xf>
    <xf numFmtId="0" fontId="2" fillId="0" borderId="24" xfId="0" applyFont="1" applyBorder="1" applyAlignment="1">
      <alignment horizontal="center" vertical="center" wrapText="1"/>
    </xf>
    <xf numFmtId="0" fontId="0" fillId="0" borderId="24" xfId="0" applyBorder="1" applyAlignment="1">
      <alignment horizontal="left" vertical="center" wrapText="1"/>
    </xf>
    <xf numFmtId="0" fontId="2" fillId="0" borderId="24" xfId="0" applyFont="1" applyBorder="1" applyAlignment="1">
      <alignment horizontal="center"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14" xfId="0" applyBorder="1">
      <alignment vertical="center"/>
    </xf>
    <xf numFmtId="0" fontId="5" fillId="0" borderId="2" xfId="7" applyAlignment="1">
      <alignment horizontal="center"/>
    </xf>
    <xf numFmtId="0" fontId="0" fillId="0" borderId="16" xfId="0" applyBorder="1" applyAlignment="1">
      <alignment horizontal="left" vertical="center"/>
    </xf>
    <xf numFmtId="0" fontId="3" fillId="2" borderId="4" xfId="0" applyFont="1" applyFill="1" applyBorder="1" applyAlignment="1" applyProtection="1">
      <alignment horizontal="left" vertical="center" wrapText="1"/>
      <protection locked="0"/>
    </xf>
    <xf numFmtId="0" fontId="2" fillId="2" borderId="6"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14" fillId="2" borderId="8" xfId="5" applyNumberFormat="1" applyFill="1" applyBorder="1" applyProtection="1">
      <alignment vertical="center"/>
      <protection locked="0"/>
    </xf>
    <xf numFmtId="0" fontId="3" fillId="2" borderId="8" xfId="0" applyFont="1" applyFill="1" applyBorder="1" applyAlignment="1" applyProtection="1">
      <alignment horizontal="left" vertical="center" wrapText="1"/>
      <protection locked="0"/>
    </xf>
    <xf numFmtId="0" fontId="3" fillId="2" borderId="8" xfId="0" applyFont="1" applyFill="1" applyBorder="1" applyAlignment="1" applyProtection="1">
      <alignment horizontal="center" vertical="center" wrapText="1"/>
      <protection locked="0"/>
    </xf>
    <xf numFmtId="0" fontId="0" fillId="2" borderId="16" xfId="0" applyFill="1" applyBorder="1" applyAlignment="1" applyProtection="1">
      <alignment horizontal="left" vertical="center" wrapText="1"/>
      <protection locked="0"/>
    </xf>
    <xf numFmtId="0" fontId="0" fillId="2" borderId="8" xfId="0" applyFill="1" applyBorder="1" applyAlignment="1" applyProtection="1">
      <alignment horizontal="left" vertical="center" wrapText="1"/>
      <protection locked="0"/>
    </xf>
    <xf numFmtId="49" fontId="0" fillId="2" borderId="16" xfId="0" applyNumberFormat="1" applyFill="1" applyBorder="1" applyAlignment="1" applyProtection="1">
      <alignment horizontal="center" vertical="center" wrapText="1"/>
      <protection locked="0"/>
    </xf>
    <xf numFmtId="49" fontId="2" fillId="2" borderId="24" xfId="0" applyNumberFormat="1" applyFont="1" applyFill="1" applyBorder="1" applyAlignment="1" applyProtection="1">
      <alignment horizontal="center" vertical="center" wrapText="1"/>
      <protection locked="0"/>
    </xf>
    <xf numFmtId="0" fontId="3" fillId="2" borderId="15" xfId="0" applyFont="1" applyFill="1" applyBorder="1" applyAlignment="1" applyProtection="1">
      <alignment horizontal="left" vertical="center" wrapText="1"/>
      <protection locked="0"/>
    </xf>
    <xf numFmtId="4" fontId="0" fillId="2" borderId="16" xfId="0" applyNumberFormat="1" applyFill="1" applyBorder="1" applyAlignment="1" applyProtection="1">
      <alignment horizontal="center" vertical="center" wrapText="1"/>
      <protection locked="0"/>
    </xf>
    <xf numFmtId="0" fontId="17" fillId="0" borderId="0" xfId="0" applyFont="1" applyAlignment="1">
      <alignment horizontal="left" vertical="center"/>
    </xf>
    <xf numFmtId="0" fontId="15" fillId="0" borderId="0" xfId="9" applyNumberFormat="1" applyBorder="1">
      <alignment horizontal="left" vertical="center"/>
    </xf>
    <xf numFmtId="0" fontId="16" fillId="0" borderId="0" xfId="9" applyNumberFormat="1" applyFont="1" applyBorder="1">
      <alignment horizontal="left" vertical="center"/>
    </xf>
    <xf numFmtId="0" fontId="0" fillId="0" borderId="11" xfId="0" applyBorder="1" applyAlignment="1">
      <alignment vertical="center" wrapText="1"/>
    </xf>
    <xf numFmtId="0" fontId="0" fillId="0" borderId="6" xfId="0" applyBorder="1">
      <alignment vertical="center"/>
    </xf>
    <xf numFmtId="0" fontId="2" fillId="0" borderId="3" xfId="0" applyFont="1" applyBorder="1" applyAlignment="1">
      <alignment horizontal="left" vertical="center"/>
    </xf>
    <xf numFmtId="0" fontId="0" fillId="0" borderId="8" xfId="0" applyBorder="1" applyAlignment="1">
      <alignment horizontal="left" vertical="center" wrapText="1"/>
    </xf>
    <xf numFmtId="0" fontId="2" fillId="5" borderId="14" xfId="0" applyFont="1" applyFill="1" applyBorder="1" applyAlignment="1">
      <alignment horizontal="center" vertical="center" wrapText="1"/>
    </xf>
    <xf numFmtId="0" fontId="0" fillId="5" borderId="6" xfId="0" applyFill="1" applyBorder="1" applyAlignment="1">
      <alignment horizontal="center" vertical="center"/>
    </xf>
    <xf numFmtId="0" fontId="2" fillId="0" borderId="7" xfId="0" applyFont="1" applyBorder="1" applyAlignment="1">
      <alignment horizontal="center" vertical="center"/>
    </xf>
    <xf numFmtId="0" fontId="2" fillId="5" borderId="15" xfId="0" applyFont="1" applyFill="1" applyBorder="1" applyAlignment="1">
      <alignment horizontal="center" vertical="center" wrapText="1"/>
    </xf>
    <xf numFmtId="0" fontId="2" fillId="0" borderId="3" xfId="0" applyFont="1" applyBorder="1">
      <alignment vertical="center"/>
    </xf>
    <xf numFmtId="0" fontId="0" fillId="2" borderId="16" xfId="0" applyFill="1" applyBorder="1" applyAlignment="1" applyProtection="1">
      <alignment horizontal="center" vertical="center" wrapText="1"/>
      <protection locked="0"/>
    </xf>
    <xf numFmtId="0" fontId="0" fillId="0" borderId="0" xfId="0" applyAlignment="1">
      <alignment horizontal="left" vertical="center" wrapText="1"/>
    </xf>
    <xf numFmtId="0" fontId="0" fillId="2" borderId="24" xfId="0" applyFill="1" applyBorder="1" applyAlignment="1" applyProtection="1">
      <alignment horizontal="center" vertical="center" wrapText="1"/>
      <protection locked="0"/>
    </xf>
    <xf numFmtId="4" fontId="0" fillId="2" borderId="24" xfId="0" applyNumberFormat="1" applyFill="1" applyBorder="1" applyAlignment="1" applyProtection="1">
      <alignment horizontal="center" vertical="center" wrapText="1"/>
      <protection locked="0"/>
    </xf>
    <xf numFmtId="0" fontId="14" fillId="0" borderId="0" xfId="5" applyNumberFormat="1" applyBorder="1">
      <alignment vertical="center"/>
    </xf>
    <xf numFmtId="0" fontId="14" fillId="0" borderId="3" xfId="5" applyNumberFormat="1" applyBorder="1">
      <alignment vertical="center"/>
    </xf>
    <xf numFmtId="0" fontId="5" fillId="0" borderId="0" xfId="7" applyBorder="1" applyAlignment="1">
      <alignment horizontal="center"/>
    </xf>
    <xf numFmtId="0" fontId="18" fillId="0" borderId="0" xfId="0" applyFont="1" applyAlignment="1">
      <alignment horizontal="justify" vertical="center"/>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3" fillId="2" borderId="0" xfId="0" applyFont="1" applyFill="1" applyAlignment="1" applyProtection="1">
      <alignment horizontal="left" vertical="center"/>
      <protection locked="0"/>
    </xf>
    <xf numFmtId="0" fontId="2" fillId="2" borderId="0" xfId="0" applyFont="1" applyFill="1" applyAlignment="1" applyProtection="1">
      <alignment horizontal="left" vertical="center" wrapText="1"/>
      <protection locked="0"/>
    </xf>
    <xf numFmtId="0" fontId="0" fillId="0" borderId="27" xfId="0" applyBorder="1" applyAlignment="1" applyProtection="1">
      <alignment horizontal="left" vertical="center"/>
      <protection locked="0"/>
    </xf>
    <xf numFmtId="0" fontId="0" fillId="0" borderId="24"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0" xfId="0" applyAlignment="1">
      <alignment horizontal="left" vertical="center"/>
    </xf>
    <xf numFmtId="0" fontId="3" fillId="0" borderId="8" xfId="0" applyFont="1" applyBorder="1" applyAlignment="1">
      <alignment horizontal="center" vertical="center" wrapText="1"/>
    </xf>
    <xf numFmtId="0" fontId="0" fillId="0" borderId="11" xfId="0" applyBorder="1" applyAlignment="1">
      <alignment horizontal="left" vertical="center" wrapText="1" indent="1"/>
    </xf>
    <xf numFmtId="0" fontId="16" fillId="0" borderId="0" xfId="0" applyFont="1" applyAlignment="1">
      <alignment horizontal="left" vertical="center"/>
    </xf>
    <xf numFmtId="0" fontId="2" fillId="0" borderId="6" xfId="0" applyFont="1" applyBorder="1" applyAlignment="1">
      <alignment horizontal="center" vertical="center"/>
    </xf>
    <xf numFmtId="49" fontId="2" fillId="2" borderId="16" xfId="0" applyNumberFormat="1" applyFont="1" applyFill="1" applyBorder="1" applyAlignment="1" applyProtection="1">
      <alignment horizontal="center" vertical="center" wrapText="1"/>
      <protection locked="0"/>
    </xf>
    <xf numFmtId="0" fontId="0" fillId="0" borderId="12" xfId="0" applyBorder="1" applyAlignment="1">
      <alignment horizontal="left" vertical="center"/>
    </xf>
    <xf numFmtId="0" fontId="0" fillId="0" borderId="7" xfId="0" applyBorder="1" applyAlignment="1" applyProtection="1">
      <alignment horizontal="left" vertical="center"/>
      <protection locked="0"/>
    </xf>
    <xf numFmtId="0" fontId="3" fillId="0" borderId="0" xfId="0" applyFont="1" applyAlignment="1">
      <alignment horizontal="center" vertical="top"/>
    </xf>
    <xf numFmtId="0" fontId="0" fillId="0" borderId="20" xfId="0" applyBorder="1">
      <alignment vertical="center"/>
    </xf>
    <xf numFmtId="0" fontId="0" fillId="0" borderId="6" xfId="0" applyBorder="1" applyAlignment="1">
      <alignment horizontal="left" vertical="center" wrapText="1"/>
    </xf>
    <xf numFmtId="0" fontId="8" fillId="0" borderId="2" xfId="0" applyFont="1" applyBorder="1" applyAlignment="1">
      <alignment horizontal="center" vertical="center"/>
    </xf>
    <xf numFmtId="0" fontId="15" fillId="0" borderId="2" xfId="7" applyFont="1">
      <alignment horizontal="left"/>
    </xf>
    <xf numFmtId="0" fontId="0" fillId="0" borderId="6" xfId="0" applyBorder="1" applyAlignment="1">
      <alignment vertical="center" wrapText="1"/>
    </xf>
    <xf numFmtId="0" fontId="2"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49" fontId="0" fillId="0" borderId="20" xfId="0" applyNumberFormat="1" applyBorder="1" applyAlignment="1">
      <alignment horizontal="center" vertical="center" wrapText="1"/>
    </xf>
    <xf numFmtId="0" fontId="2" fillId="0" borderId="25" xfId="0" applyFont="1" applyBorder="1" applyAlignment="1">
      <alignment horizontal="center" vertical="center"/>
    </xf>
    <xf numFmtId="0" fontId="2" fillId="0" borderId="17" xfId="0" applyFont="1" applyBorder="1" applyAlignment="1">
      <alignment horizontal="center" vertical="center"/>
    </xf>
    <xf numFmtId="0" fontId="0" fillId="0" borderId="16" xfId="0" applyBorder="1" applyAlignment="1">
      <alignment horizontal="center" vertical="center" wrapText="1"/>
    </xf>
    <xf numFmtId="0" fontId="9" fillId="0" borderId="2" xfId="0" applyFont="1" applyBorder="1" applyAlignment="1">
      <alignment horizontal="center" vertical="center"/>
    </xf>
    <xf numFmtId="0" fontId="0" fillId="5" borderId="13" xfId="0" applyFill="1" applyBorder="1" applyAlignment="1">
      <alignment horizontal="center" vertical="center"/>
    </xf>
    <xf numFmtId="0" fontId="0" fillId="5" borderId="15" xfId="0" applyFill="1" applyBorder="1" applyAlignment="1">
      <alignment horizontal="center" vertical="center"/>
    </xf>
    <xf numFmtId="0" fontId="6" fillId="0" borderId="2" xfId="0" applyFont="1" applyBorder="1" applyAlignment="1">
      <alignment horizontal="center" vertical="center"/>
    </xf>
    <xf numFmtId="0" fontId="4" fillId="0" borderId="2" xfId="0" applyFont="1" applyBorder="1" applyAlignment="1">
      <alignment horizontal="left" vertical="center" wrapText="1"/>
    </xf>
    <xf numFmtId="0" fontId="0" fillId="0" borderId="0" xfId="0" applyAlignment="1">
      <alignment horizontal="center" vertical="center"/>
    </xf>
    <xf numFmtId="0" fontId="0" fillId="0" borderId="0" xfId="0" applyAlignment="1">
      <alignment vertical="center" wrapText="1"/>
    </xf>
    <xf numFmtId="0" fontId="0" fillId="0" borderId="8" xfId="0" applyBorder="1" applyAlignment="1">
      <alignment horizontal="left" vertical="center" wrapText="1" indent="1"/>
    </xf>
    <xf numFmtId="0" fontId="2" fillId="0" borderId="6" xfId="0" applyFont="1" applyBorder="1" applyAlignment="1">
      <alignment horizontal="center" vertical="center" wrapText="1"/>
    </xf>
    <xf numFmtId="0" fontId="2" fillId="5" borderId="24" xfId="0" applyFont="1" applyFill="1" applyBorder="1" applyAlignment="1">
      <alignment horizontal="center" vertical="center" wrapText="1"/>
    </xf>
    <xf numFmtId="0" fontId="0" fillId="0" borderId="0" xfId="0" applyAlignment="1">
      <alignment horizontal="center" vertical="center" wrapText="1"/>
    </xf>
    <xf numFmtId="49" fontId="2" fillId="0" borderId="0" xfId="0" applyNumberFormat="1" applyFont="1" applyAlignment="1">
      <alignment horizontal="center" vertical="center" wrapText="1"/>
    </xf>
    <xf numFmtId="0" fontId="2" fillId="0" borderId="18" xfId="0" applyFont="1" applyBorder="1" applyAlignment="1">
      <alignment horizontal="left" vertical="center"/>
    </xf>
    <xf numFmtId="0" fontId="3" fillId="0" borderId="1" xfId="0" applyFont="1" applyBorder="1" applyAlignment="1" applyProtection="1">
      <alignment horizontal="left" vertical="center"/>
      <protection locked="0"/>
    </xf>
    <xf numFmtId="0" fontId="3" fillId="0" borderId="24"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21" fillId="0" borderId="0" xfId="10" applyAlignment="1">
      <alignment horizontal="left" vertical="center"/>
    </xf>
    <xf numFmtId="0" fontId="21" fillId="0" borderId="0" xfId="10" applyAlignment="1">
      <alignment vertical="center"/>
    </xf>
    <xf numFmtId="0" fontId="21" fillId="0" borderId="0" xfId="10" applyAlignment="1" applyProtection="1">
      <alignment horizontal="left" vertical="center"/>
      <protection locked="0"/>
    </xf>
    <xf numFmtId="0" fontId="21" fillId="0" borderId="0" xfId="10" applyAlignment="1" applyProtection="1">
      <alignment horizontal="left" vertical="center"/>
    </xf>
    <xf numFmtId="0" fontId="21" fillId="0" borderId="0" xfId="10" applyProtection="1">
      <alignment horizontal="left" vertical="center"/>
    </xf>
    <xf numFmtId="0" fontId="21" fillId="0" borderId="0" xfId="10" applyAlignment="1" applyProtection="1">
      <alignment horizontal="center" vertical="center"/>
    </xf>
    <xf numFmtId="0" fontId="21" fillId="0" borderId="0" xfId="10" applyAlignment="1" applyProtection="1">
      <alignment horizontal="left" vertical="center" wrapText="1"/>
    </xf>
    <xf numFmtId="0" fontId="21" fillId="0" borderId="0" xfId="10" applyAlignment="1" applyProtection="1">
      <alignment horizontal="center" vertical="center" wrapText="1"/>
    </xf>
    <xf numFmtId="0" fontId="21" fillId="0" borderId="0" xfId="10" applyAlignment="1" applyProtection="1">
      <alignment vertical="center"/>
    </xf>
    <xf numFmtId="0" fontId="21" fillId="0" borderId="0" xfId="10" applyAlignment="1">
      <alignment horizontal="left" vertical="center" wrapText="1"/>
    </xf>
    <xf numFmtId="0" fontId="21" fillId="0" borderId="0" xfId="10" applyAlignment="1">
      <alignment horizontal="left" vertical="top"/>
    </xf>
    <xf numFmtId="0" fontId="3" fillId="0" borderId="16"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5" borderId="13" xfId="0" applyFont="1" applyFill="1" applyBorder="1" applyAlignment="1">
      <alignment horizontal="center" vertical="center" wrapText="1"/>
    </xf>
    <xf numFmtId="0" fontId="4" fillId="0" borderId="3" xfId="0" applyFont="1" applyBorder="1" applyAlignment="1">
      <alignment horizontal="left" vertical="center"/>
    </xf>
    <xf numFmtId="0" fontId="0" fillId="0" borderId="0" xfId="0" applyAlignment="1">
      <alignment horizontal="left" vertical="top" wrapText="1"/>
    </xf>
    <xf numFmtId="0" fontId="0" fillId="0" borderId="6" xfId="0"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0" fillId="0" borderId="9" xfId="0" applyBorder="1" applyAlignment="1">
      <alignment horizontal="left" vertical="center"/>
    </xf>
    <xf numFmtId="0" fontId="0" fillId="0" borderId="26" xfId="0" applyBorder="1" applyAlignment="1">
      <alignment horizontal="left" vertical="center"/>
    </xf>
    <xf numFmtId="4" fontId="0" fillId="2" borderId="8" xfId="0" applyNumberFormat="1" applyFill="1" applyBorder="1" applyAlignment="1" applyProtection="1">
      <alignment horizontal="center" vertical="center" wrapText="1"/>
      <protection locked="0"/>
    </xf>
    <xf numFmtId="0" fontId="0" fillId="0" borderId="7" xfId="0" applyBorder="1">
      <alignment vertical="center"/>
    </xf>
    <xf numFmtId="0" fontId="2" fillId="0" borderId="0" xfId="0" applyFont="1" applyAlignment="1">
      <alignment horizontal="left" vertical="top"/>
    </xf>
    <xf numFmtId="0" fontId="7" fillId="7" borderId="13" xfId="0" applyFont="1" applyFill="1" applyBorder="1">
      <alignment vertical="center"/>
    </xf>
    <xf numFmtId="0" fontId="0" fillId="7" borderId="13" xfId="0" applyFill="1" applyBorder="1">
      <alignment vertical="center"/>
    </xf>
    <xf numFmtId="0" fontId="0" fillId="0" borderId="5" xfId="0" applyBorder="1">
      <alignment vertical="center"/>
    </xf>
    <xf numFmtId="0" fontId="0" fillId="0" borderId="8" xfId="0" applyBorder="1">
      <alignment vertical="center"/>
    </xf>
    <xf numFmtId="0" fontId="0" fillId="0" borderId="13" xfId="0" applyBorder="1">
      <alignment vertical="center"/>
    </xf>
    <xf numFmtId="0" fontId="7" fillId="0" borderId="0" xfId="0" applyFont="1" applyAlignment="1">
      <alignment horizontal="left" vertical="center"/>
    </xf>
    <xf numFmtId="0" fontId="0" fillId="0" borderId="24" xfId="0" applyBorder="1" applyAlignment="1">
      <alignment horizontal="center" vertical="center" wrapText="1"/>
    </xf>
    <xf numFmtId="0" fontId="14" fillId="0" borderId="8" xfId="0" applyFont="1" applyBorder="1" applyAlignment="1">
      <alignment horizontal="left" vertical="center" wrapText="1" indent="1"/>
    </xf>
    <xf numFmtId="0" fontId="14" fillId="4" borderId="16" xfId="0" applyFont="1" applyFill="1" applyBorder="1" applyAlignment="1">
      <alignment horizontal="left" vertical="center" wrapText="1" indent="1"/>
    </xf>
    <xf numFmtId="0" fontId="14" fillId="0" borderId="0" xfId="0" applyFont="1" applyAlignment="1">
      <alignment horizontal="left" vertical="center" wrapText="1"/>
    </xf>
    <xf numFmtId="0" fontId="14" fillId="3" borderId="24" xfId="0" applyFont="1" applyFill="1" applyBorder="1" applyAlignment="1">
      <alignment horizontal="left" vertical="center" wrapText="1" indent="1"/>
    </xf>
    <xf numFmtId="0" fontId="14" fillId="0" borderId="12" xfId="0" applyFont="1" applyBorder="1" applyAlignment="1">
      <alignment horizontal="left" vertical="center" wrapText="1" indent="1"/>
    </xf>
    <xf numFmtId="0" fontId="0" fillId="0" borderId="6" xfId="0" applyBorder="1" applyAlignment="1">
      <alignment horizontal="left" vertical="center" wrapText="1" indent="1"/>
    </xf>
    <xf numFmtId="4" fontId="0" fillId="2" borderId="6" xfId="0" applyNumberFormat="1" applyFill="1" applyBorder="1" applyAlignment="1" applyProtection="1">
      <alignment horizontal="center" vertical="center" wrapText="1"/>
      <protection locked="0"/>
    </xf>
    <xf numFmtId="0" fontId="2" fillId="2" borderId="24"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2" fillId="0" borderId="2" xfId="0" applyFont="1" applyBorder="1" applyAlignment="1">
      <alignment horizontal="center" vertical="center"/>
    </xf>
    <xf numFmtId="0" fontId="16" fillId="0" borderId="0" xfId="0" applyFont="1" applyAlignment="1">
      <alignment horizontal="left" vertical="center" indent="2"/>
    </xf>
    <xf numFmtId="0" fontId="16" fillId="0" borderId="0" xfId="0" applyFont="1" applyAlignment="1">
      <alignment horizontal="left" vertical="center" indent="4"/>
    </xf>
    <xf numFmtId="0" fontId="14" fillId="0" borderId="24" xfId="0" applyFont="1" applyBorder="1" applyAlignment="1">
      <alignment horizontal="left" vertical="center" wrapText="1" indent="1"/>
    </xf>
    <xf numFmtId="49" fontId="0" fillId="2" borderId="24" xfId="0" applyNumberFormat="1" applyFill="1" applyBorder="1" applyAlignment="1" applyProtection="1">
      <alignment horizontal="center" vertical="center" wrapText="1"/>
      <protection locked="0"/>
    </xf>
    <xf numFmtId="0" fontId="0" fillId="2" borderId="24" xfId="0" applyFill="1" applyBorder="1" applyAlignment="1" applyProtection="1">
      <alignment horizontal="left" vertical="center" wrapText="1"/>
      <protection locked="0"/>
    </xf>
    <xf numFmtId="0" fontId="14" fillId="0" borderId="20" xfId="0" applyFont="1" applyBorder="1" applyAlignment="1">
      <alignment horizontal="center" vertical="center" wrapText="1"/>
    </xf>
    <xf numFmtId="49" fontId="0" fillId="3" borderId="7" xfId="0" applyNumberFormat="1" applyFill="1" applyBorder="1" applyAlignment="1">
      <alignment horizontal="center" vertical="center" wrapText="1"/>
    </xf>
    <xf numFmtId="0" fontId="14" fillId="4" borderId="24" xfId="0" applyFont="1" applyFill="1" applyBorder="1" applyAlignment="1">
      <alignment horizontal="left" vertical="center" wrapText="1" indent="1"/>
    </xf>
    <xf numFmtId="0" fontId="14" fillId="0" borderId="0" xfId="0" applyFont="1" applyAlignment="1">
      <alignment horizontal="left" vertical="center" wrapText="1" indent="1"/>
    </xf>
    <xf numFmtId="0" fontId="14" fillId="0" borderId="16"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8" xfId="0" applyFont="1" applyBorder="1" applyAlignment="1">
      <alignment horizontal="left" vertical="center" wrapText="1"/>
    </xf>
    <xf numFmtId="0" fontId="14" fillId="0" borderId="5" xfId="0" applyFont="1" applyBorder="1" applyAlignment="1">
      <alignment horizontal="left" vertical="center"/>
    </xf>
    <xf numFmtId="0" fontId="14" fillId="0" borderId="8" xfId="0" applyFont="1" applyBorder="1" applyAlignment="1">
      <alignment horizontal="left" vertical="center"/>
    </xf>
    <xf numFmtId="49" fontId="14" fillId="3" borderId="5" xfId="0" applyNumberFormat="1" applyFont="1" applyFill="1" applyBorder="1" applyAlignment="1">
      <alignment horizontal="center" vertical="center" wrapText="1"/>
    </xf>
    <xf numFmtId="49" fontId="14" fillId="4" borderId="5" xfId="0" applyNumberFormat="1" applyFont="1" applyFill="1" applyBorder="1" applyAlignment="1">
      <alignment horizontal="center" vertical="center" wrapText="1"/>
    </xf>
    <xf numFmtId="49" fontId="14" fillId="4" borderId="7" xfId="0" applyNumberFormat="1" applyFont="1" applyFill="1" applyBorder="1" applyAlignment="1">
      <alignment horizontal="center" vertical="center" wrapText="1"/>
    </xf>
    <xf numFmtId="49" fontId="14" fillId="3" borderId="7" xfId="0" applyNumberFormat="1" applyFont="1" applyFill="1" applyBorder="1" applyAlignment="1">
      <alignment horizontal="center" vertical="center" wrapText="1"/>
    </xf>
    <xf numFmtId="0" fontId="14" fillId="0" borderId="24" xfId="0" applyFont="1" applyBorder="1" applyAlignment="1">
      <alignment horizontal="left" vertical="center" wrapText="1"/>
    </xf>
    <xf numFmtId="49" fontId="14" fillId="0" borderId="7" xfId="0" applyNumberFormat="1" applyFont="1" applyBorder="1" applyAlignment="1">
      <alignment horizontal="center" vertical="center" wrapText="1"/>
    </xf>
    <xf numFmtId="0" fontId="14" fillId="3" borderId="16" xfId="0" applyFont="1" applyFill="1" applyBorder="1" applyAlignment="1">
      <alignment horizontal="left" vertical="center" wrapText="1" indent="1"/>
    </xf>
    <xf numFmtId="49" fontId="14" fillId="0" borderId="5" xfId="0" applyNumberFormat="1" applyFont="1" applyBorder="1" applyAlignment="1">
      <alignment horizontal="center" vertical="center" wrapText="1"/>
    </xf>
    <xf numFmtId="0" fontId="14" fillId="0" borderId="0" xfId="0" applyFont="1" applyAlignment="1">
      <alignment horizontal="left" vertical="center"/>
    </xf>
    <xf numFmtId="0" fontId="23" fillId="0" borderId="15" xfId="0" applyFont="1" applyBorder="1" applyAlignment="1">
      <alignment horizontal="left" vertical="center"/>
    </xf>
    <xf numFmtId="0" fontId="14" fillId="0" borderId="6" xfId="0" applyFont="1" applyBorder="1" applyAlignment="1">
      <alignment horizontal="center" vertical="center" wrapText="1"/>
    </xf>
    <xf numFmtId="0" fontId="14" fillId="0" borderId="0" xfId="0" applyFont="1" applyAlignment="1">
      <alignment horizontal="left" vertical="top" wrapText="1"/>
    </xf>
    <xf numFmtId="1" fontId="0" fillId="0" borderId="6" xfId="0" applyNumberFormat="1" applyBorder="1" applyAlignment="1">
      <alignment horizontal="left" vertical="center"/>
    </xf>
    <xf numFmtId="1" fontId="0" fillId="0" borderId="8" xfId="0" applyNumberFormat="1" applyBorder="1" applyAlignment="1">
      <alignment horizontal="left" vertical="center"/>
    </xf>
    <xf numFmtId="164" fontId="0" fillId="0" borderId="6" xfId="0" applyNumberFormat="1" applyBorder="1" applyAlignment="1">
      <alignment horizontal="left" vertical="center"/>
    </xf>
    <xf numFmtId="0" fontId="23" fillId="0" borderId="0" xfId="0" applyFont="1" applyAlignment="1">
      <alignment horizontal="center" vertical="top"/>
    </xf>
    <xf numFmtId="0" fontId="2" fillId="0" borderId="3" xfId="0" applyFont="1" applyBorder="1" applyAlignment="1">
      <alignment vertical="center" wrapText="1"/>
    </xf>
    <xf numFmtId="0" fontId="2" fillId="0" borderId="0" xfId="0" applyFont="1" applyAlignment="1">
      <alignment horizontal="center" vertical="top"/>
    </xf>
    <xf numFmtId="0" fontId="2" fillId="0" borderId="0" xfId="0" applyFont="1" applyAlignment="1">
      <alignment horizontal="left" vertical="top" wrapText="1"/>
    </xf>
    <xf numFmtId="49" fontId="0" fillId="4" borderId="7" xfId="0" applyNumberFormat="1" applyFill="1" applyBorder="1" applyAlignment="1">
      <alignment horizontal="center" vertical="center" wrapText="1"/>
    </xf>
    <xf numFmtId="0" fontId="2" fillId="0" borderId="0" xfId="0" applyFont="1" applyAlignment="1">
      <alignment horizontal="left" vertical="center" indent="1"/>
    </xf>
    <xf numFmtId="0" fontId="2" fillId="0" borderId="16" xfId="0" applyFont="1" applyBorder="1" applyAlignment="1">
      <alignment horizontal="center" vertical="center" wrapText="1"/>
    </xf>
    <xf numFmtId="165" fontId="14" fillId="2" borderId="1" xfId="0" applyNumberFormat="1" applyFont="1" applyFill="1" applyBorder="1" applyAlignment="1" applyProtection="1">
      <alignment horizontal="center" vertical="center" wrapText="1"/>
      <protection locked="0"/>
    </xf>
    <xf numFmtId="0" fontId="14" fillId="0" borderId="16" xfId="0" applyFont="1" applyBorder="1" applyAlignment="1">
      <alignment horizontal="left" vertical="center" wrapText="1" indent="1"/>
    </xf>
    <xf numFmtId="165" fontId="14" fillId="2" borderId="25" xfId="0" applyNumberFormat="1" applyFont="1" applyFill="1" applyBorder="1" applyAlignment="1" applyProtection="1">
      <alignment horizontal="center" vertical="center" wrapText="1"/>
      <protection locked="0"/>
    </xf>
    <xf numFmtId="165" fontId="0" fillId="2" borderId="17" xfId="0" applyNumberFormat="1" applyFill="1" applyBorder="1" applyAlignment="1" applyProtection="1">
      <alignment horizontal="center" vertical="center" wrapText="1"/>
      <protection locked="0"/>
    </xf>
    <xf numFmtId="165" fontId="0" fillId="2" borderId="1" xfId="0" applyNumberFormat="1" applyFill="1" applyBorder="1" applyAlignment="1" applyProtection="1">
      <alignment horizontal="right" vertical="center" wrapText="1"/>
      <protection locked="0"/>
    </xf>
    <xf numFmtId="165" fontId="0" fillId="2" borderId="25" xfId="0" applyNumberFormat="1" applyFill="1" applyBorder="1" applyAlignment="1" applyProtection="1">
      <alignment horizontal="right" vertical="center" wrapText="1"/>
      <protection locked="0"/>
    </xf>
    <xf numFmtId="165" fontId="0" fillId="2" borderId="27" xfId="0" applyNumberFormat="1" applyFill="1" applyBorder="1" applyAlignment="1" applyProtection="1">
      <alignment horizontal="right" vertical="center" wrapText="1"/>
      <protection locked="0"/>
    </xf>
    <xf numFmtId="165" fontId="0" fillId="2" borderId="24" xfId="0" applyNumberFormat="1" applyFill="1" applyBorder="1" applyAlignment="1" applyProtection="1">
      <alignment horizontal="right" vertical="center" wrapText="1"/>
      <protection locked="0"/>
    </xf>
    <xf numFmtId="165" fontId="0" fillId="2" borderId="32" xfId="0" applyNumberFormat="1" applyFill="1" applyBorder="1" applyAlignment="1" applyProtection="1">
      <alignment horizontal="right" vertical="center" wrapText="1"/>
      <protection locked="0"/>
    </xf>
    <xf numFmtId="9" fontId="0" fillId="0" borderId="8" xfId="11" applyFont="1" applyBorder="1" applyAlignment="1">
      <alignment horizontal="left" vertical="center"/>
    </xf>
    <xf numFmtId="9" fontId="4" fillId="0" borderId="6" xfId="11" applyFont="1" applyBorder="1" applyAlignment="1">
      <alignment horizontal="left" vertical="center"/>
    </xf>
    <xf numFmtId="4" fontId="0" fillId="0" borderId="3" xfId="0" applyNumberFormat="1" applyBorder="1" applyAlignment="1">
      <alignment horizontal="center" vertical="center"/>
    </xf>
    <xf numFmtId="0" fontId="4" fillId="0" borderId="9" xfId="0" applyFont="1" applyBorder="1" applyAlignment="1">
      <alignment horizontal="left" vertical="center"/>
    </xf>
    <xf numFmtId="0" fontId="19" fillId="0" borderId="0" xfId="0" applyFont="1" applyAlignment="1">
      <alignment horizontal="left" vertical="center"/>
    </xf>
    <xf numFmtId="4" fontId="0" fillId="0" borderId="0" xfId="0" applyNumberFormat="1" applyAlignment="1">
      <alignment horizontal="center" vertical="center"/>
    </xf>
    <xf numFmtId="165" fontId="27" fillId="0" borderId="28" xfId="0" applyNumberFormat="1" applyFont="1" applyBorder="1" applyAlignment="1">
      <alignment horizontal="center" vertical="center"/>
    </xf>
    <xf numFmtId="0" fontId="20" fillId="0" borderId="0" xfId="0" applyFont="1" applyAlignment="1">
      <alignment horizontal="left" vertical="center" indent="1"/>
    </xf>
    <xf numFmtId="0" fontId="28" fillId="6" borderId="29" xfId="0" applyFont="1" applyFill="1" applyBorder="1" applyAlignment="1">
      <alignment horizontal="center" vertical="center" wrapText="1"/>
    </xf>
    <xf numFmtId="4" fontId="28" fillId="6" borderId="31" xfId="0" applyNumberFormat="1" applyFont="1" applyFill="1" applyBorder="1" applyAlignment="1">
      <alignment horizontal="center" vertical="center" wrapText="1"/>
    </xf>
    <xf numFmtId="4" fontId="28" fillId="6" borderId="30" xfId="0" applyNumberFormat="1" applyFont="1" applyFill="1" applyBorder="1" applyAlignment="1">
      <alignment horizontal="center" vertical="center" wrapText="1"/>
    </xf>
    <xf numFmtId="0" fontId="4" fillId="0" borderId="0" xfId="0" applyFont="1" applyAlignment="1">
      <alignment horizontal="center" vertical="center"/>
    </xf>
    <xf numFmtId="49" fontId="0" fillId="0" borderId="20" xfId="0" applyNumberFormat="1" applyBorder="1" applyAlignment="1">
      <alignment horizontal="center" vertical="center"/>
    </xf>
    <xf numFmtId="4" fontId="0" fillId="0" borderId="17" xfId="0" applyNumberFormat="1" applyBorder="1" applyAlignment="1">
      <alignment horizontal="left" vertical="center"/>
    </xf>
    <xf numFmtId="0" fontId="2" fillId="0" borderId="20" xfId="0" applyFont="1" applyBorder="1" applyAlignment="1">
      <alignment horizontal="left" vertical="center"/>
    </xf>
    <xf numFmtId="3" fontId="0" fillId="0" borderId="25" xfId="0" applyNumberFormat="1" applyBorder="1" applyAlignment="1">
      <alignment horizontal="center" vertical="center" wrapText="1"/>
    </xf>
    <xf numFmtId="0" fontId="15" fillId="0" borderId="0" xfId="0" applyFont="1" applyAlignment="1">
      <alignment horizontal="left" vertical="center"/>
    </xf>
    <xf numFmtId="0" fontId="28" fillId="6" borderId="25" xfId="0" applyFont="1" applyFill="1" applyBorder="1" applyAlignment="1">
      <alignment horizontal="center" vertical="center" wrapText="1"/>
    </xf>
    <xf numFmtId="0" fontId="28" fillId="6" borderId="17" xfId="0" applyFont="1" applyFill="1" applyBorder="1" applyAlignment="1">
      <alignment horizontal="center" vertical="center" wrapText="1"/>
    </xf>
    <xf numFmtId="4" fontId="28" fillId="6" borderId="17" xfId="0" applyNumberFormat="1" applyFont="1" applyFill="1" applyBorder="1" applyAlignment="1">
      <alignment horizontal="center" vertical="center" wrapText="1"/>
    </xf>
    <xf numFmtId="4" fontId="28" fillId="6" borderId="29" xfId="0" applyNumberFormat="1" applyFont="1" applyFill="1" applyBorder="1" applyAlignment="1">
      <alignment horizontal="center" vertical="center" wrapText="1"/>
    </xf>
    <xf numFmtId="0" fontId="28" fillId="6" borderId="31" xfId="0" applyFont="1" applyFill="1" applyBorder="1" applyAlignment="1">
      <alignment horizontal="center" vertical="center" wrapText="1"/>
    </xf>
    <xf numFmtId="0" fontId="28" fillId="6" borderId="30" xfId="0" applyFont="1" applyFill="1" applyBorder="1" applyAlignment="1">
      <alignment horizontal="center" vertical="center" wrapText="1"/>
    </xf>
    <xf numFmtId="0" fontId="28" fillId="6" borderId="32" xfId="0" applyFont="1" applyFill="1" applyBorder="1" applyAlignment="1">
      <alignment horizontal="center" vertical="center" wrapText="1"/>
    </xf>
    <xf numFmtId="4" fontId="28" fillId="6" borderId="32" xfId="0" applyNumberFormat="1" applyFont="1" applyFill="1" applyBorder="1" applyAlignment="1">
      <alignment horizontal="center" vertical="center" wrapText="1"/>
    </xf>
    <xf numFmtId="49" fontId="0" fillId="0" borderId="14" xfId="0" applyNumberFormat="1" applyBorder="1" applyAlignment="1">
      <alignment horizontal="center" vertical="center"/>
    </xf>
    <xf numFmtId="166" fontId="14" fillId="8" borderId="27" xfId="0" applyNumberFormat="1" applyFont="1" applyFill="1" applyBorder="1" applyAlignment="1">
      <alignment horizontal="center" vertical="center" wrapText="1"/>
    </xf>
    <xf numFmtId="165" fontId="14" fillId="8" borderId="27" xfId="0" applyNumberFormat="1" applyFont="1" applyFill="1" applyBorder="1" applyAlignment="1">
      <alignment horizontal="center" vertical="center" wrapText="1"/>
    </xf>
    <xf numFmtId="49" fontId="0" fillId="0" borderId="5" xfId="0" applyNumberFormat="1" applyBorder="1" applyAlignment="1">
      <alignment horizontal="center" vertical="center"/>
    </xf>
    <xf numFmtId="166" fontId="14" fillId="8" borderId="24" xfId="0" applyNumberFormat="1" applyFont="1" applyFill="1" applyBorder="1" applyAlignment="1">
      <alignment horizontal="center" vertical="center" wrapText="1"/>
    </xf>
    <xf numFmtId="165" fontId="14" fillId="8" borderId="24" xfId="0" applyNumberFormat="1" applyFont="1" applyFill="1" applyBorder="1" applyAlignment="1">
      <alignment horizontal="center" vertical="center" wrapText="1"/>
    </xf>
    <xf numFmtId="165" fontId="0" fillId="8" borderId="24" xfId="0" applyNumberFormat="1" applyFill="1" applyBorder="1" applyAlignment="1">
      <alignment horizontal="center" vertical="center" wrapText="1"/>
    </xf>
    <xf numFmtId="49" fontId="0" fillId="9" borderId="5" xfId="0" applyNumberFormat="1" applyFill="1" applyBorder="1" applyAlignment="1">
      <alignment horizontal="center" vertical="center"/>
    </xf>
    <xf numFmtId="166" fontId="23" fillId="9" borderId="11" xfId="0" applyNumberFormat="1" applyFont="1" applyFill="1" applyBorder="1" applyAlignment="1">
      <alignment horizontal="left" vertical="center" wrapText="1"/>
    </xf>
    <xf numFmtId="166" fontId="14" fillId="9" borderId="11" xfId="0" applyNumberFormat="1" applyFont="1" applyFill="1" applyBorder="1" applyAlignment="1">
      <alignment horizontal="center" vertical="center" wrapText="1"/>
    </xf>
    <xf numFmtId="165" fontId="32" fillId="9" borderId="11" xfId="0" applyNumberFormat="1" applyFont="1" applyFill="1" applyBorder="1" applyAlignment="1">
      <alignment horizontal="center" vertical="center" wrapText="1"/>
    </xf>
    <xf numFmtId="166" fontId="2" fillId="9" borderId="11" xfId="0" applyNumberFormat="1" applyFont="1" applyFill="1" applyBorder="1" applyAlignment="1">
      <alignment horizontal="center" vertical="center" wrapText="1"/>
    </xf>
    <xf numFmtId="165" fontId="0" fillId="8" borderId="16" xfId="0" applyNumberFormat="1" applyFill="1" applyBorder="1" applyAlignment="1">
      <alignment horizontal="center" vertical="center" wrapText="1"/>
    </xf>
    <xf numFmtId="49" fontId="0" fillId="0" borderId="7" xfId="0" applyNumberFormat="1" applyBorder="1" applyAlignment="1">
      <alignment horizontal="center" vertical="center"/>
    </xf>
    <xf numFmtId="166" fontId="14" fillId="8" borderId="32" xfId="0" applyNumberFormat="1" applyFont="1" applyFill="1" applyBorder="1" applyAlignment="1">
      <alignment horizontal="center" vertical="center" wrapText="1"/>
    </xf>
    <xf numFmtId="165" fontId="0" fillId="8" borderId="32" xfId="0" applyNumberForma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10"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3" xfId="0" applyFont="1" applyFill="1" applyBorder="1" applyAlignment="1">
      <alignment horizontal="center" vertical="center" wrapText="1"/>
    </xf>
    <xf numFmtId="4" fontId="28" fillId="6" borderId="9" xfId="0" applyNumberFormat="1" applyFont="1" applyFill="1" applyBorder="1" applyAlignment="1">
      <alignment horizontal="center" vertical="center" wrapText="1"/>
    </xf>
    <xf numFmtId="0" fontId="28" fillId="6" borderId="33" xfId="0" applyFont="1" applyFill="1" applyBorder="1" applyAlignment="1">
      <alignment horizontal="center" vertical="center" wrapText="1"/>
    </xf>
    <xf numFmtId="49" fontId="0" fillId="9" borderId="14" xfId="0" applyNumberFormat="1" applyFill="1" applyBorder="1" applyAlignment="1">
      <alignment horizontal="center" vertical="center"/>
    </xf>
    <xf numFmtId="166" fontId="3" fillId="9" borderId="4" xfId="0" applyNumberFormat="1" applyFont="1" applyFill="1" applyBorder="1" applyAlignment="1">
      <alignment horizontal="left" vertical="center" wrapText="1"/>
    </xf>
    <xf numFmtId="166" fontId="2" fillId="9" borderId="34"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6" fontId="23" fillId="9" borderId="6" xfId="0" applyNumberFormat="1" applyFont="1" applyFill="1" applyBorder="1" applyAlignment="1">
      <alignment horizontal="left" vertical="center" wrapText="1"/>
    </xf>
    <xf numFmtId="166" fontId="23" fillId="9" borderId="6" xfId="0" applyNumberFormat="1" applyFont="1" applyFill="1" applyBorder="1" applyAlignment="1">
      <alignment horizontal="left" vertical="center"/>
    </xf>
    <xf numFmtId="166" fontId="14" fillId="8" borderId="25" xfId="0" applyNumberFormat="1" applyFont="1" applyFill="1" applyBorder="1" applyAlignment="1">
      <alignment horizontal="center" vertical="center" wrapText="1"/>
    </xf>
    <xf numFmtId="4" fontId="28" fillId="6" borderId="3" xfId="0" applyNumberFormat="1"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166" fontId="2" fillId="8" borderId="25" xfId="0" applyNumberFormat="1" applyFont="1" applyFill="1" applyBorder="1" applyAlignment="1">
      <alignment horizontal="center" vertical="center" wrapText="1"/>
    </xf>
    <xf numFmtId="166" fontId="2" fillId="8" borderId="14" xfId="0" applyNumberFormat="1" applyFont="1" applyFill="1" applyBorder="1" applyAlignment="1">
      <alignment horizontal="center" vertical="center" wrapText="1"/>
    </xf>
    <xf numFmtId="166" fontId="2" fillId="8" borderId="20" xfId="0" applyNumberFormat="1" applyFont="1" applyFill="1" applyBorder="1" applyAlignment="1">
      <alignment horizontal="center" vertical="center" wrapText="1"/>
    </xf>
    <xf numFmtId="4" fontId="0" fillId="0" borderId="0" xfId="0" applyNumberFormat="1" applyAlignment="1">
      <alignment horizontal="left" vertical="top" wrapText="1"/>
    </xf>
    <xf numFmtId="3" fontId="0" fillId="0" borderId="0" xfId="0" applyNumberFormat="1" applyAlignment="1">
      <alignment horizontal="center" vertical="center" wrapText="1"/>
    </xf>
    <xf numFmtId="0" fontId="22" fillId="0" borderId="0" xfId="0" applyFont="1" applyAlignment="1">
      <alignment horizontal="center" vertical="center"/>
    </xf>
    <xf numFmtId="0" fontId="4" fillId="0" borderId="10" xfId="0" applyFont="1" applyBorder="1" applyAlignment="1">
      <alignment horizontal="left" vertical="center"/>
    </xf>
    <xf numFmtId="4" fontId="0" fillId="0" borderId="15" xfId="0" applyNumberFormat="1" applyBorder="1" applyAlignment="1">
      <alignment horizontal="left" vertical="center"/>
    </xf>
    <xf numFmtId="0" fontId="0" fillId="0" borderId="14" xfId="0" applyBorder="1" applyAlignment="1">
      <alignment horizontal="left" vertical="center"/>
    </xf>
    <xf numFmtId="3" fontId="0" fillId="0" borderId="1" xfId="0" applyNumberFormat="1" applyBorder="1" applyAlignment="1">
      <alignment horizontal="center" vertical="center" wrapText="1"/>
    </xf>
    <xf numFmtId="165" fontId="0" fillId="0" borderId="15" xfId="0" applyNumberFormat="1" applyBorder="1" applyAlignment="1">
      <alignment horizontal="center" vertical="center" wrapText="1"/>
    </xf>
    <xf numFmtId="4" fontId="0" fillId="0" borderId="8" xfId="0" applyNumberFormat="1" applyBorder="1" applyAlignment="1">
      <alignment horizontal="left" vertical="center"/>
    </xf>
    <xf numFmtId="0" fontId="0" fillId="0" borderId="5" xfId="0" applyBorder="1" applyAlignment="1">
      <alignment horizontal="left" vertical="center"/>
    </xf>
    <xf numFmtId="3" fontId="0" fillId="0" borderId="24" xfId="0" applyNumberFormat="1" applyBorder="1" applyAlignment="1">
      <alignment horizontal="center" vertical="center" wrapText="1"/>
    </xf>
    <xf numFmtId="165" fontId="0" fillId="0" borderId="6" xfId="0" applyNumberFormat="1" applyBorder="1" applyAlignment="1">
      <alignment horizontal="center" vertical="center" wrapText="1"/>
    </xf>
    <xf numFmtId="0" fontId="0" fillId="0" borderId="7" xfId="0" applyBorder="1" applyAlignment="1">
      <alignment horizontal="left" vertical="center"/>
    </xf>
    <xf numFmtId="3" fontId="0" fillId="0" borderId="16" xfId="0" applyNumberFormat="1" applyBorder="1" applyAlignment="1">
      <alignment horizontal="center" vertical="center" wrapText="1"/>
    </xf>
    <xf numFmtId="165" fontId="0" fillId="0" borderId="8" xfId="0" applyNumberFormat="1" applyBorder="1" applyAlignment="1">
      <alignment horizontal="center" vertical="center" wrapText="1"/>
    </xf>
    <xf numFmtId="0" fontId="0" fillId="0" borderId="19" xfId="0" applyBorder="1" applyAlignment="1">
      <alignment horizontal="left" vertical="center"/>
    </xf>
    <xf numFmtId="0" fontId="0" fillId="0" borderId="19" xfId="0" applyBorder="1" applyAlignment="1">
      <alignment horizontal="center" vertical="center"/>
    </xf>
    <xf numFmtId="0" fontId="4" fillId="0" borderId="14" xfId="0" applyFont="1" applyBorder="1" applyAlignment="1">
      <alignment horizontal="left" vertical="center"/>
    </xf>
    <xf numFmtId="4" fontId="7" fillId="0" borderId="15" xfId="0" applyNumberFormat="1" applyFont="1" applyBorder="1" applyAlignment="1">
      <alignment horizontal="right" vertical="center" wrapText="1"/>
    </xf>
    <xf numFmtId="165" fontId="7" fillId="0" borderId="15" xfId="0" applyNumberFormat="1" applyFont="1" applyBorder="1" applyAlignment="1">
      <alignment horizontal="right" vertical="center" wrapText="1"/>
    </xf>
    <xf numFmtId="0" fontId="7" fillId="0" borderId="13" xfId="0" applyFont="1" applyBorder="1" applyAlignment="1">
      <alignment horizontal="left" vertical="center"/>
    </xf>
    <xf numFmtId="0" fontId="4" fillId="0" borderId="7" xfId="0" applyFont="1" applyBorder="1" applyAlignment="1">
      <alignment horizontal="left" vertical="center"/>
    </xf>
    <xf numFmtId="4" fontId="7" fillId="0" borderId="17" xfId="0" applyNumberFormat="1" applyFont="1" applyBorder="1" applyAlignment="1">
      <alignment horizontal="right" vertical="center" wrapText="1"/>
    </xf>
    <xf numFmtId="165" fontId="7" fillId="0" borderId="17" xfId="0" applyNumberFormat="1" applyFont="1" applyBorder="1" applyAlignment="1">
      <alignment horizontal="right" vertical="center" wrapText="1"/>
    </xf>
    <xf numFmtId="0" fontId="7" fillId="0" borderId="12" xfId="0" applyFont="1" applyBorder="1" applyAlignment="1">
      <alignment horizontal="left" vertical="center"/>
    </xf>
    <xf numFmtId="0" fontId="4" fillId="0" borderId="20" xfId="0" applyFont="1" applyBorder="1" applyAlignment="1">
      <alignment horizontal="left" vertical="center"/>
    </xf>
    <xf numFmtId="4" fontId="2" fillId="0" borderId="0" xfId="0" applyNumberFormat="1" applyFont="1" applyAlignment="1">
      <alignment horizontal="left" vertical="center" wrapText="1"/>
    </xf>
    <xf numFmtId="0" fontId="4" fillId="0" borderId="19" xfId="0" applyFont="1" applyBorder="1" applyAlignment="1">
      <alignment horizontal="left" vertical="center"/>
    </xf>
    <xf numFmtId="0" fontId="0" fillId="0" borderId="2" xfId="0" applyBorder="1" applyAlignment="1">
      <alignment horizontal="center" vertical="center"/>
    </xf>
    <xf numFmtId="0" fontId="21" fillId="0" borderId="0" xfId="10" applyAlignment="1" applyProtection="1">
      <alignment horizontal="left" vertical="center" indent="1"/>
    </xf>
    <xf numFmtId="49" fontId="23" fillId="9" borderId="6" xfId="0" applyNumberFormat="1" applyFont="1" applyFill="1" applyBorder="1" applyAlignment="1">
      <alignment horizontal="center" vertical="center" wrapText="1"/>
    </xf>
    <xf numFmtId="0" fontId="3" fillId="0" borderId="17" xfId="0" applyFont="1" applyBorder="1" applyAlignment="1">
      <alignment horizontal="left" vertical="center"/>
    </xf>
    <xf numFmtId="0" fontId="33" fillId="0" borderId="0" xfId="0" applyFont="1" applyAlignment="1">
      <alignment horizontal="left" vertical="center"/>
    </xf>
    <xf numFmtId="0" fontId="35" fillId="0" borderId="0" xfId="0" applyFont="1" applyAlignment="1">
      <alignment horizontal="left" vertical="center"/>
    </xf>
    <xf numFmtId="0" fontId="4" fillId="0" borderId="0" xfId="0" applyFont="1">
      <alignment vertical="center"/>
    </xf>
    <xf numFmtId="0" fontId="14" fillId="0" borderId="6" xfId="0" applyFont="1" applyBorder="1" applyAlignment="1">
      <alignment horizontal="left" vertical="center" wrapText="1" indent="1"/>
    </xf>
    <xf numFmtId="0" fontId="4" fillId="0" borderId="8" xfId="0" applyFont="1" applyBorder="1">
      <alignment vertical="center"/>
    </xf>
    <xf numFmtId="0" fontId="4" fillId="0" borderId="6" xfId="0" applyFont="1" applyBorder="1">
      <alignment vertical="center"/>
    </xf>
    <xf numFmtId="1" fontId="4" fillId="0" borderId="6" xfId="0" applyNumberFormat="1" applyFont="1" applyBorder="1" applyAlignment="1">
      <alignment horizontal="left" vertical="center"/>
    </xf>
    <xf numFmtId="164" fontId="4" fillId="0" borderId="6" xfId="0" applyNumberFormat="1" applyFont="1" applyBorder="1" applyAlignment="1">
      <alignment horizontal="left" vertical="center"/>
    </xf>
    <xf numFmtId="1" fontId="4" fillId="0" borderId="8" xfId="0" applyNumberFormat="1" applyFont="1" applyBorder="1" applyAlignment="1">
      <alignment horizontal="left" vertical="center"/>
    </xf>
    <xf numFmtId="9" fontId="4" fillId="0" borderId="8" xfId="11" applyFont="1" applyBorder="1" applyAlignment="1">
      <alignment horizontal="left" vertical="center"/>
    </xf>
    <xf numFmtId="0" fontId="0" fillId="5" borderId="15" xfId="0" applyFill="1" applyBorder="1" applyAlignment="1">
      <alignment horizontal="center" vertical="center" wrapText="1"/>
    </xf>
    <xf numFmtId="0" fontId="4" fillId="0" borderId="6" xfId="0" applyFont="1" applyBorder="1" applyAlignment="1">
      <alignment vertical="center" wrapText="1"/>
    </xf>
    <xf numFmtId="0" fontId="3" fillId="5" borderId="5" xfId="0" applyFont="1" applyFill="1" applyBorder="1" applyAlignment="1">
      <alignment horizontal="left" vertical="center"/>
    </xf>
    <xf numFmtId="0" fontId="0" fillId="0" borderId="25" xfId="0" applyBorder="1" applyAlignment="1">
      <alignment horizontal="left" vertical="center" wrapText="1"/>
    </xf>
    <xf numFmtId="4" fontId="28" fillId="6" borderId="0" xfId="0" applyNumberFormat="1" applyFont="1" applyFill="1" applyAlignment="1">
      <alignment horizontal="center" vertical="center" wrapText="1"/>
    </xf>
    <xf numFmtId="0" fontId="28" fillId="6" borderId="2" xfId="0" applyFont="1" applyFill="1" applyBorder="1" applyAlignment="1">
      <alignment horizontal="center" vertical="center" wrapText="1"/>
    </xf>
    <xf numFmtId="49" fontId="0" fillId="0" borderId="0" xfId="0" applyNumberFormat="1" applyAlignment="1">
      <alignment horizontal="center" vertical="center"/>
    </xf>
    <xf numFmtId="4" fontId="28" fillId="6" borderId="30" xfId="0" applyNumberFormat="1" applyFont="1" applyFill="1" applyBorder="1" applyAlignment="1">
      <alignment horizontal="center" vertical="center"/>
    </xf>
    <xf numFmtId="4" fontId="28" fillId="6" borderId="31" xfId="0" applyNumberFormat="1" applyFont="1" applyFill="1" applyBorder="1">
      <alignment vertical="center"/>
    </xf>
    <xf numFmtId="4" fontId="0" fillId="0" borderId="17" xfId="0" applyNumberFormat="1" applyBorder="1" applyAlignment="1">
      <alignment horizontal="center" vertical="center"/>
    </xf>
    <xf numFmtId="0" fontId="2" fillId="0" borderId="16" xfId="0" applyFont="1" applyBorder="1" applyAlignment="1">
      <alignment horizontal="center" vertical="center"/>
    </xf>
    <xf numFmtId="3" fontId="0" fillId="0" borderId="17" xfId="0" applyNumberFormat="1" applyBorder="1" applyAlignment="1">
      <alignment horizontal="center" vertical="center" wrapText="1"/>
    </xf>
    <xf numFmtId="3" fontId="0" fillId="0" borderId="8" xfId="0" applyNumberFormat="1" applyBorder="1" applyAlignment="1">
      <alignment horizontal="center" vertical="center" wrapText="1"/>
    </xf>
    <xf numFmtId="4" fontId="28" fillId="0" borderId="0" xfId="0" applyNumberFormat="1" applyFont="1" applyAlignment="1">
      <alignment horizontal="center" vertical="center" wrapText="1"/>
    </xf>
    <xf numFmtId="165" fontId="0" fillId="0" borderId="0" xfId="0" applyNumberFormat="1" applyAlignment="1" applyProtection="1">
      <alignment horizontal="center" vertical="center" wrapText="1"/>
      <protection locked="0"/>
    </xf>
    <xf numFmtId="0" fontId="21" fillId="0" borderId="0" xfId="10">
      <alignment horizontal="left" vertical="center"/>
    </xf>
    <xf numFmtId="49" fontId="0" fillId="4" borderId="5" xfId="0" applyNumberFormat="1" applyFill="1" applyBorder="1" applyAlignment="1">
      <alignment horizontal="center" vertical="center" wrapText="1"/>
    </xf>
    <xf numFmtId="0" fontId="33" fillId="5" borderId="13" xfId="0" applyFont="1" applyFill="1" applyBorder="1" applyAlignment="1">
      <alignment horizontal="center" vertical="center"/>
    </xf>
    <xf numFmtId="0" fontId="33" fillId="5" borderId="15" xfId="0" applyFont="1" applyFill="1" applyBorder="1" applyAlignment="1">
      <alignment horizontal="center" vertical="center"/>
    </xf>
    <xf numFmtId="0" fontId="33" fillId="0" borderId="7" xfId="0" applyFont="1" applyBorder="1" applyAlignment="1">
      <alignment horizontal="center" vertical="center"/>
    </xf>
    <xf numFmtId="0" fontId="35" fillId="0" borderId="8" xfId="0" applyFont="1" applyBorder="1" applyAlignment="1">
      <alignment horizontal="left" vertical="center"/>
    </xf>
    <xf numFmtId="0" fontId="33" fillId="0" borderId="15" xfId="0" applyFont="1" applyBorder="1" applyAlignment="1">
      <alignment horizontal="center" vertical="center"/>
    </xf>
    <xf numFmtId="0" fontId="33" fillId="0" borderId="8" xfId="0" applyFont="1" applyBorder="1" applyAlignment="1">
      <alignment horizontal="center" vertical="center" wrapText="1"/>
    </xf>
    <xf numFmtId="0" fontId="34" fillId="0" borderId="10" xfId="0" applyFont="1" applyBorder="1" applyAlignment="1">
      <alignment horizontal="center" vertical="center"/>
    </xf>
    <xf numFmtId="0" fontId="34" fillId="0" borderId="26" xfId="0" applyFont="1" applyBorder="1" applyAlignment="1">
      <alignment horizontal="left" vertical="center"/>
    </xf>
    <xf numFmtId="0" fontId="34" fillId="0" borderId="9" xfId="0" applyFont="1" applyBorder="1" applyAlignment="1">
      <alignment horizontal="center" vertical="center" wrapText="1"/>
    </xf>
    <xf numFmtId="0" fontId="0" fillId="0" borderId="8" xfId="0" applyBorder="1" applyAlignment="1">
      <alignment horizontal="left" vertical="center"/>
    </xf>
    <xf numFmtId="49" fontId="0" fillId="0" borderId="24" xfId="0" applyNumberFormat="1" applyBorder="1" applyAlignment="1">
      <alignment horizontal="center" vertical="center" wrapText="1"/>
    </xf>
    <xf numFmtId="0" fontId="3" fillId="2" borderId="24"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23" fillId="2" borderId="24" xfId="0" applyFont="1" applyFill="1" applyBorder="1" applyAlignment="1" applyProtection="1">
      <alignment horizontal="center" vertical="center" wrapText="1"/>
      <protection locked="0"/>
    </xf>
    <xf numFmtId="0" fontId="23" fillId="2" borderId="16" xfId="0" applyFont="1" applyFill="1" applyBorder="1" applyAlignment="1" applyProtection="1">
      <alignment horizontal="center" vertical="center" wrapText="1"/>
      <protection locked="0"/>
    </xf>
    <xf numFmtId="166" fontId="32" fillId="9" borderId="34" xfId="0" applyNumberFormat="1" applyFont="1" applyFill="1" applyBorder="1" applyAlignment="1">
      <alignment horizontal="center" vertical="center" wrapText="1"/>
    </xf>
    <xf numFmtId="0" fontId="4" fillId="0" borderId="0" xfId="0" applyFont="1" applyAlignment="1">
      <alignment horizontal="left" vertic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20" xfId="0" applyNumberFormat="1" applyBorder="1" applyAlignment="1">
      <alignment horizontal="center" vertical="center"/>
    </xf>
    <xf numFmtId="4" fontId="0" fillId="0" borderId="16" xfId="0" applyNumberFormat="1" applyBorder="1" applyAlignment="1">
      <alignment horizontal="center" vertical="center"/>
    </xf>
    <xf numFmtId="4" fontId="0" fillId="0" borderId="1" xfId="0" applyNumberFormat="1" applyBorder="1" applyAlignment="1">
      <alignment horizontal="center" vertical="center"/>
    </xf>
    <xf numFmtId="4" fontId="0" fillId="0" borderId="25" xfId="0" applyNumberFormat="1" applyBorder="1" applyAlignment="1">
      <alignment horizontal="center" vertical="center"/>
    </xf>
    <xf numFmtId="166" fontId="14" fillId="8" borderId="16"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5" fontId="14" fillId="8" borderId="16" xfId="0" applyNumberFormat="1" applyFont="1" applyFill="1" applyBorder="1" applyAlignment="1">
      <alignment horizontal="left" vertical="center" wrapText="1"/>
    </xf>
    <xf numFmtId="165" fontId="14" fillId="8" borderId="1" xfId="0" applyNumberFormat="1" applyFont="1" applyFill="1" applyBorder="1" applyAlignment="1">
      <alignment horizontal="left" vertical="center" wrapText="1"/>
    </xf>
    <xf numFmtId="49" fontId="30" fillId="0" borderId="26" xfId="0" applyNumberFormat="1" applyFont="1" applyBorder="1" applyAlignment="1">
      <alignment horizontal="center" vertical="center" textRotation="90" wrapText="1"/>
    </xf>
    <xf numFmtId="49" fontId="30" fillId="0" borderId="25" xfId="0" applyNumberFormat="1" applyFont="1" applyBorder="1" applyAlignment="1">
      <alignment horizontal="center" vertical="center" textRotation="90" wrapText="1"/>
    </xf>
    <xf numFmtId="49" fontId="30" fillId="0" borderId="31" xfId="0" applyNumberFormat="1" applyFont="1" applyBorder="1" applyAlignment="1">
      <alignment horizontal="center" vertical="center" textRotation="90" wrapText="1"/>
    </xf>
    <xf numFmtId="166" fontId="2" fillId="8" borderId="26" xfId="0" applyNumberFormat="1"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165" fontId="0" fillId="8" borderId="16" xfId="0" applyNumberFormat="1" applyFill="1" applyBorder="1" applyAlignment="1">
      <alignment horizontal="left" vertical="center" wrapText="1"/>
    </xf>
    <xf numFmtId="165" fontId="0" fillId="8" borderId="1" xfId="0" applyNumberFormat="1" applyFill="1" applyBorder="1" applyAlignment="1">
      <alignment horizontal="left" vertical="center" wrapText="1"/>
    </xf>
    <xf numFmtId="165" fontId="0" fillId="8" borderId="25" xfId="0" applyNumberFormat="1" applyFill="1" applyBorder="1" applyAlignment="1">
      <alignment horizontal="left" vertical="center" wrapText="1"/>
    </xf>
    <xf numFmtId="166" fontId="2" fillId="8" borderId="16" xfId="0" applyNumberFormat="1" applyFont="1" applyFill="1" applyBorder="1" applyAlignment="1">
      <alignment horizontal="center" vertical="center" wrapText="1"/>
    </xf>
    <xf numFmtId="166" fontId="2" fillId="8" borderId="25" xfId="0" applyNumberFormat="1" applyFont="1" applyFill="1" applyBorder="1" applyAlignment="1">
      <alignment horizontal="center" vertical="center" wrapText="1"/>
    </xf>
    <xf numFmtId="165" fontId="14" fillId="8" borderId="16" xfId="0" applyNumberFormat="1" applyFont="1" applyFill="1" applyBorder="1" applyAlignment="1">
      <alignment horizontal="left" vertical="center"/>
    </xf>
    <xf numFmtId="165" fontId="14" fillId="8" borderId="1" xfId="0" applyNumberFormat="1" applyFont="1" applyFill="1" applyBorder="1" applyAlignment="1">
      <alignment horizontal="left" vertical="center"/>
    </xf>
    <xf numFmtId="165" fontId="14" fillId="8" borderId="31" xfId="0" applyNumberFormat="1" applyFont="1" applyFill="1" applyBorder="1" applyAlignment="1">
      <alignment horizontal="left" vertical="center" wrapText="1"/>
    </xf>
    <xf numFmtId="166" fontId="14" fillId="8" borderId="31" xfId="0" applyNumberFormat="1" applyFont="1" applyFill="1" applyBorder="1" applyAlignment="1">
      <alignment horizontal="center" vertical="center" wrapText="1"/>
    </xf>
    <xf numFmtId="165" fontId="0" fillId="8" borderId="8" xfId="0" applyNumberFormat="1" applyFill="1" applyBorder="1" applyAlignment="1">
      <alignment horizontal="center" vertical="center" wrapText="1"/>
    </xf>
    <xf numFmtId="165" fontId="0" fillId="8" borderId="15" xfId="0" applyNumberFormat="1" applyFill="1" applyBorder="1" applyAlignment="1">
      <alignment horizontal="center" vertical="center" wrapText="1"/>
    </xf>
    <xf numFmtId="165" fontId="0" fillId="8" borderId="16" xfId="0" applyNumberFormat="1" applyFill="1" applyBorder="1" applyAlignment="1">
      <alignment horizontal="center" vertical="center" wrapText="1"/>
    </xf>
    <xf numFmtId="165" fontId="0" fillId="8" borderId="1" xfId="0" applyNumberFormat="1" applyFill="1" applyBorder="1" applyAlignment="1">
      <alignment horizontal="center" vertical="center" wrapText="1"/>
    </xf>
    <xf numFmtId="165" fontId="0" fillId="8" borderId="9" xfId="0" applyNumberFormat="1" applyFill="1" applyBorder="1" applyAlignment="1">
      <alignment horizontal="center" vertical="center" wrapText="1"/>
    </xf>
    <xf numFmtId="165" fontId="0" fillId="8" borderId="26" xfId="0" applyNumberFormat="1" applyFill="1" applyBorder="1" applyAlignment="1">
      <alignment horizontal="center" vertical="center" wrapText="1"/>
    </xf>
    <xf numFmtId="165" fontId="0" fillId="8" borderId="25" xfId="0" applyNumberFormat="1" applyFill="1" applyBorder="1" applyAlignment="1">
      <alignment horizontal="center" vertical="center" wrapText="1"/>
    </xf>
    <xf numFmtId="165" fontId="0" fillId="8" borderId="17" xfId="0" applyNumberFormat="1" applyFill="1" applyBorder="1" applyAlignment="1">
      <alignment horizontal="center" vertical="center" wrapText="1"/>
    </xf>
    <xf numFmtId="165" fontId="0" fillId="8" borderId="30" xfId="0" applyNumberFormat="1" applyFill="1" applyBorder="1" applyAlignment="1">
      <alignment horizontal="center" vertical="center" wrapText="1"/>
    </xf>
    <xf numFmtId="165" fontId="0" fillId="8" borderId="31" xfId="0" applyNumberFormat="1" applyFill="1" applyBorder="1" applyAlignment="1">
      <alignment horizontal="center" vertical="center" wrapText="1"/>
    </xf>
    <xf numFmtId="0" fontId="28" fillId="6" borderId="4" xfId="0" applyFont="1" applyFill="1" applyBorder="1" applyAlignment="1">
      <alignment horizontal="center" vertical="center" wrapText="1"/>
    </xf>
    <xf numFmtId="0" fontId="28" fillId="6" borderId="34" xfId="0" applyFont="1" applyFill="1" applyBorder="1" applyAlignment="1">
      <alignment horizontal="center" vertical="center" wrapText="1"/>
    </xf>
    <xf numFmtId="0" fontId="28" fillId="6" borderId="35" xfId="0" applyFont="1" applyFill="1" applyBorder="1" applyAlignment="1">
      <alignment horizontal="center" vertical="center" wrapText="1"/>
    </xf>
    <xf numFmtId="166" fontId="14" fillId="8" borderId="16" xfId="0" applyNumberFormat="1" applyFont="1" applyFill="1" applyBorder="1" applyAlignment="1">
      <alignment horizontal="left" vertical="center" wrapText="1"/>
    </xf>
    <xf numFmtId="166" fontId="14" fillId="8" borderId="1" xfId="0" applyNumberFormat="1" applyFont="1" applyFill="1" applyBorder="1" applyAlignment="1">
      <alignment horizontal="left" vertical="center" wrapText="1"/>
    </xf>
    <xf numFmtId="4" fontId="28" fillId="6" borderId="30" xfId="0" applyNumberFormat="1" applyFont="1" applyFill="1" applyBorder="1" applyAlignment="1">
      <alignment horizontal="center" vertical="center"/>
    </xf>
    <xf numFmtId="4" fontId="28" fillId="6" borderId="29" xfId="0" applyNumberFormat="1" applyFont="1" applyFill="1" applyBorder="1" applyAlignment="1">
      <alignment horizontal="center" vertical="center"/>
    </xf>
    <xf numFmtId="49" fontId="3" fillId="0" borderId="26" xfId="0" applyNumberFormat="1" applyFont="1" applyBorder="1" applyAlignment="1">
      <alignment horizontal="center" vertical="center" wrapText="1"/>
    </xf>
    <xf numFmtId="49" fontId="3" fillId="0" borderId="25" xfId="0" applyNumberFormat="1" applyFont="1" applyBorder="1" applyAlignment="1">
      <alignment horizontal="center" vertical="center" wrapText="1"/>
    </xf>
    <xf numFmtId="49" fontId="23" fillId="0" borderId="16"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49" fontId="23" fillId="0" borderId="31" xfId="0" applyNumberFormat="1" applyFont="1" applyBorder="1" applyAlignment="1">
      <alignment horizontal="center" vertical="center" wrapText="1"/>
    </xf>
    <xf numFmtId="165" fontId="14" fillId="8" borderId="25" xfId="0" applyNumberFormat="1" applyFont="1" applyFill="1" applyBorder="1" applyAlignment="1">
      <alignment horizontal="left" vertical="center" wrapText="1"/>
    </xf>
    <xf numFmtId="165" fontId="14" fillId="8" borderId="26" xfId="0" applyNumberFormat="1" applyFont="1" applyFill="1" applyBorder="1" applyAlignment="1">
      <alignment horizontal="left" vertical="center" wrapText="1"/>
    </xf>
    <xf numFmtId="49" fontId="23" fillId="0" borderId="1" xfId="0" applyNumberFormat="1" applyFont="1" applyBorder="1" applyAlignment="1">
      <alignment horizontal="center" vertical="center" wrapText="1"/>
    </xf>
    <xf numFmtId="49" fontId="23" fillId="0" borderId="26" xfId="0" applyNumberFormat="1" applyFont="1" applyBorder="1" applyAlignment="1">
      <alignment horizontal="center" vertical="center" wrapText="1"/>
    </xf>
    <xf numFmtId="166" fontId="14" fillId="8" borderId="25" xfId="0" applyNumberFormat="1" applyFont="1" applyFill="1" applyBorder="1" applyAlignment="1">
      <alignment horizontal="center" vertical="center" wrapText="1"/>
    </xf>
    <xf numFmtId="166" fontId="14" fillId="8" borderId="25" xfId="0" applyNumberFormat="1" applyFont="1" applyFill="1" applyBorder="1" applyAlignment="1">
      <alignment horizontal="left" vertical="center" wrapText="1"/>
    </xf>
    <xf numFmtId="166" fontId="14" fillId="8" borderId="31" xfId="0" applyNumberFormat="1" applyFont="1" applyFill="1" applyBorder="1" applyAlignment="1">
      <alignment horizontal="left" vertical="center" wrapText="1"/>
    </xf>
    <xf numFmtId="0" fontId="28" fillId="6" borderId="15"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14" xfId="0" applyFont="1" applyFill="1" applyBorder="1" applyAlignment="1">
      <alignment horizontal="center" vertical="center" wrapText="1"/>
    </xf>
    <xf numFmtId="166" fontId="14" fillId="8" borderId="26" xfId="0" applyNumberFormat="1"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3" xfId="0" applyFont="1" applyFill="1" applyBorder="1" applyAlignment="1">
      <alignment horizontal="center" vertical="center" wrapText="1"/>
    </xf>
  </cellXfs>
  <cellStyles count="12">
    <cellStyle name="Heading 1" xfId="2" builtinId="16" hidden="1"/>
    <cellStyle name="Heading 1" xfId="7" builtinId="16" customBuiltin="1"/>
    <cellStyle name="Heading 2" xfId="3" builtinId="17" hidden="1"/>
    <cellStyle name="Heading 2" xfId="8" builtinId="17" customBuiltin="1"/>
    <cellStyle name="Heading 3" xfId="4" builtinId="18" hidden="1"/>
    <cellStyle name="Heading 3" xfId="9" builtinId="18"/>
    <cellStyle name="Hyperlink" xfId="5" builtinId="8" customBuiltin="1"/>
    <cellStyle name="Normal" xfId="0" builtinId="0" customBuiltin="1"/>
    <cellStyle name="Percent" xfId="11" builtinId="5"/>
    <cellStyle name="Title" xfId="1" builtinId="15" hidden="1"/>
    <cellStyle name="Title" xfId="6" builtinId="15"/>
    <cellStyle name="Výška řádku" xfId="10" xr:uid="{614CE2E0-A6E7-449E-B6C7-0AB6B07187A0}"/>
  </cellStyles>
  <dxfs count="4">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s>
  <tableStyles count="0" defaultTableStyle="TableStyleMedium2" defaultPivotStyle="PivotStyleLight16"/>
  <colors>
    <mruColors>
      <color rgb="FFE4B8B8"/>
      <color rgb="FFC26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05B47-0BD1-4671-8F92-769AFF0BCAA5}">
  <sheetPr codeName="List1">
    <pageSetUpPr fitToPage="1"/>
  </sheetPr>
  <dimension ref="A1:C49"/>
  <sheetViews>
    <sheetView showGridLines="0" tabSelected="1" zoomScaleNormal="100" workbookViewId="0"/>
  </sheetViews>
  <sheetFormatPr defaultColWidth="9.140625" defaultRowHeight="15" customHeight="1" x14ac:dyDescent="0.2"/>
  <cols>
    <col min="1" max="1" width="30.7109375" style="7" customWidth="1"/>
    <col min="2" max="2" width="135.7109375" style="7" customWidth="1"/>
    <col min="3" max="3" width="9.140625" style="112"/>
    <col min="4" max="16384" width="9.140625" style="7"/>
  </cols>
  <sheetData>
    <row r="1" spans="1:3" ht="45" customHeight="1" x14ac:dyDescent="0.2">
      <c r="A1" s="1" t="s">
        <v>0</v>
      </c>
      <c r="C1" s="115"/>
    </row>
    <row r="2" spans="1:3" x14ac:dyDescent="0.2">
      <c r="A2" s="288" t="s">
        <v>433</v>
      </c>
      <c r="C2" s="115"/>
    </row>
    <row r="3" spans="1:3" x14ac:dyDescent="0.2">
      <c r="C3" s="115"/>
    </row>
    <row r="4" spans="1:3" ht="30" customHeight="1" thickBot="1" x14ac:dyDescent="0.35">
      <c r="A4" s="3" t="s">
        <v>1</v>
      </c>
      <c r="B4" s="24"/>
      <c r="C4" s="115"/>
    </row>
    <row r="5" spans="1:3" x14ac:dyDescent="0.2">
      <c r="A5" s="32" t="s">
        <v>2</v>
      </c>
      <c r="B5" s="176" t="s">
        <v>204</v>
      </c>
      <c r="C5" s="115"/>
    </row>
    <row r="6" spans="1:3" x14ac:dyDescent="0.2">
      <c r="A6" s="33" t="s">
        <v>3</v>
      </c>
      <c r="B6" s="128" t="s">
        <v>4</v>
      </c>
      <c r="C6" s="115"/>
    </row>
    <row r="7" spans="1:3" x14ac:dyDescent="0.2">
      <c r="A7" s="33" t="s">
        <v>5</v>
      </c>
      <c r="B7" s="129" t="s">
        <v>6</v>
      </c>
      <c r="C7" s="115"/>
    </row>
    <row r="8" spans="1:3" x14ac:dyDescent="0.2">
      <c r="A8" s="36" t="s">
        <v>7</v>
      </c>
      <c r="B8" s="130" t="s">
        <v>8</v>
      </c>
      <c r="C8" s="115"/>
    </row>
    <row r="9" spans="1:3" x14ac:dyDescent="0.2">
      <c r="C9" s="115"/>
    </row>
    <row r="10" spans="1:3" x14ac:dyDescent="0.2">
      <c r="A10" s="19"/>
      <c r="B10" s="19"/>
      <c r="C10" s="115"/>
    </row>
    <row r="11" spans="1:3" x14ac:dyDescent="0.2">
      <c r="A11" s="23"/>
      <c r="C11" s="115"/>
    </row>
    <row r="12" spans="1:3" customFormat="1" ht="30" customHeight="1" thickBot="1" x14ac:dyDescent="0.35">
      <c r="A12" s="2" t="s">
        <v>9</v>
      </c>
      <c r="B12" s="2"/>
      <c r="C12" s="120"/>
    </row>
    <row r="13" spans="1:3" x14ac:dyDescent="0.2">
      <c r="A13" s="126" t="s">
        <v>10</v>
      </c>
      <c r="B13" s="126"/>
      <c r="C13" s="115"/>
    </row>
    <row r="14" spans="1:3" x14ac:dyDescent="0.2">
      <c r="A14" s="23" t="s">
        <v>11</v>
      </c>
      <c r="B14" s="23"/>
      <c r="C14" s="115"/>
    </row>
    <row r="15" spans="1:3" x14ac:dyDescent="0.2">
      <c r="A15" s="23" t="s">
        <v>12</v>
      </c>
      <c r="B15" s="23"/>
      <c r="C15" s="115"/>
    </row>
    <row r="16" spans="1:3" x14ac:dyDescent="0.2">
      <c r="A16" s="23" t="s">
        <v>13</v>
      </c>
      <c r="C16" s="115"/>
    </row>
    <row r="17" spans="1:3" x14ac:dyDescent="0.2">
      <c r="A17" s="23" t="s">
        <v>191</v>
      </c>
      <c r="C17" s="115"/>
    </row>
    <row r="18" spans="1:3" x14ac:dyDescent="0.2">
      <c r="A18" s="23"/>
      <c r="C18" s="115"/>
    </row>
    <row r="19" spans="1:3" customFormat="1" ht="30" customHeight="1" thickBot="1" x14ac:dyDescent="0.35">
      <c r="A19" s="2" t="s">
        <v>14</v>
      </c>
      <c r="B19" s="2"/>
      <c r="C19" s="120"/>
    </row>
    <row r="20" spans="1:3" x14ac:dyDescent="0.2">
      <c r="A20" s="126" t="s">
        <v>15</v>
      </c>
      <c r="B20" s="126"/>
      <c r="C20" s="115"/>
    </row>
    <row r="21" spans="1:3" x14ac:dyDescent="0.2">
      <c r="A21" s="23" t="s">
        <v>16</v>
      </c>
      <c r="B21" s="23"/>
      <c r="C21" s="115"/>
    </row>
    <row r="22" spans="1:3" x14ac:dyDescent="0.2">
      <c r="A22" s="23"/>
      <c r="C22" s="115"/>
    </row>
    <row r="23" spans="1:3" s="23" customFormat="1" ht="30" customHeight="1" thickBot="1" x14ac:dyDescent="0.35">
      <c r="A23" s="2" t="s">
        <v>17</v>
      </c>
      <c r="B23" s="2"/>
      <c r="C23" s="115"/>
    </row>
    <row r="24" spans="1:3" x14ac:dyDescent="0.2">
      <c r="A24" s="23" t="s">
        <v>18</v>
      </c>
      <c r="C24" s="115"/>
    </row>
    <row r="25" spans="1:3" x14ac:dyDescent="0.2">
      <c r="A25" s="289" t="s">
        <v>434</v>
      </c>
      <c r="C25" s="115"/>
    </row>
    <row r="26" spans="1:3" x14ac:dyDescent="0.2">
      <c r="A26" s="23" t="s">
        <v>324</v>
      </c>
    </row>
    <row r="27" spans="1:3" x14ac:dyDescent="0.2">
      <c r="A27" s="23" t="s">
        <v>435</v>
      </c>
      <c r="C27" s="115"/>
    </row>
    <row r="28" spans="1:3" x14ac:dyDescent="0.2">
      <c r="A28" s="79" t="s">
        <v>438</v>
      </c>
      <c r="C28" s="115"/>
    </row>
    <row r="29" spans="1:3" x14ac:dyDescent="0.2">
      <c r="A29" s="23" t="s">
        <v>439</v>
      </c>
      <c r="C29" s="115"/>
    </row>
    <row r="30" spans="1:3" x14ac:dyDescent="0.2">
      <c r="A30" s="23" t="s">
        <v>517</v>
      </c>
      <c r="C30" s="115"/>
    </row>
    <row r="31" spans="1:3" ht="27" customHeight="1" x14ac:dyDescent="0.2">
      <c r="A31" s="336" t="s">
        <v>518</v>
      </c>
      <c r="B31" s="336"/>
      <c r="C31" s="336"/>
    </row>
    <row r="32" spans="1:3" x14ac:dyDescent="0.2">
      <c r="A32" s="289" t="s">
        <v>440</v>
      </c>
      <c r="C32" s="115"/>
    </row>
    <row r="33" spans="1:3" x14ac:dyDescent="0.2">
      <c r="A33" s="23" t="s">
        <v>519</v>
      </c>
      <c r="C33" s="115"/>
    </row>
    <row r="34" spans="1:3" x14ac:dyDescent="0.2">
      <c r="A34" s="79" t="s">
        <v>189</v>
      </c>
      <c r="C34" s="115"/>
    </row>
    <row r="35" spans="1:3" x14ac:dyDescent="0.2">
      <c r="A35" s="153" t="s">
        <v>441</v>
      </c>
      <c r="B35" s="175"/>
      <c r="C35" s="115"/>
    </row>
    <row r="36" spans="1:3" x14ac:dyDescent="0.2">
      <c r="A36" s="153" t="s">
        <v>318</v>
      </c>
      <c r="B36" s="175"/>
      <c r="C36" s="115"/>
    </row>
    <row r="37" spans="1:3" x14ac:dyDescent="0.2">
      <c r="A37" s="154" t="s">
        <v>520</v>
      </c>
      <c r="C37" s="115"/>
    </row>
    <row r="38" spans="1:3" x14ac:dyDescent="0.2">
      <c r="A38" s="154" t="s">
        <v>521</v>
      </c>
      <c r="C38" s="115"/>
    </row>
    <row r="39" spans="1:3" x14ac:dyDescent="0.2">
      <c r="A39" s="153" t="s">
        <v>522</v>
      </c>
      <c r="C39" s="115"/>
    </row>
    <row r="40" spans="1:3" x14ac:dyDescent="0.2">
      <c r="A40" s="289" t="s">
        <v>436</v>
      </c>
      <c r="C40" s="113"/>
    </row>
    <row r="41" spans="1:3" x14ac:dyDescent="0.2">
      <c r="A41" s="79" t="s">
        <v>437</v>
      </c>
    </row>
    <row r="42" spans="1:3" x14ac:dyDescent="0.2">
      <c r="A42" s="79" t="s">
        <v>523</v>
      </c>
      <c r="C42" s="115"/>
    </row>
    <row r="43" spans="1:3" x14ac:dyDescent="0.2">
      <c r="A43" s="175"/>
      <c r="C43" s="115"/>
    </row>
    <row r="44" spans="1:3" x14ac:dyDescent="0.2">
      <c r="A44" s="23" t="s">
        <v>443</v>
      </c>
      <c r="C44" s="113"/>
    </row>
    <row r="45" spans="1:3" x14ac:dyDescent="0.2">
      <c r="A45" s="153" t="s">
        <v>444</v>
      </c>
      <c r="C45" s="113"/>
    </row>
    <row r="46" spans="1:3" x14ac:dyDescent="0.2">
      <c r="A46" s="153" t="s">
        <v>445</v>
      </c>
      <c r="C46" s="113"/>
    </row>
    <row r="47" spans="1:3" x14ac:dyDescent="0.2">
      <c r="C47" s="115"/>
    </row>
    <row r="48" spans="1:3" x14ac:dyDescent="0.2">
      <c r="A48" s="23" t="s">
        <v>442</v>
      </c>
      <c r="C48" s="115"/>
    </row>
    <row r="49" spans="1:3" x14ac:dyDescent="0.2">
      <c r="A49" s="23" t="s">
        <v>446</v>
      </c>
      <c r="C49" s="115"/>
    </row>
  </sheetData>
  <sheetProtection sheet="1" objects="1" scenarios="1"/>
  <mergeCells count="1">
    <mergeCell ref="A31:C31"/>
  </mergeCells>
  <printOptions horizontalCentered="1"/>
  <pageMargins left="0.51181102362204722" right="0.51181102362204722" top="0.59055118110236227" bottom="0.59055118110236227" header="0.31496062992125984" footer="0.31496062992125984"/>
  <pageSetup paperSize="9" scale="59" fitToHeight="0"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3F2F7-8E82-4B5D-9F25-C8113FD26623}">
  <sheetPr>
    <pageSetUpPr fitToPage="1"/>
  </sheetPr>
  <dimension ref="A1:M87"/>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6" customWidth="1"/>
    <col min="4" max="4" width="15.7109375" style="7" customWidth="1"/>
    <col min="5" max="5" width="31.42578125" style="7" customWidth="1"/>
    <col min="6" max="6" width="30.7109375" style="7" customWidth="1"/>
    <col min="7" max="7" width="16" style="7" customWidth="1"/>
    <col min="8" max="8" width="30.7109375" style="7" customWidth="1"/>
    <col min="9" max="9" width="30.85546875" style="7" customWidth="1"/>
    <col min="10" max="10" width="30.7109375" style="7" customWidth="1"/>
    <col min="11" max="11" width="28.7109375" style="49" customWidth="1"/>
    <col min="12" max="12" width="28.7109375" style="7" customWidth="1"/>
    <col min="13" max="13" width="9.42578125" style="112"/>
    <col min="14" max="16384" width="9.42578125" style="7"/>
  </cols>
  <sheetData>
    <row r="1" spans="1:13" ht="45" customHeight="1" x14ac:dyDescent="0.2">
      <c r="A1" s="1" t="s">
        <v>0</v>
      </c>
      <c r="K1" s="7"/>
    </row>
    <row r="2" spans="1:13" x14ac:dyDescent="0.2">
      <c r="K2" s="7"/>
    </row>
    <row r="3" spans="1:13" customFormat="1" ht="30" customHeight="1" thickBot="1" x14ac:dyDescent="0.35">
      <c r="A3" s="3"/>
      <c r="B3" s="3" t="s">
        <v>59</v>
      </c>
      <c r="C3" s="3"/>
      <c r="D3" s="3"/>
      <c r="E3" s="3"/>
      <c r="F3" s="3"/>
      <c r="G3" s="3"/>
      <c r="H3" s="3"/>
      <c r="I3" s="3"/>
      <c r="J3" s="3"/>
      <c r="K3" s="3"/>
      <c r="L3" s="3"/>
      <c r="M3" s="113"/>
    </row>
    <row r="4" spans="1:13" x14ac:dyDescent="0.2">
      <c r="K4" s="7"/>
    </row>
    <row r="5" spans="1:13" ht="30" customHeight="1" thickBot="1" x14ac:dyDescent="0.35">
      <c r="A5" s="35">
        <v>2</v>
      </c>
      <c r="B5" s="3" t="str">
        <f>UPPER(VLOOKUP(A5,'Klíčový personál'!A9:C13,2,FALSE))</f>
        <v>HLAVNÍ ARCHITEKT</v>
      </c>
      <c r="C5" s="3"/>
      <c r="D5" s="3"/>
      <c r="E5" s="3"/>
      <c r="F5" s="3"/>
      <c r="G5" s="3"/>
      <c r="H5" s="3"/>
      <c r="I5" s="3"/>
      <c r="J5" s="3"/>
      <c r="K5" s="3"/>
      <c r="L5" s="3"/>
    </row>
    <row r="6" spans="1:13" x14ac:dyDescent="0.2">
      <c r="A6" s="301"/>
      <c r="B6" s="57" t="s">
        <v>63</v>
      </c>
      <c r="K6" s="7"/>
    </row>
    <row r="7" spans="1:13" x14ac:dyDescent="0.2">
      <c r="A7" s="58"/>
      <c r="B7" s="77" t="str">
        <f xml:space="preserve">
IF(VLOOKUP(A5,'Klíčový personál'!A9:C13,3,FALSE)&lt;&gt;"",VLOOKUP(A5,'Klíčový personál'!A9:C13,3,FALSE),
"[bude doplněno po zadání na listu ""klíčový personál""]")</f>
        <v>[bude doplněno po zadání na listu "klíčový personál"]</v>
      </c>
      <c r="K7" s="7"/>
    </row>
    <row r="8" spans="1:13" x14ac:dyDescent="0.2">
      <c r="K8" s="7"/>
    </row>
    <row r="9" spans="1:13" ht="20.100000000000001" customHeight="1" thickBot="1" x14ac:dyDescent="0.25">
      <c r="A9" s="11"/>
      <c r="B9" s="11" t="s">
        <v>72</v>
      </c>
      <c r="C9" s="11"/>
      <c r="D9" s="11"/>
      <c r="E9" s="11"/>
      <c r="F9" s="11"/>
      <c r="G9" s="11"/>
      <c r="H9" s="11"/>
      <c r="I9" s="11"/>
      <c r="J9" s="11"/>
      <c r="K9" s="11"/>
      <c r="L9" s="11"/>
    </row>
    <row r="10" spans="1:13" customFormat="1" x14ac:dyDescent="0.2">
      <c r="A10" s="34"/>
      <c r="B10" s="86" t="s">
        <v>74</v>
      </c>
      <c r="M10" s="113"/>
    </row>
    <row r="11" spans="1:13" customFormat="1" ht="25.5" x14ac:dyDescent="0.2">
      <c r="A11" s="138"/>
      <c r="B11" s="55" t="s">
        <v>123</v>
      </c>
      <c r="M11" s="113"/>
    </row>
    <row r="12" spans="1:13" customFormat="1" x14ac:dyDescent="0.2">
      <c r="B12" s="166" t="s">
        <v>124</v>
      </c>
      <c r="M12" s="113"/>
    </row>
    <row r="13" spans="1:13" customFormat="1" x14ac:dyDescent="0.2">
      <c r="B13" s="12"/>
      <c r="E13" s="102"/>
      <c r="M13" s="113"/>
    </row>
    <row r="14" spans="1:13" ht="20.100000000000001" customHeight="1" thickBot="1" x14ac:dyDescent="0.25">
      <c r="A14" s="11"/>
      <c r="B14" s="11" t="s">
        <v>75</v>
      </c>
      <c r="C14" s="11"/>
      <c r="D14" s="11"/>
      <c r="E14" s="11"/>
      <c r="F14" s="11"/>
      <c r="G14" s="11"/>
      <c r="H14" s="11"/>
      <c r="I14" s="11"/>
      <c r="J14" s="11"/>
      <c r="K14" s="11"/>
      <c r="L14" s="11"/>
    </row>
    <row r="15" spans="1:13" x14ac:dyDescent="0.2">
      <c r="A15" s="56" t="s">
        <v>36</v>
      </c>
      <c r="B15" s="125" t="s">
        <v>45</v>
      </c>
      <c r="C15"/>
      <c r="D15" s="13"/>
      <c r="F15" s="8"/>
      <c r="G15" s="8"/>
      <c r="H15" s="13"/>
      <c r="I15" s="8"/>
      <c r="J15" s="8"/>
      <c r="K15" s="8"/>
      <c r="L15" s="8"/>
    </row>
    <row r="16" spans="1:13" x14ac:dyDescent="0.2">
      <c r="A16" s="5" t="s">
        <v>46</v>
      </c>
      <c r="B16" s="52" t="s">
        <v>76</v>
      </c>
      <c r="C16"/>
      <c r="D16" s="15"/>
      <c r="E16" s="8"/>
      <c r="F16" s="6"/>
      <c r="G16" s="6"/>
      <c r="H16" s="14"/>
      <c r="I16" s="6"/>
      <c r="J16" s="6"/>
      <c r="K16" s="6"/>
      <c r="L16" s="6"/>
    </row>
    <row r="17" spans="1:12" ht="38.25" x14ac:dyDescent="0.2">
      <c r="A17" s="5" t="s">
        <v>47</v>
      </c>
      <c r="B17" s="292" t="s">
        <v>465</v>
      </c>
      <c r="C17"/>
      <c r="D17" s="15"/>
      <c r="E17" s="6"/>
      <c r="F17" s="6"/>
      <c r="G17" s="6"/>
      <c r="H17" s="14"/>
      <c r="I17" s="6"/>
      <c r="J17" s="6"/>
      <c r="K17" s="6"/>
      <c r="L17" s="6"/>
    </row>
    <row r="18" spans="1:12" ht="63.75" x14ac:dyDescent="0.2">
      <c r="A18" s="4" t="s">
        <v>78</v>
      </c>
      <c r="B18" s="103" t="s">
        <v>125</v>
      </c>
      <c r="C18"/>
      <c r="D18" s="15"/>
      <c r="E18" s="6"/>
      <c r="F18" s="6"/>
      <c r="G18" s="6"/>
      <c r="H18" s="14"/>
      <c r="I18" s="6"/>
      <c r="J18" s="6"/>
      <c r="K18" s="6"/>
      <c r="L18" s="6"/>
    </row>
    <row r="19" spans="1:12" ht="51" x14ac:dyDescent="0.2">
      <c r="A19" s="4" t="s">
        <v>79</v>
      </c>
      <c r="B19" s="147" t="s">
        <v>126</v>
      </c>
      <c r="C19"/>
      <c r="D19" s="15"/>
      <c r="E19" s="6"/>
      <c r="F19" s="6"/>
      <c r="G19" s="6"/>
      <c r="H19" s="14"/>
      <c r="I19" s="6"/>
      <c r="J19" s="6"/>
      <c r="K19" s="6"/>
      <c r="L19" s="6"/>
    </row>
    <row r="20" spans="1:12" x14ac:dyDescent="0.2">
      <c r="K20" s="7"/>
    </row>
    <row r="21" spans="1:12" ht="20.100000000000001" customHeight="1" thickBot="1" x14ac:dyDescent="0.25">
      <c r="A21" s="11"/>
      <c r="B21" s="11" t="s">
        <v>80</v>
      </c>
      <c r="C21" s="11"/>
      <c r="D21" s="11"/>
      <c r="E21" s="11"/>
      <c r="F21" s="11"/>
      <c r="G21" s="11"/>
      <c r="H21" s="11"/>
      <c r="I21" s="11"/>
      <c r="J21" s="11"/>
      <c r="K21" s="11"/>
      <c r="L21" s="11"/>
    </row>
    <row r="22" spans="1:12" ht="15.75" x14ac:dyDescent="0.2">
      <c r="A22" s="50"/>
      <c r="B22" s="51" t="s">
        <v>466</v>
      </c>
      <c r="C22" s="50"/>
      <c r="D22" s="50"/>
      <c r="E22" s="50"/>
      <c r="F22" s="50"/>
      <c r="G22" s="50"/>
      <c r="H22" s="50"/>
      <c r="I22" s="50"/>
      <c r="J22" s="50"/>
      <c r="K22" s="76"/>
    </row>
    <row r="23" spans="1:12" x14ac:dyDescent="0.2">
      <c r="B23" s="79" t="s">
        <v>81</v>
      </c>
      <c r="C23" s="7"/>
      <c r="K23" s="76"/>
    </row>
    <row r="24" spans="1:12" x14ac:dyDescent="0.2">
      <c r="B24" s="23"/>
      <c r="C24" s="23"/>
      <c r="K24" s="76"/>
    </row>
    <row r="25" spans="1:12" x14ac:dyDescent="0.2">
      <c r="A25" s="56" t="s">
        <v>36</v>
      </c>
      <c r="B25" s="59" t="s">
        <v>45</v>
      </c>
      <c r="C25"/>
      <c r="D25" s="13"/>
      <c r="E25" s="8"/>
      <c r="F25" s="8"/>
      <c r="G25" s="8"/>
      <c r="H25" s="13"/>
      <c r="I25" s="8"/>
      <c r="J25" s="8"/>
      <c r="K25" s="101"/>
    </row>
    <row r="26" spans="1:12" x14ac:dyDescent="0.2">
      <c r="A26" s="5" t="s">
        <v>53</v>
      </c>
      <c r="B26" s="53" t="s">
        <v>486</v>
      </c>
      <c r="C26"/>
      <c r="D26" s="15"/>
      <c r="E26" s="6"/>
      <c r="F26" s="6"/>
      <c r="G26" s="6"/>
      <c r="H26" s="14"/>
      <c r="I26" s="6"/>
      <c r="J26" s="6"/>
      <c r="K26" s="76"/>
    </row>
    <row r="27" spans="1:12" ht="63.75" x14ac:dyDescent="0.2">
      <c r="A27" s="5" t="s">
        <v>54</v>
      </c>
      <c r="B27" s="148" t="s">
        <v>467</v>
      </c>
      <c r="C27"/>
      <c r="D27" s="15"/>
      <c r="E27" s="6"/>
      <c r="F27" s="6"/>
      <c r="G27" s="6"/>
      <c r="H27" s="14"/>
      <c r="I27" s="6"/>
      <c r="J27" s="6"/>
      <c r="K27" s="76"/>
    </row>
    <row r="28" spans="1:12" ht="51" x14ac:dyDescent="0.2">
      <c r="A28" s="4" t="s">
        <v>55</v>
      </c>
      <c r="B28" s="143" t="s">
        <v>492</v>
      </c>
      <c r="C28"/>
      <c r="D28" s="15"/>
      <c r="E28" s="6"/>
      <c r="F28" s="6"/>
      <c r="G28" s="6"/>
      <c r="H28" s="14"/>
      <c r="I28" s="6"/>
      <c r="J28" s="6"/>
      <c r="K28" s="76"/>
    </row>
    <row r="29" spans="1:12" ht="51" x14ac:dyDescent="0.2">
      <c r="A29" s="4" t="s">
        <v>56</v>
      </c>
      <c r="B29" s="143" t="s">
        <v>469</v>
      </c>
      <c r="C29"/>
      <c r="D29" s="15"/>
      <c r="E29" s="6"/>
      <c r="F29" s="6"/>
      <c r="G29" s="6"/>
      <c r="H29" s="14"/>
      <c r="I29" s="6"/>
      <c r="J29" s="6"/>
      <c r="K29" s="76"/>
    </row>
    <row r="30" spans="1:12" x14ac:dyDescent="0.2">
      <c r="K30" s="76"/>
    </row>
    <row r="31" spans="1:12" ht="20.100000000000001" customHeight="1" thickBot="1" x14ac:dyDescent="0.25">
      <c r="A31" s="11"/>
      <c r="B31" s="11" t="s">
        <v>83</v>
      </c>
      <c r="C31" s="11"/>
      <c r="D31" s="11"/>
      <c r="E31" s="11"/>
      <c r="F31" s="11"/>
      <c r="G31" s="11"/>
      <c r="H31" s="11"/>
      <c r="I31" s="11"/>
      <c r="J31" s="11"/>
      <c r="K31" s="11"/>
      <c r="L31" s="11"/>
    </row>
    <row r="32" spans="1:12" ht="15.75" x14ac:dyDescent="0.2">
      <c r="A32" s="50"/>
      <c r="B32" s="51" t="s">
        <v>470</v>
      </c>
      <c r="C32" s="50"/>
      <c r="D32" s="50"/>
      <c r="E32" s="50"/>
      <c r="F32" s="50"/>
      <c r="G32" s="50"/>
      <c r="H32" s="50"/>
      <c r="I32" s="50"/>
      <c r="J32" s="50"/>
      <c r="K32" s="50"/>
      <c r="L32"/>
    </row>
    <row r="33" spans="1:13" ht="15.75" x14ac:dyDescent="0.2">
      <c r="A33" s="50"/>
      <c r="B33" s="51" t="s">
        <v>471</v>
      </c>
      <c r="C33" s="50"/>
      <c r="D33" s="50"/>
      <c r="E33" s="50"/>
      <c r="F33" s="50"/>
      <c r="G33" s="50"/>
      <c r="H33" s="50"/>
      <c r="I33" s="50"/>
      <c r="J33" s="50"/>
      <c r="K33" s="50"/>
      <c r="L33"/>
    </row>
    <row r="34" spans="1:13" x14ac:dyDescent="0.2">
      <c r="B34" s="23" t="s">
        <v>472</v>
      </c>
      <c r="C34" s="7"/>
      <c r="K34" s="7"/>
      <c r="L34"/>
    </row>
    <row r="35" spans="1:13" x14ac:dyDescent="0.2">
      <c r="B35" s="23" t="s">
        <v>577</v>
      </c>
      <c r="C35" s="7"/>
      <c r="K35" s="7"/>
      <c r="L35"/>
    </row>
    <row r="36" spans="1:13" x14ac:dyDescent="0.2">
      <c r="B36" s="79" t="s">
        <v>84</v>
      </c>
      <c r="C36" s="7"/>
      <c r="K36" s="7"/>
      <c r="L36"/>
    </row>
    <row r="37" spans="1:13" x14ac:dyDescent="0.2">
      <c r="B37" s="79" t="s">
        <v>473</v>
      </c>
      <c r="C37" s="7"/>
      <c r="K37" s="7"/>
      <c r="L37"/>
    </row>
    <row r="38" spans="1:13" x14ac:dyDescent="0.2">
      <c r="B38" s="290" t="s">
        <v>491</v>
      </c>
      <c r="C38" s="7"/>
      <c r="K38" s="7"/>
      <c r="L38"/>
    </row>
    <row r="39" spans="1:13" x14ac:dyDescent="0.2">
      <c r="B39" s="79" t="s">
        <v>474</v>
      </c>
      <c r="C39" s="7"/>
      <c r="K39" s="7"/>
      <c r="L39"/>
    </row>
    <row r="40" spans="1:13" x14ac:dyDescent="0.2">
      <c r="B40" s="23"/>
      <c r="C40" s="23"/>
      <c r="K40" s="7"/>
    </row>
    <row r="41" spans="1:13" s="6" customFormat="1" x14ac:dyDescent="0.2">
      <c r="A41" s="394" t="s">
        <v>36</v>
      </c>
      <c r="B41" s="398" t="s">
        <v>85</v>
      </c>
      <c r="C41" s="395"/>
      <c r="D41" s="396" t="s">
        <v>70</v>
      </c>
      <c r="E41" s="398" t="s">
        <v>86</v>
      </c>
      <c r="F41" s="399"/>
      <c r="G41" s="399"/>
      <c r="H41" s="399"/>
      <c r="I41" s="399"/>
      <c r="J41" s="399"/>
      <c r="K41" s="399"/>
      <c r="L41"/>
      <c r="M41" s="121"/>
    </row>
    <row r="42" spans="1:13" s="6" customFormat="1" ht="25.5" x14ac:dyDescent="0.2">
      <c r="A42" s="395"/>
      <c r="B42" s="90" t="s">
        <v>45</v>
      </c>
      <c r="C42" s="105" t="s">
        <v>476</v>
      </c>
      <c r="D42" s="397"/>
      <c r="E42" s="90" t="s">
        <v>87</v>
      </c>
      <c r="F42" s="90" t="s">
        <v>88</v>
      </c>
      <c r="G42" s="90" t="s">
        <v>49</v>
      </c>
      <c r="H42" s="91" t="s">
        <v>51</v>
      </c>
      <c r="I42" s="91" t="s">
        <v>89</v>
      </c>
      <c r="J42" s="91" t="s">
        <v>90</v>
      </c>
      <c r="K42" s="59" t="s">
        <v>52</v>
      </c>
      <c r="L42"/>
      <c r="M42" s="121"/>
    </row>
    <row r="43" spans="1:13" x14ac:dyDescent="0.2">
      <c r="A43" s="5" t="s">
        <v>91</v>
      </c>
      <c r="B43" s="30" t="s">
        <v>475</v>
      </c>
      <c r="C43" s="29"/>
      <c r="D43" s="80"/>
      <c r="E43" s="16"/>
      <c r="F43" s="29"/>
      <c r="G43" s="31"/>
      <c r="H43" s="31"/>
      <c r="I43" s="29"/>
      <c r="J43" s="31"/>
      <c r="K43" s="80"/>
      <c r="L43"/>
    </row>
    <row r="44" spans="1:13" ht="76.5" customHeight="1" x14ac:dyDescent="0.2">
      <c r="A44" s="167" t="s">
        <v>93</v>
      </c>
      <c r="B44" s="146" t="s">
        <v>568</v>
      </c>
      <c r="C44" s="327"/>
      <c r="D44" s="104">
        <v>0</v>
      </c>
      <c r="E44" s="162" t="s">
        <v>554</v>
      </c>
      <c r="F44" s="61"/>
      <c r="G44" s="46" t="s">
        <v>477</v>
      </c>
      <c r="H44" s="150"/>
      <c r="I44" s="64"/>
      <c r="J44" s="150"/>
      <c r="K44" s="328"/>
      <c r="L44"/>
    </row>
    <row r="45" spans="1:13" ht="76.5" customHeight="1" x14ac:dyDescent="0.2">
      <c r="A45" s="168" t="s">
        <v>94</v>
      </c>
      <c r="B45" s="160" t="s">
        <v>568</v>
      </c>
      <c r="C45" s="327"/>
      <c r="D45" s="104">
        <v>1</v>
      </c>
      <c r="E45" s="95" t="str">
        <f>E44</f>
        <v>předpokládané náklady
Realizace
(Kč bez DPH)</v>
      </c>
      <c r="F45" s="61"/>
      <c r="G45" s="46" t="s">
        <v>477</v>
      </c>
      <c r="H45" s="150"/>
      <c r="I45" s="64"/>
      <c r="J45" s="150"/>
      <c r="K45" s="328"/>
      <c r="L45" t="s">
        <v>35</v>
      </c>
    </row>
    <row r="46" spans="1:13" ht="76.5" customHeight="1" x14ac:dyDescent="0.2">
      <c r="A46" s="168" t="s">
        <v>142</v>
      </c>
      <c r="B46" s="160" t="s">
        <v>568</v>
      </c>
      <c r="C46" s="327"/>
      <c r="D46" s="104">
        <v>1</v>
      </c>
      <c r="E46" s="95" t="str">
        <f>E44</f>
        <v>předpokládané náklady
Realizace
(Kč bez DPH)</v>
      </c>
      <c r="F46" s="61"/>
      <c r="G46" s="46" t="s">
        <v>477</v>
      </c>
      <c r="H46" s="150"/>
      <c r="I46" s="64"/>
      <c r="J46" s="150"/>
      <c r="K46" s="328"/>
      <c r="L46" t="s">
        <v>35</v>
      </c>
    </row>
    <row r="47" spans="1:13" ht="102" x14ac:dyDescent="0.2">
      <c r="A47" s="170" t="s">
        <v>95</v>
      </c>
      <c r="B47" s="146" t="s">
        <v>569</v>
      </c>
      <c r="C47" s="330"/>
      <c r="D47" s="104">
        <v>0</v>
      </c>
      <c r="E47" s="162" t="s">
        <v>554</v>
      </c>
      <c r="F47" s="61"/>
      <c r="G47" s="46" t="s">
        <v>477</v>
      </c>
      <c r="H47" s="151"/>
      <c r="I47" s="48"/>
      <c r="J47" s="151"/>
      <c r="K47" s="329"/>
      <c r="L47"/>
    </row>
    <row r="48" spans="1:13" ht="102" x14ac:dyDescent="0.2">
      <c r="A48" s="169" t="s">
        <v>96</v>
      </c>
      <c r="B48" s="160" t="s">
        <v>569</v>
      </c>
      <c r="C48" s="330"/>
      <c r="D48" s="104">
        <v>1</v>
      </c>
      <c r="E48" s="162" t="str">
        <f>E47</f>
        <v>předpokládané náklady
Realizace
(Kč bez DPH)</v>
      </c>
      <c r="F48" s="61"/>
      <c r="G48" s="46" t="s">
        <v>477</v>
      </c>
      <c r="H48" s="151"/>
      <c r="I48" s="48"/>
      <c r="J48" s="151"/>
      <c r="K48" s="329"/>
      <c r="L48"/>
    </row>
    <row r="49" spans="1:12" ht="102" x14ac:dyDescent="0.2">
      <c r="A49" s="169" t="s">
        <v>143</v>
      </c>
      <c r="B49" s="144" t="s">
        <v>569</v>
      </c>
      <c r="C49" s="330"/>
      <c r="D49" s="188">
        <v>1</v>
      </c>
      <c r="E49" s="162" t="str">
        <f>E47</f>
        <v>předpokládané náklady
Realizace
(Kč bez DPH)</v>
      </c>
      <c r="F49" s="61"/>
      <c r="G49" s="81" t="s">
        <v>477</v>
      </c>
      <c r="H49" s="151"/>
      <c r="I49" s="48"/>
      <c r="J49" s="151"/>
      <c r="K49" s="329"/>
      <c r="L49"/>
    </row>
    <row r="50" spans="1:12" x14ac:dyDescent="0.2">
      <c r="G50" s="13"/>
      <c r="H50" s="8"/>
      <c r="K50" s="7"/>
    </row>
    <row r="51" spans="1:12" ht="15" customHeight="1" thickBot="1" x14ac:dyDescent="0.25">
      <c r="A51" s="11"/>
      <c r="B51" s="11" t="s">
        <v>127</v>
      </c>
      <c r="C51" s="11"/>
      <c r="D51" s="11"/>
      <c r="E51" s="11"/>
      <c r="F51" s="11"/>
      <c r="G51" s="11"/>
      <c r="H51" s="11"/>
      <c r="I51" s="11"/>
      <c r="J51" s="11"/>
      <c r="K51" s="11"/>
      <c r="L51" s="11"/>
    </row>
    <row r="52" spans="1:12" ht="15" customHeight="1" x14ac:dyDescent="0.2">
      <c r="A52" s="50"/>
      <c r="B52" s="51" t="s">
        <v>128</v>
      </c>
      <c r="C52" s="50"/>
      <c r="D52" s="50"/>
      <c r="E52" s="50"/>
      <c r="F52" s="50"/>
      <c r="G52" s="50"/>
      <c r="H52" s="50"/>
      <c r="I52" s="50"/>
      <c r="J52" s="50"/>
      <c r="K52" s="50"/>
      <c r="L52" s="50"/>
    </row>
    <row r="53" spans="1:12" ht="15" customHeight="1" x14ac:dyDescent="0.2">
      <c r="B53" s="23" t="s">
        <v>129</v>
      </c>
      <c r="C53" s="7"/>
      <c r="K53" s="7"/>
    </row>
    <row r="54" spans="1:12" ht="15" customHeight="1" x14ac:dyDescent="0.2">
      <c r="B54" s="23"/>
      <c r="C54" s="23"/>
      <c r="K54" s="7"/>
    </row>
    <row r="55" spans="1:12" ht="30" customHeight="1" x14ac:dyDescent="0.2">
      <c r="A55" s="56" t="s">
        <v>36</v>
      </c>
      <c r="B55" s="90" t="s">
        <v>45</v>
      </c>
      <c r="C55"/>
      <c r="D55" s="13"/>
      <c r="E55" s="13"/>
      <c r="F55" s="13"/>
      <c r="G55" s="13"/>
      <c r="H55" s="8"/>
      <c r="I55" s="13"/>
      <c r="J55" s="8"/>
      <c r="K55" s="8"/>
      <c r="L55" s="8"/>
    </row>
    <row r="56" spans="1:12" x14ac:dyDescent="0.2">
      <c r="A56" s="5" t="s">
        <v>108</v>
      </c>
      <c r="B56" s="53" t="s">
        <v>130</v>
      </c>
      <c r="C56"/>
      <c r="D56" s="14"/>
      <c r="E56" s="13"/>
      <c r="F56" s="14"/>
      <c r="G56" s="14"/>
      <c r="H56" s="6"/>
      <c r="I56" s="15"/>
      <c r="J56" s="6"/>
      <c r="K56" s="6"/>
      <c r="L56" s="6"/>
    </row>
    <row r="57" spans="1:12" ht="38.25" x14ac:dyDescent="0.2">
      <c r="A57" s="5" t="s">
        <v>131</v>
      </c>
      <c r="B57" s="103" t="s">
        <v>573</v>
      </c>
      <c r="C57"/>
      <c r="D57" s="14"/>
      <c r="E57" s="13"/>
      <c r="F57" s="14"/>
      <c r="G57" s="14"/>
      <c r="H57" s="6"/>
      <c r="I57" s="15"/>
      <c r="J57" s="6"/>
      <c r="K57" s="6"/>
      <c r="L57" s="6"/>
    </row>
    <row r="58" spans="1:12" ht="87" customHeight="1" x14ac:dyDescent="0.2">
      <c r="A58" s="4" t="s">
        <v>132</v>
      </c>
      <c r="B58" s="143" t="s">
        <v>574</v>
      </c>
      <c r="C58"/>
      <c r="D58" s="14"/>
      <c r="E58" s="13"/>
      <c r="F58" s="14"/>
      <c r="G58" s="14"/>
      <c r="H58" s="6"/>
      <c r="I58" s="15"/>
      <c r="J58" s="6"/>
      <c r="K58" s="6"/>
      <c r="L58" s="6"/>
    </row>
    <row r="59" spans="1:12" ht="51" x14ac:dyDescent="0.2">
      <c r="A59" s="4" t="s">
        <v>133</v>
      </c>
      <c r="B59" s="143" t="s">
        <v>575</v>
      </c>
      <c r="C59"/>
      <c r="D59" s="14"/>
      <c r="E59" s="13"/>
      <c r="F59" s="14"/>
      <c r="G59" s="14"/>
      <c r="H59" s="6"/>
      <c r="I59" s="15"/>
      <c r="J59" s="6"/>
      <c r="K59" s="6"/>
      <c r="L59" s="6"/>
    </row>
    <row r="60" spans="1:12" x14ac:dyDescent="0.2">
      <c r="K60" s="7"/>
    </row>
    <row r="61" spans="1:12" ht="15" customHeight="1" thickBot="1" x14ac:dyDescent="0.25">
      <c r="A61" s="11"/>
      <c r="B61" s="11" t="s">
        <v>134</v>
      </c>
      <c r="C61" s="11"/>
      <c r="D61" s="11"/>
      <c r="E61" s="11"/>
      <c r="F61" s="11"/>
      <c r="G61" s="11"/>
      <c r="H61" s="11"/>
      <c r="I61" s="11"/>
      <c r="J61" s="11"/>
      <c r="K61" s="11"/>
      <c r="L61" s="11"/>
    </row>
    <row r="62" spans="1:12" ht="15" customHeight="1" x14ac:dyDescent="0.2">
      <c r="A62" s="50"/>
      <c r="B62" s="51" t="s">
        <v>135</v>
      </c>
      <c r="C62" s="50"/>
      <c r="D62" s="50"/>
      <c r="E62" s="50"/>
      <c r="F62" s="50"/>
      <c r="G62" s="50"/>
      <c r="H62" s="50"/>
      <c r="I62" s="50"/>
      <c r="J62" s="50"/>
      <c r="K62" s="50"/>
      <c r="L62" s="50"/>
    </row>
    <row r="63" spans="1:12" ht="15" customHeight="1" x14ac:dyDescent="0.2">
      <c r="A63" s="50"/>
      <c r="B63" s="23" t="s">
        <v>489</v>
      </c>
      <c r="C63" s="50"/>
      <c r="D63" s="50"/>
      <c r="E63" s="50"/>
      <c r="F63" s="50"/>
      <c r="G63" s="50"/>
      <c r="H63" s="50"/>
      <c r="I63" s="50"/>
      <c r="J63" s="50"/>
      <c r="K63" s="50"/>
      <c r="L63" s="50"/>
    </row>
    <row r="64" spans="1:12" ht="15" customHeight="1" x14ac:dyDescent="0.2">
      <c r="B64" s="23" t="s">
        <v>136</v>
      </c>
      <c r="C64" s="23"/>
      <c r="K64" s="7"/>
    </row>
    <row r="65" spans="1:13" ht="15" customHeight="1" x14ac:dyDescent="0.2">
      <c r="B65" s="23" t="s">
        <v>490</v>
      </c>
      <c r="C65" s="7"/>
      <c r="K65" s="7"/>
    </row>
    <row r="66" spans="1:13" ht="15" customHeight="1" x14ac:dyDescent="0.2">
      <c r="B66" s="23" t="s">
        <v>137</v>
      </c>
      <c r="C66" s="7"/>
      <c r="K66" s="7"/>
    </row>
    <row r="67" spans="1:13" ht="15" customHeight="1" x14ac:dyDescent="0.2">
      <c r="B67" s="23"/>
      <c r="C67" s="23"/>
      <c r="K67" s="7"/>
    </row>
    <row r="68" spans="1:13" s="6" customFormat="1" ht="15.75" customHeight="1" x14ac:dyDescent="0.2">
      <c r="A68" s="394" t="s">
        <v>36</v>
      </c>
      <c r="B68" s="398" t="s">
        <v>85</v>
      </c>
      <c r="C68" s="395"/>
      <c r="D68" s="396" t="s">
        <v>70</v>
      </c>
      <c r="E68" s="398" t="s">
        <v>86</v>
      </c>
      <c r="F68" s="399"/>
      <c r="G68" s="399"/>
      <c r="H68" s="399"/>
      <c r="I68" s="399"/>
      <c r="J68" s="399"/>
      <c r="K68" s="399"/>
      <c r="L68"/>
      <c r="M68" s="121"/>
    </row>
    <row r="69" spans="1:13" s="6" customFormat="1" ht="25.5" x14ac:dyDescent="0.2">
      <c r="A69" s="395"/>
      <c r="B69" s="90" t="s">
        <v>45</v>
      </c>
      <c r="C69" s="90" t="s">
        <v>540</v>
      </c>
      <c r="D69" s="397"/>
      <c r="E69" s="90" t="s">
        <v>87</v>
      </c>
      <c r="F69" s="90" t="s">
        <v>88</v>
      </c>
      <c r="G69" s="90" t="s">
        <v>541</v>
      </c>
      <c r="H69" s="91" t="s">
        <v>542</v>
      </c>
      <c r="I69" s="91" t="s">
        <v>543</v>
      </c>
      <c r="J69" s="91" t="s">
        <v>90</v>
      </c>
      <c r="K69" s="59" t="s">
        <v>52</v>
      </c>
      <c r="L69"/>
      <c r="M69" s="121"/>
    </row>
    <row r="70" spans="1:13" ht="25.5" customHeight="1" x14ac:dyDescent="0.2">
      <c r="A70" s="5" t="s">
        <v>138</v>
      </c>
      <c r="B70" s="171" t="s">
        <v>487</v>
      </c>
      <c r="C70" s="29"/>
      <c r="D70" s="29"/>
      <c r="E70" s="29"/>
      <c r="F70" s="29"/>
      <c r="G70" s="80"/>
      <c r="H70" s="29"/>
      <c r="I70" s="31"/>
      <c r="J70" s="31"/>
      <c r="K70" s="80"/>
      <c r="L70"/>
    </row>
    <row r="71" spans="1:13" ht="204" x14ac:dyDescent="0.2">
      <c r="A71" s="315" t="s">
        <v>139</v>
      </c>
      <c r="B71" s="160" t="s">
        <v>553</v>
      </c>
      <c r="C71" s="61"/>
      <c r="D71" s="104">
        <v>2</v>
      </c>
      <c r="E71" s="95" t="s">
        <v>554</v>
      </c>
      <c r="F71" s="61"/>
      <c r="G71" s="46"/>
      <c r="H71" s="149"/>
      <c r="I71" s="64"/>
      <c r="J71" s="150"/>
      <c r="K71" s="149"/>
      <c r="L71"/>
    </row>
    <row r="72" spans="1:13" ht="204" x14ac:dyDescent="0.2">
      <c r="A72" s="186" t="s">
        <v>140</v>
      </c>
      <c r="B72" s="160" t="s">
        <v>553</v>
      </c>
      <c r="C72" s="61"/>
      <c r="D72" s="104">
        <v>2</v>
      </c>
      <c r="E72" s="95" t="str">
        <f>E71</f>
        <v>předpokládané náklady
Realizace
(Kč bez DPH)</v>
      </c>
      <c r="F72" s="61"/>
      <c r="G72" s="81"/>
      <c r="H72" s="133"/>
      <c r="I72" s="48"/>
      <c r="J72" s="151"/>
      <c r="K72" s="133"/>
      <c r="L72"/>
    </row>
    <row r="73" spans="1:13" ht="204" x14ac:dyDescent="0.2">
      <c r="A73" s="169" t="s">
        <v>141</v>
      </c>
      <c r="B73" s="144" t="s">
        <v>553</v>
      </c>
      <c r="C73" s="61"/>
      <c r="D73" s="124">
        <v>2</v>
      </c>
      <c r="E73" s="95" t="str">
        <f>E71</f>
        <v>předpokládané náklady
Realizace
(Kč bez DPH)</v>
      </c>
      <c r="F73" s="61"/>
      <c r="G73" s="81"/>
      <c r="H73" s="133"/>
      <c r="I73" s="48"/>
      <c r="J73" s="151"/>
      <c r="K73" s="133"/>
      <c r="L73"/>
    </row>
    <row r="74" spans="1:13" x14ac:dyDescent="0.2">
      <c r="G74" s="13"/>
      <c r="H74" s="8"/>
      <c r="I74" s="76"/>
      <c r="K74" s="7"/>
    </row>
    <row r="75" spans="1:13" x14ac:dyDescent="0.2">
      <c r="A75" s="17"/>
      <c r="B75" s="18"/>
      <c r="C75" s="18"/>
      <c r="D75" s="19"/>
      <c r="E75" s="19"/>
      <c r="F75" s="19"/>
      <c r="G75" s="19"/>
      <c r="H75" s="19"/>
      <c r="I75" s="19"/>
      <c r="J75" s="19"/>
      <c r="K75" s="19"/>
      <c r="L75" s="19"/>
    </row>
    <row r="77" spans="1:13" ht="20.25" thickBot="1" x14ac:dyDescent="0.35">
      <c r="A77" s="2"/>
      <c r="B77" s="2" t="s">
        <v>544</v>
      </c>
      <c r="C77" s="2"/>
      <c r="D77" s="2"/>
      <c r="E77" s="2"/>
      <c r="F77" s="2"/>
      <c r="G77" s="2"/>
      <c r="H77" s="2"/>
      <c r="I77" s="2"/>
      <c r="J77" s="2"/>
      <c r="K77" s="2"/>
      <c r="L77" s="2"/>
    </row>
    <row r="78" spans="1:13" ht="15" customHeight="1" x14ac:dyDescent="0.2">
      <c r="B78" s="23" t="s">
        <v>327</v>
      </c>
      <c r="C78" s="62"/>
      <c r="D78" s="76"/>
      <c r="E78"/>
      <c r="K78" s="7"/>
    </row>
    <row r="79" spans="1:13" ht="15" customHeight="1" x14ac:dyDescent="0.2">
      <c r="B79" s="23" t="s">
        <v>545</v>
      </c>
      <c r="C79" s="62"/>
      <c r="D79" s="76"/>
      <c r="E79"/>
      <c r="K79" s="7"/>
    </row>
    <row r="80" spans="1:13" ht="15" customHeight="1" x14ac:dyDescent="0.2">
      <c r="B80" s="23" t="s">
        <v>546</v>
      </c>
      <c r="C80" s="62"/>
      <c r="D80" s="76"/>
      <c r="E80"/>
      <c r="K80" s="7"/>
    </row>
    <row r="81" spans="2:11" ht="15" customHeight="1" x14ac:dyDescent="0.2">
      <c r="B81" s="23" t="s">
        <v>547</v>
      </c>
      <c r="C81" s="62"/>
      <c r="D81" s="76"/>
      <c r="E81"/>
      <c r="K81" s="7"/>
    </row>
    <row r="82" spans="2:11" ht="15" customHeight="1" x14ac:dyDescent="0.2">
      <c r="B82" s="23"/>
      <c r="C82" s="62"/>
      <c r="D82" s="76"/>
      <c r="E82"/>
      <c r="K82" s="7"/>
    </row>
    <row r="83" spans="2:11" ht="15" customHeight="1" x14ac:dyDescent="0.2">
      <c r="B83" s="23" t="s">
        <v>548</v>
      </c>
      <c r="C83" s="62"/>
      <c r="D83" s="76"/>
      <c r="E83"/>
      <c r="K83" s="7"/>
    </row>
    <row r="84" spans="2:11" ht="15" customHeight="1" x14ac:dyDescent="0.2">
      <c r="B84" s="23" t="s">
        <v>549</v>
      </c>
      <c r="C84" s="62"/>
      <c r="D84" s="76"/>
      <c r="E84"/>
      <c r="K84" s="7"/>
    </row>
    <row r="85" spans="2:11" ht="15" customHeight="1" x14ac:dyDescent="0.2">
      <c r="B85" s="23" t="s">
        <v>550</v>
      </c>
      <c r="C85" s="62"/>
      <c r="D85" s="76"/>
      <c r="E85"/>
      <c r="K85" s="7"/>
    </row>
    <row r="86" spans="2:11" ht="15" customHeight="1" x14ac:dyDescent="0.2">
      <c r="B86" s="23" t="s">
        <v>552</v>
      </c>
      <c r="C86" s="145"/>
      <c r="D86" s="175"/>
      <c r="E86"/>
      <c r="K86" s="7"/>
    </row>
    <row r="87" spans="2:11" ht="15" customHeight="1" x14ac:dyDescent="0.2">
      <c r="B87" s="23" t="s">
        <v>551</v>
      </c>
    </row>
  </sheetData>
  <sheetProtection sheet="1" objects="1" scenarios="1"/>
  <mergeCells count="8">
    <mergeCell ref="A41:A42"/>
    <mergeCell ref="D41:D42"/>
    <mergeCell ref="E41:K41"/>
    <mergeCell ref="A68:A69"/>
    <mergeCell ref="D68:D69"/>
    <mergeCell ref="E68:K68"/>
    <mergeCell ref="B41:C41"/>
    <mergeCell ref="B68:C68"/>
  </mergeCells>
  <printOptions horizontalCentered="1"/>
  <pageMargins left="0.51181102362204722" right="0.51181102362204722" top="0.59055118110236227" bottom="0.59055118110236227" header="0.31496062992125984" footer="0.31496062992125984"/>
  <pageSetup paperSize="9" scale="30"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4" id="{127AAF2A-E941-48C5-8C4C-BED17FA7F61F}">
            <xm:f>AND($C44&lt;&gt;"",$C44&lt;&gt;'Zdroj dat (skrýt)'!$B$4,$D44&lt;&gt;0)</xm:f>
            <x14:dxf>
              <fill>
                <patternFill>
                  <bgColor theme="9" tint="0.39994506668294322"/>
                </patternFill>
              </fill>
            </x14:dxf>
          </x14:cfRule>
          <xm:sqref>D44:D49 D71:D73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AE8F2-BB84-4A3E-BAB1-808E55789D72}">
  <sheetPr>
    <pageSetUpPr fitToPage="1"/>
  </sheetPr>
  <dimension ref="A1:L48"/>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5703125" style="6" customWidth="1"/>
    <col min="4" max="4" width="15.7109375" style="7" customWidth="1"/>
    <col min="5" max="5" width="28.42578125" style="7" customWidth="1"/>
    <col min="6" max="6" width="30.7109375" style="7" customWidth="1"/>
    <col min="7" max="7" width="15.85546875" style="7" customWidth="1"/>
    <col min="8" max="9" width="30.7109375" style="7" customWidth="1"/>
    <col min="10" max="10" width="30.5703125" style="49" customWidth="1"/>
    <col min="11" max="11" width="30.5703125" style="7" customWidth="1"/>
    <col min="12" max="12" width="9.42578125" style="112"/>
    <col min="13" max="16384" width="9.42578125" style="7"/>
  </cols>
  <sheetData>
    <row r="1" spans="1:12" ht="45" customHeight="1" x14ac:dyDescent="0.2">
      <c r="A1" s="1" t="s">
        <v>0</v>
      </c>
      <c r="J1"/>
    </row>
    <row r="2" spans="1:12" x14ac:dyDescent="0.2">
      <c r="J2"/>
    </row>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3</v>
      </c>
      <c r="B5" s="3" t="str">
        <f>UPPER(VLOOKUP(A5,'Klíčový personál'!A9:C13,2,FALSE))</f>
        <v>SPECIALISTA NA TECHNICKÉ ZAŘÍZENÍ BUDOV</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25.5" x14ac:dyDescent="0.2">
      <c r="A11" s="85"/>
      <c r="B11" s="55" t="s">
        <v>123</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57" t="s">
        <v>45</v>
      </c>
      <c r="C14"/>
      <c r="E14" s="8"/>
      <c r="F14" s="8"/>
      <c r="G14" s="13"/>
      <c r="H14" s="8"/>
      <c r="I14" s="8"/>
      <c r="J14" s="8"/>
      <c r="K14" s="8"/>
    </row>
    <row r="15" spans="1:12" x14ac:dyDescent="0.2">
      <c r="A15" s="5" t="s">
        <v>46</v>
      </c>
      <c r="B15" s="52" t="s">
        <v>485</v>
      </c>
      <c r="C15"/>
      <c r="D15" s="8"/>
      <c r="E15" s="6"/>
      <c r="F15" s="6"/>
      <c r="G15" s="14"/>
      <c r="H15" s="6"/>
      <c r="I15" s="6"/>
      <c r="J15" s="6"/>
      <c r="K15" s="6"/>
    </row>
    <row r="16" spans="1:12" ht="63.75" x14ac:dyDescent="0.2">
      <c r="A16" s="5" t="s">
        <v>47</v>
      </c>
      <c r="B16" s="78" t="s">
        <v>77</v>
      </c>
      <c r="C16"/>
      <c r="D16" s="6"/>
      <c r="E16" s="6"/>
      <c r="F16" s="6"/>
      <c r="G16" s="14"/>
      <c r="H16" s="6"/>
      <c r="I16" s="6"/>
      <c r="J16" s="6"/>
      <c r="K16" s="6"/>
    </row>
    <row r="17" spans="1:11" ht="38.25" x14ac:dyDescent="0.2">
      <c r="A17" s="4" t="s">
        <v>78</v>
      </c>
      <c r="B17" s="147" t="s">
        <v>465</v>
      </c>
      <c r="C17"/>
      <c r="D17" s="6"/>
      <c r="E17" s="6"/>
      <c r="F17" s="6"/>
      <c r="G17" s="14"/>
      <c r="H17" s="6"/>
      <c r="I17" s="6"/>
      <c r="J17" s="6"/>
      <c r="K17" s="6"/>
    </row>
    <row r="18" spans="1:11" ht="76.5" x14ac:dyDescent="0.2">
      <c r="A18" s="4" t="s">
        <v>79</v>
      </c>
      <c r="B18" s="143" t="s">
        <v>192</v>
      </c>
      <c r="C18"/>
      <c r="D18" s="6"/>
      <c r="E18" s="6"/>
      <c r="F18" s="15"/>
      <c r="G18" s="14"/>
      <c r="H18" s="6"/>
      <c r="I18" s="6"/>
      <c r="J18" s="6"/>
      <c r="K18" s="6"/>
    </row>
    <row r="19" spans="1:11" x14ac:dyDescent="0.2">
      <c r="J19" s="7"/>
    </row>
    <row r="20" spans="1:11" ht="20.100000000000001" customHeight="1" thickBot="1" x14ac:dyDescent="0.25">
      <c r="A20" s="11"/>
      <c r="B20" s="11" t="s">
        <v>80</v>
      </c>
      <c r="C20" s="11"/>
      <c r="D20" s="11"/>
      <c r="E20" s="11"/>
      <c r="F20" s="11"/>
      <c r="G20" s="11"/>
      <c r="H20" s="11"/>
      <c r="I20" s="11"/>
      <c r="J20" s="11"/>
      <c r="K20" s="11"/>
    </row>
    <row r="21" spans="1:11" ht="15.75" x14ac:dyDescent="0.2">
      <c r="A21" s="50"/>
      <c r="B21" s="51" t="s">
        <v>466</v>
      </c>
      <c r="C21" s="50"/>
      <c r="D21" s="50"/>
      <c r="E21" s="50"/>
      <c r="F21" s="50"/>
      <c r="G21" s="50"/>
      <c r="H21" s="50"/>
      <c r="I21" s="50"/>
      <c r="J21" s="50"/>
      <c r="K21" s="50"/>
    </row>
    <row r="22" spans="1:11" x14ac:dyDescent="0.2">
      <c r="B22" s="79" t="s">
        <v>81</v>
      </c>
      <c r="C22" s="7"/>
      <c r="J22" s="7"/>
    </row>
    <row r="23" spans="1:11" x14ac:dyDescent="0.2">
      <c r="B23" s="23"/>
      <c r="C23" s="23"/>
      <c r="J23" s="7"/>
    </row>
    <row r="24" spans="1:11" x14ac:dyDescent="0.2">
      <c r="A24" s="56" t="s">
        <v>36</v>
      </c>
      <c r="B24" s="59" t="s">
        <v>45</v>
      </c>
      <c r="C24"/>
      <c r="D24" s="8"/>
      <c r="E24" s="8"/>
      <c r="F24" s="8"/>
      <c r="G24" s="13"/>
      <c r="H24" s="8"/>
      <c r="I24" s="8"/>
      <c r="J24" s="8"/>
      <c r="K24" s="8"/>
    </row>
    <row r="25" spans="1:11" x14ac:dyDescent="0.2">
      <c r="A25" s="5" t="s">
        <v>53</v>
      </c>
      <c r="B25" s="53" t="s">
        <v>486</v>
      </c>
      <c r="C25"/>
      <c r="D25" s="6"/>
      <c r="E25" s="6"/>
      <c r="F25" s="6"/>
      <c r="G25" s="14"/>
      <c r="H25" s="6"/>
      <c r="I25" s="6"/>
      <c r="J25" s="6"/>
      <c r="K25" s="6"/>
    </row>
    <row r="26" spans="1:11" ht="63.75" x14ac:dyDescent="0.2">
      <c r="A26" s="5" t="s">
        <v>54</v>
      </c>
      <c r="B26" s="103" t="s">
        <v>467</v>
      </c>
      <c r="C26"/>
      <c r="D26" s="6"/>
      <c r="E26" s="6"/>
      <c r="F26" s="6"/>
      <c r="G26" s="14"/>
      <c r="H26" s="6"/>
      <c r="I26" s="6"/>
      <c r="J26" s="6"/>
      <c r="K26" s="6"/>
    </row>
    <row r="27" spans="1:11" ht="51" x14ac:dyDescent="0.2">
      <c r="A27" s="4" t="s">
        <v>55</v>
      </c>
      <c r="B27" s="143" t="s">
        <v>492</v>
      </c>
      <c r="C27"/>
      <c r="D27" s="6"/>
      <c r="E27" s="6"/>
      <c r="F27" s="6"/>
      <c r="G27" s="14"/>
      <c r="H27" s="6"/>
      <c r="I27" s="6"/>
      <c r="J27" s="76"/>
    </row>
    <row r="28" spans="1:11" ht="51" x14ac:dyDescent="0.2">
      <c r="A28" s="4" t="s">
        <v>56</v>
      </c>
      <c r="B28" s="143" t="s">
        <v>469</v>
      </c>
      <c r="C28"/>
      <c r="D28" s="6"/>
      <c r="E28" s="6"/>
      <c r="F28" s="6"/>
      <c r="G28" s="14"/>
      <c r="H28" s="6"/>
      <c r="I28" s="6"/>
      <c r="J28" s="76"/>
    </row>
    <row r="29" spans="1:11" x14ac:dyDescent="0.2">
      <c r="J29" s="7"/>
    </row>
    <row r="30" spans="1:11" ht="20.100000000000001" customHeight="1" thickBot="1" x14ac:dyDescent="0.25">
      <c r="A30" s="11"/>
      <c r="B30" s="11" t="s">
        <v>83</v>
      </c>
      <c r="C30" s="11"/>
      <c r="D30" s="11"/>
      <c r="E30" s="11"/>
      <c r="F30" s="11"/>
      <c r="G30" s="11"/>
      <c r="H30" s="11"/>
      <c r="I30" s="11"/>
      <c r="J30" s="11"/>
      <c r="K30" s="11"/>
    </row>
    <row r="31" spans="1:11" ht="15.75" x14ac:dyDescent="0.2">
      <c r="A31" s="50"/>
      <c r="B31" s="51" t="s">
        <v>470</v>
      </c>
      <c r="C31" s="50"/>
      <c r="D31" s="50"/>
      <c r="E31" s="50"/>
      <c r="F31" s="50"/>
      <c r="G31" s="50"/>
      <c r="H31" s="50"/>
      <c r="I31" s="50"/>
      <c r="J31"/>
    </row>
    <row r="32" spans="1:11" ht="15.75" x14ac:dyDescent="0.2">
      <c r="A32" s="50"/>
      <c r="B32" s="51" t="s">
        <v>471</v>
      </c>
      <c r="C32" s="50"/>
      <c r="D32" s="50"/>
      <c r="E32" s="50"/>
      <c r="F32" s="50"/>
      <c r="G32" s="50"/>
      <c r="H32" s="50"/>
      <c r="I32" s="50"/>
      <c r="J32"/>
    </row>
    <row r="33" spans="1:12" x14ac:dyDescent="0.2">
      <c r="B33" s="23" t="s">
        <v>472</v>
      </c>
      <c r="C33" s="7"/>
      <c r="J33"/>
    </row>
    <row r="34" spans="1:12" x14ac:dyDescent="0.2">
      <c r="B34" s="23" t="s">
        <v>577</v>
      </c>
      <c r="C34" s="7"/>
      <c r="J34"/>
    </row>
    <row r="35" spans="1:12" x14ac:dyDescent="0.2">
      <c r="B35" s="79" t="s">
        <v>84</v>
      </c>
      <c r="C35" s="7"/>
      <c r="J35"/>
    </row>
    <row r="36" spans="1:12" x14ac:dyDescent="0.2">
      <c r="B36" s="79" t="s">
        <v>473</v>
      </c>
      <c r="C36" s="7"/>
      <c r="J36"/>
    </row>
    <row r="37" spans="1:12" x14ac:dyDescent="0.2">
      <c r="B37" s="23"/>
      <c r="C37" s="23"/>
      <c r="J37"/>
    </row>
    <row r="38" spans="1:12" s="6" customFormat="1" x14ac:dyDescent="0.2">
      <c r="A38" s="394" t="s">
        <v>36</v>
      </c>
      <c r="B38" s="398" t="s">
        <v>85</v>
      </c>
      <c r="C38" s="395"/>
      <c r="D38" s="396" t="s">
        <v>70</v>
      </c>
      <c r="E38" s="398" t="s">
        <v>86</v>
      </c>
      <c r="F38" s="399"/>
      <c r="G38" s="399"/>
      <c r="H38" s="399"/>
      <c r="I38" s="399"/>
      <c r="J38" s="399"/>
      <c r="K38" s="399"/>
      <c r="L38" s="121"/>
    </row>
    <row r="39" spans="1:12" s="6" customFormat="1" ht="25.5" x14ac:dyDescent="0.2">
      <c r="A39" s="395"/>
      <c r="B39" s="90" t="s">
        <v>45</v>
      </c>
      <c r="C39" s="59" t="s">
        <v>476</v>
      </c>
      <c r="D39" s="397"/>
      <c r="E39" s="90" t="s">
        <v>87</v>
      </c>
      <c r="F39" s="90" t="s">
        <v>88</v>
      </c>
      <c r="G39" s="90" t="s">
        <v>49</v>
      </c>
      <c r="H39" s="91" t="s">
        <v>51</v>
      </c>
      <c r="I39" s="91" t="s">
        <v>89</v>
      </c>
      <c r="J39" s="91" t="s">
        <v>90</v>
      </c>
      <c r="K39" s="59" t="s">
        <v>52</v>
      </c>
      <c r="L39" s="121"/>
    </row>
    <row r="40" spans="1:12" x14ac:dyDescent="0.2">
      <c r="A40" s="5" t="s">
        <v>91</v>
      </c>
      <c r="B40" s="30" t="s">
        <v>92</v>
      </c>
      <c r="C40" s="29"/>
      <c r="D40" s="80"/>
      <c r="E40" s="16"/>
      <c r="F40" s="29"/>
      <c r="G40" s="31"/>
      <c r="H40" s="31"/>
      <c r="I40" s="29"/>
      <c r="J40" s="31"/>
      <c r="K40" s="80"/>
    </row>
    <row r="41" spans="1:12" ht="114.75" x14ac:dyDescent="0.2">
      <c r="A41" s="167" t="s">
        <v>93</v>
      </c>
      <c r="B41" s="146" t="s">
        <v>330</v>
      </c>
      <c r="C41" s="333"/>
      <c r="D41" s="177">
        <v>0</v>
      </c>
      <c r="E41" s="162" t="s">
        <v>493</v>
      </c>
      <c r="F41" s="63"/>
      <c r="G41" s="46" t="s">
        <v>477</v>
      </c>
      <c r="H41" s="150"/>
      <c r="I41" s="64"/>
      <c r="J41" s="150"/>
      <c r="K41" s="328"/>
      <c r="L41" s="115"/>
    </row>
    <row r="42" spans="1:12" ht="114.75" x14ac:dyDescent="0.2">
      <c r="A42" s="168" t="s">
        <v>94</v>
      </c>
      <c r="B42" s="160" t="s">
        <v>330</v>
      </c>
      <c r="C42" s="333"/>
      <c r="D42" s="177">
        <v>1</v>
      </c>
      <c r="E42" s="162" t="str">
        <f>E41</f>
        <v>stručný popis systému technických zařízení Relevantní budovy
-
předpokládané náklady realizace systému
(Kč bez DPH)</v>
      </c>
      <c r="F42" s="63"/>
      <c r="G42" s="46" t="s">
        <v>477</v>
      </c>
      <c r="H42" s="150"/>
      <c r="I42" s="64"/>
      <c r="J42" s="150"/>
      <c r="K42" s="328"/>
      <c r="L42" s="115"/>
    </row>
    <row r="43" spans="1:12" ht="114.75" x14ac:dyDescent="0.2">
      <c r="A43" s="168" t="s">
        <v>142</v>
      </c>
      <c r="B43" s="160" t="s">
        <v>330</v>
      </c>
      <c r="C43" s="333"/>
      <c r="D43" s="177">
        <v>1</v>
      </c>
      <c r="E43" s="162" t="str">
        <f>E41</f>
        <v>stručný popis systému technických zařízení Relevantní budovy
-
předpokládané náklady realizace systému
(Kč bez DPH)</v>
      </c>
      <c r="F43" s="63"/>
      <c r="G43" s="81" t="s">
        <v>477</v>
      </c>
      <c r="H43" s="150"/>
      <c r="I43" s="64"/>
      <c r="J43" s="150"/>
      <c r="K43" s="328"/>
      <c r="L43" s="115"/>
    </row>
    <row r="44" spans="1:12" ht="89.25" x14ac:dyDescent="0.2">
      <c r="A44" s="167" t="s">
        <v>95</v>
      </c>
      <c r="B44" s="146" t="s">
        <v>331</v>
      </c>
      <c r="C44" s="333"/>
      <c r="D44" s="177">
        <v>0</v>
      </c>
      <c r="E44" s="162" t="s">
        <v>494</v>
      </c>
      <c r="F44" s="63"/>
      <c r="G44" s="81" t="s">
        <v>477</v>
      </c>
      <c r="H44" s="150"/>
      <c r="I44" s="64"/>
      <c r="J44" s="150"/>
      <c r="K44" s="328"/>
      <c r="L44" s="115"/>
    </row>
    <row r="45" spans="1:12" ht="89.25" x14ac:dyDescent="0.2">
      <c r="A45" s="168" t="s">
        <v>96</v>
      </c>
      <c r="B45" s="160" t="s">
        <v>331</v>
      </c>
      <c r="C45" s="333"/>
      <c r="D45" s="177">
        <v>1</v>
      </c>
      <c r="E45" s="162" t="str">
        <f>E44</f>
        <v>stručný popis systému technických zařízení Pasivní budovy
-
předpokládané náklady realizace systému
(Kč bez DPH)</v>
      </c>
      <c r="F45" s="63"/>
      <c r="G45" s="81" t="s">
        <v>477</v>
      </c>
      <c r="H45" s="150"/>
      <c r="I45" s="64"/>
      <c r="J45" s="150"/>
      <c r="K45" s="328"/>
      <c r="L45" s="115"/>
    </row>
    <row r="46" spans="1:12" ht="89.25" x14ac:dyDescent="0.2">
      <c r="A46" s="169" t="s">
        <v>143</v>
      </c>
      <c r="B46" s="144" t="s">
        <v>331</v>
      </c>
      <c r="C46" s="334"/>
      <c r="D46" s="162">
        <v>1</v>
      </c>
      <c r="E46" s="162" t="str">
        <f>E44</f>
        <v>stručný popis systému technických zařízení Pasivní budovy
-
předpokládané náklady realizace systému
(Kč bez DPH)</v>
      </c>
      <c r="F46" s="61"/>
      <c r="G46" s="81" t="s">
        <v>477</v>
      </c>
      <c r="H46" s="151"/>
      <c r="I46" s="48"/>
      <c r="J46" s="151"/>
      <c r="K46" s="329"/>
      <c r="L46" s="115"/>
    </row>
    <row r="47" spans="1:12" x14ac:dyDescent="0.2">
      <c r="E47" s="8"/>
      <c r="H47" s="8"/>
      <c r="J47"/>
    </row>
    <row r="48" spans="1:12" x14ac:dyDescent="0.2">
      <c r="A48" s="17"/>
      <c r="B48" s="18"/>
      <c r="C48" s="18"/>
      <c r="D48" s="19"/>
      <c r="E48" s="19"/>
      <c r="F48" s="19"/>
      <c r="G48" s="19"/>
      <c r="H48" s="19"/>
      <c r="I48" s="19"/>
      <c r="J48" s="19"/>
      <c r="K48" s="19"/>
    </row>
  </sheetData>
  <sheetProtection sheet="1" objects="1" scenarios="1"/>
  <mergeCells count="4">
    <mergeCell ref="A38:A39"/>
    <mergeCell ref="D38:D39"/>
    <mergeCell ref="E38:K38"/>
    <mergeCell ref="B38:C38"/>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5" id="{9719F1F1-FD71-401B-9F48-D60E73580A8F}">
            <xm:f>AND($C41&lt;&gt;"",$C41&lt;&gt;'Zdroj dat (skrýt)'!$B$4,$D41&lt;&gt;0)</xm:f>
            <x14:dxf>
              <fill>
                <patternFill>
                  <bgColor theme="9" tint="0.39994506668294322"/>
                </patternFill>
              </fill>
            </x14:dxf>
          </x14:cfRule>
          <xm:sqref>D41:D46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03E8-E56A-4E0B-83B4-928728863F2B}">
  <sheetPr>
    <pageSetUpPr fitToPage="1"/>
  </sheetPr>
  <dimension ref="A1:L47"/>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7" customWidth="1"/>
    <col min="4" max="4" width="15.7109375" style="7" customWidth="1"/>
    <col min="5" max="5" width="28.42578125" style="7" customWidth="1"/>
    <col min="6" max="6" width="30.7109375" style="7" customWidth="1"/>
    <col min="7" max="7" width="15.7109375" style="7" customWidth="1"/>
    <col min="8" max="9" width="30.85546875" style="7" customWidth="1"/>
    <col min="10" max="10" width="30.85546875" style="49" customWidth="1"/>
    <col min="11" max="11" width="30.85546875" style="7" customWidth="1"/>
    <col min="12" max="12" width="9.42578125" style="112"/>
    <col min="13" max="16384" width="9.42578125" style="7"/>
  </cols>
  <sheetData>
    <row r="1" spans="1:12" ht="45" customHeight="1" x14ac:dyDescent="0.2">
      <c r="A1" s="1" t="s">
        <v>0</v>
      </c>
      <c r="J1"/>
    </row>
    <row r="2" spans="1:12" x14ac:dyDescent="0.2">
      <c r="J2"/>
    </row>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4</v>
      </c>
      <c r="B5" s="3" t="str">
        <f>UPPER(VLOOKUP(A5,'Klíčový personál'!A9:C13,2,FALSE))</f>
        <v>SPECIALISTA NA PASIVNÍ STAVBY</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25.5" x14ac:dyDescent="0.2">
      <c r="A11" s="85"/>
      <c r="B11" s="55" t="s">
        <v>123</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125" t="s">
        <v>45</v>
      </c>
      <c r="C14" s="13"/>
      <c r="E14" s="8"/>
      <c r="F14" s="8"/>
      <c r="G14" s="13"/>
      <c r="H14" s="8"/>
      <c r="I14" s="8"/>
      <c r="J14" s="8"/>
      <c r="K14" s="8"/>
    </row>
    <row r="15" spans="1:12" x14ac:dyDescent="0.2">
      <c r="A15" s="5" t="s">
        <v>46</v>
      </c>
      <c r="B15" s="52" t="s">
        <v>485</v>
      </c>
      <c r="C15" s="15"/>
      <c r="D15" s="8"/>
      <c r="E15" s="6"/>
      <c r="F15" s="6"/>
      <c r="G15" s="14"/>
      <c r="H15" s="6"/>
      <c r="I15" s="6"/>
      <c r="J15" s="6"/>
      <c r="K15" s="6"/>
    </row>
    <row r="16" spans="1:12" ht="63.75" x14ac:dyDescent="0.2">
      <c r="A16" s="5" t="s">
        <v>47</v>
      </c>
      <c r="B16" s="78" t="s">
        <v>77</v>
      </c>
      <c r="C16" s="15"/>
      <c r="D16" s="6"/>
      <c r="E16" s="6"/>
      <c r="F16" s="6"/>
      <c r="G16" s="14"/>
      <c r="H16" s="6"/>
      <c r="I16" s="6"/>
      <c r="J16" s="6"/>
      <c r="K16" s="6"/>
    </row>
    <row r="17" spans="1:11" ht="38.25" x14ac:dyDescent="0.2">
      <c r="A17" s="4" t="s">
        <v>78</v>
      </c>
      <c r="B17" s="147" t="s">
        <v>465</v>
      </c>
      <c r="C17" s="15"/>
      <c r="D17" s="6"/>
      <c r="E17" s="6"/>
      <c r="F17" s="6"/>
      <c r="G17" s="14"/>
      <c r="H17" s="6"/>
      <c r="I17" s="6"/>
      <c r="J17" s="6"/>
      <c r="K17" s="6"/>
    </row>
    <row r="18" spans="1:11" ht="76.5" x14ac:dyDescent="0.2">
      <c r="A18" s="4" t="s">
        <v>79</v>
      </c>
      <c r="B18" s="143" t="s">
        <v>207</v>
      </c>
      <c r="C18" s="15"/>
      <c r="D18" s="6"/>
      <c r="E18" s="6"/>
      <c r="F18" s="6"/>
      <c r="G18" s="14"/>
      <c r="H18" s="6"/>
      <c r="I18" s="6"/>
      <c r="J18" s="6"/>
      <c r="K18" s="6"/>
    </row>
    <row r="19" spans="1:11" x14ac:dyDescent="0.2">
      <c r="J19" s="7"/>
    </row>
    <row r="20" spans="1:11" ht="20.100000000000001" customHeight="1" thickBot="1" x14ac:dyDescent="0.25">
      <c r="A20" s="11"/>
      <c r="B20" s="11" t="s">
        <v>80</v>
      </c>
      <c r="C20" s="11"/>
      <c r="D20" s="11"/>
      <c r="E20" s="11"/>
      <c r="F20" s="11"/>
      <c r="G20" s="11"/>
      <c r="H20" s="11"/>
      <c r="I20" s="11"/>
      <c r="J20" s="11"/>
      <c r="K20" s="11"/>
    </row>
    <row r="21" spans="1:11" ht="15.75" x14ac:dyDescent="0.2">
      <c r="A21" s="50"/>
      <c r="B21" s="51" t="s">
        <v>466</v>
      </c>
      <c r="C21" s="50"/>
      <c r="D21" s="50"/>
      <c r="E21" s="50"/>
      <c r="F21" s="50"/>
      <c r="G21" s="50"/>
      <c r="H21" s="50"/>
      <c r="I21" s="50"/>
      <c r="J21" s="50"/>
      <c r="K21" s="50"/>
    </row>
    <row r="22" spans="1:11" x14ac:dyDescent="0.2">
      <c r="B22" s="79" t="s">
        <v>81</v>
      </c>
      <c r="J22" s="7"/>
    </row>
    <row r="23" spans="1:11" x14ac:dyDescent="0.2">
      <c r="B23" s="23"/>
      <c r="J23" s="7"/>
    </row>
    <row r="24" spans="1:11" x14ac:dyDescent="0.2">
      <c r="A24" s="56" t="s">
        <v>36</v>
      </c>
      <c r="B24" s="59" t="s">
        <v>45</v>
      </c>
      <c r="C24" s="13"/>
      <c r="D24" s="8"/>
      <c r="E24" s="8"/>
      <c r="F24" s="8"/>
      <c r="G24" s="13"/>
      <c r="H24" s="8"/>
      <c r="I24" s="8"/>
      <c r="J24" s="8"/>
      <c r="K24" s="8"/>
    </row>
    <row r="25" spans="1:11" x14ac:dyDescent="0.2">
      <c r="A25" s="5" t="s">
        <v>53</v>
      </c>
      <c r="B25" s="53" t="s">
        <v>486</v>
      </c>
      <c r="C25" s="15"/>
      <c r="D25" s="6"/>
      <c r="E25" s="6"/>
      <c r="F25" s="6"/>
      <c r="G25" s="14"/>
      <c r="H25" s="6"/>
      <c r="I25" s="6"/>
      <c r="J25" s="6"/>
      <c r="K25" s="6"/>
    </row>
    <row r="26" spans="1:11" ht="63.75" x14ac:dyDescent="0.2">
      <c r="A26" s="5" t="s">
        <v>54</v>
      </c>
      <c r="B26" s="103" t="s">
        <v>467</v>
      </c>
      <c r="C26" s="15"/>
      <c r="D26" s="6"/>
      <c r="E26" s="6"/>
      <c r="F26" s="6"/>
      <c r="G26" s="14"/>
      <c r="H26" s="6"/>
      <c r="I26" s="6"/>
      <c r="J26" s="6"/>
      <c r="K26" s="6"/>
    </row>
    <row r="27" spans="1:11" ht="51" x14ac:dyDescent="0.2">
      <c r="A27" s="4" t="s">
        <v>55</v>
      </c>
      <c r="B27" s="143" t="s">
        <v>492</v>
      </c>
      <c r="C27" s="6"/>
      <c r="D27" s="6"/>
      <c r="E27" s="6"/>
      <c r="F27" s="14"/>
      <c r="G27" s="6"/>
      <c r="H27" s="6"/>
      <c r="I27" s="76"/>
      <c r="J27" s="7"/>
      <c r="K27"/>
    </row>
    <row r="28" spans="1:11" ht="51" x14ac:dyDescent="0.2">
      <c r="A28" s="4" t="s">
        <v>56</v>
      </c>
      <c r="B28" s="143" t="s">
        <v>469</v>
      </c>
      <c r="C28" s="6"/>
      <c r="D28" s="6"/>
      <c r="E28" s="6"/>
      <c r="F28" s="14"/>
      <c r="G28" s="6"/>
      <c r="H28" s="6"/>
      <c r="I28" s="76"/>
      <c r="J28" s="7"/>
      <c r="K28"/>
    </row>
    <row r="29" spans="1:11" x14ac:dyDescent="0.2">
      <c r="J29" s="7"/>
    </row>
    <row r="30" spans="1:11" ht="20.100000000000001" customHeight="1" thickBot="1" x14ac:dyDescent="0.25">
      <c r="A30" s="11"/>
      <c r="B30" s="11" t="s">
        <v>83</v>
      </c>
      <c r="C30" s="11"/>
      <c r="D30" s="11"/>
      <c r="E30" s="11"/>
      <c r="F30" s="11"/>
      <c r="G30" s="11"/>
      <c r="H30" s="11"/>
      <c r="I30" s="11"/>
      <c r="J30" s="11"/>
      <c r="K30" s="11"/>
    </row>
    <row r="31" spans="1:11" ht="15.75" x14ac:dyDescent="0.2">
      <c r="A31" s="50"/>
      <c r="B31" s="51" t="s">
        <v>470</v>
      </c>
      <c r="C31" s="50"/>
      <c r="D31" s="50"/>
      <c r="E31" s="50"/>
      <c r="F31" s="50"/>
      <c r="G31" s="50"/>
      <c r="H31" s="50"/>
      <c r="I31" s="50"/>
      <c r="J31"/>
    </row>
    <row r="32" spans="1:11" ht="15.75" x14ac:dyDescent="0.2">
      <c r="A32" s="50"/>
      <c r="B32" s="51" t="s">
        <v>471</v>
      </c>
      <c r="C32" s="50"/>
      <c r="D32" s="50"/>
      <c r="E32" s="50"/>
      <c r="F32" s="50"/>
      <c r="G32" s="50"/>
      <c r="H32" s="50"/>
      <c r="I32" s="50"/>
      <c r="J32"/>
    </row>
    <row r="33" spans="1:12" x14ac:dyDescent="0.2">
      <c r="B33" s="23" t="s">
        <v>472</v>
      </c>
      <c r="J33"/>
    </row>
    <row r="34" spans="1:12" x14ac:dyDescent="0.2">
      <c r="B34" s="23" t="s">
        <v>577</v>
      </c>
      <c r="J34"/>
    </row>
    <row r="35" spans="1:12" x14ac:dyDescent="0.2">
      <c r="B35" s="79" t="s">
        <v>84</v>
      </c>
      <c r="J35"/>
    </row>
    <row r="36" spans="1:12" x14ac:dyDescent="0.2">
      <c r="B36" s="79" t="s">
        <v>473</v>
      </c>
      <c r="J36"/>
    </row>
    <row r="37" spans="1:12" x14ac:dyDescent="0.2">
      <c r="B37" s="23"/>
      <c r="J37"/>
    </row>
    <row r="38" spans="1:12" s="6" customFormat="1" x14ac:dyDescent="0.2">
      <c r="A38" s="394" t="s">
        <v>36</v>
      </c>
      <c r="B38" s="398" t="s">
        <v>85</v>
      </c>
      <c r="C38" s="395"/>
      <c r="D38" s="396" t="s">
        <v>70</v>
      </c>
      <c r="E38" s="398" t="s">
        <v>86</v>
      </c>
      <c r="F38" s="399"/>
      <c r="G38" s="399"/>
      <c r="H38" s="399"/>
      <c r="I38" s="399"/>
      <c r="J38" s="399"/>
      <c r="K38" s="399"/>
      <c r="L38" s="121"/>
    </row>
    <row r="39" spans="1:12" s="6" customFormat="1" ht="25.5" x14ac:dyDescent="0.2">
      <c r="A39" s="395"/>
      <c r="B39" s="90" t="s">
        <v>45</v>
      </c>
      <c r="C39" s="59" t="s">
        <v>476</v>
      </c>
      <c r="D39" s="397"/>
      <c r="E39" s="90" t="s">
        <v>87</v>
      </c>
      <c r="F39" s="90" t="s">
        <v>88</v>
      </c>
      <c r="G39" s="90" t="s">
        <v>49</v>
      </c>
      <c r="H39" s="91" t="s">
        <v>51</v>
      </c>
      <c r="I39" s="91" t="s">
        <v>89</v>
      </c>
      <c r="J39" s="91" t="s">
        <v>90</v>
      </c>
      <c r="K39" s="59" t="s">
        <v>52</v>
      </c>
      <c r="L39" s="121"/>
    </row>
    <row r="40" spans="1:12" x14ac:dyDescent="0.2">
      <c r="A40" s="5" t="s">
        <v>91</v>
      </c>
      <c r="B40" s="30" t="s">
        <v>92</v>
      </c>
      <c r="C40" s="29"/>
      <c r="D40" s="80"/>
      <c r="E40" s="16"/>
      <c r="F40" s="29"/>
      <c r="G40" s="31"/>
      <c r="H40" s="31"/>
      <c r="I40" s="29"/>
      <c r="J40" s="31"/>
      <c r="K40" s="80"/>
    </row>
    <row r="41" spans="1:12" ht="63.75" x14ac:dyDescent="0.2">
      <c r="A41" s="170" t="s">
        <v>93</v>
      </c>
      <c r="B41" s="146" t="s">
        <v>572</v>
      </c>
      <c r="C41" s="334"/>
      <c r="D41" s="177">
        <v>0</v>
      </c>
      <c r="E41" s="95" t="s">
        <v>144</v>
      </c>
      <c r="F41" s="61"/>
      <c r="G41" s="46" t="s">
        <v>477</v>
      </c>
      <c r="H41" s="151"/>
      <c r="I41" s="48"/>
      <c r="J41" s="151"/>
      <c r="K41" s="329"/>
      <c r="L41" s="115"/>
    </row>
    <row r="42" spans="1:12" ht="63.75" x14ac:dyDescent="0.2">
      <c r="A42" s="168" t="s">
        <v>94</v>
      </c>
      <c r="B42" s="160" t="s">
        <v>572</v>
      </c>
      <c r="C42" s="333"/>
      <c r="D42" s="177">
        <v>1</v>
      </c>
      <c r="E42" s="162" t="str">
        <f>E41</f>
        <v>předpokládané náklady Realizace
(Kč bez DPH)</v>
      </c>
      <c r="F42" s="61"/>
      <c r="G42" s="46" t="s">
        <v>477</v>
      </c>
      <c r="H42" s="150"/>
      <c r="I42" s="64"/>
      <c r="J42" s="150"/>
      <c r="K42" s="328"/>
      <c r="L42" s="115"/>
    </row>
    <row r="43" spans="1:12" ht="63.75" x14ac:dyDescent="0.2">
      <c r="A43" s="169" t="s">
        <v>142</v>
      </c>
      <c r="B43" s="160" t="s">
        <v>572</v>
      </c>
      <c r="C43" s="334"/>
      <c r="D43" s="162">
        <v>1</v>
      </c>
      <c r="E43" s="95" t="str">
        <f>E41</f>
        <v>předpokládané náklady Realizace
(Kč bez DPH)</v>
      </c>
      <c r="F43" s="61"/>
      <c r="G43" s="81" t="s">
        <v>477</v>
      </c>
      <c r="H43" s="151"/>
      <c r="I43" s="48"/>
      <c r="J43" s="151"/>
      <c r="K43" s="329"/>
      <c r="L43" s="115"/>
    </row>
    <row r="44" spans="1:12" ht="63.75" x14ac:dyDescent="0.2">
      <c r="A44" s="169" t="s">
        <v>95</v>
      </c>
      <c r="B44" s="160" t="s">
        <v>572</v>
      </c>
      <c r="C44" s="334"/>
      <c r="D44" s="162">
        <v>1</v>
      </c>
      <c r="E44" s="95" t="s">
        <v>144</v>
      </c>
      <c r="F44" s="61"/>
      <c r="G44" s="81" t="s">
        <v>477</v>
      </c>
      <c r="H44" s="151"/>
      <c r="I44" s="48"/>
      <c r="J44" s="151"/>
      <c r="K44" s="329"/>
      <c r="L44" s="115"/>
    </row>
    <row r="45" spans="1:12" ht="63.75" x14ac:dyDescent="0.2">
      <c r="A45" s="169" t="s">
        <v>96</v>
      </c>
      <c r="B45" s="144" t="s">
        <v>572</v>
      </c>
      <c r="C45" s="334"/>
      <c r="D45" s="162">
        <v>1</v>
      </c>
      <c r="E45" s="95" t="s">
        <v>144</v>
      </c>
      <c r="F45" s="61"/>
      <c r="G45" s="81" t="s">
        <v>477</v>
      </c>
      <c r="H45" s="151"/>
      <c r="I45" s="48"/>
      <c r="J45" s="151"/>
      <c r="K45" s="329"/>
      <c r="L45" s="115"/>
    </row>
    <row r="46" spans="1:12" x14ac:dyDescent="0.2">
      <c r="E46" s="8"/>
      <c r="H46" s="8"/>
      <c r="J46"/>
    </row>
    <row r="47" spans="1:12" x14ac:dyDescent="0.2">
      <c r="A47" s="17"/>
      <c r="B47" s="18"/>
      <c r="C47" s="19"/>
      <c r="D47" s="19"/>
      <c r="E47" s="19"/>
      <c r="F47" s="19"/>
      <c r="G47" s="19"/>
      <c r="H47" s="19"/>
      <c r="I47" s="19"/>
      <c r="J47" s="19"/>
      <c r="K47" s="19"/>
    </row>
  </sheetData>
  <sheetProtection sheet="1" objects="1" scenarios="1"/>
  <mergeCells count="4">
    <mergeCell ref="A38:A39"/>
    <mergeCell ref="D38:D39"/>
    <mergeCell ref="E38:K38"/>
    <mergeCell ref="B38:C38"/>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6" id="{7817EFA9-6402-4B1B-B618-FC6FF5B45B25}">
            <xm:f>AND(#REF!&lt;&gt;"",#REF!&lt;&gt;'Zdroj dat (skrýt)'!$B$4,$D41&lt;&gt;0)</xm:f>
            <x14:dxf>
              <fill>
                <patternFill>
                  <bgColor theme="9" tint="0.39994506668294322"/>
                </patternFill>
              </fill>
            </x14:dxf>
          </x14:cfRule>
          <xm:sqref>D41:D45</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448FA-794C-4580-B1F4-8C9D2C372FCE}">
  <sheetPr>
    <pageSetUpPr fitToPage="1"/>
  </sheetPr>
  <dimension ref="A1:L45"/>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7" customWidth="1"/>
    <col min="4" max="4" width="15.7109375" style="7" customWidth="1"/>
    <col min="5" max="5" width="28.42578125" style="7" customWidth="1"/>
    <col min="6" max="6" width="30.7109375" style="7" customWidth="1"/>
    <col min="7" max="7" width="16" style="7" customWidth="1"/>
    <col min="8" max="9" width="30.85546875" style="7" customWidth="1"/>
    <col min="10" max="10" width="30.85546875" customWidth="1"/>
    <col min="11" max="11" width="30.85546875" style="7" customWidth="1"/>
    <col min="12" max="12" width="9.42578125" style="112"/>
    <col min="13" max="16384" width="9.42578125" style="7"/>
  </cols>
  <sheetData>
    <row r="1" spans="1:12" ht="45" customHeight="1" x14ac:dyDescent="0.2">
      <c r="A1" s="1" t="s">
        <v>0</v>
      </c>
    </row>
    <row r="2" spans="1:12" x14ac:dyDescent="0.2"/>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5</v>
      </c>
      <c r="B5" s="3" t="str">
        <f>UPPER(VLOOKUP(A5,'Klíčový personál'!A9:C13,2,FALSE))</f>
        <v>KOORDINÁTOR BIM</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38.25" x14ac:dyDescent="0.2">
      <c r="A11" s="85"/>
      <c r="B11" s="55" t="s">
        <v>332</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125" t="s">
        <v>45</v>
      </c>
      <c r="C14" s="13"/>
      <c r="E14" s="8"/>
      <c r="F14" s="8"/>
      <c r="G14" s="13"/>
      <c r="H14" s="8"/>
      <c r="I14" s="8"/>
      <c r="J14" s="8"/>
      <c r="K14" s="8"/>
    </row>
    <row r="15" spans="1:12" x14ac:dyDescent="0.2">
      <c r="A15" s="5" t="s">
        <v>46</v>
      </c>
      <c r="B15" s="52" t="s">
        <v>76</v>
      </c>
      <c r="C15" s="15"/>
      <c r="D15" s="8"/>
      <c r="E15" s="6"/>
      <c r="F15" s="6"/>
      <c r="G15" s="14"/>
      <c r="H15" s="6"/>
      <c r="I15" s="6"/>
      <c r="J15" s="6"/>
      <c r="K15" s="6"/>
    </row>
    <row r="16" spans="1:12" ht="63.75" x14ac:dyDescent="0.2">
      <c r="A16" s="5" t="s">
        <v>47</v>
      </c>
      <c r="B16" s="78" t="s">
        <v>77</v>
      </c>
      <c r="C16" s="15"/>
      <c r="D16" s="6"/>
      <c r="E16" s="6"/>
      <c r="F16" s="6"/>
      <c r="G16" s="14"/>
      <c r="H16" s="6"/>
      <c r="I16" s="6"/>
      <c r="J16" s="6"/>
      <c r="K16" s="6"/>
    </row>
    <row r="17" spans="1:12" ht="38.25" x14ac:dyDescent="0.2">
      <c r="A17" s="4" t="s">
        <v>78</v>
      </c>
      <c r="B17" s="147" t="s">
        <v>465</v>
      </c>
      <c r="C17" s="15"/>
      <c r="D17" s="6"/>
      <c r="E17" s="6"/>
      <c r="F17" s="6"/>
      <c r="G17" s="14"/>
      <c r="H17" s="6"/>
      <c r="I17" s="6"/>
      <c r="J17" s="6"/>
      <c r="K17" s="6"/>
    </row>
    <row r="18" spans="1:12" x14ac:dyDescent="0.2">
      <c r="B18" s="161"/>
      <c r="J18" s="7"/>
    </row>
    <row r="19" spans="1:12" ht="20.100000000000001" customHeight="1" thickBot="1" x14ac:dyDescent="0.25">
      <c r="A19" s="11"/>
      <c r="B19" s="11" t="s">
        <v>80</v>
      </c>
      <c r="C19" s="11"/>
      <c r="D19" s="11"/>
      <c r="E19" s="11"/>
      <c r="F19" s="11"/>
      <c r="G19" s="11"/>
      <c r="H19" s="11"/>
      <c r="I19" s="11"/>
      <c r="J19" s="11"/>
      <c r="K19" s="11"/>
    </row>
    <row r="20" spans="1:12" ht="15.75" x14ac:dyDescent="0.2">
      <c r="A20" s="50"/>
      <c r="B20" s="51" t="s">
        <v>466</v>
      </c>
      <c r="C20" s="50"/>
      <c r="D20" s="50"/>
      <c r="E20" s="50"/>
      <c r="F20" s="50"/>
      <c r="G20" s="50"/>
      <c r="H20" s="50"/>
      <c r="I20" s="50"/>
      <c r="J20" s="50"/>
      <c r="K20" s="50"/>
    </row>
    <row r="21" spans="1:12" x14ac:dyDescent="0.2">
      <c r="B21" s="79" t="s">
        <v>81</v>
      </c>
      <c r="J21" s="7"/>
    </row>
    <row r="22" spans="1:12" x14ac:dyDescent="0.2">
      <c r="B22" s="23"/>
      <c r="J22" s="7"/>
    </row>
    <row r="23" spans="1:12" x14ac:dyDescent="0.2">
      <c r="A23" s="56" t="s">
        <v>36</v>
      </c>
      <c r="B23" s="59" t="s">
        <v>45</v>
      </c>
      <c r="C23" s="13"/>
      <c r="D23" s="8"/>
      <c r="E23" s="8"/>
      <c r="F23" s="8"/>
      <c r="G23" s="13"/>
      <c r="H23" s="8"/>
      <c r="I23" s="8"/>
      <c r="J23" s="8"/>
      <c r="K23" s="8"/>
    </row>
    <row r="24" spans="1:12" x14ac:dyDescent="0.2">
      <c r="A24" s="5" t="s">
        <v>53</v>
      </c>
      <c r="B24" s="53" t="s">
        <v>486</v>
      </c>
      <c r="C24" s="15"/>
      <c r="D24" s="6"/>
      <c r="E24" s="6"/>
      <c r="F24" s="6"/>
      <c r="G24" s="14"/>
      <c r="H24" s="6"/>
      <c r="I24" s="6"/>
      <c r="J24" s="6"/>
      <c r="K24" s="6"/>
    </row>
    <row r="25" spans="1:12" ht="51" x14ac:dyDescent="0.2">
      <c r="A25" s="5" t="s">
        <v>54</v>
      </c>
      <c r="B25" s="103" t="s">
        <v>495</v>
      </c>
      <c r="C25" s="15"/>
      <c r="D25" s="6"/>
      <c r="E25" s="6"/>
      <c r="F25" s="6"/>
      <c r="G25" s="14"/>
      <c r="H25" s="6"/>
      <c r="I25" s="6"/>
      <c r="J25" s="6"/>
      <c r="K25" s="6"/>
    </row>
    <row r="26" spans="1:12" customFormat="1" ht="51" x14ac:dyDescent="0.2">
      <c r="A26" s="4" t="s">
        <v>55</v>
      </c>
      <c r="B26" s="143" t="s">
        <v>492</v>
      </c>
      <c r="C26" s="6"/>
      <c r="D26" s="14"/>
      <c r="E26" s="14"/>
      <c r="F26" s="6"/>
      <c r="G26" s="6"/>
      <c r="H26" s="14"/>
      <c r="I26" s="6"/>
      <c r="J26" s="6"/>
      <c r="L26" s="113"/>
    </row>
    <row r="27" spans="1:12" customFormat="1" ht="51" x14ac:dyDescent="0.2">
      <c r="A27" s="4" t="s">
        <v>56</v>
      </c>
      <c r="B27" s="143" t="s">
        <v>469</v>
      </c>
      <c r="C27" s="6"/>
      <c r="D27" s="14"/>
      <c r="E27" s="14"/>
      <c r="F27" s="6"/>
      <c r="G27" s="6"/>
      <c r="H27" s="14"/>
      <c r="I27" s="6"/>
      <c r="J27" s="6"/>
      <c r="L27" s="113"/>
    </row>
    <row r="28" spans="1:12" x14ac:dyDescent="0.2">
      <c r="J28" s="7"/>
    </row>
    <row r="29" spans="1:12" ht="20.100000000000001" customHeight="1" thickBot="1" x14ac:dyDescent="0.25">
      <c r="A29" s="11"/>
      <c r="B29" s="11" t="s">
        <v>83</v>
      </c>
      <c r="C29" s="11"/>
      <c r="D29" s="11"/>
      <c r="E29" s="11"/>
      <c r="F29" s="11"/>
      <c r="G29" s="11"/>
      <c r="H29" s="11"/>
      <c r="I29" s="11"/>
      <c r="J29" s="11"/>
      <c r="K29" s="11"/>
    </row>
    <row r="30" spans="1:12" ht="15.75" x14ac:dyDescent="0.2">
      <c r="A30" s="50"/>
      <c r="B30" s="51" t="s">
        <v>470</v>
      </c>
      <c r="C30" s="50"/>
      <c r="D30" s="50"/>
      <c r="E30" s="50"/>
      <c r="F30" s="50"/>
      <c r="G30" s="50"/>
      <c r="H30" s="50"/>
      <c r="I30" s="50"/>
    </row>
    <row r="31" spans="1:12" ht="15.75" x14ac:dyDescent="0.2">
      <c r="A31" s="50"/>
      <c r="B31" s="51" t="s">
        <v>471</v>
      </c>
      <c r="C31" s="50"/>
      <c r="D31" s="50"/>
      <c r="E31" s="50"/>
      <c r="F31" s="50"/>
      <c r="G31" s="50"/>
      <c r="H31" s="50"/>
      <c r="I31" s="50"/>
    </row>
    <row r="32" spans="1:12" x14ac:dyDescent="0.2">
      <c r="B32" s="23" t="s">
        <v>472</v>
      </c>
    </row>
    <row r="33" spans="1:12" x14ac:dyDescent="0.2">
      <c r="B33" s="23" t="s">
        <v>577</v>
      </c>
    </row>
    <row r="34" spans="1:12" x14ac:dyDescent="0.2">
      <c r="B34" s="79" t="s">
        <v>84</v>
      </c>
    </row>
    <row r="35" spans="1:12" x14ac:dyDescent="0.2">
      <c r="B35" s="79" t="s">
        <v>473</v>
      </c>
    </row>
    <row r="36" spans="1:12" x14ac:dyDescent="0.2">
      <c r="B36" s="23"/>
    </row>
    <row r="37" spans="1:12" s="6" customFormat="1" x14ac:dyDescent="0.2">
      <c r="A37" s="394" t="s">
        <v>36</v>
      </c>
      <c r="B37" s="398" t="s">
        <v>85</v>
      </c>
      <c r="C37" s="395"/>
      <c r="D37" s="396" t="s">
        <v>70</v>
      </c>
      <c r="E37" s="398" t="s">
        <v>86</v>
      </c>
      <c r="F37" s="399"/>
      <c r="G37" s="399"/>
      <c r="H37" s="399"/>
      <c r="I37" s="399"/>
      <c r="J37" s="399"/>
      <c r="K37" s="399"/>
      <c r="L37" s="121"/>
    </row>
    <row r="38" spans="1:12" s="6" customFormat="1" ht="25.5" x14ac:dyDescent="0.2">
      <c r="A38" s="395"/>
      <c r="B38" s="90" t="s">
        <v>45</v>
      </c>
      <c r="C38" s="59" t="s">
        <v>476</v>
      </c>
      <c r="D38" s="397"/>
      <c r="E38" s="90" t="s">
        <v>87</v>
      </c>
      <c r="F38" s="90" t="s">
        <v>88</v>
      </c>
      <c r="G38" s="90" t="s">
        <v>49</v>
      </c>
      <c r="H38" s="91" t="s">
        <v>51</v>
      </c>
      <c r="I38" s="91" t="s">
        <v>89</v>
      </c>
      <c r="J38" s="91" t="s">
        <v>90</v>
      </c>
      <c r="K38" s="59" t="s">
        <v>52</v>
      </c>
      <c r="L38" s="121"/>
    </row>
    <row r="39" spans="1:12" x14ac:dyDescent="0.2">
      <c r="A39" s="5" t="s">
        <v>91</v>
      </c>
      <c r="B39" s="302" t="s">
        <v>475</v>
      </c>
      <c r="C39" s="29"/>
      <c r="D39" s="80"/>
      <c r="E39" s="16"/>
      <c r="F39" s="29"/>
      <c r="G39" s="31"/>
      <c r="H39" s="31"/>
      <c r="I39" s="29"/>
      <c r="J39" s="31"/>
      <c r="K39" s="80"/>
    </row>
    <row r="40" spans="1:12" ht="170.25" customHeight="1" x14ac:dyDescent="0.2">
      <c r="A40" s="159" t="s">
        <v>93</v>
      </c>
      <c r="B40" s="173" t="s">
        <v>558</v>
      </c>
      <c r="C40" s="330"/>
      <c r="D40" s="124">
        <v>0</v>
      </c>
      <c r="E40" s="95" t="s">
        <v>144</v>
      </c>
      <c r="F40" s="61"/>
      <c r="G40" s="46" t="s">
        <v>477</v>
      </c>
      <c r="H40" s="151"/>
      <c r="I40" s="48"/>
      <c r="J40" s="151"/>
      <c r="K40" s="329"/>
      <c r="L40" s="115"/>
    </row>
    <row r="41" spans="1:12" ht="170.25" customHeight="1" x14ac:dyDescent="0.2">
      <c r="A41" s="186" t="s">
        <v>94</v>
      </c>
      <c r="B41" s="144" t="s">
        <v>558</v>
      </c>
      <c r="C41" s="330"/>
      <c r="D41" s="124">
        <v>1</v>
      </c>
      <c r="E41" s="95" t="s">
        <v>144</v>
      </c>
      <c r="F41" s="61"/>
      <c r="G41" s="81" t="s">
        <v>477</v>
      </c>
      <c r="H41" s="151"/>
      <c r="I41" s="48"/>
      <c r="J41" s="151"/>
      <c r="K41" s="329"/>
      <c r="L41" s="115"/>
    </row>
    <row r="42" spans="1:12" ht="170.25" customHeight="1" x14ac:dyDescent="0.2">
      <c r="A42" s="186" t="s">
        <v>142</v>
      </c>
      <c r="B42" s="144" t="s">
        <v>558</v>
      </c>
      <c r="C42" s="330"/>
      <c r="D42" s="124">
        <v>1</v>
      </c>
      <c r="E42" s="95" t="s">
        <v>144</v>
      </c>
      <c r="F42" s="61"/>
      <c r="G42" s="81" t="s">
        <v>477</v>
      </c>
      <c r="H42" s="151"/>
      <c r="I42" s="48"/>
      <c r="J42" s="151"/>
      <c r="K42" s="329"/>
      <c r="L42" s="115"/>
    </row>
    <row r="43" spans="1:12" ht="170.25" customHeight="1" x14ac:dyDescent="0.2">
      <c r="A43" s="186" t="s">
        <v>333</v>
      </c>
      <c r="B43" s="144" t="s">
        <v>558</v>
      </c>
      <c r="C43" s="330"/>
      <c r="D43" s="124">
        <v>1</v>
      </c>
      <c r="E43" s="95" t="s">
        <v>144</v>
      </c>
      <c r="F43" s="61"/>
      <c r="G43" s="81" t="s">
        <v>477</v>
      </c>
      <c r="H43" s="151"/>
      <c r="I43" s="48"/>
      <c r="J43" s="151"/>
      <c r="K43" s="329"/>
      <c r="L43" s="115"/>
    </row>
    <row r="44" spans="1:12" x14ac:dyDescent="0.2">
      <c r="E44" s="8"/>
      <c r="H44" s="8"/>
    </row>
    <row r="45" spans="1:12" x14ac:dyDescent="0.2">
      <c r="A45" s="17"/>
      <c r="B45" s="18"/>
      <c r="C45" s="19"/>
      <c r="D45" s="19"/>
      <c r="E45" s="19"/>
      <c r="F45" s="19"/>
      <c r="G45" s="19"/>
      <c r="H45" s="19"/>
      <c r="I45" s="19"/>
      <c r="J45" s="19"/>
      <c r="K45" s="19"/>
    </row>
  </sheetData>
  <sheetProtection sheet="1" objects="1" scenarios="1"/>
  <mergeCells count="4">
    <mergeCell ref="A37:A38"/>
    <mergeCell ref="D37:D38"/>
    <mergeCell ref="E37:K37"/>
    <mergeCell ref="B37:C37"/>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72D3F-6435-4FEF-9F05-ABFA8073F547}">
  <sheetPr codeName="List12">
    <pageSetUpPr fitToPage="1"/>
  </sheetPr>
  <dimension ref="A1:D28"/>
  <sheetViews>
    <sheetView showGridLines="0" zoomScaleNormal="100" zoomScaleSheetLayoutView="50" workbookViewId="0"/>
  </sheetViews>
  <sheetFormatPr defaultColWidth="9.140625" defaultRowHeight="15" customHeight="1" x14ac:dyDescent="0.2"/>
  <cols>
    <col min="1" max="1" width="30.7109375" style="7" customWidth="1"/>
    <col min="2" max="2" width="45.7109375" style="6" customWidth="1"/>
    <col min="3" max="3" width="120.7109375" style="7" customWidth="1"/>
    <col min="4" max="4" width="9.140625" style="112"/>
    <col min="5" max="16384" width="9.140625" style="7"/>
  </cols>
  <sheetData>
    <row r="1" spans="1:4" ht="45" customHeight="1" x14ac:dyDescent="0.2">
      <c r="A1" s="1" t="s">
        <v>0</v>
      </c>
      <c r="D1" s="115"/>
    </row>
    <row r="2" spans="1:4" x14ac:dyDescent="0.2">
      <c r="D2" s="115"/>
    </row>
    <row r="3" spans="1:4" ht="30" customHeight="1" thickBot="1" x14ac:dyDescent="0.35">
      <c r="A3" s="3" t="s">
        <v>145</v>
      </c>
      <c r="B3" s="9"/>
      <c r="C3" s="24"/>
      <c r="D3" s="115"/>
    </row>
    <row r="4" spans="1:4" s="69" customFormat="1" x14ac:dyDescent="0.2">
      <c r="A4" s="109" t="s">
        <v>525</v>
      </c>
      <c r="B4" s="47"/>
      <c r="D4" s="114"/>
    </row>
    <row r="5" spans="1:4" s="69" customFormat="1" x14ac:dyDescent="0.2">
      <c r="A5" s="110" t="s">
        <v>526</v>
      </c>
      <c r="B5" s="38"/>
      <c r="D5" s="114"/>
    </row>
    <row r="6" spans="1:4" s="69" customFormat="1" x14ac:dyDescent="0.2">
      <c r="A6" s="111" t="s">
        <v>20</v>
      </c>
      <c r="B6" s="39"/>
      <c r="D6" s="114"/>
    </row>
    <row r="7" spans="1:4" s="69" customFormat="1" ht="25.5" x14ac:dyDescent="0.2">
      <c r="A7" s="111" t="s">
        <v>537</v>
      </c>
      <c r="B7" s="44" t="s">
        <v>146</v>
      </c>
      <c r="D7" s="114"/>
    </row>
    <row r="8" spans="1:4" s="69" customFormat="1" ht="51" x14ac:dyDescent="0.2">
      <c r="A8" s="111" t="s">
        <v>538</v>
      </c>
      <c r="B8" s="44" t="s">
        <v>147</v>
      </c>
      <c r="D8" s="114"/>
    </row>
    <row r="9" spans="1:4" s="69" customFormat="1" x14ac:dyDescent="0.2">
      <c r="B9" s="70"/>
      <c r="D9" s="114"/>
    </row>
    <row r="10" spans="1:4" ht="30" customHeight="1" thickBot="1" x14ac:dyDescent="0.35">
      <c r="A10" s="3" t="s">
        <v>148</v>
      </c>
      <c r="B10" s="9"/>
      <c r="C10" s="24"/>
      <c r="D10" s="115"/>
    </row>
    <row r="11" spans="1:4" s="69" customFormat="1" x14ac:dyDescent="0.2">
      <c r="A11" s="109" t="s">
        <v>525</v>
      </c>
      <c r="B11" s="47"/>
      <c r="D11" s="114"/>
    </row>
    <row r="12" spans="1:4" s="69" customFormat="1" x14ac:dyDescent="0.2">
      <c r="A12" s="110" t="s">
        <v>526</v>
      </c>
      <c r="B12" s="38"/>
      <c r="D12" s="114"/>
    </row>
    <row r="13" spans="1:4" s="69" customFormat="1" x14ac:dyDescent="0.2">
      <c r="A13" s="111" t="s">
        <v>20</v>
      </c>
      <c r="B13" s="39"/>
      <c r="D13" s="114"/>
    </row>
    <row r="14" spans="1:4" s="69" customFormat="1" ht="25.5" x14ac:dyDescent="0.2">
      <c r="A14" s="123" t="s">
        <v>539</v>
      </c>
      <c r="B14" s="44" t="s">
        <v>149</v>
      </c>
      <c r="D14" s="114"/>
    </row>
    <row r="15" spans="1:4" s="69" customFormat="1" x14ac:dyDescent="0.2">
      <c r="B15" s="70"/>
      <c r="D15" s="114"/>
    </row>
    <row r="16" spans="1:4" x14ac:dyDescent="0.2">
      <c r="D16" s="115"/>
    </row>
    <row r="17" spans="1:4" x14ac:dyDescent="0.2">
      <c r="D17" s="115"/>
    </row>
    <row r="18" spans="1:4" x14ac:dyDescent="0.2">
      <c r="A18" s="26"/>
      <c r="B18" s="27"/>
      <c r="C18" s="108"/>
      <c r="D18" s="115"/>
    </row>
    <row r="19" spans="1:4" s="23" customFormat="1" ht="30" customHeight="1" thickBot="1" x14ac:dyDescent="0.35">
      <c r="A19" s="2" t="s">
        <v>150</v>
      </c>
      <c r="B19" s="25"/>
      <c r="C19" s="2"/>
      <c r="D19" s="115"/>
    </row>
    <row r="20" spans="1:4" x14ac:dyDescent="0.2">
      <c r="A20" s="23" t="s">
        <v>151</v>
      </c>
      <c r="B20" s="7"/>
      <c r="D20" s="115"/>
    </row>
    <row r="21" spans="1:4" x14ac:dyDescent="0.2">
      <c r="A21" s="23" t="s">
        <v>152</v>
      </c>
      <c r="B21" s="20"/>
      <c r="D21" s="115"/>
    </row>
    <row r="22" spans="1:4" x14ac:dyDescent="0.2">
      <c r="A22" s="23" t="s">
        <v>43</v>
      </c>
      <c r="B22" s="20"/>
      <c r="D22" s="115"/>
    </row>
    <row r="23" spans="1:4" x14ac:dyDescent="0.2">
      <c r="A23" s="23" t="s">
        <v>153</v>
      </c>
      <c r="B23" s="7"/>
      <c r="D23" s="115"/>
    </row>
    <row r="24" spans="1:4" x14ac:dyDescent="0.2">
      <c r="A24" s="23" t="s">
        <v>190</v>
      </c>
      <c r="B24" s="7"/>
      <c r="D24" s="115"/>
    </row>
    <row r="25" spans="1:4" x14ac:dyDescent="0.2">
      <c r="D25" s="115"/>
    </row>
    <row r="26" spans="1:4" s="23" customFormat="1" ht="30" customHeight="1" thickBot="1" x14ac:dyDescent="0.35">
      <c r="A26" s="2" t="s">
        <v>23</v>
      </c>
      <c r="B26" s="21"/>
      <c r="C26" s="25"/>
      <c r="D26" s="115"/>
    </row>
    <row r="27" spans="1:4" x14ac:dyDescent="0.2">
      <c r="A27" s="23" t="s">
        <v>154</v>
      </c>
      <c r="B27" s="20"/>
      <c r="D27" s="115"/>
    </row>
    <row r="28" spans="1:4" x14ac:dyDescent="0.2">
      <c r="A28" s="23" t="s">
        <v>155</v>
      </c>
      <c r="B28" s="20"/>
      <c r="D28" s="115"/>
    </row>
  </sheetData>
  <sheetProtection sheet="1" insertRows="0" deleteRows="0"/>
  <printOptions horizontalCentered="1"/>
  <pageMargins left="0.51181102362204722" right="0.51181102362204722" top="0.59055118110236227" bottom="0.59055118110236227" header="0.31496062992125984" footer="0.31496062992125984"/>
  <pageSetup paperSize="9" scale="69" fitToHeight="0" orientation="landscape"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1D176-A5D0-4C48-BE75-BE42CBE61FE4}">
  <sheetPr codeName="List13">
    <pageSetUpPr fitToPage="1"/>
  </sheetPr>
  <dimension ref="A1:C26"/>
  <sheetViews>
    <sheetView showGridLines="0" zoomScaleNormal="100" workbookViewId="0"/>
  </sheetViews>
  <sheetFormatPr defaultColWidth="9.140625" defaultRowHeight="15" customHeight="1" x14ac:dyDescent="0.2"/>
  <cols>
    <col min="1" max="1" width="6.5703125" style="8" customWidth="1"/>
    <col min="2" max="2" width="150.5703125" style="7" customWidth="1"/>
    <col min="3" max="3" width="9.140625" style="112"/>
    <col min="4" max="16384" width="9.140625" style="7"/>
  </cols>
  <sheetData>
    <row r="1" spans="1:3" ht="45" customHeight="1" x14ac:dyDescent="0.2">
      <c r="A1" s="1" t="s">
        <v>0</v>
      </c>
    </row>
    <row r="2" spans="1:3" x14ac:dyDescent="0.2"/>
    <row r="3" spans="1:3" ht="30" customHeight="1" thickBot="1" x14ac:dyDescent="0.35">
      <c r="A3" s="3"/>
      <c r="B3" s="3" t="s">
        <v>156</v>
      </c>
    </row>
    <row r="4" spans="1:3" x14ac:dyDescent="0.2">
      <c r="B4" s="66" t="s">
        <v>157</v>
      </c>
    </row>
    <row r="5" spans="1:3" ht="19.5" x14ac:dyDescent="0.3">
      <c r="A5" s="67"/>
      <c r="B5" s="65" t="s">
        <v>185</v>
      </c>
    </row>
    <row r="6" spans="1:3" ht="15.75" x14ac:dyDescent="0.2">
      <c r="A6" s="50"/>
      <c r="B6" s="68"/>
    </row>
    <row r="7" spans="1:3" ht="30" customHeight="1" thickBot="1" x14ac:dyDescent="0.35">
      <c r="A7" s="3"/>
      <c r="B7" s="3" t="s">
        <v>158</v>
      </c>
    </row>
    <row r="8" spans="1:3" ht="25.5" x14ac:dyDescent="0.2">
      <c r="A8" s="84"/>
      <c r="B8" s="145" t="s">
        <v>194</v>
      </c>
      <c r="C8" s="122"/>
    </row>
    <row r="9" spans="1:3" ht="25.5" customHeight="1" x14ac:dyDescent="0.2">
      <c r="A9" s="84" t="s">
        <v>159</v>
      </c>
      <c r="B9" s="127" t="s">
        <v>160</v>
      </c>
      <c r="C9" s="122"/>
    </row>
    <row r="10" spans="1:3" ht="38.25" customHeight="1" x14ac:dyDescent="0.2">
      <c r="A10" s="182" t="s">
        <v>161</v>
      </c>
      <c r="B10" s="178" t="s">
        <v>195</v>
      </c>
      <c r="C10" s="122"/>
    </row>
    <row r="11" spans="1:3" ht="25.5" x14ac:dyDescent="0.2">
      <c r="A11" s="84" t="s">
        <v>164</v>
      </c>
      <c r="B11" s="127" t="s">
        <v>162</v>
      </c>
      <c r="C11" s="122"/>
    </row>
    <row r="12" spans="1:3" x14ac:dyDescent="0.2">
      <c r="A12"/>
    </row>
    <row r="13" spans="1:3" ht="30" customHeight="1" thickBot="1" x14ac:dyDescent="0.35">
      <c r="A13" s="3"/>
      <c r="B13" s="3" t="s">
        <v>163</v>
      </c>
    </row>
    <row r="14" spans="1:3" ht="25.5" x14ac:dyDescent="0.2">
      <c r="A14" s="84"/>
      <c r="B14" s="62" t="s">
        <v>193</v>
      </c>
      <c r="C14" s="122"/>
    </row>
    <row r="15" spans="1:3" x14ac:dyDescent="0.2">
      <c r="A15" s="84" t="s">
        <v>159</v>
      </c>
      <c r="B15" s="127" t="s">
        <v>165</v>
      </c>
      <c r="C15" s="122"/>
    </row>
    <row r="16" spans="1:3" x14ac:dyDescent="0.2">
      <c r="A16" s="135"/>
      <c r="B16" s="127" t="s">
        <v>496</v>
      </c>
      <c r="C16" s="122"/>
    </row>
    <row r="17" spans="1:3" ht="25.5" x14ac:dyDescent="0.2">
      <c r="A17" s="84"/>
      <c r="B17" s="127" t="s">
        <v>166</v>
      </c>
      <c r="C17" s="122"/>
    </row>
    <row r="18" spans="1:3" ht="38.25" x14ac:dyDescent="0.2">
      <c r="A18" s="84" t="s">
        <v>161</v>
      </c>
      <c r="B18" s="127" t="s">
        <v>186</v>
      </c>
      <c r="C18" s="122"/>
    </row>
    <row r="19" spans="1:3" ht="25.5" x14ac:dyDescent="0.2">
      <c r="A19" s="84" t="s">
        <v>164</v>
      </c>
      <c r="B19" s="127" t="s">
        <v>187</v>
      </c>
      <c r="C19" s="122"/>
    </row>
    <row r="20" spans="1:3" ht="25.5" x14ac:dyDescent="0.2">
      <c r="A20" s="84" t="s">
        <v>167</v>
      </c>
      <c r="B20" s="127" t="s">
        <v>188</v>
      </c>
      <c r="C20" s="122"/>
    </row>
    <row r="21" spans="1:3" x14ac:dyDescent="0.2">
      <c r="A21" s="7"/>
    </row>
    <row r="22" spans="1:3" x14ac:dyDescent="0.2">
      <c r="A22" s="19"/>
      <c r="B22" s="19"/>
    </row>
    <row r="23" spans="1:3" x14ac:dyDescent="0.2">
      <c r="A23"/>
      <c r="B23" s="23"/>
    </row>
    <row r="24" spans="1:3" ht="30" customHeight="1" thickBot="1" x14ac:dyDescent="0.35">
      <c r="A24" s="2"/>
      <c r="B24" s="2" t="s">
        <v>168</v>
      </c>
    </row>
    <row r="25" spans="1:3" s="23" customFormat="1" ht="15.75" x14ac:dyDescent="0.2">
      <c r="A25" s="50"/>
      <c r="B25" s="23" t="s">
        <v>169</v>
      </c>
      <c r="C25" s="112"/>
    </row>
    <row r="26" spans="1:3" x14ac:dyDescent="0.2">
      <c r="A26" s="13"/>
      <c r="B26" s="23" t="s">
        <v>170</v>
      </c>
    </row>
  </sheetData>
  <sheetProtection sheet="1" objects="1" scenarios="1"/>
  <printOptions horizontalCentered="1"/>
  <pageMargins left="0.51181102362204722" right="0.51181102362204722" top="0.59055118110236227" bottom="0.59055118110236227" header="0.31496062992125984" footer="0.31496062992125984"/>
  <pageSetup paperSize="9" scale="87" fitToHeight="0"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FCD96-C8A9-4FC1-9C9E-943E9BC4BF3C}">
  <sheetPr codeName="List14"/>
  <dimension ref="A1:D38"/>
  <sheetViews>
    <sheetView showGridLines="0" zoomScale="70" zoomScaleNormal="70" workbookViewId="0"/>
  </sheetViews>
  <sheetFormatPr defaultRowHeight="15" x14ac:dyDescent="0.2"/>
  <cols>
    <col min="1" max="1" width="18.28515625" customWidth="1"/>
    <col min="2" max="2" width="82" customWidth="1"/>
    <col min="3" max="3" width="53.140625" bestFit="1" customWidth="1"/>
    <col min="4" max="4" width="9.140625" style="113"/>
  </cols>
  <sheetData>
    <row r="1" spans="1:3" x14ac:dyDescent="0.2">
      <c r="A1" s="136" t="s">
        <v>171</v>
      </c>
      <c r="B1" s="137"/>
      <c r="C1" s="137"/>
    </row>
    <row r="2" spans="1:3" x14ac:dyDescent="0.2">
      <c r="A2" s="140"/>
      <c r="B2" s="294" t="s">
        <v>172</v>
      </c>
      <c r="C2" s="53"/>
    </row>
    <row r="3" spans="1:3" x14ac:dyDescent="0.2">
      <c r="A3" s="140"/>
      <c r="B3" s="294"/>
      <c r="C3" s="53"/>
    </row>
    <row r="4" spans="1:3" x14ac:dyDescent="0.2">
      <c r="A4" s="138"/>
      <c r="B4" s="294" t="s">
        <v>21</v>
      </c>
      <c r="C4" s="53"/>
    </row>
    <row r="5" spans="1:3" x14ac:dyDescent="0.2">
      <c r="A5" s="138"/>
      <c r="B5" s="294" t="s">
        <v>173</v>
      </c>
      <c r="C5" s="53"/>
    </row>
    <row r="6" spans="1:3" x14ac:dyDescent="0.2">
      <c r="A6" s="138"/>
      <c r="B6" s="294" t="s">
        <v>174</v>
      </c>
      <c r="C6" s="53"/>
    </row>
    <row r="7" spans="1:3" x14ac:dyDescent="0.2">
      <c r="A7" s="138"/>
      <c r="B7" s="294"/>
      <c r="C7" s="53"/>
    </row>
    <row r="8" spans="1:3" x14ac:dyDescent="0.2">
      <c r="A8" s="138"/>
      <c r="B8" s="294" t="s">
        <v>21</v>
      </c>
      <c r="C8" s="53"/>
    </row>
    <row r="9" spans="1:3" x14ac:dyDescent="0.2">
      <c r="A9" s="138"/>
      <c r="B9" s="294" t="s">
        <v>175</v>
      </c>
      <c r="C9" s="53"/>
    </row>
    <row r="10" spans="1:3" x14ac:dyDescent="0.2">
      <c r="A10" s="138"/>
      <c r="B10" s="294" t="s">
        <v>176</v>
      </c>
      <c r="C10" s="53"/>
    </row>
    <row r="11" spans="1:3" x14ac:dyDescent="0.2">
      <c r="A11" s="138"/>
      <c r="B11" s="294" t="s">
        <v>177</v>
      </c>
      <c r="C11" s="53"/>
    </row>
    <row r="12" spans="1:3" x14ac:dyDescent="0.2">
      <c r="A12" s="138"/>
      <c r="B12" s="294" t="s">
        <v>178</v>
      </c>
      <c r="C12" s="53"/>
    </row>
    <row r="13" spans="1:3" x14ac:dyDescent="0.2">
      <c r="A13" s="138"/>
      <c r="B13" s="294"/>
      <c r="C13" s="53"/>
    </row>
    <row r="14" spans="1:3" x14ac:dyDescent="0.2">
      <c r="A14" s="134"/>
      <c r="B14" s="293" t="s">
        <v>484</v>
      </c>
      <c r="C14" s="139"/>
    </row>
    <row r="15" spans="1:3" ht="51" x14ac:dyDescent="0.2">
      <c r="A15" s="138"/>
      <c r="B15" s="300" t="s">
        <v>556</v>
      </c>
      <c r="C15" s="53"/>
    </row>
    <row r="16" spans="1:3" ht="51" x14ac:dyDescent="0.2">
      <c r="A16" s="138"/>
      <c r="B16" s="300" t="s">
        <v>557</v>
      </c>
      <c r="C16" s="53"/>
    </row>
    <row r="17" spans="1:3" x14ac:dyDescent="0.2">
      <c r="A17" s="138"/>
      <c r="B17" s="294"/>
      <c r="C17" s="53"/>
    </row>
    <row r="18" spans="1:3" x14ac:dyDescent="0.2">
      <c r="A18" s="138"/>
      <c r="B18" s="294" t="s">
        <v>21</v>
      </c>
      <c r="C18" s="53"/>
    </row>
    <row r="19" spans="1:3" x14ac:dyDescent="0.2">
      <c r="A19" s="138"/>
      <c r="B19" s="294" t="s">
        <v>179</v>
      </c>
      <c r="C19" s="53"/>
    </row>
    <row r="20" spans="1:3" x14ac:dyDescent="0.2">
      <c r="A20" s="138"/>
      <c r="B20" s="294" t="s">
        <v>180</v>
      </c>
      <c r="C20" s="53"/>
    </row>
    <row r="21" spans="1:3" x14ac:dyDescent="0.2">
      <c r="A21" s="138"/>
      <c r="B21" s="294"/>
      <c r="C21" s="53"/>
    </row>
    <row r="22" spans="1:3" x14ac:dyDescent="0.2">
      <c r="A22" s="138"/>
      <c r="B22" s="294" t="s">
        <v>21</v>
      </c>
      <c r="C22" s="53"/>
    </row>
    <row r="23" spans="1:3" x14ac:dyDescent="0.2">
      <c r="A23" s="138"/>
      <c r="B23" s="294" t="s">
        <v>181</v>
      </c>
      <c r="C23" s="53"/>
    </row>
    <row r="24" spans="1:3" x14ac:dyDescent="0.2">
      <c r="A24" s="138"/>
      <c r="B24" s="294" t="s">
        <v>182</v>
      </c>
      <c r="C24" s="53"/>
    </row>
    <row r="25" spans="1:3" x14ac:dyDescent="0.2">
      <c r="A25" s="138"/>
      <c r="B25" s="294" t="s">
        <v>183</v>
      </c>
      <c r="C25" s="53"/>
    </row>
    <row r="26" spans="1:3" x14ac:dyDescent="0.2">
      <c r="A26" s="138"/>
      <c r="B26" s="293" t="s">
        <v>184</v>
      </c>
      <c r="C26" s="139"/>
    </row>
    <row r="27" spans="1:3" x14ac:dyDescent="0.2">
      <c r="A27" s="138"/>
      <c r="B27" s="294"/>
      <c r="C27" s="53"/>
    </row>
    <row r="28" spans="1:3" x14ac:dyDescent="0.2">
      <c r="A28" s="138"/>
      <c r="B28" s="295">
        <v>0</v>
      </c>
      <c r="C28" s="179"/>
    </row>
    <row r="29" spans="1:3" x14ac:dyDescent="0.2">
      <c r="A29" s="138"/>
      <c r="B29" s="296">
        <v>0.5</v>
      </c>
      <c r="C29" s="181"/>
    </row>
    <row r="30" spans="1:3" x14ac:dyDescent="0.2">
      <c r="A30" s="138"/>
      <c r="B30" s="23">
        <v>1</v>
      </c>
      <c r="C30" s="76"/>
    </row>
    <row r="31" spans="1:3" x14ac:dyDescent="0.2">
      <c r="A31" s="134"/>
      <c r="B31" s="297">
        <v>2</v>
      </c>
      <c r="C31" s="180"/>
    </row>
    <row r="32" spans="1:3" x14ac:dyDescent="0.2">
      <c r="A32" s="138"/>
      <c r="B32" s="294"/>
      <c r="C32" s="53"/>
    </row>
    <row r="33" spans="1:3" x14ac:dyDescent="0.2">
      <c r="A33" s="138"/>
      <c r="B33" s="295" t="s">
        <v>412</v>
      </c>
      <c r="C33" s="179"/>
    </row>
    <row r="34" spans="1:3" x14ac:dyDescent="0.2">
      <c r="A34" s="138"/>
      <c r="B34" s="295" t="s">
        <v>410</v>
      </c>
      <c r="C34" s="179"/>
    </row>
    <row r="35" spans="1:3" x14ac:dyDescent="0.2">
      <c r="A35" s="138"/>
      <c r="B35" s="295" t="s">
        <v>409</v>
      </c>
      <c r="C35" s="179"/>
    </row>
    <row r="36" spans="1:3" x14ac:dyDescent="0.2">
      <c r="A36" s="138"/>
      <c r="B36" s="296" t="str">
        <f>"Pozor! Sazba za určitou fázi nesmí být vyšší než "&amp;B37*100&amp;" % součtu sazeb za všechny fáze."</f>
        <v>Pozor! Sazba za určitou fázi nesmí být vyšší než 50 % součtu sazeb za všechny fáze.</v>
      </c>
      <c r="C36" s="181"/>
    </row>
    <row r="37" spans="1:3" x14ac:dyDescent="0.2">
      <c r="A37" s="138"/>
      <c r="B37" s="199">
        <v>0.5</v>
      </c>
      <c r="C37" s="199" t="s">
        <v>499</v>
      </c>
    </row>
    <row r="38" spans="1:3" x14ac:dyDescent="0.2">
      <c r="A38" s="134"/>
      <c r="B38" s="298" t="s">
        <v>414</v>
      </c>
      <c r="C38" s="198"/>
    </row>
  </sheetData>
  <sheetProtection sheet="1" objects="1" scenarios="1"/>
  <printOptions horizontalCentered="1"/>
  <pageMargins left="0.31496062992125984" right="0.31496062992125984" top="0.39370078740157483" bottom="0.3937007874015748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ED228-2BD3-4422-A9FB-B06E6CD5085B}">
  <sheetPr codeName="List2">
    <pageSetUpPr fitToPage="1"/>
  </sheetPr>
  <dimension ref="A1:D17"/>
  <sheetViews>
    <sheetView showGridLines="0" zoomScaleNormal="100" workbookViewId="0"/>
  </sheetViews>
  <sheetFormatPr defaultColWidth="9.140625" defaultRowHeight="15" x14ac:dyDescent="0.2"/>
  <cols>
    <col min="1" max="1" width="30.7109375" style="7" customWidth="1"/>
    <col min="2" max="2" width="45.7109375" style="6" customWidth="1"/>
    <col min="3" max="3" width="45.7109375" style="7" customWidth="1"/>
    <col min="4" max="4" width="9.140625" style="112"/>
    <col min="5" max="16384" width="9.140625" style="7"/>
  </cols>
  <sheetData>
    <row r="1" spans="1:4" ht="45" customHeight="1" x14ac:dyDescent="0.2">
      <c r="A1" s="1" t="s">
        <v>0</v>
      </c>
      <c r="D1" s="113"/>
    </row>
    <row r="2" spans="1:4" x14ac:dyDescent="0.2">
      <c r="D2" s="113"/>
    </row>
    <row r="3" spans="1:4" ht="30" customHeight="1" thickBot="1" x14ac:dyDescent="0.35">
      <c r="A3" s="3" t="s">
        <v>19</v>
      </c>
      <c r="B3" s="9"/>
      <c r="C3" s="24"/>
      <c r="D3" s="113"/>
    </row>
    <row r="4" spans="1:4" x14ac:dyDescent="0.2">
      <c r="A4" s="32" t="s">
        <v>525</v>
      </c>
      <c r="B4" s="37"/>
      <c r="D4" s="113"/>
    </row>
    <row r="5" spans="1:4" x14ac:dyDescent="0.2">
      <c r="A5" s="33" t="s">
        <v>526</v>
      </c>
      <c r="B5" s="38"/>
      <c r="D5" s="113"/>
    </row>
    <row r="6" spans="1:4" x14ac:dyDescent="0.2">
      <c r="A6" s="36" t="s">
        <v>20</v>
      </c>
      <c r="B6" s="39"/>
      <c r="D6" s="113"/>
    </row>
    <row r="7" spans="1:4" x14ac:dyDescent="0.2">
      <c r="A7" s="82" t="s">
        <v>527</v>
      </c>
      <c r="B7" s="39" t="s">
        <v>524</v>
      </c>
      <c r="D7" s="113"/>
    </row>
    <row r="8" spans="1:4" x14ac:dyDescent="0.2">
      <c r="D8" s="113"/>
    </row>
    <row r="9" spans="1:4" ht="30" customHeight="1" thickBot="1" x14ac:dyDescent="0.35">
      <c r="A9" s="3" t="s">
        <v>22</v>
      </c>
      <c r="B9" s="9"/>
      <c r="C9" s="24"/>
      <c r="D9" s="113"/>
    </row>
    <row r="10" spans="1:4" x14ac:dyDescent="0.2">
      <c r="A10" s="32" t="s">
        <v>528</v>
      </c>
      <c r="B10" s="37"/>
      <c r="D10" s="113"/>
    </row>
    <row r="11" spans="1:4" x14ac:dyDescent="0.2">
      <c r="A11" s="33" t="s">
        <v>529</v>
      </c>
      <c r="B11" s="38"/>
      <c r="D11" s="113"/>
    </row>
    <row r="12" spans="1:4" x14ac:dyDescent="0.2">
      <c r="A12" s="36" t="s">
        <v>530</v>
      </c>
      <c r="B12" s="40"/>
      <c r="D12" s="113"/>
    </row>
    <row r="13" spans="1:4" x14ac:dyDescent="0.2">
      <c r="D13" s="113"/>
    </row>
    <row r="14" spans="1:4" x14ac:dyDescent="0.2">
      <c r="A14" s="19"/>
      <c r="B14" s="18"/>
      <c r="C14" s="19"/>
      <c r="D14" s="113"/>
    </row>
    <row r="15" spans="1:4" x14ac:dyDescent="0.2">
      <c r="A15" s="23"/>
      <c r="D15" s="113"/>
    </row>
    <row r="16" spans="1:4" s="23" customFormat="1" ht="30" customHeight="1" thickBot="1" x14ac:dyDescent="0.35">
      <c r="A16" s="2" t="s">
        <v>23</v>
      </c>
      <c r="B16" s="21"/>
      <c r="C16" s="25"/>
      <c r="D16" s="113"/>
    </row>
    <row r="17" spans="1:4" x14ac:dyDescent="0.2">
      <c r="A17" s="23" t="s">
        <v>24</v>
      </c>
      <c r="B17" s="20"/>
      <c r="D17" s="113"/>
    </row>
  </sheetData>
  <sheetProtection sheet="1" objects="1" scenarios="1"/>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837F-DFC9-4F59-A824-F0D5812C03E0}">
  <sheetPr codeName="List3">
    <pageSetUpPr fitToPage="1"/>
  </sheetPr>
  <dimension ref="A1:D44"/>
  <sheetViews>
    <sheetView showGridLines="0" zoomScaleNormal="100" workbookViewId="0"/>
  </sheetViews>
  <sheetFormatPr defaultColWidth="9.140625" defaultRowHeight="15" customHeight="1" x14ac:dyDescent="0.2"/>
  <cols>
    <col min="1" max="1" width="30.7109375" style="7" customWidth="1"/>
    <col min="2" max="2" width="45.7109375" style="6" customWidth="1"/>
    <col min="3" max="3" width="45.7109375" style="7" customWidth="1"/>
    <col min="4" max="4" width="9.140625" style="112"/>
    <col min="5" max="16384" width="9.140625" style="7"/>
  </cols>
  <sheetData>
    <row r="1" spans="1:4" ht="45" customHeight="1" x14ac:dyDescent="0.2">
      <c r="A1" s="1" t="s">
        <v>0</v>
      </c>
      <c r="D1" s="115"/>
    </row>
    <row r="2" spans="1:4" x14ac:dyDescent="0.2">
      <c r="D2" s="115"/>
    </row>
    <row r="3" spans="1:4" ht="30" customHeight="1" thickBot="1" x14ac:dyDescent="0.35">
      <c r="A3" s="3" t="s">
        <v>25</v>
      </c>
      <c r="B3" s="9"/>
      <c r="C3" s="24"/>
      <c r="D3" s="115"/>
    </row>
    <row r="4" spans="1:4" x14ac:dyDescent="0.2">
      <c r="A4" s="132" t="s">
        <v>525</v>
      </c>
      <c r="B4" s="41"/>
      <c r="D4" s="115"/>
    </row>
    <row r="5" spans="1:4" x14ac:dyDescent="0.2">
      <c r="D5" s="115"/>
    </row>
    <row r="6" spans="1:4" s="69" customFormat="1" ht="15.75" thickBot="1" x14ac:dyDescent="0.25">
      <c r="A6" s="71" t="s">
        <v>531</v>
      </c>
      <c r="B6" s="72"/>
      <c r="D6" s="114"/>
    </row>
    <row r="7" spans="1:4" s="69" customFormat="1" x14ac:dyDescent="0.2">
      <c r="A7" s="73" t="s">
        <v>525</v>
      </c>
      <c r="B7" s="37"/>
      <c r="D7" s="114"/>
    </row>
    <row r="8" spans="1:4" s="69" customFormat="1" x14ac:dyDescent="0.2">
      <c r="A8" s="74" t="s">
        <v>526</v>
      </c>
      <c r="B8" s="38"/>
      <c r="D8" s="114"/>
    </row>
    <row r="9" spans="1:4" s="69" customFormat="1" x14ac:dyDescent="0.2">
      <c r="A9" s="75" t="s">
        <v>20</v>
      </c>
      <c r="B9" s="39"/>
      <c r="D9" s="114"/>
    </row>
    <row r="10" spans="1:4" s="69" customFormat="1" x14ac:dyDescent="0.2">
      <c r="A10" s="83" t="s">
        <v>527</v>
      </c>
      <c r="B10" s="39" t="s">
        <v>524</v>
      </c>
      <c r="D10" s="114"/>
    </row>
    <row r="11" spans="1:4" s="69" customFormat="1" x14ac:dyDescent="0.2">
      <c r="B11" s="70"/>
      <c r="D11" s="114"/>
    </row>
    <row r="12" spans="1:4" s="69" customFormat="1" ht="15.75" thickBot="1" x14ac:dyDescent="0.25">
      <c r="A12" s="71" t="s">
        <v>26</v>
      </c>
      <c r="B12" s="72"/>
      <c r="D12" s="114"/>
    </row>
    <row r="13" spans="1:4" s="69" customFormat="1" x14ac:dyDescent="0.2">
      <c r="A13" s="73" t="s">
        <v>525</v>
      </c>
      <c r="B13" s="37" t="s">
        <v>27</v>
      </c>
      <c r="D13" s="114"/>
    </row>
    <row r="14" spans="1:4" s="69" customFormat="1" x14ac:dyDescent="0.2">
      <c r="A14" s="74" t="s">
        <v>526</v>
      </c>
      <c r="B14" s="38"/>
      <c r="D14" s="114"/>
    </row>
    <row r="15" spans="1:4" s="69" customFormat="1" x14ac:dyDescent="0.2">
      <c r="A15" s="75" t="s">
        <v>20</v>
      </c>
      <c r="B15" s="39"/>
      <c r="D15" s="114"/>
    </row>
    <row r="16" spans="1:4" s="69" customFormat="1" x14ac:dyDescent="0.2">
      <c r="A16" s="83" t="s">
        <v>527</v>
      </c>
      <c r="B16" s="39" t="s">
        <v>524</v>
      </c>
      <c r="D16" s="114"/>
    </row>
    <row r="17" spans="1:4" s="69" customFormat="1" x14ac:dyDescent="0.2">
      <c r="B17" s="70"/>
      <c r="D17" s="114"/>
    </row>
    <row r="18" spans="1:4" s="69" customFormat="1" ht="15.75" thickBot="1" x14ac:dyDescent="0.25">
      <c r="A18" s="71" t="s">
        <v>28</v>
      </c>
      <c r="B18" s="72"/>
      <c r="D18" s="114"/>
    </row>
    <row r="19" spans="1:4" s="69" customFormat="1" x14ac:dyDescent="0.2">
      <c r="A19" s="73" t="s">
        <v>525</v>
      </c>
      <c r="B19" s="37"/>
      <c r="D19" s="114"/>
    </row>
    <row r="20" spans="1:4" s="69" customFormat="1" x14ac:dyDescent="0.2">
      <c r="A20" s="74" t="s">
        <v>526</v>
      </c>
      <c r="B20" s="38"/>
      <c r="D20" s="114"/>
    </row>
    <row r="21" spans="1:4" s="69" customFormat="1" x14ac:dyDescent="0.2">
      <c r="A21" s="75" t="s">
        <v>20</v>
      </c>
      <c r="B21" s="39"/>
      <c r="D21" s="114"/>
    </row>
    <row r="22" spans="1:4" s="69" customFormat="1" x14ac:dyDescent="0.2">
      <c r="A22" s="83" t="s">
        <v>527</v>
      </c>
      <c r="B22" s="39" t="s">
        <v>524</v>
      </c>
      <c r="D22" s="114"/>
    </row>
    <row r="23" spans="1:4" s="69" customFormat="1" x14ac:dyDescent="0.2">
      <c r="B23" s="70"/>
      <c r="D23" s="114"/>
    </row>
    <row r="24" spans="1:4" s="69" customFormat="1" ht="15.75" thickBot="1" x14ac:dyDescent="0.25">
      <c r="A24" s="71" t="s">
        <v>209</v>
      </c>
      <c r="B24" s="72"/>
      <c r="D24" s="114"/>
    </row>
    <row r="25" spans="1:4" s="69" customFormat="1" x14ac:dyDescent="0.2">
      <c r="A25" s="73" t="s">
        <v>525</v>
      </c>
      <c r="B25" s="37"/>
      <c r="D25" s="114"/>
    </row>
    <row r="26" spans="1:4" s="69" customFormat="1" x14ac:dyDescent="0.2">
      <c r="A26" s="74" t="s">
        <v>526</v>
      </c>
      <c r="B26" s="38"/>
      <c r="D26" s="114"/>
    </row>
    <row r="27" spans="1:4" s="69" customFormat="1" x14ac:dyDescent="0.2">
      <c r="A27" s="75" t="s">
        <v>20</v>
      </c>
      <c r="B27" s="39"/>
      <c r="D27" s="114"/>
    </row>
    <row r="28" spans="1:4" s="69" customFormat="1" x14ac:dyDescent="0.2">
      <c r="A28" s="83" t="s">
        <v>527</v>
      </c>
      <c r="B28" s="39" t="s">
        <v>524</v>
      </c>
      <c r="D28" s="114"/>
    </row>
    <row r="29" spans="1:4" s="69" customFormat="1" x14ac:dyDescent="0.2">
      <c r="B29" s="70"/>
      <c r="D29" s="114"/>
    </row>
    <row r="30" spans="1:4" ht="30" customHeight="1" thickBot="1" x14ac:dyDescent="0.35">
      <c r="A30" s="3" t="s">
        <v>22</v>
      </c>
      <c r="B30" s="9"/>
      <c r="C30" s="24"/>
      <c r="D30" s="115"/>
    </row>
    <row r="31" spans="1:4" x14ac:dyDescent="0.2">
      <c r="A31" s="32" t="s">
        <v>528</v>
      </c>
      <c r="B31" s="37"/>
      <c r="D31" s="115"/>
    </row>
    <row r="32" spans="1:4" x14ac:dyDescent="0.2">
      <c r="A32" s="33" t="s">
        <v>529</v>
      </c>
      <c r="B32" s="38"/>
      <c r="D32" s="115"/>
    </row>
    <row r="33" spans="1:4" x14ac:dyDescent="0.2">
      <c r="A33" s="36" t="s">
        <v>530</v>
      </c>
      <c r="B33" s="39"/>
      <c r="D33" s="115"/>
    </row>
    <row r="34" spans="1:4" x14ac:dyDescent="0.2">
      <c r="D34" s="115"/>
    </row>
    <row r="35" spans="1:4" ht="30" customHeight="1" thickBot="1" x14ac:dyDescent="0.35">
      <c r="A35" s="3" t="s">
        <v>30</v>
      </c>
      <c r="B35" s="9"/>
      <c r="C35" s="24"/>
      <c r="D35" s="115"/>
    </row>
    <row r="36" spans="1:4" x14ac:dyDescent="0.2">
      <c r="A36" s="131" t="s">
        <v>31</v>
      </c>
      <c r="D36" s="115"/>
    </row>
    <row r="37" spans="1:4" x14ac:dyDescent="0.2">
      <c r="A37" s="7" t="s">
        <v>32</v>
      </c>
      <c r="D37" s="115"/>
    </row>
    <row r="38" spans="1:4" x14ac:dyDescent="0.2">
      <c r="D38" s="115"/>
    </row>
    <row r="39" spans="1:4" x14ac:dyDescent="0.2">
      <c r="D39" s="115"/>
    </row>
    <row r="40" spans="1:4" x14ac:dyDescent="0.2">
      <c r="A40" s="26"/>
      <c r="B40" s="27"/>
      <c r="C40" s="108"/>
      <c r="D40" s="115"/>
    </row>
    <row r="41" spans="1:4" s="23" customFormat="1" ht="30" customHeight="1" thickBot="1" x14ac:dyDescent="0.35">
      <c r="A41" s="2" t="s">
        <v>23</v>
      </c>
      <c r="B41" s="21"/>
      <c r="C41" s="25"/>
      <c r="D41" s="115"/>
    </row>
    <row r="42" spans="1:4" x14ac:dyDescent="0.2">
      <c r="A42" s="23" t="s">
        <v>33</v>
      </c>
      <c r="B42" s="20"/>
      <c r="D42" s="115"/>
    </row>
    <row r="43" spans="1:4" x14ac:dyDescent="0.2">
      <c r="A43" s="23" t="s">
        <v>210</v>
      </c>
      <c r="B43" s="20"/>
      <c r="D43" s="115"/>
    </row>
    <row r="44" spans="1:4" x14ac:dyDescent="0.2">
      <c r="A44" s="23" t="s">
        <v>211</v>
      </c>
      <c r="B44" s="20"/>
      <c r="D44" s="115"/>
    </row>
  </sheetData>
  <sheetProtection sheet="1" insertRows="0" deleteRows="0"/>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0E6E-0207-4C87-83CD-C023E8CE84C9}">
  <dimension ref="A1:C22"/>
  <sheetViews>
    <sheetView showGridLines="0" zoomScaleNormal="100" workbookViewId="0"/>
  </sheetViews>
  <sheetFormatPr defaultColWidth="9.140625" defaultRowHeight="15" customHeight="1" x14ac:dyDescent="0.2"/>
  <cols>
    <col min="1" max="1" width="6.7109375" style="7" customWidth="1"/>
    <col min="2" max="2" width="150.7109375" style="7" customWidth="1"/>
    <col min="3" max="3" width="9.140625" style="112"/>
    <col min="4" max="16384" width="9.140625" style="7"/>
  </cols>
  <sheetData>
    <row r="1" spans="1:2" ht="45" customHeight="1" x14ac:dyDescent="0.2">
      <c r="A1" s="1" t="s">
        <v>0</v>
      </c>
    </row>
    <row r="2" spans="1:2" ht="30" customHeight="1" thickBot="1" x14ac:dyDescent="0.35">
      <c r="A2" s="3" t="s">
        <v>202</v>
      </c>
    </row>
    <row r="3" spans="1:2" ht="25.5" x14ac:dyDescent="0.2">
      <c r="B3" s="183" t="s">
        <v>203</v>
      </c>
    </row>
    <row r="4" spans="1:2" ht="30" customHeight="1" thickBot="1" x14ac:dyDescent="0.35">
      <c r="A4" s="3" t="s">
        <v>196</v>
      </c>
    </row>
    <row r="5" spans="1:2" ht="25.5" x14ac:dyDescent="0.2">
      <c r="B5" s="183" t="s">
        <v>197</v>
      </c>
    </row>
    <row r="6" spans="1:2" ht="38.25" x14ac:dyDescent="0.2">
      <c r="A6" s="184" t="s">
        <v>159</v>
      </c>
      <c r="B6" s="185" t="s">
        <v>198</v>
      </c>
    </row>
    <row r="7" spans="1:2" x14ac:dyDescent="0.2">
      <c r="A7" s="184" t="s">
        <v>161</v>
      </c>
      <c r="B7" s="185" t="s">
        <v>199</v>
      </c>
    </row>
    <row r="8" spans="1:2" x14ac:dyDescent="0.2">
      <c r="A8" s="184"/>
      <c r="B8" s="135" t="s">
        <v>200</v>
      </c>
    </row>
    <row r="9" spans="1:2" x14ac:dyDescent="0.2">
      <c r="A9" s="184"/>
      <c r="B9" s="135" t="s">
        <v>201</v>
      </c>
    </row>
    <row r="10" spans="1:2" x14ac:dyDescent="0.2"/>
    <row r="11" spans="1:2" ht="30" customHeight="1" thickBot="1" x14ac:dyDescent="0.35">
      <c r="A11" s="3" t="s">
        <v>212</v>
      </c>
    </row>
    <row r="12" spans="1:2" ht="25.5" x14ac:dyDescent="0.2">
      <c r="B12" s="183" t="s">
        <v>197</v>
      </c>
    </row>
    <row r="13" spans="1:2" ht="51" x14ac:dyDescent="0.2">
      <c r="A13" s="184" t="s">
        <v>159</v>
      </c>
      <c r="B13" s="185" t="s">
        <v>213</v>
      </c>
    </row>
    <row r="14" spans="1:2" ht="25.5" x14ac:dyDescent="0.2">
      <c r="A14" s="184" t="s">
        <v>161</v>
      </c>
      <c r="B14" s="185" t="s">
        <v>214</v>
      </c>
    </row>
    <row r="15" spans="1:2" x14ac:dyDescent="0.2"/>
    <row r="16" spans="1:2" ht="30" customHeight="1" thickBot="1" x14ac:dyDescent="0.35">
      <c r="A16" s="3" t="s">
        <v>319</v>
      </c>
    </row>
    <row r="17" spans="1:2" ht="25.5" x14ac:dyDescent="0.2">
      <c r="B17" s="183" t="s">
        <v>320</v>
      </c>
    </row>
    <row r="18" spans="1:2" ht="38.25" x14ac:dyDescent="0.2">
      <c r="A18" s="184" t="s">
        <v>159</v>
      </c>
      <c r="B18" s="178" t="s">
        <v>321</v>
      </c>
    </row>
    <row r="19" spans="1:2" ht="25.5" customHeight="1" x14ac:dyDescent="0.2">
      <c r="A19" s="184" t="s">
        <v>161</v>
      </c>
      <c r="B19" s="185" t="s">
        <v>322</v>
      </c>
    </row>
    <row r="20" spans="1:2" ht="25.5" x14ac:dyDescent="0.2">
      <c r="A20" s="184" t="s">
        <v>164</v>
      </c>
      <c r="B20" s="185" t="s">
        <v>323</v>
      </c>
    </row>
    <row r="21" spans="1:2" x14ac:dyDescent="0.2">
      <c r="A21" s="184"/>
    </row>
    <row r="22" spans="1:2" x14ac:dyDescent="0.2">
      <c r="A22" s="19"/>
      <c r="B22" s="19"/>
    </row>
  </sheetData>
  <sheetProtection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610FB-8298-4DCB-B555-53E0AF13A16C}">
  <sheetPr>
    <pageSetUpPr fitToPage="1"/>
  </sheetPr>
  <dimension ref="A1:N207"/>
  <sheetViews>
    <sheetView showGridLines="0" zoomScale="70" zoomScaleNormal="70" workbookViewId="0"/>
  </sheetViews>
  <sheetFormatPr defaultColWidth="9.140625" defaultRowHeight="15" x14ac:dyDescent="0.2"/>
  <cols>
    <col min="1" max="1" width="16.28515625" style="76" customWidth="1"/>
    <col min="2" max="2" width="18.42578125" style="62" customWidth="1"/>
    <col min="3" max="3" width="23.42578125" style="76" customWidth="1"/>
    <col min="4" max="4" width="69.42578125" style="76" customWidth="1"/>
    <col min="5" max="5" width="19.140625" style="76" customWidth="1"/>
    <col min="6" max="8" width="20.7109375" style="76" customWidth="1"/>
    <col min="9" max="9" width="20.7109375" style="101" customWidth="1"/>
    <col min="10" max="11" width="22.85546875" style="101" customWidth="1"/>
    <col min="12" max="12" width="15.7109375" customWidth="1"/>
    <col min="13" max="13" width="7" customWidth="1"/>
    <col min="14" max="14" width="7" style="113" customWidth="1"/>
    <col min="15" max="16384" width="9.140625" style="76"/>
  </cols>
  <sheetData>
    <row r="1" spans="1:14" ht="45" customHeight="1" x14ac:dyDescent="0.2">
      <c r="A1" s="1" t="s">
        <v>0</v>
      </c>
      <c r="B1"/>
      <c r="C1"/>
      <c r="D1"/>
      <c r="E1"/>
      <c r="F1"/>
      <c r="G1"/>
      <c r="H1"/>
      <c r="I1"/>
      <c r="J1"/>
      <c r="K1"/>
      <c r="N1" s="120"/>
    </row>
    <row r="2" spans="1:14" x14ac:dyDescent="0.2">
      <c r="B2" s="76"/>
      <c r="I2" s="76"/>
      <c r="J2"/>
      <c r="K2"/>
      <c r="N2" s="120"/>
    </row>
    <row r="3" spans="1:14" ht="30" customHeight="1" thickBot="1" x14ac:dyDescent="0.35">
      <c r="A3" s="3" t="s">
        <v>34</v>
      </c>
      <c r="B3" s="3"/>
      <c r="C3" s="3"/>
      <c r="D3" s="3"/>
      <c r="E3" s="3"/>
      <c r="F3" s="3"/>
      <c r="G3" s="3"/>
      <c r="H3" s="3"/>
      <c r="I3" s="3"/>
      <c r="J3" s="3"/>
      <c r="K3" s="3"/>
      <c r="L3" s="3"/>
      <c r="N3" s="120"/>
    </row>
    <row r="4" spans="1:14" s="7" customFormat="1" x14ac:dyDescent="0.2">
      <c r="A4" s="126" t="s">
        <v>264</v>
      </c>
      <c r="B4" s="200"/>
      <c r="C4" s="201"/>
      <c r="D4" s="201"/>
      <c r="E4" s="126"/>
      <c r="F4" s="126"/>
      <c r="G4" s="126"/>
      <c r="H4" s="126"/>
      <c r="I4" s="200"/>
      <c r="J4" s="101"/>
      <c r="K4" s="101"/>
      <c r="L4" s="101"/>
      <c r="M4"/>
      <c r="N4" s="116"/>
    </row>
    <row r="5" spans="1:14" s="7" customFormat="1" x14ac:dyDescent="0.2">
      <c r="A5" s="202" t="str">
        <f>"Nabídková cena nesmí být vyšší než nejvyšší možná nabídková cena "&amp;TEXT($C$194,"# ##0")&amp;" Kč bez DPH."</f>
        <v>Nabídková cena nesmí být vyšší než nejvyšší možná nabídková cena 282 240 500 Kč bez DPH.</v>
      </c>
      <c r="B5" s="203"/>
      <c r="C5" s="202"/>
      <c r="D5" s="202"/>
      <c r="E5" s="202"/>
      <c r="F5" s="202"/>
      <c r="G5" s="202"/>
      <c r="H5" s="202"/>
      <c r="I5" s="203"/>
      <c r="J5" s="101"/>
      <c r="K5" s="101"/>
      <c r="L5" s="101"/>
      <c r="M5"/>
      <c r="N5" s="116"/>
    </row>
    <row r="6" spans="1:14" ht="15.75" thickBot="1" x14ac:dyDescent="0.25">
      <c r="A6" s="23"/>
      <c r="B6" s="203"/>
      <c r="C6" s="23"/>
      <c r="D6" s="23"/>
      <c r="E6" s="23"/>
      <c r="F6" s="23"/>
      <c r="G6" s="23"/>
      <c r="H6" s="23"/>
      <c r="I6" s="203"/>
      <c r="J6"/>
      <c r="K6"/>
      <c r="N6" s="120"/>
    </row>
    <row r="7" spans="1:14" ht="20.100000000000001" customHeight="1" thickBot="1" x14ac:dyDescent="0.25">
      <c r="C7" s="204" t="str">
        <f>IF(SUM(C12,C163)=0,"",SUM(C12,C163))</f>
        <v/>
      </c>
      <c r="D7" s="205" t="str">
        <f xml:space="preserve">
IF(C7="","Nabídková cena bude doplněna automaticky po vyplnění modře podbarvených buněk.",
IF(SUM(COUNTBLANK(G30:I88),COUNTBLANK(G92:I135),COUNTBLANK(G138:I148),COUNTBLANK(E170:E181))&gt;0,"Pozor! Nabídková cena není kompletní, protože nejsou vyplněny některé modře podbarvené buňky.",
IF(C7&gt;C194,"Pozor! Nabídková cena je vyšší než nejvyšší možná nabídková cena.",
IF(OR(COUNTBLANK(F19)&lt;ROWS(F19),COUNTBLANK(M30:M148)&lt;ROWS(M30:M148)),"Pozor! V části Nabídkové ceny (základní povinnosti) není dodržena podmínka omezující výši paušální sazby nebo jednotkové sazby.",
IF(COUNTIFS(E170:E181,"&gt;"&amp;C200),"Pozor! V části Nabídkové ceny (doplňkové povinnosti) je uvedena hodinová sazba, která je vyšší než nejvyšší možná hodinová sazba.",
IF(C7&lt;C195,"Pozor! Nabídková cena je nižší než nejnižší hodnotitelná nabídková cena.",
""))))))</f>
        <v>Nabídková cena bude doplněna automaticky po vyplnění modře podbarvených buněk.</v>
      </c>
      <c r="E7" s="205"/>
      <c r="F7" s="205"/>
      <c r="G7" s="205"/>
      <c r="H7" s="205"/>
      <c r="I7" s="205"/>
      <c r="J7"/>
      <c r="K7"/>
      <c r="N7" s="120"/>
    </row>
    <row r="8" spans="1:14" x14ac:dyDescent="0.2">
      <c r="B8" s="76"/>
      <c r="I8" s="76"/>
      <c r="J8"/>
      <c r="K8"/>
      <c r="N8" s="120"/>
    </row>
    <row r="9" spans="1:14" ht="30" customHeight="1" thickBot="1" x14ac:dyDescent="0.35">
      <c r="A9" s="3" t="s">
        <v>216</v>
      </c>
      <c r="B9" s="3"/>
      <c r="C9" s="3"/>
      <c r="D9" s="3"/>
      <c r="E9" s="3"/>
      <c r="F9" s="3"/>
      <c r="G9" s="3"/>
      <c r="H9" s="3"/>
      <c r="I9" s="3"/>
      <c r="J9" s="3"/>
      <c r="K9" s="3"/>
      <c r="L9" s="3"/>
      <c r="N9" s="120"/>
    </row>
    <row r="10" spans="1:14" x14ac:dyDescent="0.2">
      <c r="A10" s="23" t="s">
        <v>497</v>
      </c>
      <c r="B10" s="203"/>
      <c r="C10" s="23"/>
      <c r="D10" s="23"/>
      <c r="E10" s="23"/>
      <c r="F10" s="23"/>
      <c r="G10" s="23"/>
      <c r="H10" s="23"/>
      <c r="I10" s="203"/>
      <c r="J10"/>
      <c r="K10"/>
      <c r="N10" s="120"/>
    </row>
    <row r="11" spans="1:14" ht="15.75" thickBot="1" x14ac:dyDescent="0.25">
      <c r="A11" s="23"/>
      <c r="B11" s="203"/>
      <c r="C11" s="23"/>
      <c r="D11" s="23"/>
      <c r="E11" s="23"/>
      <c r="F11" s="23"/>
      <c r="G11" s="23"/>
      <c r="H11" s="23"/>
      <c r="I11" s="203"/>
      <c r="J11"/>
      <c r="K11"/>
      <c r="N11" s="120"/>
    </row>
    <row r="12" spans="1:14" ht="20.100000000000001" customHeight="1" thickBot="1" x14ac:dyDescent="0.25">
      <c r="C12" s="204" t="str">
        <f>IF(SUM(E19,L30:L148)=0,"",SUM(E19,L30:L148))</f>
        <v/>
      </c>
      <c r="D12" s="205"/>
      <c r="E12" s="205"/>
      <c r="F12" s="205"/>
      <c r="G12" s="205"/>
      <c r="H12" s="205"/>
      <c r="I12" s="205"/>
      <c r="J12"/>
      <c r="K12"/>
      <c r="N12" s="120"/>
    </row>
    <row r="13" spans="1:14" x14ac:dyDescent="0.2">
      <c r="B13" s="76"/>
      <c r="I13" s="76"/>
      <c r="J13"/>
      <c r="K13"/>
      <c r="N13" s="120"/>
    </row>
    <row r="14" spans="1:14" s="7" customFormat="1" ht="20.100000000000001" customHeight="1" thickBot="1" x14ac:dyDescent="0.35">
      <c r="A14" s="88" t="s">
        <v>498</v>
      </c>
      <c r="B14" s="3"/>
      <c r="C14" s="3"/>
      <c r="D14" s="3"/>
      <c r="E14" s="3"/>
      <c r="F14" s="3"/>
      <c r="G14" s="3"/>
      <c r="H14" s="3"/>
      <c r="I14" s="3"/>
      <c r="J14" s="3"/>
      <c r="K14" s="3"/>
      <c r="L14" s="3"/>
      <c r="M14"/>
      <c r="N14" s="116"/>
    </row>
    <row r="15" spans="1:14" s="7" customFormat="1" x14ac:dyDescent="0.2">
      <c r="A15" s="79" t="s">
        <v>267</v>
      </c>
      <c r="B15" s="203"/>
      <c r="C15" s="79"/>
      <c r="D15" s="79"/>
      <c r="E15" s="79"/>
      <c r="F15" s="79"/>
      <c r="G15" s="79"/>
      <c r="H15" s="79"/>
      <c r="I15" s="203"/>
      <c r="J15" s="101"/>
      <c r="K15" s="101"/>
      <c r="L15" s="101"/>
      <c r="M15"/>
      <c r="N15" s="116"/>
    </row>
    <row r="16" spans="1:14" s="7" customFormat="1" x14ac:dyDescent="0.2">
      <c r="A16" s="79" t="s">
        <v>325</v>
      </c>
      <c r="B16" s="203"/>
      <c r="C16" s="203"/>
      <c r="D16" s="101"/>
      <c r="E16" s="101"/>
      <c r="F16" s="101"/>
      <c r="G16" s="101"/>
      <c r="H16" s="101"/>
      <c r="I16" s="101"/>
      <c r="J16" s="101"/>
      <c r="K16" s="101"/>
      <c r="L16" s="101"/>
      <c r="M16"/>
      <c r="N16" s="116"/>
    </row>
    <row r="17" spans="1:14" s="7" customFormat="1" ht="15.75" x14ac:dyDescent="0.2">
      <c r="A17" s="214"/>
      <c r="B17" s="203"/>
      <c r="C17" s="203"/>
      <c r="D17" s="101"/>
      <c r="E17" s="101"/>
      <c r="F17" s="101"/>
      <c r="G17" s="101"/>
      <c r="H17" s="101"/>
      <c r="I17" s="101"/>
      <c r="J17" s="101"/>
      <c r="K17" s="101"/>
      <c r="L17" s="101"/>
      <c r="M17"/>
      <c r="N17" s="116"/>
    </row>
    <row r="18" spans="1:14" s="23" customFormat="1" ht="30" customHeight="1" thickBot="1" x14ac:dyDescent="0.25">
      <c r="A18" s="206" t="s">
        <v>217</v>
      </c>
      <c r="B18" s="376" t="s">
        <v>265</v>
      </c>
      <c r="C18" s="377"/>
      <c r="D18" s="207"/>
      <c r="E18" s="208" t="s">
        <v>535</v>
      </c>
      <c r="F18" s="209"/>
      <c r="G18"/>
      <c r="H18"/>
      <c r="I18"/>
      <c r="J18"/>
      <c r="K18"/>
      <c r="L18"/>
      <c r="M18"/>
      <c r="N18" s="120"/>
    </row>
    <row r="19" spans="1:14" s="7" customFormat="1" x14ac:dyDescent="0.2">
      <c r="A19" s="210" t="s">
        <v>279</v>
      </c>
      <c r="B19" s="211" t="s">
        <v>266</v>
      </c>
      <c r="C19" s="212"/>
      <c r="D19" s="213"/>
      <c r="E19" s="192"/>
      <c r="F19" s="205" t="str">
        <f xml:space="preserve">
IF(E19&gt;2000000,"Pozor! Vyplněná paušální sazba je vyšší než 2 000 000 Kč bez DPH.",
"")</f>
        <v/>
      </c>
      <c r="G19"/>
      <c r="H19"/>
      <c r="I19"/>
      <c r="J19"/>
      <c r="K19"/>
      <c r="L19"/>
      <c r="M19"/>
      <c r="N19" s="120"/>
    </row>
    <row r="20" spans="1:14" s="7" customFormat="1" x14ac:dyDescent="0.2">
      <c r="A20" s="76"/>
      <c r="B20" s="76"/>
      <c r="C20" s="76"/>
      <c r="D20" s="76"/>
      <c r="E20" s="76"/>
      <c r="F20" s="76"/>
      <c r="G20" s="76"/>
      <c r="H20" s="76"/>
      <c r="I20" s="76"/>
      <c r="J20" s="101"/>
      <c r="K20" s="101"/>
      <c r="L20" s="101"/>
      <c r="M20"/>
      <c r="N20" s="116"/>
    </row>
    <row r="21" spans="1:14" ht="20.100000000000001" customHeight="1" thickBot="1" x14ac:dyDescent="0.25">
      <c r="A21" s="11" t="s">
        <v>505</v>
      </c>
      <c r="B21" s="11"/>
      <c r="C21" s="11"/>
      <c r="D21" s="11"/>
      <c r="E21" s="11"/>
      <c r="F21" s="11"/>
      <c r="G21" s="11"/>
      <c r="H21" s="11"/>
      <c r="I21" s="11"/>
      <c r="J21" s="11"/>
      <c r="K21" s="11"/>
      <c r="L21" s="11"/>
      <c r="N21" s="120"/>
    </row>
    <row r="22" spans="1:14" s="7" customFormat="1" x14ac:dyDescent="0.2">
      <c r="A22" s="79" t="s">
        <v>503</v>
      </c>
      <c r="B22" s="203"/>
      <c r="C22" s="79"/>
      <c r="D22" s="79"/>
      <c r="E22" s="79"/>
      <c r="F22" s="79"/>
      <c r="G22" s="79"/>
      <c r="H22" s="79"/>
      <c r="I22" s="203"/>
      <c r="J22" s="101"/>
      <c r="K22" s="101"/>
      <c r="L22" s="101"/>
      <c r="M22"/>
      <c r="N22" s="116"/>
    </row>
    <row r="23" spans="1:14" s="7" customFormat="1" x14ac:dyDescent="0.2">
      <c r="A23" s="79" t="s">
        <v>416</v>
      </c>
      <c r="B23" s="203"/>
      <c r="C23" s="79"/>
      <c r="D23" s="79"/>
      <c r="E23" s="79"/>
      <c r="F23" s="79"/>
      <c r="G23" s="79"/>
      <c r="H23" s="79"/>
      <c r="I23" s="203"/>
      <c r="J23" s="101"/>
      <c r="K23" s="101"/>
      <c r="L23" s="101"/>
      <c r="M23"/>
      <c r="N23" s="116"/>
    </row>
    <row r="24" spans="1:14" s="7" customFormat="1" x14ac:dyDescent="0.2">
      <c r="A24" s="202" t="str">
        <f>"Sazba za určitou fázi nesmí být vyšší než "&amp;'Zdroj dat (skrýt)'!B37*100&amp;" % součtu sazeb za všechny fáze."</f>
        <v>Sazba za určitou fázi nesmí být vyšší než 50 % součtu sazeb za všechny fáze.</v>
      </c>
      <c r="B24" s="203"/>
      <c r="C24" s="79"/>
      <c r="D24" s="79"/>
      <c r="E24" s="79"/>
      <c r="F24" s="79"/>
      <c r="G24" s="79"/>
      <c r="H24" s="79"/>
      <c r="I24" s="203"/>
      <c r="J24" s="101"/>
      <c r="K24" s="101"/>
      <c r="L24" s="101"/>
      <c r="M24"/>
      <c r="N24" s="116"/>
    </row>
    <row r="25" spans="1:14" s="7" customFormat="1" x14ac:dyDescent="0.2">
      <c r="A25" s="79" t="s">
        <v>415</v>
      </c>
      <c r="B25" s="203"/>
      <c r="C25" s="79"/>
      <c r="D25" s="79"/>
      <c r="E25" s="79"/>
      <c r="F25" s="79"/>
      <c r="G25" s="79"/>
      <c r="H25" s="79"/>
      <c r="I25" s="203"/>
      <c r="J25" s="101"/>
      <c r="K25" s="101"/>
      <c r="L25" s="101"/>
      <c r="M25"/>
      <c r="N25" s="116"/>
    </row>
    <row r="26" spans="1:14" ht="15.75" x14ac:dyDescent="0.2">
      <c r="A26" s="79" t="s">
        <v>532</v>
      </c>
      <c r="B26" s="203"/>
      <c r="C26" s="214"/>
      <c r="D26" s="214"/>
      <c r="E26" s="214"/>
      <c r="F26" s="214"/>
      <c r="G26" s="214"/>
      <c r="H26" s="214"/>
      <c r="I26" s="203"/>
      <c r="J26"/>
      <c r="K26"/>
      <c r="N26" s="120"/>
    </row>
    <row r="27" spans="1:14" ht="15.75" x14ac:dyDescent="0.2">
      <c r="A27" s="79"/>
      <c r="B27" s="203"/>
      <c r="C27" s="214"/>
      <c r="D27" s="214"/>
      <c r="E27" s="214"/>
      <c r="F27" s="214"/>
      <c r="G27" s="214"/>
      <c r="H27" s="214"/>
      <c r="I27" s="203"/>
      <c r="J27"/>
      <c r="K27"/>
      <c r="N27" s="120"/>
    </row>
    <row r="28" spans="1:14" ht="32.25" customHeight="1" x14ac:dyDescent="0.2">
      <c r="A28" s="303"/>
      <c r="B28" s="215"/>
      <c r="C28" s="215"/>
      <c r="D28" s="215"/>
      <c r="E28" s="216" t="s">
        <v>341</v>
      </c>
      <c r="F28" s="216" t="s">
        <v>304</v>
      </c>
      <c r="G28" s="390" t="s">
        <v>533</v>
      </c>
      <c r="H28" s="391"/>
      <c r="I28" s="391"/>
      <c r="J28" s="391"/>
      <c r="K28" s="392"/>
      <c r="L28" s="217"/>
      <c r="N28" s="120"/>
    </row>
    <row r="29" spans="1:14" ht="39.75" customHeight="1" thickBot="1" x14ac:dyDescent="0.25">
      <c r="A29" s="218" t="s">
        <v>217</v>
      </c>
      <c r="B29" s="219" t="s">
        <v>411</v>
      </c>
      <c r="C29" s="219" t="s">
        <v>419</v>
      </c>
      <c r="D29" s="220" t="s">
        <v>220</v>
      </c>
      <c r="E29" s="220" t="s">
        <v>336</v>
      </c>
      <c r="F29" s="220" t="s">
        <v>420</v>
      </c>
      <c r="G29" s="221" t="s">
        <v>221</v>
      </c>
      <c r="H29" s="221" t="s">
        <v>335</v>
      </c>
      <c r="I29" s="221" t="s">
        <v>222</v>
      </c>
      <c r="J29" s="222" t="s">
        <v>500</v>
      </c>
      <c r="K29" s="222" t="s">
        <v>501</v>
      </c>
      <c r="L29" s="208" t="s">
        <v>219</v>
      </c>
      <c r="N29" s="120"/>
    </row>
    <row r="30" spans="1:14" x14ac:dyDescent="0.2">
      <c r="A30" s="223" t="s">
        <v>342</v>
      </c>
      <c r="B30" s="347" t="s">
        <v>223</v>
      </c>
      <c r="C30" s="386" t="s">
        <v>305</v>
      </c>
      <c r="D30" s="384" t="s">
        <v>224</v>
      </c>
      <c r="E30" s="393">
        <v>43000</v>
      </c>
      <c r="F30" s="224" t="s">
        <v>304</v>
      </c>
      <c r="G30" s="195"/>
      <c r="H30" s="195"/>
      <c r="I30" s="195"/>
      <c r="J30" s="225">
        <f>SUM(G30:I30)</f>
        <v>0</v>
      </c>
      <c r="K30" s="366">
        <f>ROUND(AVERAGE(J30:J33),0)</f>
        <v>0</v>
      </c>
      <c r="L30" s="365">
        <f>E30*K30</f>
        <v>0</v>
      </c>
      <c r="M30" s="205" t="str">
        <f xml:space="preserve">
IF(OR(G30&gt;G31,G30&gt;G32,G30&gt;G33,H30&gt;H31,H30&gt;H32,H30&gt;H33,I30&gt;I31,I30&gt;I32,I30&gt;I33),'Zdroj dat (skrýt)'!$B$33,
IF(OR(G30&gt;'Zdroj dat (skrýt)'!$B$37*J30,H30&gt;'Zdroj dat (skrýt)'!$B$37*J30,I30&gt;'Zdroj dat (skrýt)'!$B$37*J30),'Zdroj dat (skrýt)'!$B$36,
""))</f>
        <v/>
      </c>
      <c r="N30" s="286"/>
    </row>
    <row r="31" spans="1:14" x14ac:dyDescent="0.2">
      <c r="A31" s="226" t="s">
        <v>343</v>
      </c>
      <c r="B31" s="348"/>
      <c r="C31" s="381"/>
      <c r="D31" s="383"/>
      <c r="E31" s="387"/>
      <c r="F31" s="227" t="s">
        <v>225</v>
      </c>
      <c r="G31" s="196"/>
      <c r="H31" s="196"/>
      <c r="I31" s="196"/>
      <c r="J31" s="228">
        <f>SUM(G31:I31)</f>
        <v>0</v>
      </c>
      <c r="K31" s="367"/>
      <c r="L31" s="368"/>
      <c r="M31" s="205" t="str">
        <f xml:space="preserve">
IF(OR(G31&gt;G33,H31&gt;H33,I31&gt;I33),'Zdroj dat (skrýt)'!$B$34,
IF(OR(G31&gt;'Zdroj dat (skrýt)'!$B$37*J31,H31&gt;'Zdroj dat (skrýt)'!$B$37*J31,I31&gt;'Zdroj dat (skrýt)'!$B$37*J31),'Zdroj dat (skrýt)'!$B$36,
""))</f>
        <v/>
      </c>
      <c r="N31" s="286"/>
    </row>
    <row r="32" spans="1:14" x14ac:dyDescent="0.2">
      <c r="A32" s="226" t="s">
        <v>344</v>
      </c>
      <c r="B32" s="348"/>
      <c r="C32" s="381"/>
      <c r="D32" s="383"/>
      <c r="E32" s="387"/>
      <c r="F32" s="227" t="s">
        <v>226</v>
      </c>
      <c r="G32" s="196"/>
      <c r="H32" s="196"/>
      <c r="I32" s="196"/>
      <c r="J32" s="228">
        <f>SUM(G32:I32)</f>
        <v>0</v>
      </c>
      <c r="K32" s="367"/>
      <c r="L32" s="368"/>
      <c r="M32" s="205" t="str">
        <f xml:space="preserve">
IF(OR(G32&gt;G33,H32&gt;H33,I32&gt;I33),'Zdroj dat (skrýt)'!$B$35,
IF(OR(G32&gt;'Zdroj dat (skrýt)'!$B$37*J32,H32&gt;'Zdroj dat (skrýt)'!$B$37*J32,I32&gt;'Zdroj dat (skrýt)'!$B$37*J32),'Zdroj dat (skrýt)'!$B$36,
""))</f>
        <v/>
      </c>
      <c r="N32" s="286"/>
    </row>
    <row r="33" spans="1:14" x14ac:dyDescent="0.2">
      <c r="A33" s="226" t="s">
        <v>345</v>
      </c>
      <c r="B33" s="348"/>
      <c r="C33" s="385"/>
      <c r="D33" s="346"/>
      <c r="E33" s="344"/>
      <c r="F33" s="227" t="s">
        <v>227</v>
      </c>
      <c r="G33" s="196"/>
      <c r="H33" s="196"/>
      <c r="I33" s="196"/>
      <c r="J33" s="228">
        <f>SUM(G33:I33)</f>
        <v>0</v>
      </c>
      <c r="K33" s="364"/>
      <c r="L33" s="362"/>
      <c r="M33" s="205" t="str">
        <f xml:space="preserve">
IF(OR(G33&gt;'Zdroj dat (skrýt)'!$B$37*J33,H33&gt;'Zdroj dat (skrýt)'!$B$37*J33,I33&gt;'Zdroj dat (skrýt)'!$B$37*J33),'Zdroj dat (skrýt)'!$B$36,
"")</f>
        <v/>
      </c>
      <c r="N33" s="286"/>
    </row>
    <row r="34" spans="1:14" ht="9.9499999999999993" customHeight="1" x14ac:dyDescent="0.2">
      <c r="A34" s="230"/>
      <c r="B34" s="348"/>
      <c r="C34" s="287"/>
      <c r="D34" s="231"/>
      <c r="E34" s="232"/>
      <c r="F34" s="232"/>
      <c r="G34" s="233" t="s">
        <v>413</v>
      </c>
      <c r="H34" s="233" t="s">
        <v>413</v>
      </c>
      <c r="I34" s="233" t="s">
        <v>413</v>
      </c>
      <c r="J34" s="234"/>
      <c r="K34" s="234"/>
      <c r="L34" s="234"/>
      <c r="N34" s="286"/>
    </row>
    <row r="35" spans="1:14" x14ac:dyDescent="0.2">
      <c r="A35" s="226" t="s">
        <v>346</v>
      </c>
      <c r="B35" s="348"/>
      <c r="C35" s="380" t="s">
        <v>306</v>
      </c>
      <c r="D35" s="345" t="s">
        <v>228</v>
      </c>
      <c r="E35" s="374">
        <v>39000</v>
      </c>
      <c r="F35" s="227" t="s">
        <v>304</v>
      </c>
      <c r="G35" s="196"/>
      <c r="H35" s="196"/>
      <c r="I35" s="196"/>
      <c r="J35" s="228">
        <f>SUM(G35:I35)</f>
        <v>0</v>
      </c>
      <c r="K35" s="363">
        <f>ROUND(AVERAGE(J35:J38),0)</f>
        <v>0</v>
      </c>
      <c r="L35" s="361">
        <f>E35*K35</f>
        <v>0</v>
      </c>
      <c r="M35" s="205" t="str">
        <f xml:space="preserve">
IF(OR(G35&gt;G36,G35&gt;G37,G35&gt;G38,H35&gt;H36,H35&gt;H37,H35&gt;H38,I35&gt;I36,I35&gt;I37,I35&gt;I38),'Zdroj dat (skrýt)'!$B$33,
IF(OR(G35&gt;'Zdroj dat (skrýt)'!$B$37*J35,H35&gt;'Zdroj dat (skrýt)'!$B$37*J35,I35&gt;'Zdroj dat (skrýt)'!$B$37*J35),'Zdroj dat (skrýt)'!$B$36,
""))</f>
        <v/>
      </c>
      <c r="N35" s="286"/>
    </row>
    <row r="36" spans="1:14" x14ac:dyDescent="0.2">
      <c r="A36" s="226" t="s">
        <v>347</v>
      </c>
      <c r="B36" s="348"/>
      <c r="C36" s="381"/>
      <c r="D36" s="383"/>
      <c r="E36" s="388"/>
      <c r="F36" s="227" t="s">
        <v>225</v>
      </c>
      <c r="G36" s="196"/>
      <c r="H36" s="196"/>
      <c r="I36" s="196"/>
      <c r="J36" s="228">
        <f>SUM(G36:I36)</f>
        <v>0</v>
      </c>
      <c r="K36" s="367"/>
      <c r="L36" s="368"/>
      <c r="M36" s="205" t="str">
        <f xml:space="preserve">
IF(OR(G36&gt;G38,H36&gt;H38,I36&gt;I38),'Zdroj dat (skrýt)'!$B$34,
IF(OR(G36&gt;'Zdroj dat (skrýt)'!$B$37*J36,H36&gt;'Zdroj dat (skrýt)'!$B$37*J36,I36&gt;'Zdroj dat (skrýt)'!$B$37*J36),'Zdroj dat (skrýt)'!$B$36,
""))</f>
        <v/>
      </c>
      <c r="N36" s="286"/>
    </row>
    <row r="37" spans="1:14" x14ac:dyDescent="0.2">
      <c r="A37" s="226" t="s">
        <v>348</v>
      </c>
      <c r="B37" s="348"/>
      <c r="C37" s="381"/>
      <c r="D37" s="383"/>
      <c r="E37" s="388"/>
      <c r="F37" s="227" t="s">
        <v>226</v>
      </c>
      <c r="G37" s="196"/>
      <c r="H37" s="196"/>
      <c r="I37" s="196"/>
      <c r="J37" s="228">
        <f>SUM(G37:I37)</f>
        <v>0</v>
      </c>
      <c r="K37" s="367"/>
      <c r="L37" s="368"/>
      <c r="M37" s="205" t="str">
        <f xml:space="preserve">
IF(OR(G37&gt;G38,H37&gt;H38,I37&gt;I38),'Zdroj dat (skrýt)'!$B$35,
IF(OR(G37&gt;'Zdroj dat (skrýt)'!$B$37*J37,H37&gt;'Zdroj dat (skrýt)'!$B$37*J37,I37&gt;'Zdroj dat (skrýt)'!$B$37*J37),'Zdroj dat (skrýt)'!$B$36,
""))</f>
        <v/>
      </c>
      <c r="N37" s="286"/>
    </row>
    <row r="38" spans="1:14" x14ac:dyDescent="0.2">
      <c r="A38" s="226" t="s">
        <v>349</v>
      </c>
      <c r="B38" s="348"/>
      <c r="C38" s="385"/>
      <c r="D38" s="346"/>
      <c r="E38" s="375"/>
      <c r="F38" s="227" t="s">
        <v>227</v>
      </c>
      <c r="G38" s="196"/>
      <c r="H38" s="196"/>
      <c r="I38" s="196"/>
      <c r="J38" s="228">
        <f>SUM(G38:I38)</f>
        <v>0</v>
      </c>
      <c r="K38" s="364"/>
      <c r="L38" s="362"/>
      <c r="M38" s="205" t="str">
        <f xml:space="preserve">
IF(OR(G38&gt;'Zdroj dat (skrýt)'!$B$37*J38,H38&gt;'Zdroj dat (skrýt)'!$B$37*J38,I38&gt;'Zdroj dat (skrýt)'!$B$37*J38),'Zdroj dat (skrýt)'!$B$36,
"")</f>
        <v/>
      </c>
      <c r="N38" s="286"/>
    </row>
    <row r="39" spans="1:14" ht="9.9499999999999993" customHeight="1" x14ac:dyDescent="0.2">
      <c r="A39" s="230"/>
      <c r="B39" s="348"/>
      <c r="C39" s="287"/>
      <c r="D39" s="231"/>
      <c r="E39" s="232"/>
      <c r="F39" s="232"/>
      <c r="G39" s="233" t="s">
        <v>413</v>
      </c>
      <c r="H39" s="233" t="s">
        <v>413</v>
      </c>
      <c r="I39" s="233" t="s">
        <v>413</v>
      </c>
      <c r="J39" s="234"/>
      <c r="K39" s="234"/>
      <c r="L39" s="234"/>
      <c r="N39" s="286"/>
    </row>
    <row r="40" spans="1:14" x14ac:dyDescent="0.2">
      <c r="A40" s="226" t="s">
        <v>350</v>
      </c>
      <c r="B40" s="348"/>
      <c r="C40" s="380" t="s">
        <v>307</v>
      </c>
      <c r="D40" s="345" t="s">
        <v>230</v>
      </c>
      <c r="E40" s="374">
        <v>36000</v>
      </c>
      <c r="F40" s="227" t="s">
        <v>304</v>
      </c>
      <c r="G40" s="196"/>
      <c r="H40" s="196"/>
      <c r="I40" s="196"/>
      <c r="J40" s="228">
        <f>SUM(G40:I40)</f>
        <v>0</v>
      </c>
      <c r="K40" s="363">
        <f>ROUND(AVERAGE(J40:J43),0)</f>
        <v>0</v>
      </c>
      <c r="L40" s="361">
        <f>E40*K40</f>
        <v>0</v>
      </c>
      <c r="M40" s="205" t="str">
        <f xml:space="preserve">
IF(OR(G40&gt;G41,G40&gt;G42,G40&gt;G43,H40&gt;H41,H40&gt;H42,H40&gt;H43,I40&gt;I41,I40&gt;I42,I40&gt;I43),'Zdroj dat (skrýt)'!$B$33,
IF(OR(G40&gt;'Zdroj dat (skrýt)'!$B$37*J40,H40&gt;'Zdroj dat (skrýt)'!$B$37*J40,I40&gt;'Zdroj dat (skrýt)'!$B$37*J40),'Zdroj dat (skrýt)'!$B$36,
""))</f>
        <v/>
      </c>
      <c r="N40" s="286"/>
    </row>
    <row r="41" spans="1:14" x14ac:dyDescent="0.2">
      <c r="A41" s="226" t="s">
        <v>351</v>
      </c>
      <c r="B41" s="348"/>
      <c r="C41" s="381"/>
      <c r="D41" s="383"/>
      <c r="E41" s="388"/>
      <c r="F41" s="227" t="s">
        <v>225</v>
      </c>
      <c r="G41" s="196"/>
      <c r="H41" s="196"/>
      <c r="I41" s="196"/>
      <c r="J41" s="228">
        <f>SUM(G41:I41)</f>
        <v>0</v>
      </c>
      <c r="K41" s="367"/>
      <c r="L41" s="368"/>
      <c r="M41" s="205" t="str">
        <f xml:space="preserve">
IF(OR(G41&gt;G43,H41&gt;H43,I41&gt;I43),'Zdroj dat (skrýt)'!$B$34,
IF(OR(G41&gt;'Zdroj dat (skrýt)'!$B$37*J41,H41&gt;'Zdroj dat (skrýt)'!$B$37*J41,I41&gt;'Zdroj dat (skrýt)'!$B$37*J41),'Zdroj dat (skrýt)'!$B$36,
""))</f>
        <v/>
      </c>
      <c r="N41" s="286"/>
    </row>
    <row r="42" spans="1:14" x14ac:dyDescent="0.2">
      <c r="A42" s="226" t="s">
        <v>352</v>
      </c>
      <c r="B42" s="348"/>
      <c r="C42" s="381"/>
      <c r="D42" s="383"/>
      <c r="E42" s="388"/>
      <c r="F42" s="227" t="s">
        <v>226</v>
      </c>
      <c r="G42" s="196"/>
      <c r="H42" s="196"/>
      <c r="I42" s="196"/>
      <c r="J42" s="228">
        <f>SUM(G42:I42)</f>
        <v>0</v>
      </c>
      <c r="K42" s="367"/>
      <c r="L42" s="368"/>
      <c r="M42" s="205" t="str">
        <f xml:space="preserve">
IF(OR(G42&gt;G43,H42&gt;H43,I42&gt;I43),'Zdroj dat (skrýt)'!$B$35,
IF(OR(G42&gt;'Zdroj dat (skrýt)'!$B$37*J42,H42&gt;'Zdroj dat (skrýt)'!$B$37*J42,I42&gt;'Zdroj dat (skrýt)'!$B$37*J42),'Zdroj dat (skrýt)'!$B$36,
""))</f>
        <v/>
      </c>
      <c r="N42" s="286"/>
    </row>
    <row r="43" spans="1:14" x14ac:dyDescent="0.2">
      <c r="A43" s="226" t="s">
        <v>353</v>
      </c>
      <c r="B43" s="348"/>
      <c r="C43" s="385"/>
      <c r="D43" s="346"/>
      <c r="E43" s="375"/>
      <c r="F43" s="227" t="s">
        <v>227</v>
      </c>
      <c r="G43" s="196"/>
      <c r="H43" s="196"/>
      <c r="I43" s="196"/>
      <c r="J43" s="228">
        <f>SUM(G43:I43)</f>
        <v>0</v>
      </c>
      <c r="K43" s="364"/>
      <c r="L43" s="362"/>
      <c r="M43" s="205" t="str">
        <f xml:space="preserve">
IF(OR(G43&gt;'Zdroj dat (skrýt)'!$B$37*J43,H43&gt;'Zdroj dat (skrýt)'!$B$37*J43,I43&gt;'Zdroj dat (skrýt)'!$B$37*J43),'Zdroj dat (skrýt)'!$B$36,
"")</f>
        <v/>
      </c>
      <c r="N43" s="286"/>
    </row>
    <row r="44" spans="1:14" ht="9.9499999999999993" customHeight="1" x14ac:dyDescent="0.2">
      <c r="A44" s="230"/>
      <c r="B44" s="348"/>
      <c r="C44" s="287"/>
      <c r="D44" s="231"/>
      <c r="E44" s="232"/>
      <c r="F44" s="232"/>
      <c r="G44" s="233" t="s">
        <v>413</v>
      </c>
      <c r="H44" s="233" t="s">
        <v>413</v>
      </c>
      <c r="I44" s="233" t="s">
        <v>413</v>
      </c>
      <c r="J44" s="234"/>
      <c r="K44" s="234"/>
      <c r="L44" s="234"/>
      <c r="N44" s="286"/>
    </row>
    <row r="45" spans="1:14" x14ac:dyDescent="0.2">
      <c r="A45" s="226" t="s">
        <v>354</v>
      </c>
      <c r="B45" s="348"/>
      <c r="C45" s="380" t="s">
        <v>308</v>
      </c>
      <c r="D45" s="345" t="s">
        <v>339</v>
      </c>
      <c r="E45" s="374">
        <v>3500</v>
      </c>
      <c r="F45" s="227" t="s">
        <v>304</v>
      </c>
      <c r="G45" s="196"/>
      <c r="H45" s="196"/>
      <c r="I45" s="196"/>
      <c r="J45" s="228">
        <f>SUM(G45:I45)</f>
        <v>0</v>
      </c>
      <c r="K45" s="363">
        <f>ROUND(AVERAGE(J45:J48),0)</f>
        <v>0</v>
      </c>
      <c r="L45" s="361">
        <f>E45*K45</f>
        <v>0</v>
      </c>
      <c r="M45" s="205" t="str">
        <f xml:space="preserve">
IF(OR(G45&gt;G46,G45&gt;G47,G45&gt;G48,H45&gt;H46,H45&gt;H47,H45&gt;H48,I45&gt;I46,I45&gt;I47,I45&gt;I48),'Zdroj dat (skrýt)'!$B$33,
IF(OR(G45&gt;'Zdroj dat (skrýt)'!$B$37*J45,H45&gt;'Zdroj dat (skrýt)'!$B$37*J45,I45&gt;'Zdroj dat (skrýt)'!$B$37*J45),'Zdroj dat (skrýt)'!$B$36,
""))</f>
        <v/>
      </c>
      <c r="N45" s="286"/>
    </row>
    <row r="46" spans="1:14" x14ac:dyDescent="0.2">
      <c r="A46" s="226" t="s">
        <v>355</v>
      </c>
      <c r="B46" s="348"/>
      <c r="C46" s="381"/>
      <c r="D46" s="383"/>
      <c r="E46" s="388"/>
      <c r="F46" s="227" t="s">
        <v>225</v>
      </c>
      <c r="G46" s="196"/>
      <c r="H46" s="196"/>
      <c r="I46" s="196"/>
      <c r="J46" s="228">
        <f>SUM(G46:I46)</f>
        <v>0</v>
      </c>
      <c r="K46" s="367"/>
      <c r="L46" s="368"/>
      <c r="M46" s="205" t="str">
        <f xml:space="preserve">
IF(OR(G46&gt;G48,H46&gt;H48,I46&gt;I48),'Zdroj dat (skrýt)'!$B$34,
IF(OR(G46&gt;'Zdroj dat (skrýt)'!$B$37*J46,H46&gt;'Zdroj dat (skrýt)'!$B$37*J46,I46&gt;'Zdroj dat (skrýt)'!$B$37*J46),'Zdroj dat (skrýt)'!$B$36,
""))</f>
        <v/>
      </c>
      <c r="N46" s="286"/>
    </row>
    <row r="47" spans="1:14" x14ac:dyDescent="0.2">
      <c r="A47" s="226" t="s">
        <v>356</v>
      </c>
      <c r="B47" s="348"/>
      <c r="C47" s="381"/>
      <c r="D47" s="383"/>
      <c r="E47" s="388"/>
      <c r="F47" s="227" t="s">
        <v>226</v>
      </c>
      <c r="G47" s="196"/>
      <c r="H47" s="196"/>
      <c r="I47" s="196"/>
      <c r="J47" s="228">
        <f>SUM(G47:I47)</f>
        <v>0</v>
      </c>
      <c r="K47" s="367"/>
      <c r="L47" s="368"/>
      <c r="M47" s="205" t="str">
        <f xml:space="preserve">
IF(OR(G47&gt;G48,H47&gt;H48,I47&gt;I48),'Zdroj dat (skrýt)'!$B$35,
IF(OR(G47&gt;'Zdroj dat (skrýt)'!$B$37*J47,H47&gt;'Zdroj dat (skrýt)'!$B$37*J47,I47&gt;'Zdroj dat (skrýt)'!$B$37*J47),'Zdroj dat (skrýt)'!$B$36,
""))</f>
        <v/>
      </c>
      <c r="N47" s="286"/>
    </row>
    <row r="48" spans="1:14" x14ac:dyDescent="0.2">
      <c r="A48" s="226" t="s">
        <v>357</v>
      </c>
      <c r="B48" s="348"/>
      <c r="C48" s="385"/>
      <c r="D48" s="346"/>
      <c r="E48" s="375"/>
      <c r="F48" s="227" t="s">
        <v>227</v>
      </c>
      <c r="G48" s="196"/>
      <c r="H48" s="196"/>
      <c r="I48" s="196"/>
      <c r="J48" s="228">
        <f>SUM(G48:I48)</f>
        <v>0</v>
      </c>
      <c r="K48" s="364"/>
      <c r="L48" s="362"/>
      <c r="M48" s="205" t="str">
        <f xml:space="preserve">
IF(OR(G48&gt;'Zdroj dat (skrýt)'!$B$37*J48,H48&gt;'Zdroj dat (skrýt)'!$B$37*J48,I48&gt;'Zdroj dat (skrýt)'!$B$37*J48),'Zdroj dat (skrýt)'!$B$36,
"")</f>
        <v/>
      </c>
      <c r="N48" s="286"/>
    </row>
    <row r="49" spans="1:14" ht="9.9499999999999993" customHeight="1" x14ac:dyDescent="0.2">
      <c r="A49" s="230"/>
      <c r="B49" s="348"/>
      <c r="C49" s="287"/>
      <c r="D49" s="231"/>
      <c r="E49" s="232"/>
      <c r="F49" s="232"/>
      <c r="G49" s="233" t="s">
        <v>413</v>
      </c>
      <c r="H49" s="233" t="s">
        <v>413</v>
      </c>
      <c r="I49" s="233" t="s">
        <v>413</v>
      </c>
      <c r="J49" s="234"/>
      <c r="K49" s="234"/>
      <c r="L49" s="234"/>
      <c r="N49" s="286"/>
    </row>
    <row r="50" spans="1:14" x14ac:dyDescent="0.2">
      <c r="A50" s="226" t="s">
        <v>358</v>
      </c>
      <c r="B50" s="348"/>
      <c r="C50" s="380" t="s">
        <v>309</v>
      </c>
      <c r="D50" s="345" t="s">
        <v>231</v>
      </c>
      <c r="E50" s="374">
        <v>10500</v>
      </c>
      <c r="F50" s="227" t="s">
        <v>304</v>
      </c>
      <c r="G50" s="196"/>
      <c r="H50" s="196"/>
      <c r="I50" s="196"/>
      <c r="J50" s="228">
        <f>SUM(G50:I50)</f>
        <v>0</v>
      </c>
      <c r="K50" s="363">
        <f>ROUND(AVERAGE(J50:J53),0)</f>
        <v>0</v>
      </c>
      <c r="L50" s="361">
        <f>E50*K50</f>
        <v>0</v>
      </c>
      <c r="M50" s="205" t="str">
        <f xml:space="preserve">
IF(OR(G50&gt;G51,G50&gt;G52,G50&gt;G53,H50&gt;H51,H50&gt;H52,H50&gt;H53,I50&gt;I51,I50&gt;I52,I50&gt;I53),'Zdroj dat (skrýt)'!$B$33,
IF(OR(G50&gt;'Zdroj dat (skrýt)'!$B$37*J50,H50&gt;'Zdroj dat (skrýt)'!$B$37*J50,I50&gt;'Zdroj dat (skrýt)'!$B$37*J50),'Zdroj dat (skrýt)'!$B$36,
""))</f>
        <v/>
      </c>
      <c r="N50" s="286"/>
    </row>
    <row r="51" spans="1:14" x14ac:dyDescent="0.2">
      <c r="A51" s="226" t="s">
        <v>359</v>
      </c>
      <c r="B51" s="348"/>
      <c r="C51" s="381"/>
      <c r="D51" s="383"/>
      <c r="E51" s="388"/>
      <c r="F51" s="227" t="s">
        <v>225</v>
      </c>
      <c r="G51" s="196"/>
      <c r="H51" s="196"/>
      <c r="I51" s="196"/>
      <c r="J51" s="228">
        <f>SUM(G51:I51)</f>
        <v>0</v>
      </c>
      <c r="K51" s="367"/>
      <c r="L51" s="368"/>
      <c r="M51" s="205" t="str">
        <f xml:space="preserve">
IF(OR(G51&gt;G53,H51&gt;H53,I51&gt;I53),'Zdroj dat (skrýt)'!$B$34,
IF(OR(G51&gt;'Zdroj dat (skrýt)'!$B$37*J51,H51&gt;'Zdroj dat (skrýt)'!$B$37*J51,I51&gt;'Zdroj dat (skrýt)'!$B$37*J51),'Zdroj dat (skrýt)'!$B$36,
""))</f>
        <v/>
      </c>
      <c r="N51" s="286"/>
    </row>
    <row r="52" spans="1:14" x14ac:dyDescent="0.2">
      <c r="A52" s="226" t="s">
        <v>360</v>
      </c>
      <c r="B52" s="348"/>
      <c r="C52" s="381"/>
      <c r="D52" s="383"/>
      <c r="E52" s="388"/>
      <c r="F52" s="227" t="s">
        <v>226</v>
      </c>
      <c r="G52" s="196"/>
      <c r="H52" s="196"/>
      <c r="I52" s="196"/>
      <c r="J52" s="228">
        <f>SUM(G52:I52)</f>
        <v>0</v>
      </c>
      <c r="K52" s="367"/>
      <c r="L52" s="368"/>
      <c r="M52" s="205" t="str">
        <f xml:space="preserve">
IF(OR(G52&gt;G53,H52&gt;H53,I52&gt;I53),'Zdroj dat (skrýt)'!$B$35,
IF(OR(G52&gt;'Zdroj dat (skrýt)'!$B$37*J52,H52&gt;'Zdroj dat (skrýt)'!$B$37*J52,I52&gt;'Zdroj dat (skrýt)'!$B$37*J52),'Zdroj dat (skrýt)'!$B$36,
""))</f>
        <v/>
      </c>
      <c r="N52" s="286"/>
    </row>
    <row r="53" spans="1:14" x14ac:dyDescent="0.2">
      <c r="A53" s="226" t="s">
        <v>361</v>
      </c>
      <c r="B53" s="348"/>
      <c r="C53" s="385"/>
      <c r="D53" s="346"/>
      <c r="E53" s="375"/>
      <c r="F53" s="227" t="s">
        <v>227</v>
      </c>
      <c r="G53" s="196"/>
      <c r="H53" s="196"/>
      <c r="I53" s="196"/>
      <c r="J53" s="228">
        <f>SUM(G53:I53)</f>
        <v>0</v>
      </c>
      <c r="K53" s="364"/>
      <c r="L53" s="362"/>
      <c r="M53" s="205" t="str">
        <f xml:space="preserve">
IF(OR(G53&gt;'Zdroj dat (skrýt)'!$B$37*J53,H53&gt;'Zdroj dat (skrýt)'!$B$37*J53,I53&gt;'Zdroj dat (skrýt)'!$B$37*J53),'Zdroj dat (skrýt)'!$B$36,
"")</f>
        <v/>
      </c>
      <c r="N53" s="286"/>
    </row>
    <row r="54" spans="1:14" ht="9.9499999999999993" customHeight="1" x14ac:dyDescent="0.2">
      <c r="A54" s="230"/>
      <c r="B54" s="348"/>
      <c r="C54" s="287"/>
      <c r="D54" s="231"/>
      <c r="E54" s="232"/>
      <c r="F54" s="232"/>
      <c r="G54" s="233" t="s">
        <v>413</v>
      </c>
      <c r="H54" s="233" t="s">
        <v>413</v>
      </c>
      <c r="I54" s="233" t="s">
        <v>413</v>
      </c>
      <c r="J54" s="234"/>
      <c r="K54" s="234"/>
      <c r="L54" s="234"/>
      <c r="N54" s="286"/>
    </row>
    <row r="55" spans="1:14" x14ac:dyDescent="0.2">
      <c r="A55" s="226" t="s">
        <v>362</v>
      </c>
      <c r="B55" s="348"/>
      <c r="C55" s="380" t="s">
        <v>229</v>
      </c>
      <c r="D55" s="345" t="s">
        <v>232</v>
      </c>
      <c r="E55" s="374">
        <v>48000</v>
      </c>
      <c r="F55" s="227" t="s">
        <v>304</v>
      </c>
      <c r="G55" s="196"/>
      <c r="H55" s="196"/>
      <c r="I55" s="196"/>
      <c r="J55" s="228">
        <f>SUM(G55:I55)</f>
        <v>0</v>
      </c>
      <c r="K55" s="363">
        <f>ROUND(AVERAGE(J55:J58),0)</f>
        <v>0</v>
      </c>
      <c r="L55" s="361">
        <f>E55*K55</f>
        <v>0</v>
      </c>
      <c r="M55" s="205" t="str">
        <f xml:space="preserve">
IF(OR(G55&gt;G56,G55&gt;G57,G55&gt;G58,H55&gt;H56,H55&gt;H57,H55&gt;H58,I55&gt;I56,I55&gt;I57,I55&gt;I58),'Zdroj dat (skrýt)'!$B$33,
IF(OR(G55&gt;'Zdroj dat (skrýt)'!$B$37*J55,H55&gt;'Zdroj dat (skrýt)'!$B$37*J55,I55&gt;'Zdroj dat (skrýt)'!$B$37*J55),'Zdroj dat (skrýt)'!$B$36,
""))</f>
        <v/>
      </c>
      <c r="N55" s="286"/>
    </row>
    <row r="56" spans="1:14" x14ac:dyDescent="0.2">
      <c r="A56" s="226" t="s">
        <v>363</v>
      </c>
      <c r="B56" s="348"/>
      <c r="C56" s="381"/>
      <c r="D56" s="383"/>
      <c r="E56" s="388"/>
      <c r="F56" s="227" t="s">
        <v>225</v>
      </c>
      <c r="G56" s="196"/>
      <c r="H56" s="196"/>
      <c r="I56" s="196"/>
      <c r="J56" s="228">
        <f>SUM(G56:I56)</f>
        <v>0</v>
      </c>
      <c r="K56" s="367"/>
      <c r="L56" s="368"/>
      <c r="M56" s="205" t="str">
        <f xml:space="preserve">
IF(OR(G56&gt;G58,H56&gt;H58,I56&gt;I58),'Zdroj dat (skrýt)'!$B$34,
IF(OR(G56&gt;'Zdroj dat (skrýt)'!$B$37*J56,H56&gt;'Zdroj dat (skrýt)'!$B$37*J56,I56&gt;'Zdroj dat (skrýt)'!$B$37*J56),'Zdroj dat (skrýt)'!$B$36,
""))</f>
        <v/>
      </c>
      <c r="N56" s="286"/>
    </row>
    <row r="57" spans="1:14" x14ac:dyDescent="0.2">
      <c r="A57" s="226" t="s">
        <v>364</v>
      </c>
      <c r="B57" s="348"/>
      <c r="C57" s="381"/>
      <c r="D57" s="383"/>
      <c r="E57" s="388"/>
      <c r="F57" s="227" t="s">
        <v>226</v>
      </c>
      <c r="G57" s="196"/>
      <c r="H57" s="196"/>
      <c r="I57" s="196"/>
      <c r="J57" s="228">
        <f>SUM(G57:I57)</f>
        <v>0</v>
      </c>
      <c r="K57" s="367"/>
      <c r="L57" s="368"/>
      <c r="M57" s="205" t="str">
        <f xml:space="preserve">
IF(OR(G57&gt;G58,H57&gt;H58,I57&gt;I58),'Zdroj dat (skrýt)'!$B$35,
IF(OR(G57&gt;'Zdroj dat (skrýt)'!$B$37*J57,H57&gt;'Zdroj dat (skrýt)'!$B$37*J57,I57&gt;'Zdroj dat (skrýt)'!$B$37*J57),'Zdroj dat (skrýt)'!$B$36,
""))</f>
        <v/>
      </c>
      <c r="N57" s="286"/>
    </row>
    <row r="58" spans="1:14" x14ac:dyDescent="0.2">
      <c r="A58" s="226" t="s">
        <v>365</v>
      </c>
      <c r="B58" s="348"/>
      <c r="C58" s="385"/>
      <c r="D58" s="346"/>
      <c r="E58" s="375"/>
      <c r="F58" s="227" t="s">
        <v>227</v>
      </c>
      <c r="G58" s="196"/>
      <c r="H58" s="196"/>
      <c r="I58" s="196"/>
      <c r="J58" s="228">
        <f>SUM(G58:I58)</f>
        <v>0</v>
      </c>
      <c r="K58" s="364"/>
      <c r="L58" s="362"/>
      <c r="M58" s="205" t="str">
        <f xml:space="preserve">
IF(OR(G58&gt;'Zdroj dat (skrýt)'!$B$37*J58,H58&gt;'Zdroj dat (skrýt)'!$B$37*J58,I58&gt;'Zdroj dat (skrýt)'!$B$37*J58),'Zdroj dat (skrýt)'!$B$36,
"")</f>
        <v/>
      </c>
      <c r="N58" s="286"/>
    </row>
    <row r="59" spans="1:14" ht="9.9499999999999993" customHeight="1" x14ac:dyDescent="0.2">
      <c r="A59" s="230"/>
      <c r="B59" s="348"/>
      <c r="C59" s="287"/>
      <c r="D59" s="231"/>
      <c r="E59" s="232"/>
      <c r="F59" s="232"/>
      <c r="G59" s="233" t="s">
        <v>413</v>
      </c>
      <c r="H59" s="233" t="s">
        <v>413</v>
      </c>
      <c r="I59" s="233" t="s">
        <v>413</v>
      </c>
      <c r="J59" s="234"/>
      <c r="K59" s="234"/>
      <c r="L59" s="234"/>
      <c r="N59" s="286"/>
    </row>
    <row r="60" spans="1:14" x14ac:dyDescent="0.2">
      <c r="A60" s="226" t="s">
        <v>366</v>
      </c>
      <c r="B60" s="348"/>
      <c r="C60" s="380" t="s">
        <v>233</v>
      </c>
      <c r="D60" s="345" t="s">
        <v>234</v>
      </c>
      <c r="E60" s="374">
        <v>64000</v>
      </c>
      <c r="F60" s="227" t="s">
        <v>304</v>
      </c>
      <c r="G60" s="196"/>
      <c r="H60" s="196"/>
      <c r="I60" s="196"/>
      <c r="J60" s="228">
        <f>SUM(G60:I60)</f>
        <v>0</v>
      </c>
      <c r="K60" s="363">
        <f>ROUND(AVERAGE(J60:J63),0)</f>
        <v>0</v>
      </c>
      <c r="L60" s="361">
        <f>E60*K60</f>
        <v>0</v>
      </c>
      <c r="M60" s="205" t="str">
        <f xml:space="preserve">
IF(OR(G60&gt;G61,G60&gt;G62,G60&gt;G63,H60&gt;H61,H60&gt;H62,H60&gt;H63,I60&gt;I61,I60&gt;I62,I60&gt;I63),'Zdroj dat (skrýt)'!$B$33,
IF(OR(G60&gt;'Zdroj dat (skrýt)'!$B$37*J60,H60&gt;'Zdroj dat (skrýt)'!$B$37*J60,I60&gt;'Zdroj dat (skrýt)'!$B$37*J60),'Zdroj dat (skrýt)'!$B$36,
""))</f>
        <v/>
      </c>
      <c r="N60" s="286"/>
    </row>
    <row r="61" spans="1:14" x14ac:dyDescent="0.2">
      <c r="A61" s="226" t="s">
        <v>367</v>
      </c>
      <c r="B61" s="348"/>
      <c r="C61" s="381"/>
      <c r="D61" s="383"/>
      <c r="E61" s="388"/>
      <c r="F61" s="227" t="s">
        <v>225</v>
      </c>
      <c r="G61" s="196"/>
      <c r="H61" s="196"/>
      <c r="I61" s="196"/>
      <c r="J61" s="228">
        <f>SUM(G61:I61)</f>
        <v>0</v>
      </c>
      <c r="K61" s="367"/>
      <c r="L61" s="368"/>
      <c r="M61" s="205" t="str">
        <f xml:space="preserve">
IF(OR(G61&gt;G63,H61&gt;H63,I61&gt;I63),'Zdroj dat (skrýt)'!$B$34,
IF(OR(G61&gt;'Zdroj dat (skrýt)'!$B$37*J61,H61&gt;'Zdroj dat (skrýt)'!$B$37*J61,I61&gt;'Zdroj dat (skrýt)'!$B$37*J61),'Zdroj dat (skrýt)'!$B$36,
""))</f>
        <v/>
      </c>
      <c r="N61" s="286"/>
    </row>
    <row r="62" spans="1:14" x14ac:dyDescent="0.2">
      <c r="A62" s="226" t="s">
        <v>368</v>
      </c>
      <c r="B62" s="348"/>
      <c r="C62" s="381"/>
      <c r="D62" s="383"/>
      <c r="E62" s="388"/>
      <c r="F62" s="227" t="s">
        <v>226</v>
      </c>
      <c r="G62" s="196"/>
      <c r="H62" s="196"/>
      <c r="I62" s="196"/>
      <c r="J62" s="228">
        <f>SUM(G62:I62)</f>
        <v>0</v>
      </c>
      <c r="K62" s="367"/>
      <c r="L62" s="368"/>
      <c r="M62" s="205" t="str">
        <f xml:space="preserve">
IF(OR(G62&gt;G63,H62&gt;H63,I62&gt;I63),'Zdroj dat (skrýt)'!$B$35,
IF(OR(G62&gt;'Zdroj dat (skrýt)'!$B$37*J62,H62&gt;'Zdroj dat (skrýt)'!$B$37*J62,I62&gt;'Zdroj dat (skrýt)'!$B$37*J62),'Zdroj dat (skrýt)'!$B$36,
""))</f>
        <v/>
      </c>
      <c r="N62" s="286"/>
    </row>
    <row r="63" spans="1:14" x14ac:dyDescent="0.2">
      <c r="A63" s="226" t="s">
        <v>369</v>
      </c>
      <c r="B63" s="348"/>
      <c r="C63" s="385"/>
      <c r="D63" s="346"/>
      <c r="E63" s="375"/>
      <c r="F63" s="227" t="s">
        <v>227</v>
      </c>
      <c r="G63" s="196"/>
      <c r="H63" s="196"/>
      <c r="I63" s="196"/>
      <c r="J63" s="228">
        <f>SUM(G63:I63)</f>
        <v>0</v>
      </c>
      <c r="K63" s="364"/>
      <c r="L63" s="362"/>
      <c r="M63" s="205" t="str">
        <f xml:space="preserve">
IF(OR(G63&gt;'Zdroj dat (skrýt)'!$B$37*J63,H63&gt;'Zdroj dat (skrýt)'!$B$37*J63,I63&gt;'Zdroj dat (skrýt)'!$B$37*J63),'Zdroj dat (skrýt)'!$B$36,
"")</f>
        <v/>
      </c>
      <c r="N63" s="286"/>
    </row>
    <row r="64" spans="1:14" ht="9.9499999999999993" customHeight="1" x14ac:dyDescent="0.2">
      <c r="A64" s="230"/>
      <c r="B64" s="348"/>
      <c r="C64" s="287"/>
      <c r="D64" s="231"/>
      <c r="E64" s="232"/>
      <c r="F64" s="232"/>
      <c r="G64" s="233" t="s">
        <v>413</v>
      </c>
      <c r="H64" s="233" t="s">
        <v>413</v>
      </c>
      <c r="I64" s="233" t="s">
        <v>413</v>
      </c>
      <c r="J64" s="234"/>
      <c r="K64" s="234"/>
      <c r="L64" s="234"/>
      <c r="N64" s="286"/>
    </row>
    <row r="65" spans="1:14" x14ac:dyDescent="0.2">
      <c r="A65" s="226" t="s">
        <v>370</v>
      </c>
      <c r="B65" s="348"/>
      <c r="C65" s="380" t="s">
        <v>229</v>
      </c>
      <c r="D65" s="345" t="s">
        <v>235</v>
      </c>
      <c r="E65" s="374">
        <v>75000</v>
      </c>
      <c r="F65" s="227" t="s">
        <v>304</v>
      </c>
      <c r="G65" s="196"/>
      <c r="H65" s="196"/>
      <c r="I65" s="196"/>
      <c r="J65" s="228">
        <f>SUM(G65:I65)</f>
        <v>0</v>
      </c>
      <c r="K65" s="363">
        <f>ROUND(AVERAGE(J65:J68),0)</f>
        <v>0</v>
      </c>
      <c r="L65" s="361">
        <f>E65*K65</f>
        <v>0</v>
      </c>
      <c r="M65" s="205" t="str">
        <f xml:space="preserve">
IF(OR(G65&gt;G66,G65&gt;G67,G65&gt;G68,H65&gt;H66,H65&gt;H67,H65&gt;H68,I65&gt;I66,I65&gt;I67,I65&gt;I68),'Zdroj dat (skrýt)'!$B$33,
IF(OR(G65&gt;'Zdroj dat (skrýt)'!$B$37*J65,H65&gt;'Zdroj dat (skrýt)'!$B$37*J65,I65&gt;'Zdroj dat (skrýt)'!$B$37*J65),'Zdroj dat (skrýt)'!$B$36,
""))</f>
        <v/>
      </c>
      <c r="N65" s="286"/>
    </row>
    <row r="66" spans="1:14" x14ac:dyDescent="0.2">
      <c r="A66" s="226" t="s">
        <v>371</v>
      </c>
      <c r="B66" s="348"/>
      <c r="C66" s="381"/>
      <c r="D66" s="383"/>
      <c r="E66" s="388"/>
      <c r="F66" s="227" t="s">
        <v>225</v>
      </c>
      <c r="G66" s="196"/>
      <c r="H66" s="196"/>
      <c r="I66" s="196"/>
      <c r="J66" s="228">
        <f>SUM(G66:I66)</f>
        <v>0</v>
      </c>
      <c r="K66" s="367"/>
      <c r="L66" s="368"/>
      <c r="M66" s="205" t="str">
        <f xml:space="preserve">
IF(OR(G66&gt;G68,H66&gt;H68,I66&gt;I68),'Zdroj dat (skrýt)'!$B$34,
IF(OR(G66&gt;'Zdroj dat (skrýt)'!$B$37*J66,H66&gt;'Zdroj dat (skrýt)'!$B$37*J66,I66&gt;'Zdroj dat (skrýt)'!$B$37*J66),'Zdroj dat (skrýt)'!$B$36,
""))</f>
        <v/>
      </c>
      <c r="N66" s="286"/>
    </row>
    <row r="67" spans="1:14" x14ac:dyDescent="0.2">
      <c r="A67" s="226" t="s">
        <v>372</v>
      </c>
      <c r="B67" s="348"/>
      <c r="C67" s="381"/>
      <c r="D67" s="383"/>
      <c r="E67" s="388"/>
      <c r="F67" s="227" t="s">
        <v>226</v>
      </c>
      <c r="G67" s="196"/>
      <c r="H67" s="196"/>
      <c r="I67" s="196"/>
      <c r="J67" s="228">
        <f>SUM(G67:I67)</f>
        <v>0</v>
      </c>
      <c r="K67" s="367"/>
      <c r="L67" s="368"/>
      <c r="M67" s="205" t="str">
        <f xml:space="preserve">
IF(OR(G67&gt;G68,H67&gt;H68,I67&gt;I68),'Zdroj dat (skrýt)'!$B$35,
IF(OR(G67&gt;'Zdroj dat (skrýt)'!$B$37*J67,H67&gt;'Zdroj dat (skrýt)'!$B$37*J67,I67&gt;'Zdroj dat (skrýt)'!$B$37*J67),'Zdroj dat (skrýt)'!$B$36,
""))</f>
        <v/>
      </c>
      <c r="N67" s="286"/>
    </row>
    <row r="68" spans="1:14" x14ac:dyDescent="0.2">
      <c r="A68" s="226" t="s">
        <v>373</v>
      </c>
      <c r="B68" s="348"/>
      <c r="C68" s="385"/>
      <c r="D68" s="346"/>
      <c r="E68" s="375"/>
      <c r="F68" s="227" t="s">
        <v>227</v>
      </c>
      <c r="G68" s="196"/>
      <c r="H68" s="196"/>
      <c r="I68" s="196"/>
      <c r="J68" s="228">
        <f>SUM(G68:I68)</f>
        <v>0</v>
      </c>
      <c r="K68" s="364"/>
      <c r="L68" s="362"/>
      <c r="M68" s="205" t="str">
        <f xml:space="preserve">
IF(OR(G68&gt;'Zdroj dat (skrýt)'!$B$37*J68,H68&gt;'Zdroj dat (skrýt)'!$B$37*J68,I68&gt;'Zdroj dat (skrýt)'!$B$37*J68),'Zdroj dat (skrýt)'!$B$36,
"")</f>
        <v/>
      </c>
      <c r="N68" s="286"/>
    </row>
    <row r="69" spans="1:14" ht="9.9499999999999993" customHeight="1" x14ac:dyDescent="0.2">
      <c r="A69" s="230"/>
      <c r="B69" s="348"/>
      <c r="C69" s="287"/>
      <c r="D69" s="231"/>
      <c r="E69" s="232"/>
      <c r="F69" s="232"/>
      <c r="G69" s="233" t="s">
        <v>413</v>
      </c>
      <c r="H69" s="233" t="s">
        <v>413</v>
      </c>
      <c r="I69" s="233" t="s">
        <v>413</v>
      </c>
      <c r="J69" s="234"/>
      <c r="K69" s="234"/>
      <c r="L69" s="234"/>
      <c r="N69" s="286"/>
    </row>
    <row r="70" spans="1:14" x14ac:dyDescent="0.2">
      <c r="A70" s="226" t="s">
        <v>374</v>
      </c>
      <c r="B70" s="348"/>
      <c r="C70" s="380" t="s">
        <v>236</v>
      </c>
      <c r="D70" s="345" t="s">
        <v>340</v>
      </c>
      <c r="E70" s="374">
        <v>33000</v>
      </c>
      <c r="F70" s="227" t="s">
        <v>304</v>
      </c>
      <c r="G70" s="196"/>
      <c r="H70" s="196"/>
      <c r="I70" s="196"/>
      <c r="J70" s="228">
        <f>SUM(G70:I70)</f>
        <v>0</v>
      </c>
      <c r="K70" s="363">
        <f>ROUND(AVERAGE(J70:J73),0)</f>
        <v>0</v>
      </c>
      <c r="L70" s="361">
        <f>E70*K70</f>
        <v>0</v>
      </c>
      <c r="M70" s="205" t="str">
        <f xml:space="preserve">
IF(OR(G70&gt;G71,G70&gt;G72,G70&gt;G73,H70&gt;H71,H70&gt;H72,H70&gt;H73,I70&gt;I71,I70&gt;I72,I70&gt;I73),'Zdroj dat (skrýt)'!$B$33,
IF(OR(G70&gt;'Zdroj dat (skrýt)'!$B$37*J70,H70&gt;'Zdroj dat (skrýt)'!$B$37*J70,I70&gt;'Zdroj dat (skrýt)'!$B$37*J70),'Zdroj dat (skrýt)'!$B$36,
""))</f>
        <v/>
      </c>
      <c r="N70" s="286"/>
    </row>
    <row r="71" spans="1:14" x14ac:dyDescent="0.2">
      <c r="A71" s="226" t="s">
        <v>375</v>
      </c>
      <c r="B71" s="348"/>
      <c r="C71" s="381"/>
      <c r="D71" s="383"/>
      <c r="E71" s="388"/>
      <c r="F71" s="227" t="s">
        <v>225</v>
      </c>
      <c r="G71" s="196"/>
      <c r="H71" s="196"/>
      <c r="I71" s="196"/>
      <c r="J71" s="228">
        <f>SUM(G71:I71)</f>
        <v>0</v>
      </c>
      <c r="K71" s="367"/>
      <c r="L71" s="368"/>
      <c r="M71" s="205" t="str">
        <f xml:space="preserve">
IF(OR(G71&gt;G73,H71&gt;H73,I71&gt;I73),'Zdroj dat (skrýt)'!$B$34,
IF(OR(G71&gt;'Zdroj dat (skrýt)'!$B$37*J71,H71&gt;'Zdroj dat (skrýt)'!$B$37*J71,I71&gt;'Zdroj dat (skrýt)'!$B$37*J71),'Zdroj dat (skrýt)'!$B$36,
""))</f>
        <v/>
      </c>
      <c r="N71" s="286"/>
    </row>
    <row r="72" spans="1:14" x14ac:dyDescent="0.2">
      <c r="A72" s="226" t="s">
        <v>376</v>
      </c>
      <c r="B72" s="348"/>
      <c r="C72" s="381"/>
      <c r="D72" s="383"/>
      <c r="E72" s="388"/>
      <c r="F72" s="227" t="s">
        <v>226</v>
      </c>
      <c r="G72" s="196"/>
      <c r="H72" s="196"/>
      <c r="I72" s="196"/>
      <c r="J72" s="228">
        <f>SUM(G72:I72)</f>
        <v>0</v>
      </c>
      <c r="K72" s="367"/>
      <c r="L72" s="368"/>
      <c r="M72" s="205" t="str">
        <f xml:space="preserve">
IF(OR(G72&gt;G73,H72&gt;H73,I72&gt;I73),'Zdroj dat (skrýt)'!$B$35,
IF(OR(G72&gt;'Zdroj dat (skrýt)'!$B$37*J72,H72&gt;'Zdroj dat (skrýt)'!$B$37*J72,I72&gt;'Zdroj dat (skrýt)'!$B$37*J72),'Zdroj dat (skrýt)'!$B$36,
""))</f>
        <v/>
      </c>
      <c r="N72" s="286"/>
    </row>
    <row r="73" spans="1:14" x14ac:dyDescent="0.2">
      <c r="A73" s="226" t="s">
        <v>377</v>
      </c>
      <c r="B73" s="348"/>
      <c r="C73" s="385"/>
      <c r="D73" s="346"/>
      <c r="E73" s="375"/>
      <c r="F73" s="227" t="s">
        <v>227</v>
      </c>
      <c r="G73" s="196"/>
      <c r="H73" s="196"/>
      <c r="I73" s="196"/>
      <c r="J73" s="228">
        <f>SUM(G73:I73)</f>
        <v>0</v>
      </c>
      <c r="K73" s="364"/>
      <c r="L73" s="362"/>
      <c r="M73" s="205" t="str">
        <f xml:space="preserve">
IF(OR(G73&gt;'Zdroj dat (skrýt)'!$B$37*J73,H73&gt;'Zdroj dat (skrýt)'!$B$37*J73,I73&gt;'Zdroj dat (skrýt)'!$B$37*J73),'Zdroj dat (skrýt)'!$B$36,
"")</f>
        <v/>
      </c>
      <c r="N73" s="286"/>
    </row>
    <row r="74" spans="1:14" ht="9.9499999999999993" customHeight="1" x14ac:dyDescent="0.2">
      <c r="A74" s="230"/>
      <c r="B74" s="348"/>
      <c r="C74" s="287"/>
      <c r="D74" s="231"/>
      <c r="E74" s="232"/>
      <c r="F74" s="232"/>
      <c r="G74" s="233" t="s">
        <v>413</v>
      </c>
      <c r="H74" s="233" t="s">
        <v>413</v>
      </c>
      <c r="I74" s="233" t="s">
        <v>413</v>
      </c>
      <c r="J74" s="234"/>
      <c r="K74" s="234"/>
      <c r="L74" s="234"/>
      <c r="N74" s="286"/>
    </row>
    <row r="75" spans="1:14" x14ac:dyDescent="0.2">
      <c r="A75" s="226" t="s">
        <v>378</v>
      </c>
      <c r="B75" s="348"/>
      <c r="C75" s="380" t="s">
        <v>237</v>
      </c>
      <c r="D75" s="345" t="s">
        <v>431</v>
      </c>
      <c r="E75" s="343">
        <v>11000</v>
      </c>
      <c r="F75" s="227" t="s">
        <v>304</v>
      </c>
      <c r="G75" s="196"/>
      <c r="H75" s="196"/>
      <c r="I75" s="196"/>
      <c r="J75" s="228">
        <f>SUM(G75:I75)</f>
        <v>0</v>
      </c>
      <c r="K75" s="363">
        <f>ROUND(AVERAGE(J75:J78),0)</f>
        <v>0</v>
      </c>
      <c r="L75" s="361">
        <f>E75*K75</f>
        <v>0</v>
      </c>
      <c r="M75" s="205" t="str">
        <f xml:space="preserve">
IF(OR(G75&gt;G76,G75&gt;G77,G75&gt;G78,H75&gt;H76,H75&gt;H77,H75&gt;H78,I75&gt;I76,I75&gt;I77,I75&gt;I78),'Zdroj dat (skrýt)'!$B$33,
IF(OR(G75&gt;'Zdroj dat (skrýt)'!$B$37*J75,H75&gt;'Zdroj dat (skrýt)'!$B$37*J75,I75&gt;'Zdroj dat (skrýt)'!$B$37*J75),'Zdroj dat (skrýt)'!$B$36,
""))</f>
        <v/>
      </c>
      <c r="N75" s="286"/>
    </row>
    <row r="76" spans="1:14" x14ac:dyDescent="0.2">
      <c r="A76" s="226" t="s">
        <v>379</v>
      </c>
      <c r="B76" s="348"/>
      <c r="C76" s="381"/>
      <c r="D76" s="383"/>
      <c r="E76" s="387"/>
      <c r="F76" s="227" t="s">
        <v>225</v>
      </c>
      <c r="G76" s="196"/>
      <c r="H76" s="196"/>
      <c r="I76" s="196"/>
      <c r="J76" s="228">
        <f>SUM(G76:I76)</f>
        <v>0</v>
      </c>
      <c r="K76" s="367"/>
      <c r="L76" s="368"/>
      <c r="M76" s="205" t="str">
        <f xml:space="preserve">
IF(OR(G76&gt;G78,H76&gt;H78,I76&gt;I78),'Zdroj dat (skrýt)'!$B$34,
IF(OR(G76&gt;'Zdroj dat (skrýt)'!$B$37*J76,H76&gt;'Zdroj dat (skrýt)'!$B$37*J76,I76&gt;'Zdroj dat (skrýt)'!$B$37*J76),'Zdroj dat (skrýt)'!$B$36,
""))</f>
        <v/>
      </c>
      <c r="N76" s="286"/>
    </row>
    <row r="77" spans="1:14" x14ac:dyDescent="0.2">
      <c r="A77" s="226" t="s">
        <v>380</v>
      </c>
      <c r="B77" s="348"/>
      <c r="C77" s="381"/>
      <c r="D77" s="383"/>
      <c r="E77" s="387"/>
      <c r="F77" s="227" t="s">
        <v>226</v>
      </c>
      <c r="G77" s="196"/>
      <c r="H77" s="196"/>
      <c r="I77" s="196"/>
      <c r="J77" s="228">
        <f>SUM(G77:I77)</f>
        <v>0</v>
      </c>
      <c r="K77" s="367"/>
      <c r="L77" s="368"/>
      <c r="M77" s="205" t="str">
        <f xml:space="preserve">
IF(OR(G77&gt;G78,H77&gt;H78,I77&gt;I78),'Zdroj dat (skrýt)'!$B$35,
IF(OR(G77&gt;'Zdroj dat (skrýt)'!$B$37*J77,H77&gt;'Zdroj dat (skrýt)'!$B$37*J77,I77&gt;'Zdroj dat (skrýt)'!$B$37*J77),'Zdroj dat (skrýt)'!$B$36,
""))</f>
        <v/>
      </c>
      <c r="N77" s="286"/>
    </row>
    <row r="78" spans="1:14" x14ac:dyDescent="0.2">
      <c r="A78" s="226" t="s">
        <v>381</v>
      </c>
      <c r="B78" s="348"/>
      <c r="C78" s="385"/>
      <c r="D78" s="346"/>
      <c r="E78" s="344"/>
      <c r="F78" s="227" t="s">
        <v>227</v>
      </c>
      <c r="G78" s="196"/>
      <c r="H78" s="196"/>
      <c r="I78" s="196"/>
      <c r="J78" s="228">
        <f>SUM(G78:I78)</f>
        <v>0</v>
      </c>
      <c r="K78" s="364"/>
      <c r="L78" s="362"/>
      <c r="M78" s="205" t="str">
        <f xml:space="preserve">
IF(OR(G78&gt;'Zdroj dat (skrýt)'!$B$37*J78,H78&gt;'Zdroj dat (skrýt)'!$B$37*J78,I78&gt;'Zdroj dat (skrýt)'!$B$37*J78),'Zdroj dat (skrýt)'!$B$36,
"")</f>
        <v/>
      </c>
      <c r="N78" s="286"/>
    </row>
    <row r="79" spans="1:14" ht="9.9499999999999993" customHeight="1" x14ac:dyDescent="0.2">
      <c r="A79" s="230"/>
      <c r="B79" s="348"/>
      <c r="C79" s="287"/>
      <c r="D79" s="231"/>
      <c r="E79" s="232"/>
      <c r="F79" s="232"/>
      <c r="G79" s="233" t="s">
        <v>413</v>
      </c>
      <c r="H79" s="233" t="s">
        <v>413</v>
      </c>
      <c r="I79" s="233" t="s">
        <v>413</v>
      </c>
      <c r="J79" s="234"/>
      <c r="K79" s="234"/>
      <c r="L79" s="234"/>
      <c r="N79" s="286"/>
    </row>
    <row r="80" spans="1:14" x14ac:dyDescent="0.2">
      <c r="A80" s="226" t="s">
        <v>382</v>
      </c>
      <c r="B80" s="348"/>
      <c r="C80" s="380" t="s">
        <v>238</v>
      </c>
      <c r="D80" s="345" t="s">
        <v>239</v>
      </c>
      <c r="E80" s="374">
        <v>43000</v>
      </c>
      <c r="F80" s="227" t="s">
        <v>304</v>
      </c>
      <c r="G80" s="196"/>
      <c r="H80" s="196"/>
      <c r="I80" s="196"/>
      <c r="J80" s="228">
        <f>SUM(G80:I80)</f>
        <v>0</v>
      </c>
      <c r="K80" s="363">
        <f>ROUND(AVERAGE(J80:J83),0)</f>
        <v>0</v>
      </c>
      <c r="L80" s="361">
        <f>E80*K80</f>
        <v>0</v>
      </c>
      <c r="M80" s="205" t="str">
        <f xml:space="preserve">
IF(OR(G80&gt;G81,G80&gt;G82,G80&gt;G83,H80&gt;H81,H80&gt;H82,H80&gt;H83,I80&gt;I81,I80&gt;I82,I80&gt;I83),'Zdroj dat (skrýt)'!$B$33,
IF(OR(G80&gt;'Zdroj dat (skrýt)'!$B$37*J80,H80&gt;'Zdroj dat (skrýt)'!$B$37*J80,I80&gt;'Zdroj dat (skrýt)'!$B$37*J80),'Zdroj dat (skrýt)'!$B$36,
""))</f>
        <v/>
      </c>
      <c r="N80" s="286"/>
    </row>
    <row r="81" spans="1:14" x14ac:dyDescent="0.2">
      <c r="A81" s="226" t="s">
        <v>383</v>
      </c>
      <c r="B81" s="348"/>
      <c r="C81" s="381"/>
      <c r="D81" s="383"/>
      <c r="E81" s="388"/>
      <c r="F81" s="227" t="s">
        <v>225</v>
      </c>
      <c r="G81" s="196"/>
      <c r="H81" s="196"/>
      <c r="I81" s="196"/>
      <c r="J81" s="228">
        <f>SUM(G81:I81)</f>
        <v>0</v>
      </c>
      <c r="K81" s="367"/>
      <c r="L81" s="368"/>
      <c r="M81" s="205" t="str">
        <f xml:space="preserve">
IF(OR(G81&gt;G83,H81&gt;H83,I81&gt;I83),'Zdroj dat (skrýt)'!$B$34,
IF(OR(G81&gt;'Zdroj dat (skrýt)'!$B$37*J81,H81&gt;'Zdroj dat (skrýt)'!$B$37*J81,I81&gt;'Zdroj dat (skrýt)'!$B$37*J81),'Zdroj dat (skrýt)'!$B$36,
""))</f>
        <v/>
      </c>
      <c r="N81" s="286"/>
    </row>
    <row r="82" spans="1:14" x14ac:dyDescent="0.2">
      <c r="A82" s="226" t="s">
        <v>384</v>
      </c>
      <c r="B82" s="348"/>
      <c r="C82" s="381"/>
      <c r="D82" s="383"/>
      <c r="E82" s="388"/>
      <c r="F82" s="227" t="s">
        <v>226</v>
      </c>
      <c r="G82" s="196"/>
      <c r="H82" s="196"/>
      <c r="I82" s="196"/>
      <c r="J82" s="228">
        <f>SUM(G82:I82)</f>
        <v>0</v>
      </c>
      <c r="K82" s="367"/>
      <c r="L82" s="368"/>
      <c r="M82" s="205" t="str">
        <f xml:space="preserve">
IF(OR(G82&gt;G83,H82&gt;H83,I82&gt;I83),'Zdroj dat (skrýt)'!$B$35,
IF(OR(G82&gt;'Zdroj dat (skrýt)'!$B$37*J82,H82&gt;'Zdroj dat (skrýt)'!$B$37*J82,I82&gt;'Zdroj dat (skrýt)'!$B$37*J82),'Zdroj dat (skrýt)'!$B$36,
""))</f>
        <v/>
      </c>
      <c r="N82" s="286"/>
    </row>
    <row r="83" spans="1:14" x14ac:dyDescent="0.2">
      <c r="A83" s="226" t="s">
        <v>385</v>
      </c>
      <c r="B83" s="348"/>
      <c r="C83" s="385"/>
      <c r="D83" s="346"/>
      <c r="E83" s="375"/>
      <c r="F83" s="227" t="s">
        <v>227</v>
      </c>
      <c r="G83" s="196"/>
      <c r="H83" s="196"/>
      <c r="I83" s="196"/>
      <c r="J83" s="228">
        <f>SUM(G83:I83)</f>
        <v>0</v>
      </c>
      <c r="K83" s="364"/>
      <c r="L83" s="362"/>
      <c r="M83" s="205" t="str">
        <f xml:space="preserve">
IF(OR(G83&gt;'Zdroj dat (skrýt)'!$B$37*J83,H83&gt;'Zdroj dat (skrýt)'!$B$37*J83,I83&gt;'Zdroj dat (skrýt)'!$B$37*J83),'Zdroj dat (skrýt)'!$B$36,
"")</f>
        <v/>
      </c>
      <c r="N83" s="286"/>
    </row>
    <row r="84" spans="1:14" ht="9.9499999999999993" customHeight="1" x14ac:dyDescent="0.2">
      <c r="A84" s="230"/>
      <c r="B84" s="348"/>
      <c r="C84" s="287"/>
      <c r="D84" s="231"/>
      <c r="E84" s="232"/>
      <c r="F84" s="232"/>
      <c r="G84" s="233" t="s">
        <v>413</v>
      </c>
      <c r="H84" s="233" t="s">
        <v>413</v>
      </c>
      <c r="I84" s="233" t="s">
        <v>413</v>
      </c>
      <c r="J84" s="234"/>
      <c r="K84" s="234"/>
      <c r="L84" s="234"/>
      <c r="N84" s="286"/>
    </row>
    <row r="85" spans="1:14" x14ac:dyDescent="0.2">
      <c r="A85" s="226" t="s">
        <v>386</v>
      </c>
      <c r="B85" s="348"/>
      <c r="C85" s="380" t="s">
        <v>238</v>
      </c>
      <c r="D85" s="345" t="s">
        <v>240</v>
      </c>
      <c r="E85" s="374">
        <v>6300</v>
      </c>
      <c r="F85" s="227" t="s">
        <v>304</v>
      </c>
      <c r="G85" s="196"/>
      <c r="H85" s="196"/>
      <c r="I85" s="196"/>
      <c r="J85" s="228">
        <f>SUM(G85:I85)</f>
        <v>0</v>
      </c>
      <c r="K85" s="363">
        <f>ROUND(AVERAGE(J85:J88),0)</f>
        <v>0</v>
      </c>
      <c r="L85" s="361">
        <f>E85*K85</f>
        <v>0</v>
      </c>
      <c r="M85" s="205" t="str">
        <f xml:space="preserve">
IF(OR(G85&gt;G86,G85&gt;G87,G85&gt;G88,H85&gt;H86,H85&gt;H87,H85&gt;H88,I85&gt;I86,I85&gt;I87,I85&gt;I88),'Zdroj dat (skrýt)'!$B$33,
IF(OR(G85&gt;'Zdroj dat (skrýt)'!$B$37*J85,H85&gt;'Zdroj dat (skrýt)'!$B$37*J85,I85&gt;'Zdroj dat (skrýt)'!$B$37*J85),'Zdroj dat (skrýt)'!$B$36,
""))</f>
        <v/>
      </c>
      <c r="N85" s="286"/>
    </row>
    <row r="86" spans="1:14" x14ac:dyDescent="0.2">
      <c r="A86" s="226" t="s">
        <v>387</v>
      </c>
      <c r="B86" s="348"/>
      <c r="C86" s="381"/>
      <c r="D86" s="383"/>
      <c r="E86" s="388"/>
      <c r="F86" s="227" t="s">
        <v>225</v>
      </c>
      <c r="G86" s="196"/>
      <c r="H86" s="196"/>
      <c r="I86" s="196"/>
      <c r="J86" s="228">
        <f>SUM(G86:I86)</f>
        <v>0</v>
      </c>
      <c r="K86" s="367"/>
      <c r="L86" s="368"/>
      <c r="M86" s="205" t="str">
        <f xml:space="preserve">
IF(OR(G86&gt;G88,H86&gt;H88,I86&gt;I88),'Zdroj dat (skrýt)'!$B$34,
IF(OR(G86&gt;'Zdroj dat (skrýt)'!$B$37*J86,H86&gt;'Zdroj dat (skrýt)'!$B$37*J86,I86&gt;'Zdroj dat (skrýt)'!$B$37*J86),'Zdroj dat (skrýt)'!$B$36,
""))</f>
        <v/>
      </c>
      <c r="N86" s="286"/>
    </row>
    <row r="87" spans="1:14" x14ac:dyDescent="0.2">
      <c r="A87" s="226" t="s">
        <v>388</v>
      </c>
      <c r="B87" s="348"/>
      <c r="C87" s="381"/>
      <c r="D87" s="383"/>
      <c r="E87" s="388"/>
      <c r="F87" s="227" t="s">
        <v>226</v>
      </c>
      <c r="G87" s="196"/>
      <c r="H87" s="196"/>
      <c r="I87" s="196"/>
      <c r="J87" s="228">
        <f>SUM(G87:I87)</f>
        <v>0</v>
      </c>
      <c r="K87" s="367"/>
      <c r="L87" s="368"/>
      <c r="M87" s="205" t="str">
        <f xml:space="preserve">
IF(OR(G87&gt;G88,H87&gt;H88,I87&gt;I88),'Zdroj dat (skrýt)'!$B$35,
IF(OR(G87&gt;'Zdroj dat (skrýt)'!$B$37*J87,H87&gt;'Zdroj dat (skrýt)'!$B$37*J87,I87&gt;'Zdroj dat (skrýt)'!$B$37*J87),'Zdroj dat (skrýt)'!$B$36,
""))</f>
        <v/>
      </c>
      <c r="N87" s="286"/>
    </row>
    <row r="88" spans="1:14" ht="15.75" thickBot="1" x14ac:dyDescent="0.25">
      <c r="A88" s="236" t="s">
        <v>389</v>
      </c>
      <c r="B88" s="349"/>
      <c r="C88" s="382"/>
      <c r="D88" s="359"/>
      <c r="E88" s="389"/>
      <c r="F88" s="237" t="s">
        <v>227</v>
      </c>
      <c r="G88" s="197"/>
      <c r="H88" s="197"/>
      <c r="I88" s="197"/>
      <c r="J88" s="238">
        <f>SUM(G88:I88)</f>
        <v>0</v>
      </c>
      <c r="K88" s="370"/>
      <c r="L88" s="369"/>
      <c r="M88" s="205" t="str">
        <f xml:space="preserve">
IF(OR(G88&gt;'Zdroj dat (skrýt)'!$B$37*J88,H88&gt;'Zdroj dat (skrýt)'!$B$37*J88,I88&gt;'Zdroj dat (skrýt)'!$B$37*J88),'Zdroj dat (skrýt)'!$B$36,
"")</f>
        <v/>
      </c>
      <c r="N88" s="286"/>
    </row>
    <row r="89" spans="1:14" ht="32.25" customHeight="1" x14ac:dyDescent="0.2">
      <c r="A89" s="240"/>
      <c r="B89" s="240"/>
      <c r="C89" s="241"/>
      <c r="D89" s="239"/>
      <c r="E89" s="239" t="s">
        <v>405</v>
      </c>
      <c r="F89" s="242" t="s">
        <v>304</v>
      </c>
      <c r="G89" s="371" t="s">
        <v>421</v>
      </c>
      <c r="H89" s="372"/>
      <c r="I89" s="372"/>
      <c r="J89" s="372"/>
      <c r="K89" s="373"/>
      <c r="L89" s="243"/>
      <c r="N89" s="120"/>
    </row>
    <row r="90" spans="1:14" ht="39.75" customHeight="1" thickBot="1" x14ac:dyDescent="0.25">
      <c r="A90" s="218" t="s">
        <v>217</v>
      </c>
      <c r="B90" s="219" t="s">
        <v>411</v>
      </c>
      <c r="C90" s="219" t="s">
        <v>419</v>
      </c>
      <c r="D90" s="219" t="s">
        <v>220</v>
      </c>
      <c r="E90" s="220" t="s">
        <v>502</v>
      </c>
      <c r="F90" s="219" t="s">
        <v>310</v>
      </c>
      <c r="G90" s="221" t="s">
        <v>221</v>
      </c>
      <c r="H90" s="244" t="s">
        <v>335</v>
      </c>
      <c r="I90" s="221" t="s">
        <v>222</v>
      </c>
      <c r="J90" s="222" t="s">
        <v>500</v>
      </c>
      <c r="K90" s="222" t="s">
        <v>501</v>
      </c>
      <c r="L90" s="208" t="s">
        <v>219</v>
      </c>
      <c r="N90" s="120"/>
    </row>
    <row r="91" spans="1:14" ht="9.9499999999999993" customHeight="1" x14ac:dyDescent="0.2">
      <c r="A91" s="245"/>
      <c r="B91" s="347" t="s">
        <v>241</v>
      </c>
      <c r="C91" s="386" t="s">
        <v>237</v>
      </c>
      <c r="D91" s="246" t="s">
        <v>242</v>
      </c>
      <c r="E91" s="247"/>
      <c r="F91" s="247"/>
      <c r="G91" s="335" t="s">
        <v>413</v>
      </c>
      <c r="H91" s="335" t="s">
        <v>413</v>
      </c>
      <c r="I91" s="335" t="s">
        <v>413</v>
      </c>
      <c r="J91" s="247"/>
      <c r="K91" s="247"/>
      <c r="L91" s="247"/>
      <c r="N91" s="286"/>
    </row>
    <row r="92" spans="1:14" x14ac:dyDescent="0.2">
      <c r="A92" s="226" t="s">
        <v>280</v>
      </c>
      <c r="B92" s="348"/>
      <c r="C92" s="381"/>
      <c r="D92" s="374" t="s">
        <v>243</v>
      </c>
      <c r="E92" s="343">
        <v>950</v>
      </c>
      <c r="F92" s="248" t="s">
        <v>304</v>
      </c>
      <c r="G92" s="193"/>
      <c r="H92" s="193"/>
      <c r="I92" s="193"/>
      <c r="J92" s="228">
        <f>SUM(G92:I92)</f>
        <v>0</v>
      </c>
      <c r="K92" s="363">
        <f>ROUND(AVERAGE(J92:J93),0)</f>
        <v>0</v>
      </c>
      <c r="L92" s="361">
        <f>E92*K92</f>
        <v>0</v>
      </c>
      <c r="M92" s="205" t="str">
        <f xml:space="preserve">
IF(OR(G92&gt;G93,H92&gt;H93,I92&gt;I93),'Zdroj dat (skrýt)'!$B$33,
IF(OR(G92&gt;'Zdroj dat (skrýt)'!$B$37*J92,H92&gt;'Zdroj dat (skrýt)'!$B$37*J92,I92&gt;'Zdroj dat (skrýt)'!$B$37*J92),'Zdroj dat (skrýt)'!$B$36,
""))</f>
        <v/>
      </c>
      <c r="N92" s="286"/>
    </row>
    <row r="93" spans="1:14" x14ac:dyDescent="0.2">
      <c r="A93" s="226" t="s">
        <v>281</v>
      </c>
      <c r="B93" s="348"/>
      <c r="C93" s="381"/>
      <c r="D93" s="375"/>
      <c r="E93" s="344"/>
      <c r="F93" s="248" t="s">
        <v>225</v>
      </c>
      <c r="G93" s="193"/>
      <c r="H93" s="193"/>
      <c r="I93" s="193"/>
      <c r="J93" s="229">
        <f>SUM(G93:I93)</f>
        <v>0</v>
      </c>
      <c r="K93" s="364"/>
      <c r="L93" s="362"/>
      <c r="M93" s="205" t="str">
        <f xml:space="preserve">
IF(OR(G93&gt;'Zdroj dat (skrýt)'!$B$37*J93,H93&gt;'Zdroj dat (skrýt)'!$B$37*J93,I93&gt;'Zdroj dat (skrýt)'!$B$37*J93),'Zdroj dat (skrýt)'!$B$36,
"")</f>
        <v/>
      </c>
      <c r="N93" s="286"/>
    </row>
    <row r="94" spans="1:14" ht="9.9499999999999993" customHeight="1" x14ac:dyDescent="0.2">
      <c r="A94" s="230"/>
      <c r="B94" s="348"/>
      <c r="C94" s="381"/>
      <c r="D94" s="249" t="s">
        <v>244</v>
      </c>
      <c r="E94" s="232"/>
      <c r="F94" s="232"/>
      <c r="G94" s="233" t="s">
        <v>413</v>
      </c>
      <c r="H94" s="233" t="s">
        <v>413</v>
      </c>
      <c r="I94" s="233" t="s">
        <v>413</v>
      </c>
      <c r="J94" s="234"/>
      <c r="K94" s="234"/>
      <c r="L94" s="234"/>
      <c r="N94" s="286"/>
    </row>
    <row r="95" spans="1:14" x14ac:dyDescent="0.2">
      <c r="A95" s="226" t="s">
        <v>282</v>
      </c>
      <c r="B95" s="348"/>
      <c r="C95" s="381"/>
      <c r="D95" s="357" t="s">
        <v>245</v>
      </c>
      <c r="E95" s="343">
        <v>1800</v>
      </c>
      <c r="F95" s="248" t="s">
        <v>304</v>
      </c>
      <c r="G95" s="193"/>
      <c r="H95" s="193"/>
      <c r="I95" s="193"/>
      <c r="J95" s="229">
        <f>SUM(G95:I95)</f>
        <v>0</v>
      </c>
      <c r="K95" s="363">
        <f>ROUND(AVERAGE(J95:J96),0)</f>
        <v>0</v>
      </c>
      <c r="L95" s="361">
        <f>E95*K95</f>
        <v>0</v>
      </c>
      <c r="M95" s="205" t="str">
        <f xml:space="preserve">
IF(OR(G95&gt;G96,H95&gt;H96,I95&gt;I96),'Zdroj dat (skrýt)'!$B$33,
IF(OR(G95&gt;'Zdroj dat (skrýt)'!$B$37*J95,H95&gt;'Zdroj dat (skrýt)'!$B$37*J95,I95&gt;'Zdroj dat (skrýt)'!$B$37*J95),'Zdroj dat (skrýt)'!$B$36,
""))</f>
        <v/>
      </c>
      <c r="N95" s="286"/>
    </row>
    <row r="96" spans="1:14" x14ac:dyDescent="0.2">
      <c r="A96" s="226" t="s">
        <v>283</v>
      </c>
      <c r="B96" s="348"/>
      <c r="C96" s="381"/>
      <c r="D96" s="358"/>
      <c r="E96" s="344"/>
      <c r="F96" s="248" t="s">
        <v>225</v>
      </c>
      <c r="G96" s="193"/>
      <c r="H96" s="193"/>
      <c r="I96" s="193"/>
      <c r="J96" s="229">
        <f>SUM(G96:I96)</f>
        <v>0</v>
      </c>
      <c r="K96" s="364"/>
      <c r="L96" s="362"/>
      <c r="M96" s="205" t="str">
        <f xml:space="preserve">
IF(OR(G96&gt;'Zdroj dat (skrýt)'!$B$37*J96,H96&gt;'Zdroj dat (skrýt)'!$B$37*J96,I96&gt;'Zdroj dat (skrýt)'!$B$37*J96),'Zdroj dat (skrýt)'!$B$36,
"")</f>
        <v/>
      </c>
      <c r="N96" s="286"/>
    </row>
    <row r="97" spans="1:14" ht="9.9499999999999993" customHeight="1" x14ac:dyDescent="0.2">
      <c r="A97" s="230"/>
      <c r="B97" s="348"/>
      <c r="C97" s="381"/>
      <c r="D97" s="249"/>
      <c r="E97" s="232"/>
      <c r="F97" s="232"/>
      <c r="G97" s="233" t="s">
        <v>413</v>
      </c>
      <c r="H97" s="233" t="s">
        <v>413</v>
      </c>
      <c r="I97" s="233" t="s">
        <v>413</v>
      </c>
      <c r="J97" s="234"/>
      <c r="K97" s="234"/>
      <c r="L97" s="234"/>
      <c r="N97" s="286"/>
    </row>
    <row r="98" spans="1:14" x14ac:dyDescent="0.2">
      <c r="A98" s="226" t="s">
        <v>284</v>
      </c>
      <c r="B98" s="348"/>
      <c r="C98" s="381"/>
      <c r="D98" s="357" t="s">
        <v>246</v>
      </c>
      <c r="E98" s="343">
        <v>50</v>
      </c>
      <c r="F98" s="248" t="s">
        <v>304</v>
      </c>
      <c r="G98" s="193"/>
      <c r="H98" s="193"/>
      <c r="I98" s="193"/>
      <c r="J98" s="229">
        <f>SUM(G98:I98)</f>
        <v>0</v>
      </c>
      <c r="K98" s="363">
        <f>ROUND(AVERAGE(J98:J99),0)</f>
        <v>0</v>
      </c>
      <c r="L98" s="361">
        <f>E98*K98</f>
        <v>0</v>
      </c>
      <c r="M98" s="205" t="str">
        <f xml:space="preserve">
IF(OR(G98&gt;G99,H98&gt;H99,I98&gt;I99),'Zdroj dat (skrýt)'!$B$33,
IF(OR(G98&gt;'Zdroj dat (skrýt)'!$B$37*J98,H98&gt;'Zdroj dat (skrýt)'!$B$37*J98,I98&gt;'Zdroj dat (skrýt)'!$B$37*J98),'Zdroj dat (skrýt)'!$B$36,
""))</f>
        <v/>
      </c>
      <c r="N98" s="286"/>
    </row>
    <row r="99" spans="1:14" x14ac:dyDescent="0.2">
      <c r="A99" s="226" t="s">
        <v>285</v>
      </c>
      <c r="B99" s="348"/>
      <c r="C99" s="381"/>
      <c r="D99" s="358"/>
      <c r="E99" s="344"/>
      <c r="F99" s="248" t="s">
        <v>225</v>
      </c>
      <c r="G99" s="193"/>
      <c r="H99" s="193"/>
      <c r="I99" s="193"/>
      <c r="J99" s="229">
        <f>SUM(G99:I99)</f>
        <v>0</v>
      </c>
      <c r="K99" s="364"/>
      <c r="L99" s="362"/>
      <c r="M99" s="205" t="str">
        <f xml:space="preserve">
IF(OR(G99&gt;'Zdroj dat (skrýt)'!$B$37*J99,H99&gt;'Zdroj dat (skrýt)'!$B$37*J99,I99&gt;'Zdroj dat (skrýt)'!$B$37*J99),'Zdroj dat (skrýt)'!$B$36,
"")</f>
        <v/>
      </c>
      <c r="N99" s="286"/>
    </row>
    <row r="100" spans="1:14" ht="9.9499999999999993" customHeight="1" x14ac:dyDescent="0.2">
      <c r="A100" s="230"/>
      <c r="B100" s="348"/>
      <c r="C100" s="381"/>
      <c r="D100" s="249"/>
      <c r="E100" s="232"/>
      <c r="F100" s="232"/>
      <c r="G100" s="233" t="s">
        <v>413</v>
      </c>
      <c r="H100" s="233" t="s">
        <v>413</v>
      </c>
      <c r="I100" s="233" t="s">
        <v>413</v>
      </c>
      <c r="J100" s="234"/>
      <c r="K100" s="234"/>
      <c r="L100" s="234"/>
      <c r="N100" s="286"/>
    </row>
    <row r="101" spans="1:14" x14ac:dyDescent="0.2">
      <c r="A101" s="226" t="s">
        <v>286</v>
      </c>
      <c r="B101" s="348"/>
      <c r="C101" s="381"/>
      <c r="D101" s="345" t="s">
        <v>432</v>
      </c>
      <c r="E101" s="343">
        <v>2</v>
      </c>
      <c r="F101" s="248" t="s">
        <v>304</v>
      </c>
      <c r="G101" s="193"/>
      <c r="H101" s="193"/>
      <c r="I101" s="193"/>
      <c r="J101" s="229">
        <f>SUM(G101:I101)</f>
        <v>0</v>
      </c>
      <c r="K101" s="363">
        <f>ROUND(AVERAGE(J101:J102),0)</f>
        <v>0</v>
      </c>
      <c r="L101" s="361">
        <f>E101*K101</f>
        <v>0</v>
      </c>
      <c r="M101" s="205" t="str">
        <f xml:space="preserve">
IF(OR(G101&gt;G102,H101&gt;H102,I101&gt;I102),'Zdroj dat (skrýt)'!$B$33,
IF(OR(G101&gt;'Zdroj dat (skrýt)'!$B$37*J101,H101&gt;'Zdroj dat (skrýt)'!$B$37*J101,I101&gt;'Zdroj dat (skrýt)'!$B$37*J101),'Zdroj dat (skrýt)'!$B$36,
""))</f>
        <v/>
      </c>
      <c r="N101" s="286"/>
    </row>
    <row r="102" spans="1:14" x14ac:dyDescent="0.2">
      <c r="A102" s="226" t="s">
        <v>287</v>
      </c>
      <c r="B102" s="348"/>
      <c r="C102" s="381"/>
      <c r="D102" s="346"/>
      <c r="E102" s="344"/>
      <c r="F102" s="248" t="s">
        <v>225</v>
      </c>
      <c r="G102" s="193"/>
      <c r="H102" s="193"/>
      <c r="I102" s="193"/>
      <c r="J102" s="229">
        <f>SUM(G102:I102)</f>
        <v>0</v>
      </c>
      <c r="K102" s="364"/>
      <c r="L102" s="362"/>
      <c r="M102" s="205" t="str">
        <f xml:space="preserve">
IF(OR(G102&gt;'Zdroj dat (skrýt)'!$B$37*J102,H102&gt;'Zdroj dat (skrýt)'!$B$37*J102,I102&gt;'Zdroj dat (skrýt)'!$B$37*J102),'Zdroj dat (skrýt)'!$B$36,
"")</f>
        <v/>
      </c>
      <c r="N102" s="286"/>
    </row>
    <row r="103" spans="1:14" ht="9.9499999999999993" customHeight="1" x14ac:dyDescent="0.2">
      <c r="A103" s="230"/>
      <c r="B103" s="348"/>
      <c r="C103" s="381"/>
      <c r="D103" s="250" t="s">
        <v>247</v>
      </c>
      <c r="E103" s="232"/>
      <c r="F103" s="232"/>
      <c r="G103" s="233" t="s">
        <v>413</v>
      </c>
      <c r="H103" s="233" t="s">
        <v>413</v>
      </c>
      <c r="I103" s="233" t="s">
        <v>413</v>
      </c>
      <c r="J103" s="234"/>
      <c r="K103" s="234"/>
      <c r="L103" s="234"/>
      <c r="N103" s="286"/>
    </row>
    <row r="104" spans="1:14" x14ac:dyDescent="0.2">
      <c r="A104" s="226" t="s">
        <v>288</v>
      </c>
      <c r="B104" s="348"/>
      <c r="C104" s="381"/>
      <c r="D104" s="357" t="s">
        <v>248</v>
      </c>
      <c r="E104" s="343">
        <v>2200</v>
      </c>
      <c r="F104" s="248" t="s">
        <v>304</v>
      </c>
      <c r="G104" s="193"/>
      <c r="H104" s="193"/>
      <c r="I104" s="193"/>
      <c r="J104" s="229">
        <f>SUM(G104:I104)</f>
        <v>0</v>
      </c>
      <c r="K104" s="363">
        <f>ROUND(AVERAGE(J104:J105),0)</f>
        <v>0</v>
      </c>
      <c r="L104" s="361">
        <f>E104*K104</f>
        <v>0</v>
      </c>
      <c r="M104" s="205" t="str">
        <f xml:space="preserve">
IF(OR(G104&gt;G105,H104&gt;H105,I104&gt;I105),'Zdroj dat (skrýt)'!$B$33,
IF(OR(G104&gt;'Zdroj dat (skrýt)'!$B$37*J104,H104&gt;'Zdroj dat (skrýt)'!$B$37*J104,I104&gt;'Zdroj dat (skrýt)'!$B$37*J104),'Zdroj dat (skrýt)'!$B$36,
""))</f>
        <v/>
      </c>
      <c r="N104" s="286"/>
    </row>
    <row r="105" spans="1:14" x14ac:dyDescent="0.2">
      <c r="A105" s="226" t="s">
        <v>289</v>
      </c>
      <c r="B105" s="348"/>
      <c r="C105" s="381"/>
      <c r="D105" s="358"/>
      <c r="E105" s="344"/>
      <c r="F105" s="248" t="s">
        <v>225</v>
      </c>
      <c r="G105" s="193"/>
      <c r="H105" s="193"/>
      <c r="I105" s="193"/>
      <c r="J105" s="229">
        <f>SUM(G105:I105)</f>
        <v>0</v>
      </c>
      <c r="K105" s="364"/>
      <c r="L105" s="362"/>
      <c r="M105" s="205" t="str">
        <f xml:space="preserve">
IF(OR(G105&gt;'Zdroj dat (skrýt)'!$B$37*J105,H105&gt;'Zdroj dat (skrýt)'!$B$37*J105,I105&gt;'Zdroj dat (skrýt)'!$B$37*J105),'Zdroj dat (skrýt)'!$B$36,
"")</f>
        <v/>
      </c>
      <c r="N105" s="286"/>
    </row>
    <row r="106" spans="1:14" ht="9.9499999999999993" customHeight="1" x14ac:dyDescent="0.2">
      <c r="A106" s="230"/>
      <c r="B106" s="348"/>
      <c r="C106" s="381"/>
      <c r="D106" s="249"/>
      <c r="E106" s="232"/>
      <c r="F106" s="232"/>
      <c r="G106" s="233" t="s">
        <v>413</v>
      </c>
      <c r="H106" s="233" t="s">
        <v>413</v>
      </c>
      <c r="I106" s="233" t="s">
        <v>413</v>
      </c>
      <c r="J106" s="234"/>
      <c r="K106" s="234"/>
      <c r="L106" s="234"/>
      <c r="N106" s="286"/>
    </row>
    <row r="107" spans="1:14" x14ac:dyDescent="0.2">
      <c r="A107" s="223" t="s">
        <v>290</v>
      </c>
      <c r="B107" s="348"/>
      <c r="C107" s="381"/>
      <c r="D107" s="357" t="s">
        <v>249</v>
      </c>
      <c r="E107" s="343">
        <v>1000</v>
      </c>
      <c r="F107" s="248" t="s">
        <v>304</v>
      </c>
      <c r="G107" s="193"/>
      <c r="H107" s="193"/>
      <c r="I107" s="193"/>
      <c r="J107" s="229">
        <f>SUM(G107:I107)</f>
        <v>0</v>
      </c>
      <c r="K107" s="363">
        <f>ROUND(AVERAGE(J107:J108),0)</f>
        <v>0</v>
      </c>
      <c r="L107" s="361">
        <f>E107*K107</f>
        <v>0</v>
      </c>
      <c r="M107" s="205" t="str">
        <f xml:space="preserve">
IF(OR(G107&gt;G108,H107&gt;H108,I107&gt;I108),'Zdroj dat (skrýt)'!$B$33,
IF(OR(G107&gt;'Zdroj dat (skrýt)'!$B$37*J107,H107&gt;'Zdroj dat (skrýt)'!$B$37*J107,I107&gt;'Zdroj dat (skrýt)'!$B$37*J107),'Zdroj dat (skrýt)'!$B$36,
""))</f>
        <v/>
      </c>
      <c r="N107" s="286"/>
    </row>
    <row r="108" spans="1:14" x14ac:dyDescent="0.2">
      <c r="A108" s="226" t="s">
        <v>291</v>
      </c>
      <c r="B108" s="348"/>
      <c r="C108" s="381"/>
      <c r="D108" s="358"/>
      <c r="E108" s="344"/>
      <c r="F108" s="248" t="s">
        <v>225</v>
      </c>
      <c r="G108" s="193"/>
      <c r="H108" s="193"/>
      <c r="I108" s="193"/>
      <c r="J108" s="229">
        <f>SUM(G108:I108)</f>
        <v>0</v>
      </c>
      <c r="K108" s="364"/>
      <c r="L108" s="362"/>
      <c r="M108" s="205" t="str">
        <f xml:space="preserve">
IF(OR(G108&gt;'Zdroj dat (skrýt)'!$B$37*J108,H108&gt;'Zdroj dat (skrýt)'!$B$37*J108,I108&gt;'Zdroj dat (skrýt)'!$B$37*J108),'Zdroj dat (skrýt)'!$B$36,
"")</f>
        <v/>
      </c>
      <c r="N108" s="286"/>
    </row>
    <row r="109" spans="1:14" ht="9.9499999999999993" customHeight="1" x14ac:dyDescent="0.2">
      <c r="A109" s="230"/>
      <c r="B109" s="348"/>
      <c r="C109" s="381"/>
      <c r="D109" s="249"/>
      <c r="E109" s="232"/>
      <c r="F109" s="232"/>
      <c r="G109" s="233" t="s">
        <v>413</v>
      </c>
      <c r="H109" s="233" t="s">
        <v>413</v>
      </c>
      <c r="I109" s="233" t="s">
        <v>413</v>
      </c>
      <c r="J109" s="234"/>
      <c r="K109" s="234"/>
      <c r="L109" s="234"/>
      <c r="N109" s="286"/>
    </row>
    <row r="110" spans="1:14" x14ac:dyDescent="0.2">
      <c r="A110" s="226" t="s">
        <v>292</v>
      </c>
      <c r="B110" s="348"/>
      <c r="C110" s="381"/>
      <c r="D110" s="357" t="s">
        <v>250</v>
      </c>
      <c r="E110" s="343">
        <v>1000</v>
      </c>
      <c r="F110" s="248" t="s">
        <v>304</v>
      </c>
      <c r="G110" s="193"/>
      <c r="H110" s="193"/>
      <c r="I110" s="193"/>
      <c r="J110" s="229">
        <f>SUM(G110:I110)</f>
        <v>0</v>
      </c>
      <c r="K110" s="363">
        <f>ROUND(AVERAGE(J110:J111),0)</f>
        <v>0</v>
      </c>
      <c r="L110" s="361">
        <f>E110*K110</f>
        <v>0</v>
      </c>
      <c r="M110" s="205" t="str">
        <f xml:space="preserve">
IF(OR(G110&gt;G111,H110&gt;H111,I110&gt;I111),'Zdroj dat (skrýt)'!$B$33,
IF(OR(G110&gt;'Zdroj dat (skrýt)'!$B$37*J110,H110&gt;'Zdroj dat (skrýt)'!$B$37*J110,I110&gt;'Zdroj dat (skrýt)'!$B$37*J110),'Zdroj dat (skrýt)'!$B$36,
""))</f>
        <v/>
      </c>
      <c r="N110" s="286"/>
    </row>
    <row r="111" spans="1:14" x14ac:dyDescent="0.2">
      <c r="A111" s="226" t="s">
        <v>293</v>
      </c>
      <c r="B111" s="348"/>
      <c r="C111" s="381"/>
      <c r="D111" s="358"/>
      <c r="E111" s="344"/>
      <c r="F111" s="248" t="s">
        <v>225</v>
      </c>
      <c r="G111" s="193"/>
      <c r="H111" s="193"/>
      <c r="I111" s="193"/>
      <c r="J111" s="229">
        <f>SUM(G111:I111)</f>
        <v>0</v>
      </c>
      <c r="K111" s="364"/>
      <c r="L111" s="362"/>
      <c r="M111" s="205" t="str">
        <f xml:space="preserve">
IF(OR(G111&gt;'Zdroj dat (skrýt)'!$B$37*J111,H111&gt;'Zdroj dat (skrýt)'!$B$37*J111,I111&gt;'Zdroj dat (skrýt)'!$B$37*J111),'Zdroj dat (skrýt)'!$B$36,
"")</f>
        <v/>
      </c>
      <c r="N111" s="286"/>
    </row>
    <row r="112" spans="1:14" ht="9.9499999999999993" customHeight="1" x14ac:dyDescent="0.2">
      <c r="A112" s="230"/>
      <c r="B112" s="348"/>
      <c r="C112" s="381"/>
      <c r="D112" s="249" t="s">
        <v>251</v>
      </c>
      <c r="E112" s="232"/>
      <c r="F112" s="232"/>
      <c r="G112" s="233" t="s">
        <v>413</v>
      </c>
      <c r="H112" s="233" t="s">
        <v>413</v>
      </c>
      <c r="I112" s="233" t="s">
        <v>413</v>
      </c>
      <c r="J112" s="234"/>
      <c r="K112" s="234"/>
      <c r="L112" s="234"/>
      <c r="N112" s="286"/>
    </row>
    <row r="113" spans="1:14" x14ac:dyDescent="0.2">
      <c r="A113" s="226" t="s">
        <v>294</v>
      </c>
      <c r="B113" s="348"/>
      <c r="C113" s="381"/>
      <c r="D113" s="357" t="s">
        <v>252</v>
      </c>
      <c r="E113" s="343">
        <v>1200</v>
      </c>
      <c r="F113" s="248" t="s">
        <v>304</v>
      </c>
      <c r="G113" s="193"/>
      <c r="H113" s="193"/>
      <c r="I113" s="193"/>
      <c r="J113" s="229">
        <f>SUM(G113:I113)</f>
        <v>0</v>
      </c>
      <c r="K113" s="363">
        <f>ROUND(AVERAGE(J113:J114),0)</f>
        <v>0</v>
      </c>
      <c r="L113" s="361">
        <f>E113*K113</f>
        <v>0</v>
      </c>
      <c r="M113" s="205" t="str">
        <f xml:space="preserve">
IF(OR(G113&gt;G114,H113&gt;H114,I113&gt;I114),'Zdroj dat (skrýt)'!$B$33,
IF(OR(G113&gt;'Zdroj dat (skrýt)'!$B$37*J113,H113&gt;'Zdroj dat (skrýt)'!$B$37*J113,I113&gt;'Zdroj dat (skrýt)'!$B$37*J113),'Zdroj dat (skrýt)'!$B$36,
""))</f>
        <v/>
      </c>
      <c r="N113" s="286"/>
    </row>
    <row r="114" spans="1:14" x14ac:dyDescent="0.2">
      <c r="A114" s="226" t="s">
        <v>295</v>
      </c>
      <c r="B114" s="348"/>
      <c r="C114" s="381"/>
      <c r="D114" s="358"/>
      <c r="E114" s="344"/>
      <c r="F114" s="248" t="s">
        <v>225</v>
      </c>
      <c r="G114" s="193"/>
      <c r="H114" s="193"/>
      <c r="I114" s="193"/>
      <c r="J114" s="229">
        <f>SUM(G114:I114)</f>
        <v>0</v>
      </c>
      <c r="K114" s="364"/>
      <c r="L114" s="362"/>
      <c r="M114" s="205" t="str">
        <f xml:space="preserve">
IF(OR(G114&gt;'Zdroj dat (skrýt)'!$B$37*J114,H114&gt;'Zdroj dat (skrýt)'!$B$37*J114,I114&gt;'Zdroj dat (skrýt)'!$B$37*J114),'Zdroj dat (skrýt)'!$B$36,
"")</f>
        <v/>
      </c>
      <c r="N114" s="286"/>
    </row>
    <row r="115" spans="1:14" ht="9.9499999999999993" customHeight="1" x14ac:dyDescent="0.2">
      <c r="A115" s="230"/>
      <c r="B115" s="348"/>
      <c r="C115" s="381"/>
      <c r="D115" s="249"/>
      <c r="E115" s="232"/>
      <c r="F115" s="232"/>
      <c r="G115" s="233" t="s">
        <v>413</v>
      </c>
      <c r="H115" s="233" t="s">
        <v>413</v>
      </c>
      <c r="I115" s="233" t="s">
        <v>413</v>
      </c>
      <c r="J115" s="234"/>
      <c r="K115" s="234"/>
      <c r="L115" s="234"/>
      <c r="N115" s="286"/>
    </row>
    <row r="116" spans="1:14" x14ac:dyDescent="0.2">
      <c r="A116" s="226" t="s">
        <v>296</v>
      </c>
      <c r="B116" s="348"/>
      <c r="C116" s="381"/>
      <c r="D116" s="345" t="s">
        <v>418</v>
      </c>
      <c r="E116" s="343">
        <v>4</v>
      </c>
      <c r="F116" s="248" t="s">
        <v>304</v>
      </c>
      <c r="G116" s="193"/>
      <c r="H116" s="193"/>
      <c r="I116" s="193"/>
      <c r="J116" s="229">
        <f>SUM(G116:I116)</f>
        <v>0</v>
      </c>
      <c r="K116" s="363">
        <f>ROUND(AVERAGE(J116:J117),0)</f>
        <v>0</v>
      </c>
      <c r="L116" s="361">
        <f>E116*K116</f>
        <v>0</v>
      </c>
      <c r="M116" s="205" t="str">
        <f xml:space="preserve">
IF(OR(G116&gt;G117,H116&gt;H117,I116&gt;I117),'Zdroj dat (skrýt)'!$B$33,
IF(OR(G116&gt;'Zdroj dat (skrýt)'!$B$37*J116,H116&gt;'Zdroj dat (skrýt)'!$B$37*J116,I116&gt;'Zdroj dat (skrýt)'!$B$37*J116),'Zdroj dat (skrýt)'!$B$36,
""))</f>
        <v/>
      </c>
      <c r="N116" s="286"/>
    </row>
    <row r="117" spans="1:14" x14ac:dyDescent="0.2">
      <c r="A117" s="226" t="s">
        <v>297</v>
      </c>
      <c r="B117" s="348"/>
      <c r="C117" s="381"/>
      <c r="D117" s="346"/>
      <c r="E117" s="344"/>
      <c r="F117" s="248" t="s">
        <v>225</v>
      </c>
      <c r="G117" s="193"/>
      <c r="H117" s="193"/>
      <c r="I117" s="193"/>
      <c r="J117" s="229">
        <f>SUM(G117:I117)</f>
        <v>0</v>
      </c>
      <c r="K117" s="364"/>
      <c r="L117" s="362"/>
      <c r="M117" s="205" t="str">
        <f xml:space="preserve">
IF(OR(G117&gt;'Zdroj dat (skrýt)'!$B$37*J117,H117&gt;'Zdroj dat (skrýt)'!$B$37*J117,I117&gt;'Zdroj dat (skrýt)'!$B$37*J117),'Zdroj dat (skrýt)'!$B$36,
"")</f>
        <v/>
      </c>
      <c r="N117" s="286"/>
    </row>
    <row r="118" spans="1:14" ht="9.9499999999999993" customHeight="1" x14ac:dyDescent="0.2">
      <c r="A118" s="230"/>
      <c r="B118" s="348"/>
      <c r="C118" s="381"/>
      <c r="D118" s="249"/>
      <c r="E118" s="232"/>
      <c r="F118" s="232"/>
      <c r="G118" s="233" t="s">
        <v>413</v>
      </c>
      <c r="H118" s="233" t="s">
        <v>413</v>
      </c>
      <c r="I118" s="233" t="s">
        <v>413</v>
      </c>
      <c r="J118" s="234"/>
      <c r="K118" s="234"/>
      <c r="L118" s="234"/>
      <c r="N118" s="286"/>
    </row>
    <row r="119" spans="1:14" x14ac:dyDescent="0.2">
      <c r="A119" s="226" t="s">
        <v>298</v>
      </c>
      <c r="B119" s="348"/>
      <c r="C119" s="381"/>
      <c r="D119" s="357" t="s">
        <v>253</v>
      </c>
      <c r="E119" s="343">
        <v>1800</v>
      </c>
      <c r="F119" s="248" t="s">
        <v>304</v>
      </c>
      <c r="G119" s="193"/>
      <c r="H119" s="193"/>
      <c r="I119" s="193"/>
      <c r="J119" s="229">
        <f>SUM(G119:I119)</f>
        <v>0</v>
      </c>
      <c r="K119" s="363">
        <f>ROUND(AVERAGE(J119:J120),0)</f>
        <v>0</v>
      </c>
      <c r="L119" s="361">
        <f>E119*K119</f>
        <v>0</v>
      </c>
      <c r="M119" s="205" t="str">
        <f xml:space="preserve">
IF(OR(G119&gt;G120,H119&gt;H120,I119&gt;I120),'Zdroj dat (skrýt)'!$B$33,
IF(OR(G119&gt;'Zdroj dat (skrýt)'!$B$37*J119,H119&gt;'Zdroj dat (skrýt)'!$B$37*J119,I119&gt;'Zdroj dat (skrýt)'!$B$37*J119),'Zdroj dat (skrýt)'!$B$36,
""))</f>
        <v/>
      </c>
      <c r="N119" s="286"/>
    </row>
    <row r="120" spans="1:14" x14ac:dyDescent="0.2">
      <c r="A120" s="226" t="s">
        <v>299</v>
      </c>
      <c r="B120" s="348"/>
      <c r="C120" s="381"/>
      <c r="D120" s="358"/>
      <c r="E120" s="344"/>
      <c r="F120" s="248" t="s">
        <v>225</v>
      </c>
      <c r="G120" s="193"/>
      <c r="H120" s="193"/>
      <c r="I120" s="193"/>
      <c r="J120" s="229">
        <f>SUM(G120:I120)</f>
        <v>0</v>
      </c>
      <c r="K120" s="364"/>
      <c r="L120" s="362"/>
      <c r="M120" s="205" t="str">
        <f xml:space="preserve">
IF(OR(G120&gt;'Zdroj dat (skrýt)'!$B$37*J120,H120&gt;'Zdroj dat (skrýt)'!$B$37*J120,I120&gt;'Zdroj dat (skrýt)'!$B$37*J120),'Zdroj dat (skrýt)'!$B$36,
"")</f>
        <v/>
      </c>
      <c r="N120" s="286"/>
    </row>
    <row r="121" spans="1:14" ht="9.9499999999999993" customHeight="1" x14ac:dyDescent="0.2">
      <c r="A121" s="230"/>
      <c r="B121" s="348"/>
      <c r="C121" s="381"/>
      <c r="D121" s="250" t="s">
        <v>254</v>
      </c>
      <c r="E121" s="232"/>
      <c r="F121" s="232"/>
      <c r="G121" s="233" t="s">
        <v>413</v>
      </c>
      <c r="H121" s="233" t="s">
        <v>413</v>
      </c>
      <c r="I121" s="233" t="s">
        <v>413</v>
      </c>
      <c r="J121" s="234"/>
      <c r="K121" s="234"/>
      <c r="L121" s="234"/>
      <c r="N121" s="286"/>
    </row>
    <row r="122" spans="1:14" x14ac:dyDescent="0.2">
      <c r="A122" s="226" t="s">
        <v>300</v>
      </c>
      <c r="B122" s="348"/>
      <c r="C122" s="381"/>
      <c r="D122" s="345" t="s">
        <v>255</v>
      </c>
      <c r="E122" s="343">
        <v>2500</v>
      </c>
      <c r="F122" s="248" t="s">
        <v>304</v>
      </c>
      <c r="G122" s="193"/>
      <c r="H122" s="193"/>
      <c r="I122" s="193"/>
      <c r="J122" s="229">
        <f>SUM(G122:I122)</f>
        <v>0</v>
      </c>
      <c r="K122" s="363">
        <f>ROUND(AVERAGE(J122:J123),0)</f>
        <v>0</v>
      </c>
      <c r="L122" s="361">
        <f>E122*K122</f>
        <v>0</v>
      </c>
      <c r="M122" s="205" t="str">
        <f xml:space="preserve">
IF(OR(G122&gt;G123,H122&gt;H123,I122&gt;I123),'Zdroj dat (skrýt)'!$B$33,
IF(OR(G122&gt;'Zdroj dat (skrýt)'!$B$37*J122,H122&gt;'Zdroj dat (skrýt)'!$B$37*J122,I122&gt;'Zdroj dat (skrýt)'!$B$37*J122),'Zdroj dat (skrýt)'!$B$36,
""))</f>
        <v/>
      </c>
      <c r="N122" s="286"/>
    </row>
    <row r="123" spans="1:14" x14ac:dyDescent="0.2">
      <c r="A123" s="223" t="s">
        <v>301</v>
      </c>
      <c r="B123" s="348"/>
      <c r="C123" s="381"/>
      <c r="D123" s="346"/>
      <c r="E123" s="344"/>
      <c r="F123" s="248" t="s">
        <v>225</v>
      </c>
      <c r="G123" s="193"/>
      <c r="H123" s="193"/>
      <c r="I123" s="193"/>
      <c r="J123" s="229">
        <f>SUM(G123:I123)</f>
        <v>0</v>
      </c>
      <c r="K123" s="364"/>
      <c r="L123" s="362"/>
      <c r="M123" s="205" t="str">
        <f xml:space="preserve">
IF(OR(G123&gt;'Zdroj dat (skrýt)'!$B$37*J123,H123&gt;'Zdroj dat (skrýt)'!$B$37*J123,I123&gt;'Zdroj dat (skrýt)'!$B$37*J123),'Zdroj dat (skrýt)'!$B$36,
"")</f>
        <v/>
      </c>
      <c r="N123" s="286"/>
    </row>
    <row r="124" spans="1:14" ht="9.9499999999999993" customHeight="1" x14ac:dyDescent="0.2">
      <c r="A124" s="230"/>
      <c r="B124" s="348"/>
      <c r="C124" s="381"/>
      <c r="D124" s="249" t="s">
        <v>256</v>
      </c>
      <c r="E124" s="232"/>
      <c r="F124" s="232"/>
      <c r="G124" s="233" t="s">
        <v>413</v>
      </c>
      <c r="H124" s="233" t="s">
        <v>413</v>
      </c>
      <c r="I124" s="233" t="s">
        <v>413</v>
      </c>
      <c r="J124" s="234"/>
      <c r="K124" s="234"/>
      <c r="L124" s="234"/>
      <c r="N124" s="286"/>
    </row>
    <row r="125" spans="1:14" x14ac:dyDescent="0.2">
      <c r="A125" s="226" t="s">
        <v>302</v>
      </c>
      <c r="B125" s="348"/>
      <c r="C125" s="381"/>
      <c r="D125" s="345" t="s">
        <v>328</v>
      </c>
      <c r="E125" s="343">
        <v>100</v>
      </c>
      <c r="F125" s="248" t="s">
        <v>304</v>
      </c>
      <c r="G125" s="193"/>
      <c r="H125" s="193"/>
      <c r="I125" s="193"/>
      <c r="J125" s="229">
        <f>SUM(G125:I125)</f>
        <v>0</v>
      </c>
      <c r="K125" s="363">
        <f>ROUND(AVERAGE(J125:J126),0)</f>
        <v>0</v>
      </c>
      <c r="L125" s="361">
        <f>E125*K125</f>
        <v>0</v>
      </c>
      <c r="M125" s="205" t="str">
        <f xml:space="preserve">
IF(OR(G125&gt;G126,H125&gt;H126,I125&gt;I126),'Zdroj dat (skrýt)'!$B$33,
IF(OR(G125&gt;'Zdroj dat (skrýt)'!$B$37*J125,H125&gt;'Zdroj dat (skrýt)'!$B$37*J125,I125&gt;'Zdroj dat (skrýt)'!$B$37*J125),'Zdroj dat (skrýt)'!$B$36,
""))</f>
        <v/>
      </c>
      <c r="N125" s="286"/>
    </row>
    <row r="126" spans="1:14" x14ac:dyDescent="0.2">
      <c r="A126" s="226" t="s">
        <v>303</v>
      </c>
      <c r="B126" s="348"/>
      <c r="C126" s="381"/>
      <c r="D126" s="346"/>
      <c r="E126" s="344"/>
      <c r="F126" s="248" t="s">
        <v>225</v>
      </c>
      <c r="G126" s="193"/>
      <c r="H126" s="193"/>
      <c r="I126" s="193"/>
      <c r="J126" s="229">
        <f>SUM(G126:I126)</f>
        <v>0</v>
      </c>
      <c r="K126" s="364"/>
      <c r="L126" s="362"/>
      <c r="M126" s="205" t="str">
        <f xml:space="preserve">
IF(OR(G126&gt;'Zdroj dat (skrýt)'!$B$37*J126,H126&gt;'Zdroj dat (skrýt)'!$B$37*J126,I126&gt;'Zdroj dat (skrýt)'!$B$37*J126),'Zdroj dat (skrýt)'!$B$36,
"")</f>
        <v/>
      </c>
      <c r="N126" s="286"/>
    </row>
    <row r="127" spans="1:14" ht="9.9499999999999993" customHeight="1" x14ac:dyDescent="0.2">
      <c r="A127" s="230"/>
      <c r="B127" s="348"/>
      <c r="C127" s="381"/>
      <c r="D127" s="249"/>
      <c r="E127" s="232"/>
      <c r="F127" s="232"/>
      <c r="G127" s="233" t="s">
        <v>413</v>
      </c>
      <c r="H127" s="233" t="s">
        <v>413</v>
      </c>
      <c r="I127" s="233" t="s">
        <v>413</v>
      </c>
      <c r="J127" s="234"/>
      <c r="K127" s="234"/>
      <c r="L127" s="234"/>
      <c r="N127" s="286"/>
    </row>
    <row r="128" spans="1:14" x14ac:dyDescent="0.2">
      <c r="A128" s="226" t="s">
        <v>390</v>
      </c>
      <c r="B128" s="348"/>
      <c r="C128" s="381"/>
      <c r="D128" s="345" t="s">
        <v>329</v>
      </c>
      <c r="E128" s="343">
        <v>50</v>
      </c>
      <c r="F128" s="248" t="s">
        <v>304</v>
      </c>
      <c r="G128" s="193"/>
      <c r="H128" s="193"/>
      <c r="I128" s="193"/>
      <c r="J128" s="229">
        <f>SUM(G128:I128)</f>
        <v>0</v>
      </c>
      <c r="K128" s="363">
        <f>ROUND(AVERAGE(J128:J129),0)</f>
        <v>0</v>
      </c>
      <c r="L128" s="361">
        <f>E128*K128</f>
        <v>0</v>
      </c>
      <c r="M128" s="205" t="str">
        <f xml:space="preserve">
IF(OR(G128&gt;G129,H128&gt;H129,I128&gt;I129),'Zdroj dat (skrýt)'!$B$33,
IF(OR(G128&gt;'Zdroj dat (skrýt)'!$B$37*J128,H128&gt;'Zdroj dat (skrýt)'!$B$37*J128,I128&gt;'Zdroj dat (skrýt)'!$B$37*J128),'Zdroj dat (skrýt)'!$B$36,
""))</f>
        <v/>
      </c>
      <c r="N128" s="286"/>
    </row>
    <row r="129" spans="1:14" x14ac:dyDescent="0.2">
      <c r="A129" s="226" t="s">
        <v>391</v>
      </c>
      <c r="B129" s="348"/>
      <c r="C129" s="381"/>
      <c r="D129" s="346"/>
      <c r="E129" s="344"/>
      <c r="F129" s="248" t="s">
        <v>225</v>
      </c>
      <c r="G129" s="193"/>
      <c r="H129" s="193"/>
      <c r="I129" s="193"/>
      <c r="J129" s="229">
        <f>SUM(G129:I129)</f>
        <v>0</v>
      </c>
      <c r="K129" s="364"/>
      <c r="L129" s="362"/>
      <c r="M129" s="205" t="str">
        <f xml:space="preserve">
IF(OR(G129&gt;'Zdroj dat (skrýt)'!$B$37*J129,H129&gt;'Zdroj dat (skrýt)'!$B$37*J129,I129&gt;'Zdroj dat (skrýt)'!$B$37*J129),'Zdroj dat (skrýt)'!$B$36,
"")</f>
        <v/>
      </c>
      <c r="N129" s="286"/>
    </row>
    <row r="130" spans="1:14" ht="9.9499999999999993" customHeight="1" x14ac:dyDescent="0.2">
      <c r="A130" s="230"/>
      <c r="B130" s="348"/>
      <c r="C130" s="381"/>
      <c r="D130" s="249" t="s">
        <v>257</v>
      </c>
      <c r="E130" s="232"/>
      <c r="F130" s="232"/>
      <c r="G130" s="233" t="s">
        <v>413</v>
      </c>
      <c r="H130" s="233" t="s">
        <v>413</v>
      </c>
      <c r="I130" s="233" t="s">
        <v>413</v>
      </c>
      <c r="J130" s="234"/>
      <c r="K130" s="234"/>
      <c r="L130" s="234"/>
      <c r="N130" s="286"/>
    </row>
    <row r="131" spans="1:14" x14ac:dyDescent="0.2">
      <c r="A131" s="226" t="s">
        <v>392</v>
      </c>
      <c r="B131" s="348"/>
      <c r="C131" s="381"/>
      <c r="D131" s="345" t="s">
        <v>258</v>
      </c>
      <c r="E131" s="343">
        <v>400</v>
      </c>
      <c r="F131" s="248" t="s">
        <v>304</v>
      </c>
      <c r="G131" s="193"/>
      <c r="H131" s="193"/>
      <c r="I131" s="193"/>
      <c r="J131" s="229">
        <f>SUM(G131:I131)</f>
        <v>0</v>
      </c>
      <c r="K131" s="363">
        <f>ROUND(AVERAGE(J131:J132),0)</f>
        <v>0</v>
      </c>
      <c r="L131" s="361">
        <f>E131*K131</f>
        <v>0</v>
      </c>
      <c r="M131" s="205" t="str">
        <f xml:space="preserve">
IF(OR(G131&gt;G132,H131&gt;H132,I131&gt;I132),'Zdroj dat (skrýt)'!$B$33,
IF(OR(G131&gt;'Zdroj dat (skrýt)'!$B$37*J131,H131&gt;'Zdroj dat (skrýt)'!$B$37*J131,I131&gt;'Zdroj dat (skrýt)'!$B$37*J131),'Zdroj dat (skrýt)'!$B$36,
""))</f>
        <v/>
      </c>
      <c r="N131" s="286"/>
    </row>
    <row r="132" spans="1:14" x14ac:dyDescent="0.2">
      <c r="A132" s="226" t="s">
        <v>393</v>
      </c>
      <c r="B132" s="348"/>
      <c r="C132" s="381"/>
      <c r="D132" s="346"/>
      <c r="E132" s="344"/>
      <c r="F132" s="248" t="s">
        <v>225</v>
      </c>
      <c r="G132" s="193"/>
      <c r="H132" s="193"/>
      <c r="I132" s="193"/>
      <c r="J132" s="229">
        <f>SUM(G132:I132)</f>
        <v>0</v>
      </c>
      <c r="K132" s="364"/>
      <c r="L132" s="362"/>
      <c r="M132" s="205" t="str">
        <f xml:space="preserve">
IF(OR(G132&gt;'Zdroj dat (skrýt)'!$B$37*J132,H132&gt;'Zdroj dat (skrýt)'!$B$37*J132,I132&gt;'Zdroj dat (skrýt)'!$B$37*J132),'Zdroj dat (skrýt)'!$B$36,
"")</f>
        <v/>
      </c>
      <c r="N132" s="286"/>
    </row>
    <row r="133" spans="1:14" ht="9.9499999999999993" customHeight="1" x14ac:dyDescent="0.2">
      <c r="A133" s="230"/>
      <c r="B133" s="348"/>
      <c r="C133" s="381"/>
      <c r="D133" s="249"/>
      <c r="E133" s="232"/>
      <c r="F133" s="232"/>
      <c r="G133" s="233" t="s">
        <v>413</v>
      </c>
      <c r="H133" s="233" t="s">
        <v>413</v>
      </c>
      <c r="I133" s="233" t="s">
        <v>413</v>
      </c>
      <c r="J133" s="234"/>
      <c r="K133" s="234"/>
      <c r="L133" s="234"/>
      <c r="N133" s="286"/>
    </row>
    <row r="134" spans="1:14" x14ac:dyDescent="0.2">
      <c r="A134" s="226" t="s">
        <v>394</v>
      </c>
      <c r="B134" s="348"/>
      <c r="C134" s="381"/>
      <c r="D134" s="345" t="s">
        <v>417</v>
      </c>
      <c r="E134" s="343">
        <v>1</v>
      </c>
      <c r="F134" s="248" t="s">
        <v>304</v>
      </c>
      <c r="G134" s="193"/>
      <c r="H134" s="193"/>
      <c r="I134" s="193"/>
      <c r="J134" s="229">
        <f>SUM(G134:I134)</f>
        <v>0</v>
      </c>
      <c r="K134" s="363">
        <f>ROUND(AVERAGE(J134:J135),0)</f>
        <v>0</v>
      </c>
      <c r="L134" s="361">
        <f>E134*K134</f>
        <v>0</v>
      </c>
      <c r="M134" s="205" t="str">
        <f xml:space="preserve">
IF(OR(G134&gt;G135,H134&gt;H135,I134&gt;I135),'Zdroj dat (skrýt)'!$B$33,
IF(OR(G134&gt;'Zdroj dat (skrýt)'!$B$37*J134,H134&gt;'Zdroj dat (skrýt)'!$B$37*J134,I134&gt;'Zdroj dat (skrýt)'!$B$37*J134),'Zdroj dat (skrýt)'!$B$36,
""))</f>
        <v/>
      </c>
      <c r="N134" s="286"/>
    </row>
    <row r="135" spans="1:14" ht="15.75" thickBot="1" x14ac:dyDescent="0.25">
      <c r="A135" s="236" t="s">
        <v>395</v>
      </c>
      <c r="B135" s="349"/>
      <c r="C135" s="382"/>
      <c r="D135" s="359"/>
      <c r="E135" s="360"/>
      <c r="F135" s="251" t="s">
        <v>225</v>
      </c>
      <c r="G135" s="194"/>
      <c r="H135" s="194"/>
      <c r="I135" s="194"/>
      <c r="J135" s="238">
        <f>SUM(G135:I135)</f>
        <v>0</v>
      </c>
      <c r="K135" s="370"/>
      <c r="L135" s="369"/>
      <c r="M135" s="205" t="str">
        <f xml:space="preserve">
IF(OR(G135&gt;'Zdroj dat (skrýt)'!$B$37*J135,H135&gt;'Zdroj dat (skrýt)'!$B$37*J135,I135&gt;'Zdroj dat (skrýt)'!$B$37*J135),'Zdroj dat (skrýt)'!$B$36,
"")</f>
        <v/>
      </c>
      <c r="N135" s="286"/>
    </row>
    <row r="136" spans="1:14" ht="32.25" customHeight="1" x14ac:dyDescent="0.2">
      <c r="A136" s="252"/>
      <c r="B136" s="239"/>
      <c r="C136" s="239"/>
      <c r="D136" s="239"/>
      <c r="E136" s="239" t="s">
        <v>259</v>
      </c>
      <c r="F136" s="239"/>
      <c r="G136" s="371" t="s">
        <v>421</v>
      </c>
      <c r="H136" s="372"/>
      <c r="I136" s="372"/>
      <c r="J136" s="372"/>
      <c r="K136" s="373"/>
      <c r="L136" s="243"/>
      <c r="N136" s="120"/>
    </row>
    <row r="137" spans="1:14" ht="39.75" customHeight="1" thickBot="1" x14ac:dyDescent="0.25">
      <c r="A137" s="304" t="s">
        <v>217</v>
      </c>
      <c r="B137" s="219" t="s">
        <v>411</v>
      </c>
      <c r="C137" s="219"/>
      <c r="D137" s="219" t="s">
        <v>220</v>
      </c>
      <c r="E137" s="219" t="s">
        <v>337</v>
      </c>
      <c r="F137" s="219"/>
      <c r="G137" s="221" t="s">
        <v>221</v>
      </c>
      <c r="H137" s="221" t="s">
        <v>335</v>
      </c>
      <c r="I137" s="221" t="s">
        <v>222</v>
      </c>
      <c r="J137" s="222" t="s">
        <v>500</v>
      </c>
      <c r="K137" s="222" t="s">
        <v>501</v>
      </c>
      <c r="L137" s="208" t="s">
        <v>219</v>
      </c>
      <c r="N137" s="120"/>
    </row>
    <row r="138" spans="1:14" x14ac:dyDescent="0.2">
      <c r="A138" s="226" t="s">
        <v>396</v>
      </c>
      <c r="B138" s="347" t="s">
        <v>338</v>
      </c>
      <c r="C138" s="378"/>
      <c r="D138" s="384" t="s">
        <v>311</v>
      </c>
      <c r="E138" s="350">
        <v>42000</v>
      </c>
      <c r="F138" s="253" t="s">
        <v>304</v>
      </c>
      <c r="G138" s="193"/>
      <c r="H138" s="193"/>
      <c r="I138" s="193"/>
      <c r="J138" s="229">
        <f>SUM(G138:I138)</f>
        <v>0</v>
      </c>
      <c r="K138" s="366">
        <f>ROUND(AVERAGE(J138:J139),0)</f>
        <v>0</v>
      </c>
      <c r="L138" s="365">
        <f>E138*K138</f>
        <v>0</v>
      </c>
      <c r="M138" s="205" t="str">
        <f xml:space="preserve">
IF(OR(G138&gt;G139,H138&gt;H139,I138&gt;I139),'Zdroj dat (skrýt)'!$B$33,
IF(OR(G138&gt;'Zdroj dat (skrýt)'!$B$37*J138,H138&gt;'Zdroj dat (skrýt)'!$B$37*J138,I138&gt;'Zdroj dat (skrýt)'!$B$37*J138),'Zdroj dat (skrýt)'!$B$36,
""))</f>
        <v/>
      </c>
      <c r="N138" s="286"/>
    </row>
    <row r="139" spans="1:14" x14ac:dyDescent="0.2">
      <c r="A139" s="226" t="s">
        <v>397</v>
      </c>
      <c r="B139" s="348"/>
      <c r="C139" s="379"/>
      <c r="D139" s="346"/>
      <c r="E139" s="351"/>
      <c r="F139" s="254" t="s">
        <v>225</v>
      </c>
      <c r="G139" s="194"/>
      <c r="H139" s="194"/>
      <c r="I139" s="194"/>
      <c r="J139" s="235">
        <f>SUM(G139:I139)</f>
        <v>0</v>
      </c>
      <c r="K139" s="364"/>
      <c r="L139" s="362"/>
      <c r="M139" s="205" t="str">
        <f xml:space="preserve">
IF(OR(G139&gt;'Zdroj dat (skrýt)'!$B$37*J139,H139&gt;'Zdroj dat (skrýt)'!$B$37*J139,I139&gt;'Zdroj dat (skrýt)'!$B$37*J139),'Zdroj dat (skrýt)'!$B$36,
"")</f>
        <v/>
      </c>
      <c r="N139" s="286"/>
    </row>
    <row r="140" spans="1:14" ht="9.9499999999999993" customHeight="1" x14ac:dyDescent="0.2">
      <c r="A140" s="230"/>
      <c r="B140" s="348"/>
      <c r="C140" s="379"/>
      <c r="D140" s="249"/>
      <c r="E140" s="232"/>
      <c r="F140" s="232"/>
      <c r="G140" s="233" t="s">
        <v>413</v>
      </c>
      <c r="H140" s="233" t="s">
        <v>413</v>
      </c>
      <c r="I140" s="233" t="s">
        <v>413</v>
      </c>
      <c r="J140" s="234"/>
      <c r="K140" s="234"/>
      <c r="L140" s="234"/>
      <c r="N140" s="286"/>
    </row>
    <row r="141" spans="1:14" x14ac:dyDescent="0.2">
      <c r="A141" s="226" t="s">
        <v>398</v>
      </c>
      <c r="B141" s="348"/>
      <c r="C141" s="379"/>
      <c r="D141" s="352" t="s">
        <v>260</v>
      </c>
      <c r="E141" s="355">
        <v>2500</v>
      </c>
      <c r="F141" s="253" t="s">
        <v>304</v>
      </c>
      <c r="G141" s="193"/>
      <c r="H141" s="193"/>
      <c r="I141" s="193"/>
      <c r="J141" s="229">
        <f>SUM(G141:I141)</f>
        <v>0</v>
      </c>
      <c r="K141" s="363">
        <f>ROUND(AVERAGE(J141:J142),0)</f>
        <v>0</v>
      </c>
      <c r="L141" s="361">
        <f>E141*K141</f>
        <v>0</v>
      </c>
      <c r="M141" s="205" t="str">
        <f xml:space="preserve">
IF(OR(G141&gt;G142,H141&gt;H142,I141&gt;I142),'Zdroj dat (skrýt)'!$B$33,
IF(OR(G141&gt;'Zdroj dat (skrýt)'!$B$37*J141,H141&gt;'Zdroj dat (skrýt)'!$B$37*J141,I141&gt;'Zdroj dat (skrýt)'!$B$37*J141),'Zdroj dat (skrýt)'!$B$36,
""))</f>
        <v/>
      </c>
      <c r="N141" s="286"/>
    </row>
    <row r="142" spans="1:14" x14ac:dyDescent="0.2">
      <c r="A142" s="226" t="s">
        <v>399</v>
      </c>
      <c r="B142" s="348"/>
      <c r="C142" s="379"/>
      <c r="D142" s="353"/>
      <c r="E142" s="351"/>
      <c r="F142" s="253" t="s">
        <v>225</v>
      </c>
      <c r="G142" s="193"/>
      <c r="H142" s="193"/>
      <c r="I142" s="193"/>
      <c r="J142" s="229">
        <f>SUM(G142:I142)</f>
        <v>0</v>
      </c>
      <c r="K142" s="364"/>
      <c r="L142" s="362"/>
      <c r="M142" s="205" t="str">
        <f xml:space="preserve">
IF(OR(G142&gt;'Zdroj dat (skrýt)'!$B$37*J142,H142&gt;'Zdroj dat (skrýt)'!$B$37*J142,I142&gt;'Zdroj dat (skrýt)'!$B$37*J142),'Zdroj dat (skrýt)'!$B$36,
"")</f>
        <v/>
      </c>
      <c r="N142" s="286"/>
    </row>
    <row r="143" spans="1:14" ht="9.9499999999999993" customHeight="1" x14ac:dyDescent="0.2">
      <c r="A143" s="230"/>
      <c r="B143" s="348"/>
      <c r="C143" s="379"/>
      <c r="D143" s="249"/>
      <c r="E143" s="232"/>
      <c r="F143" s="232"/>
      <c r="G143" s="233" t="s">
        <v>413</v>
      </c>
      <c r="H143" s="233" t="s">
        <v>413</v>
      </c>
      <c r="I143" s="233" t="s">
        <v>413</v>
      </c>
      <c r="J143" s="234"/>
      <c r="K143" s="234"/>
      <c r="L143" s="234"/>
      <c r="N143" s="286"/>
    </row>
    <row r="144" spans="1:14" x14ac:dyDescent="0.2">
      <c r="A144" s="226" t="s">
        <v>400</v>
      </c>
      <c r="B144" s="348"/>
      <c r="C144" s="379"/>
      <c r="D144" s="352" t="s">
        <v>261</v>
      </c>
      <c r="E144" s="355">
        <v>12800</v>
      </c>
      <c r="F144" s="253" t="s">
        <v>304</v>
      </c>
      <c r="G144" s="193"/>
      <c r="H144" s="193"/>
      <c r="I144" s="193"/>
      <c r="J144" s="229">
        <f>SUM(G144:I144)</f>
        <v>0</v>
      </c>
      <c r="K144" s="363">
        <f>ROUND(AVERAGE(J144:J145),0)</f>
        <v>0</v>
      </c>
      <c r="L144" s="361">
        <f>E144*K144</f>
        <v>0</v>
      </c>
      <c r="M144" s="205" t="str">
        <f xml:space="preserve">
IF(OR(G144&gt;G145,H144&gt;H145,I144&gt;I145),'Zdroj dat (skrýt)'!$B$33,
IF(OR(G144&gt;'Zdroj dat (skrýt)'!$B$37*J144,H144&gt;'Zdroj dat (skrýt)'!$B$37*J144,I144&gt;'Zdroj dat (skrýt)'!$B$37*J144),'Zdroj dat (skrýt)'!$B$36,
""))</f>
        <v/>
      </c>
      <c r="N144" s="286"/>
    </row>
    <row r="145" spans="1:14" x14ac:dyDescent="0.2">
      <c r="A145" s="226" t="s">
        <v>401</v>
      </c>
      <c r="B145" s="348"/>
      <c r="C145" s="379"/>
      <c r="D145" s="353" t="s">
        <v>261</v>
      </c>
      <c r="E145" s="351"/>
      <c r="F145" s="254" t="s">
        <v>225</v>
      </c>
      <c r="G145" s="194"/>
      <c r="H145" s="194"/>
      <c r="I145" s="194"/>
      <c r="J145" s="235">
        <f>SUM(G145:I145)</f>
        <v>0</v>
      </c>
      <c r="K145" s="364"/>
      <c r="L145" s="362"/>
      <c r="M145" s="205" t="str">
        <f xml:space="preserve">
IF(OR(G145&gt;'Zdroj dat (skrýt)'!$B$37*J145,H145&gt;'Zdroj dat (skrýt)'!$B$37*J145,I145&gt;'Zdroj dat (skrýt)'!$B$37*J145),'Zdroj dat (skrýt)'!$B$36,
"")</f>
        <v/>
      </c>
      <c r="N145" s="286"/>
    </row>
    <row r="146" spans="1:14" ht="9.9499999999999993" customHeight="1" x14ac:dyDescent="0.2">
      <c r="A146" s="230"/>
      <c r="B146" s="348"/>
      <c r="C146" s="379"/>
      <c r="D146" s="249"/>
      <c r="E146" s="232"/>
      <c r="F146" s="232"/>
      <c r="G146" s="233" t="s">
        <v>413</v>
      </c>
      <c r="H146" s="233" t="s">
        <v>413</v>
      </c>
      <c r="I146" s="233" t="s">
        <v>413</v>
      </c>
      <c r="J146" s="234"/>
      <c r="K146" s="234"/>
      <c r="L146" s="234"/>
      <c r="N146" s="286"/>
    </row>
    <row r="147" spans="1:14" x14ac:dyDescent="0.2">
      <c r="A147" s="226" t="s">
        <v>402</v>
      </c>
      <c r="B147" s="348"/>
      <c r="C147" s="379"/>
      <c r="D147" s="352" t="s">
        <v>262</v>
      </c>
      <c r="E147" s="355">
        <v>15600</v>
      </c>
      <c r="F147" s="255" t="s">
        <v>304</v>
      </c>
      <c r="G147" s="193"/>
      <c r="H147" s="193"/>
      <c r="I147" s="193"/>
      <c r="J147" s="229">
        <f>SUM(G147:I147)</f>
        <v>0</v>
      </c>
      <c r="K147" s="363">
        <f>ROUND(AVERAGE(J147:J148),0)</f>
        <v>0</v>
      </c>
      <c r="L147" s="361">
        <f>E147*K147</f>
        <v>0</v>
      </c>
      <c r="M147" s="205" t="str">
        <f xml:space="preserve">
IF(OR(G147&gt;G148,H147&gt;H148,I147&gt;I148),'Zdroj dat (skrýt)'!$B$33,
IF(OR(G147&gt;'Zdroj dat (skrýt)'!$B$37*J147,H147&gt;'Zdroj dat (skrýt)'!$B$37*J147,I147&gt;'Zdroj dat (skrýt)'!$B$37*J147),'Zdroj dat (skrýt)'!$B$36,
""))</f>
        <v/>
      </c>
      <c r="N147" s="286"/>
    </row>
    <row r="148" spans="1:14" x14ac:dyDescent="0.2">
      <c r="A148" s="236" t="s">
        <v>403</v>
      </c>
      <c r="B148" s="348"/>
      <c r="C148" s="379"/>
      <c r="D148" s="354" t="s">
        <v>262</v>
      </c>
      <c r="E148" s="356"/>
      <c r="F148" s="256" t="s">
        <v>225</v>
      </c>
      <c r="G148" s="194"/>
      <c r="H148" s="194"/>
      <c r="I148" s="194"/>
      <c r="J148" s="235">
        <f>SUM(G148:I148)</f>
        <v>0</v>
      </c>
      <c r="K148" s="367"/>
      <c r="L148" s="368"/>
      <c r="M148" s="205" t="str">
        <f xml:space="preserve">
IF(OR(G148&gt;'Zdroj dat (skrýt)'!$B$37*J148,H148&gt;'Zdroj dat (skrýt)'!$B$37*J148,I148&gt;'Zdroj dat (skrýt)'!$B$37*J148),'Zdroj dat (skrýt)'!$B$36,
"")</f>
        <v/>
      </c>
      <c r="N148" s="286"/>
    </row>
    <row r="149" spans="1:14" x14ac:dyDescent="0.2">
      <c r="B149" s="76"/>
      <c r="I149" s="76"/>
      <c r="J149"/>
      <c r="K149"/>
      <c r="N149" s="120"/>
    </row>
    <row r="150" spans="1:14" s="7" customFormat="1" ht="20.100000000000001" customHeight="1" thickBot="1" x14ac:dyDescent="0.35">
      <c r="A150" s="88" t="s">
        <v>504</v>
      </c>
      <c r="B150" s="3"/>
      <c r="C150" s="3"/>
      <c r="D150" s="3"/>
      <c r="E150" s="3"/>
      <c r="F150" s="3"/>
      <c r="G150" s="3"/>
      <c r="H150" s="3"/>
      <c r="I150" s="3"/>
      <c r="J150" s="3"/>
      <c r="K150" s="3"/>
      <c r="L150" s="3"/>
      <c r="M150"/>
      <c r="N150" s="116"/>
    </row>
    <row r="151" spans="1:14" s="7" customFormat="1" x14ac:dyDescent="0.2">
      <c r="A151" s="79" t="s">
        <v>516</v>
      </c>
      <c r="B151" s="203"/>
      <c r="C151" s="79"/>
      <c r="D151" s="79"/>
      <c r="E151" s="79"/>
      <c r="F151" s="79"/>
      <c r="G151" s="79"/>
      <c r="H151" s="79"/>
      <c r="I151" s="203"/>
      <c r="J151" s="101"/>
      <c r="K151" s="101"/>
      <c r="L151" s="101"/>
      <c r="M151"/>
      <c r="N151" s="116"/>
    </row>
    <row r="152" spans="1:14" s="7" customFormat="1" ht="15.75" x14ac:dyDescent="0.2">
      <c r="A152" s="214"/>
      <c r="B152" s="203"/>
      <c r="C152" s="203"/>
      <c r="D152" s="101"/>
      <c r="E152" s="101"/>
      <c r="F152" s="101"/>
      <c r="G152" s="101"/>
      <c r="H152" s="101"/>
      <c r="I152" s="101"/>
      <c r="J152" s="101"/>
      <c r="K152" s="101"/>
      <c r="L152" s="101"/>
      <c r="M152"/>
      <c r="N152" s="116"/>
    </row>
    <row r="153" spans="1:14" s="23" customFormat="1" ht="30" customHeight="1" thickBot="1" x14ac:dyDescent="0.25">
      <c r="A153" s="206" t="s">
        <v>506</v>
      </c>
      <c r="B153" s="306" t="s">
        <v>507</v>
      </c>
      <c r="C153" s="307" t="s">
        <v>508</v>
      </c>
      <c r="D153" s="208" t="s">
        <v>509</v>
      </c>
      <c r="E153" s="312"/>
      <c r="F153" s="209"/>
      <c r="G153"/>
      <c r="H153"/>
      <c r="I153"/>
      <c r="J153"/>
      <c r="K153"/>
      <c r="L153"/>
      <c r="M153"/>
      <c r="N153" s="120"/>
    </row>
    <row r="154" spans="1:14" s="7" customFormat="1" x14ac:dyDescent="0.2">
      <c r="A154" s="210" t="s">
        <v>53</v>
      </c>
      <c r="B154" s="308" t="s">
        <v>510</v>
      </c>
      <c r="C154" s="93">
        <v>100</v>
      </c>
      <c r="D154" s="310" t="s">
        <v>513</v>
      </c>
      <c r="E154" s="313"/>
      <c r="F154" s="205" t="str">
        <f xml:space="preserve">
IF(E154&gt;2000000,"Pozor! Vyplněná paušální sazba je vyšší než 2 000 000 Kč bez DPH.",
"")</f>
        <v/>
      </c>
      <c r="G154"/>
      <c r="H154"/>
      <c r="I154"/>
      <c r="J154"/>
      <c r="K154"/>
      <c r="L154"/>
      <c r="M154"/>
      <c r="N154" s="120"/>
    </row>
    <row r="155" spans="1:14" s="7" customFormat="1" x14ac:dyDescent="0.2">
      <c r="A155" s="337" t="s">
        <v>91</v>
      </c>
      <c r="B155" s="340" t="s">
        <v>511</v>
      </c>
      <c r="C155" s="309">
        <v>80</v>
      </c>
      <c r="D155" s="311" t="s">
        <v>513</v>
      </c>
      <c r="E155" s="313"/>
      <c r="F155" s="205" t="str">
        <f xml:space="preserve">
IF(E155&gt;2000000,"Pozor! Vyplněná paušální sazba je vyšší než 2 000 000 Kč bez DPH.",
"")</f>
        <v/>
      </c>
      <c r="G155"/>
      <c r="H155"/>
      <c r="I155"/>
      <c r="J155"/>
      <c r="K155"/>
      <c r="L155"/>
      <c r="M155"/>
      <c r="N155" s="120"/>
    </row>
    <row r="156" spans="1:14" s="7" customFormat="1" x14ac:dyDescent="0.2">
      <c r="A156" s="338"/>
      <c r="B156" s="341"/>
      <c r="C156" s="309">
        <v>20</v>
      </c>
      <c r="D156" s="311" t="s">
        <v>514</v>
      </c>
      <c r="E156" s="313"/>
      <c r="F156" s="205" t="str">
        <f xml:space="preserve">
IF(E156&gt;2000000,"Pozor! Vyplněná paušální sazba je vyšší než 2 000 000 Kč bez DPH.",
"")</f>
        <v/>
      </c>
      <c r="G156"/>
      <c r="H156"/>
      <c r="I156"/>
      <c r="J156"/>
      <c r="K156"/>
      <c r="L156"/>
      <c r="M156"/>
      <c r="N156" s="120"/>
    </row>
    <row r="157" spans="1:14" s="7" customFormat="1" x14ac:dyDescent="0.2">
      <c r="A157" s="337" t="s">
        <v>108</v>
      </c>
      <c r="B157" s="340" t="s">
        <v>512</v>
      </c>
      <c r="C157" s="309">
        <v>90</v>
      </c>
      <c r="D157" s="311" t="s">
        <v>513</v>
      </c>
      <c r="E157" s="313"/>
      <c r="F157" s="205" t="str">
        <f xml:space="preserve">
IF(E157&gt;2000000,"Pozor! Vyplněná paušální sazba je vyšší než 2 000 000 Kč bez DPH.",
"")</f>
        <v/>
      </c>
      <c r="G157"/>
      <c r="H157"/>
      <c r="I157"/>
      <c r="J157"/>
      <c r="K157"/>
      <c r="L157"/>
      <c r="M157"/>
      <c r="N157" s="120"/>
    </row>
    <row r="158" spans="1:14" s="7" customFormat="1" x14ac:dyDescent="0.2">
      <c r="A158" s="339"/>
      <c r="B158" s="342"/>
      <c r="C158" s="309">
        <v>10</v>
      </c>
      <c r="D158" s="311" t="s">
        <v>515</v>
      </c>
      <c r="E158" s="313"/>
      <c r="F158" s="205" t="str">
        <f xml:space="preserve">
IF(E158&gt;2000000,"Pozor! Vyplněná paušální sazba je vyšší než 2 000 000 Kč bez DPH.",
"")</f>
        <v/>
      </c>
      <c r="G158"/>
      <c r="H158"/>
      <c r="I158"/>
      <c r="J158"/>
      <c r="K158"/>
      <c r="L158"/>
      <c r="M158"/>
      <c r="N158" s="120"/>
    </row>
    <row r="159" spans="1:14" x14ac:dyDescent="0.2">
      <c r="A159" s="106"/>
      <c r="B159" s="257"/>
      <c r="C159" s="106"/>
      <c r="D159" s="106"/>
      <c r="E159" s="106"/>
      <c r="F159" s="106"/>
      <c r="G159" s="106"/>
      <c r="H159" s="106"/>
      <c r="I159" s="258"/>
      <c r="J159"/>
      <c r="K159"/>
      <c r="N159" s="120"/>
    </row>
    <row r="160" spans="1:14" ht="30" customHeight="1" thickBot="1" x14ac:dyDescent="0.35">
      <c r="A160" s="3" t="s">
        <v>263</v>
      </c>
      <c r="B160" s="3"/>
      <c r="C160" s="3"/>
      <c r="D160" s="3"/>
      <c r="E160" s="3"/>
      <c r="F160" s="3"/>
      <c r="G160" s="3"/>
      <c r="H160" s="3"/>
      <c r="I160" s="3"/>
      <c r="J160" s="3"/>
      <c r="K160" s="3"/>
      <c r="L160" s="3"/>
      <c r="N160" s="120"/>
    </row>
    <row r="161" spans="1:14" x14ac:dyDescent="0.2">
      <c r="A161" s="23" t="s">
        <v>312</v>
      </c>
      <c r="B161" s="203"/>
      <c r="C161" s="23"/>
      <c r="D161" s="23"/>
      <c r="E161" s="23"/>
      <c r="F161" s="23"/>
      <c r="G161" s="23"/>
      <c r="H161" s="23"/>
      <c r="I161" s="203"/>
      <c r="J161"/>
      <c r="K161"/>
      <c r="N161" s="120"/>
    </row>
    <row r="162" spans="1:14" ht="15.75" thickBot="1" x14ac:dyDescent="0.25">
      <c r="A162" s="23"/>
      <c r="B162" s="203"/>
      <c r="C162" s="203"/>
      <c r="D162" s="101"/>
      <c r="E162" s="101"/>
      <c r="F162" s="101"/>
      <c r="G162" s="101"/>
      <c r="H162" s="101"/>
      <c r="J162"/>
      <c r="K162"/>
      <c r="N162" s="120"/>
    </row>
    <row r="163" spans="1:14" ht="20.100000000000001" customHeight="1" thickBot="1" x14ac:dyDescent="0.25">
      <c r="C163" s="204" t="str">
        <f>IF(SUM(F170:F181)=0,"",SUM(F170:F181))</f>
        <v/>
      </c>
      <c r="D163" s="205"/>
      <c r="E163" s="205"/>
      <c r="F163" s="205"/>
      <c r="G163" s="205"/>
      <c r="H163" s="205"/>
      <c r="I163" s="259"/>
      <c r="J163"/>
      <c r="K163"/>
      <c r="N163" s="120"/>
    </row>
    <row r="164" spans="1:14" x14ac:dyDescent="0.2">
      <c r="B164" s="76"/>
      <c r="D164" s="101"/>
      <c r="E164" s="101"/>
      <c r="F164" s="101"/>
      <c r="G164" s="101"/>
      <c r="H164" s="101"/>
      <c r="J164"/>
      <c r="K164"/>
      <c r="N164" s="120"/>
    </row>
    <row r="165" spans="1:14" ht="20.100000000000001" customHeight="1" thickBot="1" x14ac:dyDescent="0.25">
      <c r="A165" s="11" t="s">
        <v>404</v>
      </c>
      <c r="B165" s="11"/>
      <c r="C165" s="11"/>
      <c r="D165" s="11"/>
      <c r="E165" s="11"/>
      <c r="F165" s="11"/>
      <c r="G165" s="11"/>
      <c r="H165" s="11"/>
      <c r="I165" s="11"/>
      <c r="J165" s="11"/>
      <c r="K165" s="11"/>
      <c r="L165" s="11"/>
      <c r="N165" s="120"/>
    </row>
    <row r="166" spans="1:14" x14ac:dyDescent="0.2">
      <c r="A166" s="260" t="s">
        <v>313</v>
      </c>
      <c r="B166" s="203"/>
      <c r="C166" s="203"/>
      <c r="D166" s="101"/>
      <c r="E166" s="101"/>
      <c r="F166" s="101"/>
      <c r="G166" s="101"/>
      <c r="H166" s="101"/>
      <c r="J166"/>
      <c r="K166"/>
      <c r="N166" s="120"/>
    </row>
    <row r="167" spans="1:14" x14ac:dyDescent="0.2">
      <c r="A167" s="141" t="str">
        <f>"Hodinová sazba u každé pozice nesmí být vyšší než nejvyšší možná hodinová sazba "&amp;TEXT($C$200,"# ##0")&amp;" Kč bez DPH."</f>
        <v>Hodinová sazba u každé pozice nesmí být vyšší než nejvyšší možná hodinová sazba 1 800 Kč bez DPH.</v>
      </c>
      <c r="B167" s="203"/>
      <c r="C167" s="203"/>
      <c r="D167" s="101"/>
      <c r="E167" s="101"/>
      <c r="F167" s="101"/>
      <c r="G167" s="101"/>
      <c r="H167" s="101"/>
      <c r="J167"/>
      <c r="K167"/>
      <c r="N167" s="120"/>
    </row>
    <row r="168" spans="1:14" ht="15.75" x14ac:dyDescent="0.2">
      <c r="A168" s="214"/>
      <c r="B168" s="203"/>
      <c r="C168" s="203"/>
      <c r="D168" s="101"/>
      <c r="E168" s="101"/>
      <c r="F168" s="101"/>
      <c r="G168" s="101"/>
      <c r="H168" s="101"/>
      <c r="J168"/>
      <c r="K168"/>
      <c r="N168" s="120"/>
    </row>
    <row r="169" spans="1:14" s="23" customFormat="1" ht="30" customHeight="1" thickBot="1" x14ac:dyDescent="0.25">
      <c r="A169" s="206" t="s">
        <v>217</v>
      </c>
      <c r="B169" s="376" t="s">
        <v>37</v>
      </c>
      <c r="C169" s="377"/>
      <c r="D169" s="207" t="s">
        <v>218</v>
      </c>
      <c r="E169" s="207" t="s">
        <v>534</v>
      </c>
      <c r="F169" s="208" t="s">
        <v>219</v>
      </c>
      <c r="G169" s="209"/>
      <c r="H169"/>
      <c r="I169"/>
      <c r="J169"/>
      <c r="K169"/>
      <c r="L169"/>
      <c r="M169"/>
      <c r="N169" s="120"/>
    </row>
    <row r="170" spans="1:14" x14ac:dyDescent="0.2">
      <c r="A170" s="223" t="s">
        <v>131</v>
      </c>
      <c r="B170" s="261" t="s">
        <v>579</v>
      </c>
      <c r="C170" s="262"/>
      <c r="D170" s="263">
        <v>15000</v>
      </c>
      <c r="E170" s="189"/>
      <c r="F170" s="264" t="str">
        <f t="shared" ref="F170:F181" si="0">IF(OR(D170=0,E170="",D170=0,E170=""),"",D170*E170)</f>
        <v/>
      </c>
      <c r="G170" s="205" t="str">
        <f xml:space="preserve">
IF(E170&gt;$C$200,'Zdroj dat (skrýt)'!$B$38,
"")</f>
        <v/>
      </c>
      <c r="H170"/>
      <c r="I170"/>
      <c r="J170"/>
      <c r="K170"/>
      <c r="N170" s="120"/>
    </row>
    <row r="171" spans="1:14" x14ac:dyDescent="0.2">
      <c r="A171" s="226" t="s">
        <v>132</v>
      </c>
      <c r="B171" s="265" t="s">
        <v>461</v>
      </c>
      <c r="C171" s="266"/>
      <c r="D171" s="267">
        <v>15000</v>
      </c>
      <c r="E171" s="189"/>
      <c r="F171" s="268" t="str">
        <f t="shared" si="0"/>
        <v/>
      </c>
      <c r="G171" s="205" t="str">
        <f xml:space="preserve">
IF(E171&gt;$C$200,'Zdroj dat (skrýt)'!$B$38,
"")</f>
        <v/>
      </c>
      <c r="H171"/>
      <c r="I171"/>
      <c r="J171"/>
      <c r="K171"/>
      <c r="N171" s="120"/>
    </row>
    <row r="172" spans="1:14" x14ac:dyDescent="0.2">
      <c r="A172" s="236" t="s">
        <v>133</v>
      </c>
      <c r="B172" s="265" t="s">
        <v>580</v>
      </c>
      <c r="C172" s="269"/>
      <c r="D172" s="270">
        <v>5000</v>
      </c>
      <c r="E172" s="189"/>
      <c r="F172" s="271" t="str">
        <f t="shared" si="0"/>
        <v/>
      </c>
      <c r="G172" s="205" t="str">
        <f xml:space="preserve">
IF(E172&gt;$C$200,'Zdroj dat (skrýt)'!$B$38,
"")</f>
        <v/>
      </c>
      <c r="H172"/>
      <c r="I172"/>
      <c r="J172"/>
      <c r="K172"/>
      <c r="N172" s="120"/>
    </row>
    <row r="173" spans="1:14" x14ac:dyDescent="0.2">
      <c r="A173" s="236" t="s">
        <v>422</v>
      </c>
      <c r="B173" s="265" t="s">
        <v>463</v>
      </c>
      <c r="C173" s="269"/>
      <c r="D173" s="270">
        <v>5000</v>
      </c>
      <c r="E173" s="189"/>
      <c r="F173" s="271" t="str">
        <f t="shared" si="0"/>
        <v/>
      </c>
      <c r="G173" s="205" t="str">
        <f xml:space="preserve">
IF(E173&gt;$C$200,'Zdroj dat (skrýt)'!$B$38,
"")</f>
        <v/>
      </c>
      <c r="H173"/>
      <c r="I173"/>
      <c r="J173"/>
      <c r="K173"/>
      <c r="N173" s="120"/>
    </row>
    <row r="174" spans="1:14" x14ac:dyDescent="0.2">
      <c r="A174" s="236" t="s">
        <v>423</v>
      </c>
      <c r="B174" s="265" t="s">
        <v>464</v>
      </c>
      <c r="C174" s="269"/>
      <c r="D174" s="270">
        <v>5000</v>
      </c>
      <c r="E174" s="189"/>
      <c r="F174" s="271" t="str">
        <f t="shared" si="0"/>
        <v/>
      </c>
      <c r="G174" s="205" t="str">
        <f xml:space="preserve">
IF(E174&gt;$C$200,'Zdroj dat (skrýt)'!$B$38,
"")</f>
        <v/>
      </c>
      <c r="H174"/>
      <c r="I174"/>
      <c r="J174"/>
      <c r="K174"/>
      <c r="N174" s="120"/>
    </row>
    <row r="175" spans="1:14" x14ac:dyDescent="0.2">
      <c r="A175" s="236" t="s">
        <v>424</v>
      </c>
      <c r="B175" s="265" t="s">
        <v>581</v>
      </c>
      <c r="C175" s="269"/>
      <c r="D175" s="270">
        <v>5000</v>
      </c>
      <c r="E175" s="189"/>
      <c r="F175" s="271" t="str">
        <f t="shared" ref="F175:F178" si="1">IF(OR(D175=0,E175="",D175=0,E175=""),"",D175*E175)</f>
        <v/>
      </c>
      <c r="G175" s="205" t="str">
        <f xml:space="preserve">
IF(E175&gt;$C$200,'Zdroj dat (skrýt)'!$B$38,
"")</f>
        <v/>
      </c>
      <c r="H175"/>
      <c r="I175"/>
      <c r="J175"/>
      <c r="K175"/>
      <c r="N175" s="120"/>
    </row>
    <row r="176" spans="1:14" x14ac:dyDescent="0.2">
      <c r="A176" s="236" t="s">
        <v>425</v>
      </c>
      <c r="B176" s="265" t="s">
        <v>582</v>
      </c>
      <c r="C176" s="269"/>
      <c r="D176" s="270">
        <v>5000</v>
      </c>
      <c r="E176" s="189"/>
      <c r="F176" s="271" t="str">
        <f t="shared" si="1"/>
        <v/>
      </c>
      <c r="G176" s="205" t="str">
        <f xml:space="preserve">
IF(E176&gt;$C$200,'Zdroj dat (skrýt)'!$B$38,
"")</f>
        <v/>
      </c>
      <c r="H176"/>
      <c r="I176"/>
      <c r="J176"/>
      <c r="K176"/>
      <c r="N176" s="120"/>
    </row>
    <row r="177" spans="1:14" x14ac:dyDescent="0.2">
      <c r="A177" s="236" t="s">
        <v>426</v>
      </c>
      <c r="B177" s="265" t="s">
        <v>583</v>
      </c>
      <c r="C177" s="269"/>
      <c r="D177" s="270">
        <v>5000</v>
      </c>
      <c r="E177" s="189"/>
      <c r="F177" s="271" t="str">
        <f t="shared" si="1"/>
        <v/>
      </c>
      <c r="G177" s="205" t="str">
        <f xml:space="preserve">
IF(E177&gt;$C$200,'Zdroj dat (skrýt)'!$B$38,
"")</f>
        <v/>
      </c>
      <c r="H177"/>
      <c r="I177"/>
      <c r="J177"/>
      <c r="K177"/>
      <c r="N177" s="120"/>
    </row>
    <row r="178" spans="1:14" x14ac:dyDescent="0.2">
      <c r="A178" s="236" t="s">
        <v>427</v>
      </c>
      <c r="B178" s="265" t="s">
        <v>584</v>
      </c>
      <c r="C178" s="269"/>
      <c r="D178" s="270">
        <v>5000</v>
      </c>
      <c r="E178" s="189"/>
      <c r="F178" s="271" t="str">
        <f t="shared" si="1"/>
        <v/>
      </c>
      <c r="G178" s="205" t="str">
        <f xml:space="preserve">
IF(E178&gt;$C$200,'Zdroj dat (skrýt)'!$B$38,
"")</f>
        <v/>
      </c>
      <c r="H178"/>
      <c r="I178"/>
      <c r="J178"/>
      <c r="K178"/>
      <c r="N178" s="120"/>
    </row>
    <row r="179" spans="1:14" x14ac:dyDescent="0.2">
      <c r="A179" s="236" t="s">
        <v>428</v>
      </c>
      <c r="B179" s="265" t="s">
        <v>585</v>
      </c>
      <c r="C179" s="269"/>
      <c r="D179" s="270">
        <v>5000</v>
      </c>
      <c r="E179" s="189"/>
      <c r="F179" s="271" t="str">
        <f t="shared" si="0"/>
        <v/>
      </c>
      <c r="G179" s="205" t="str">
        <f xml:space="preserve">
IF(E179&gt;$C$200,'Zdroj dat (skrýt)'!$B$38,
"")</f>
        <v/>
      </c>
      <c r="H179"/>
      <c r="I179"/>
      <c r="J179"/>
      <c r="K179"/>
      <c r="N179" s="120"/>
    </row>
    <row r="180" spans="1:14" x14ac:dyDescent="0.2">
      <c r="A180" s="236" t="s">
        <v>429</v>
      </c>
      <c r="B180" s="265" t="s">
        <v>586</v>
      </c>
      <c r="C180" s="269"/>
      <c r="D180" s="270">
        <v>5000</v>
      </c>
      <c r="E180" s="189"/>
      <c r="F180" s="271" t="str">
        <f t="shared" si="0"/>
        <v/>
      </c>
      <c r="G180" s="205" t="str">
        <f xml:space="preserve">
IF(E180&gt;$C$200,'Zdroj dat (skrýt)'!$B$38,
"")</f>
        <v/>
      </c>
      <c r="H180"/>
      <c r="I180"/>
      <c r="J180"/>
      <c r="K180"/>
      <c r="N180" s="120"/>
    </row>
    <row r="181" spans="1:14" x14ac:dyDescent="0.2">
      <c r="A181" s="236" t="s">
        <v>430</v>
      </c>
      <c r="B181" s="265" t="s">
        <v>587</v>
      </c>
      <c r="C181" s="269"/>
      <c r="D181" s="270">
        <v>5000</v>
      </c>
      <c r="E181" s="191"/>
      <c r="F181" s="271" t="str">
        <f t="shared" si="0"/>
        <v/>
      </c>
      <c r="G181" s="205" t="str">
        <f xml:space="preserve">
IF(E181&gt;$C$200,'Zdroj dat (skrýt)'!$B$38,
"")</f>
        <v/>
      </c>
      <c r="H181"/>
      <c r="I181"/>
      <c r="J181"/>
      <c r="K181"/>
      <c r="N181" s="120"/>
    </row>
    <row r="182" spans="1:14" x14ac:dyDescent="0.2">
      <c r="A182" s="305"/>
      <c r="B182" s="106"/>
      <c r="C182" s="101"/>
      <c r="D182" s="101"/>
      <c r="E182" s="101"/>
      <c r="F182" s="101"/>
      <c r="G182" s="101"/>
      <c r="H182" s="101"/>
      <c r="I182" s="76"/>
      <c r="J182"/>
      <c r="K182"/>
      <c r="N182" s="120"/>
    </row>
    <row r="183" spans="1:14" s="7" customFormat="1" ht="30" customHeight="1" thickBot="1" x14ac:dyDescent="0.35">
      <c r="A183" s="3" t="s">
        <v>268</v>
      </c>
      <c r="B183" s="3"/>
      <c r="C183" s="3"/>
      <c r="D183" s="3"/>
      <c r="E183" s="3"/>
      <c r="F183" s="3"/>
      <c r="G183" s="3"/>
      <c r="H183" s="3"/>
      <c r="I183" s="3"/>
      <c r="J183" s="3"/>
      <c r="K183" s="3"/>
      <c r="L183" s="3"/>
      <c r="M183"/>
      <c r="N183" s="116"/>
    </row>
    <row r="184" spans="1:14" s="7" customFormat="1" x14ac:dyDescent="0.2">
      <c r="A184" s="23" t="s">
        <v>536</v>
      </c>
      <c r="B184" s="6"/>
      <c r="C184" s="6"/>
      <c r="D184" s="8"/>
      <c r="E184" s="8"/>
      <c r="F184" s="8"/>
      <c r="G184" s="8"/>
      <c r="H184" s="8"/>
      <c r="I184" s="8"/>
      <c r="J184" s="101"/>
      <c r="K184" s="101"/>
      <c r="L184" s="76"/>
      <c r="M184"/>
      <c r="N184" s="116"/>
    </row>
    <row r="185" spans="1:14" s="7" customFormat="1" x14ac:dyDescent="0.2">
      <c r="A185" s="23" t="s">
        <v>406</v>
      </c>
      <c r="B185" s="6"/>
      <c r="C185" s="6"/>
      <c r="D185" s="8"/>
      <c r="E185" s="8"/>
      <c r="F185" s="8"/>
      <c r="G185" s="8"/>
      <c r="H185" s="8"/>
      <c r="I185" s="8"/>
      <c r="J185" s="141"/>
      <c r="K185" s="141"/>
      <c r="L185" s="8"/>
      <c r="M185"/>
      <c r="N185" s="116"/>
    </row>
    <row r="186" spans="1:14" s="7" customFormat="1" x14ac:dyDescent="0.2">
      <c r="A186" s="23" t="s">
        <v>314</v>
      </c>
      <c r="B186" s="6"/>
      <c r="C186" s="6"/>
      <c r="D186" s="8"/>
      <c r="E186" s="8"/>
      <c r="F186" s="8"/>
      <c r="G186" s="8"/>
      <c r="H186" s="8"/>
      <c r="I186" s="8"/>
      <c r="J186" s="141"/>
      <c r="K186" s="141"/>
      <c r="L186" s="8"/>
      <c r="M186"/>
      <c r="N186" s="116"/>
    </row>
    <row r="187" spans="1:14" s="7" customFormat="1" x14ac:dyDescent="0.2">
      <c r="A187" s="79" t="s">
        <v>407</v>
      </c>
      <c r="B187" s="76"/>
      <c r="C187" s="76"/>
      <c r="D187" s="101"/>
      <c r="E187" s="101"/>
      <c r="F187" s="101"/>
      <c r="G187" s="101"/>
      <c r="H187" s="101"/>
      <c r="I187" s="101"/>
      <c r="J187" s="8"/>
      <c r="K187" s="8"/>
      <c r="L187" s="8"/>
      <c r="M187"/>
      <c r="N187" s="116"/>
    </row>
    <row r="188" spans="1:14" s="7" customFormat="1" x14ac:dyDescent="0.2">
      <c r="A188" s="272"/>
      <c r="B188" s="272"/>
      <c r="C188" s="272"/>
      <c r="D188" s="273"/>
      <c r="E188" s="273"/>
      <c r="F188" s="273"/>
      <c r="G188" s="273"/>
      <c r="H188" s="273"/>
      <c r="I188" s="273"/>
      <c r="J188" s="284"/>
      <c r="K188" s="284"/>
      <c r="L188" s="17"/>
      <c r="M188"/>
      <c r="N188" s="116"/>
    </row>
    <row r="189" spans="1:14" s="7" customFormat="1" x14ac:dyDescent="0.2">
      <c r="A189" s="23"/>
      <c r="B189" s="6"/>
      <c r="C189" s="6"/>
      <c r="J189" s="76"/>
      <c r="K189" s="76"/>
      <c r="L189" s="8"/>
      <c r="M189"/>
      <c r="N189" s="116"/>
    </row>
    <row r="190" spans="1:14" s="7" customFormat="1" ht="30" customHeight="1" thickBot="1" x14ac:dyDescent="0.35">
      <c r="A190" s="2" t="s">
        <v>269</v>
      </c>
      <c r="B190" s="100"/>
      <c r="C190" s="100"/>
      <c r="D190" s="22"/>
      <c r="E190" s="22"/>
      <c r="F190" s="22"/>
      <c r="G190" s="22"/>
      <c r="H190" s="22"/>
      <c r="I190" s="22"/>
      <c r="J190" s="285"/>
      <c r="K190" s="285"/>
      <c r="L190" s="152"/>
      <c r="M190"/>
      <c r="N190" s="116"/>
    </row>
    <row r="191" spans="1:14" s="7" customFormat="1" x14ac:dyDescent="0.2">
      <c r="A191" s="23" t="s">
        <v>270</v>
      </c>
      <c r="B191" s="6"/>
      <c r="C191" s="6"/>
      <c r="J191" s="141"/>
      <c r="K191" s="141"/>
      <c r="L191" s="8"/>
      <c r="M191"/>
      <c r="N191" s="116"/>
    </row>
    <row r="192" spans="1:14" s="7" customFormat="1" x14ac:dyDescent="0.2">
      <c r="A192" s="23" t="s">
        <v>271</v>
      </c>
      <c r="B192" s="6"/>
      <c r="C192" s="6"/>
      <c r="J192" s="8"/>
      <c r="K192" s="8"/>
      <c r="L192" s="8"/>
      <c r="M192"/>
      <c r="N192" s="116"/>
    </row>
    <row r="193" spans="1:14" s="7" customFormat="1" x14ac:dyDescent="0.2">
      <c r="A193" s="23"/>
      <c r="B193" s="203"/>
      <c r="C193" s="203"/>
      <c r="D193" s="101"/>
      <c r="E193" s="101"/>
      <c r="F193" s="101"/>
      <c r="G193" s="101"/>
      <c r="H193" s="101"/>
      <c r="I193" s="101"/>
      <c r="J193" s="23"/>
      <c r="K193" s="23"/>
      <c r="L193" s="8"/>
      <c r="M193"/>
      <c r="N193" s="116"/>
    </row>
    <row r="194" spans="1:14" s="7" customFormat="1" x14ac:dyDescent="0.2">
      <c r="A194" s="274" t="s">
        <v>272</v>
      </c>
      <c r="B194" s="275"/>
      <c r="C194" s="276">
        <v>282240500</v>
      </c>
      <c r="D194" s="277" t="s">
        <v>273</v>
      </c>
      <c r="E194" s="141"/>
      <c r="F194" s="141"/>
      <c r="G194" s="141"/>
      <c r="H194" s="141"/>
      <c r="I194" s="141"/>
      <c r="J194" s="76"/>
      <c r="K194" s="76"/>
      <c r="L194" s="8"/>
      <c r="M194"/>
      <c r="N194" s="116"/>
    </row>
    <row r="195" spans="1:14" s="7" customFormat="1" x14ac:dyDescent="0.2">
      <c r="A195" s="278" t="s">
        <v>274</v>
      </c>
      <c r="B195" s="279"/>
      <c r="C195" s="280">
        <v>234259615</v>
      </c>
      <c r="D195" s="281" t="s">
        <v>273</v>
      </c>
      <c r="E195" s="141"/>
      <c r="F195" s="141"/>
      <c r="G195" s="141"/>
      <c r="H195" s="141"/>
      <c r="I195" s="141"/>
      <c r="J195" s="8"/>
      <c r="K195" s="8"/>
      <c r="L195" s="8"/>
      <c r="M195"/>
      <c r="N195" s="116"/>
    </row>
    <row r="196" spans="1:14" s="7" customFormat="1" x14ac:dyDescent="0.2">
      <c r="A196" s="23"/>
      <c r="B196" s="6"/>
      <c r="C196" s="6"/>
      <c r="D196" s="8"/>
      <c r="E196" s="8"/>
      <c r="F196" s="8"/>
      <c r="G196" s="8"/>
      <c r="H196" s="8"/>
      <c r="I196" s="8"/>
      <c r="J196" s="8"/>
      <c r="K196" s="8"/>
      <c r="L196" s="8"/>
      <c r="M196"/>
      <c r="N196" s="116"/>
    </row>
    <row r="197" spans="1:14" s="7" customFormat="1" ht="30" customHeight="1" thickBot="1" x14ac:dyDescent="0.35">
      <c r="A197" s="2" t="s">
        <v>275</v>
      </c>
      <c r="B197" s="100"/>
      <c r="C197" s="100"/>
      <c r="D197" s="22"/>
      <c r="E197" s="22"/>
      <c r="F197" s="22"/>
      <c r="G197" s="22"/>
      <c r="H197" s="22"/>
      <c r="I197" s="22"/>
      <c r="J197" s="152"/>
      <c r="K197" s="152"/>
      <c r="L197" s="152"/>
      <c r="M197"/>
      <c r="N197" s="116"/>
    </row>
    <row r="198" spans="1:14" s="7" customFormat="1" x14ac:dyDescent="0.2">
      <c r="A198" s="23" t="s">
        <v>276</v>
      </c>
      <c r="B198" s="62"/>
      <c r="C198" s="62"/>
      <c r="D198" s="76"/>
      <c r="E198" s="76"/>
      <c r="F198" s="76"/>
      <c r="G198" s="76"/>
      <c r="H198" s="76"/>
      <c r="I198" s="76"/>
      <c r="J198" s="8"/>
      <c r="K198" s="8"/>
      <c r="L198" s="8"/>
      <c r="M198"/>
      <c r="N198" s="116"/>
    </row>
    <row r="199" spans="1:14" s="7" customFormat="1" x14ac:dyDescent="0.2">
      <c r="A199" s="23"/>
      <c r="B199" s="203"/>
      <c r="C199" s="203"/>
      <c r="D199" s="101"/>
      <c r="E199" s="101"/>
      <c r="F199" s="101"/>
      <c r="G199" s="101"/>
      <c r="H199" s="101"/>
      <c r="I199" s="101"/>
      <c r="J199" s="8"/>
      <c r="K199" s="8"/>
      <c r="L199" s="8"/>
      <c r="M199"/>
      <c r="N199" s="116"/>
    </row>
    <row r="200" spans="1:14" s="7" customFormat="1" x14ac:dyDescent="0.2">
      <c r="A200" s="282" t="s">
        <v>277</v>
      </c>
      <c r="B200" s="279"/>
      <c r="C200" s="280">
        <v>1800</v>
      </c>
      <c r="D200" s="141" t="s">
        <v>273</v>
      </c>
      <c r="E200" s="141"/>
      <c r="F200" s="141"/>
      <c r="G200" s="141"/>
      <c r="H200" s="141"/>
      <c r="I200" s="141"/>
      <c r="J200" s="8"/>
      <c r="K200" s="8"/>
      <c r="L200" s="8"/>
      <c r="M200"/>
      <c r="N200" s="116"/>
    </row>
    <row r="201" spans="1:14" s="7" customFormat="1" x14ac:dyDescent="0.2">
      <c r="A201" s="23"/>
      <c r="B201" s="283"/>
      <c r="C201" s="283"/>
      <c r="D201" s="8"/>
      <c r="E201" s="8"/>
      <c r="F201" s="8"/>
      <c r="G201" s="8"/>
      <c r="H201" s="8"/>
      <c r="I201" s="8"/>
      <c r="J201" s="8"/>
      <c r="K201" s="8"/>
      <c r="L201" s="8"/>
      <c r="M201"/>
      <c r="N201" s="116"/>
    </row>
    <row r="202" spans="1:14" s="7" customFormat="1" x14ac:dyDescent="0.2">
      <c r="A202" s="23"/>
      <c r="B202" s="283"/>
      <c r="C202" s="283"/>
      <c r="D202" s="8"/>
      <c r="E202" s="8"/>
      <c r="F202" s="8"/>
      <c r="G202" s="8"/>
      <c r="H202" s="8"/>
      <c r="I202" s="8"/>
      <c r="J202" s="8"/>
      <c r="K202" s="8"/>
      <c r="L202" s="8"/>
      <c r="M202"/>
      <c r="N202" s="116"/>
    </row>
    <row r="203" spans="1:14" s="7" customFormat="1" ht="30" customHeight="1" thickBot="1" x14ac:dyDescent="0.35">
      <c r="A203" s="2" t="s">
        <v>326</v>
      </c>
      <c r="B203" s="100"/>
      <c r="C203" s="100"/>
      <c r="D203" s="100"/>
      <c r="E203" s="100"/>
      <c r="F203" s="100"/>
      <c r="G203" s="100"/>
      <c r="H203" s="100"/>
      <c r="I203" s="22"/>
      <c r="J203" s="152"/>
      <c r="K203" s="152"/>
      <c r="L203" s="152"/>
      <c r="M203"/>
      <c r="N203" s="116"/>
    </row>
    <row r="204" spans="1:14" s="7" customFormat="1" x14ac:dyDescent="0.2">
      <c r="A204" s="23" t="s">
        <v>278</v>
      </c>
      <c r="B204" s="20"/>
      <c r="C204" s="20"/>
      <c r="D204" s="20"/>
      <c r="E204" s="20"/>
      <c r="F204" s="20"/>
      <c r="G204" s="20"/>
      <c r="H204" s="20"/>
      <c r="I204" s="76"/>
      <c r="J204" s="8"/>
      <c r="K204" s="8"/>
      <c r="L204" s="8"/>
      <c r="M204"/>
      <c r="N204" s="116"/>
    </row>
    <row r="205" spans="1:14" s="7" customFormat="1" x14ac:dyDescent="0.2">
      <c r="A205" s="23" t="s">
        <v>327</v>
      </c>
      <c r="B205" s="6"/>
      <c r="C205" s="8"/>
      <c r="D205" s="8"/>
      <c r="E205" s="8"/>
      <c r="F205" s="8"/>
      <c r="G205" s="8"/>
      <c r="H205" s="8"/>
      <c r="I205" s="8"/>
      <c r="J205" s="8"/>
      <c r="K205" s="8"/>
      <c r="L205" s="8"/>
      <c r="M205"/>
      <c r="N205" s="120"/>
    </row>
    <row r="206" spans="1:14" x14ac:dyDescent="0.2">
      <c r="A206" s="23" t="s">
        <v>334</v>
      </c>
      <c r="B206" s="106"/>
      <c r="C206" s="101"/>
      <c r="D206" s="101"/>
      <c r="E206" s="101"/>
      <c r="F206" s="101"/>
      <c r="G206" s="101"/>
      <c r="H206" s="101"/>
      <c r="I206" s="76"/>
      <c r="J206"/>
      <c r="K206"/>
      <c r="N206" s="120"/>
    </row>
    <row r="207" spans="1:14" x14ac:dyDescent="0.2">
      <c r="A207" s="23" t="s">
        <v>408</v>
      </c>
      <c r="C207" s="101"/>
      <c r="D207" s="101"/>
      <c r="E207" s="101"/>
      <c r="F207" s="101"/>
      <c r="G207" s="101"/>
      <c r="H207" s="101"/>
      <c r="J207"/>
      <c r="K207"/>
      <c r="N207" s="120"/>
    </row>
  </sheetData>
  <sheetProtection sheet="1" objects="1" scenarios="1"/>
  <mergeCells count="150">
    <mergeCell ref="G28:K28"/>
    <mergeCell ref="C30:C33"/>
    <mergeCell ref="D30:D33"/>
    <mergeCell ref="E30:E33"/>
    <mergeCell ref="K30:K33"/>
    <mergeCell ref="L30:L33"/>
    <mergeCell ref="K45:K48"/>
    <mergeCell ref="L45:L48"/>
    <mergeCell ref="C50:C53"/>
    <mergeCell ref="D50:D53"/>
    <mergeCell ref="E50:E53"/>
    <mergeCell ref="K50:K53"/>
    <mergeCell ref="L50:L53"/>
    <mergeCell ref="C35:C38"/>
    <mergeCell ref="D35:D38"/>
    <mergeCell ref="E35:E38"/>
    <mergeCell ref="K35:K38"/>
    <mergeCell ref="L35:L38"/>
    <mergeCell ref="C40:C43"/>
    <mergeCell ref="D40:D43"/>
    <mergeCell ref="E40:E43"/>
    <mergeCell ref="K40:K43"/>
    <mergeCell ref="L40:L43"/>
    <mergeCell ref="E45:E48"/>
    <mergeCell ref="L65:L68"/>
    <mergeCell ref="C70:C73"/>
    <mergeCell ref="D70:D73"/>
    <mergeCell ref="E70:E73"/>
    <mergeCell ref="K70:K73"/>
    <mergeCell ref="L70:L73"/>
    <mergeCell ref="L55:L58"/>
    <mergeCell ref="C60:C63"/>
    <mergeCell ref="D60:D63"/>
    <mergeCell ref="E60:E63"/>
    <mergeCell ref="K60:K63"/>
    <mergeCell ref="L60:L63"/>
    <mergeCell ref="E65:E68"/>
    <mergeCell ref="K65:K68"/>
    <mergeCell ref="E55:E58"/>
    <mergeCell ref="K55:K58"/>
    <mergeCell ref="L85:L88"/>
    <mergeCell ref="G89:K89"/>
    <mergeCell ref="C75:C78"/>
    <mergeCell ref="D75:D78"/>
    <mergeCell ref="E75:E78"/>
    <mergeCell ref="K75:K78"/>
    <mergeCell ref="L75:L78"/>
    <mergeCell ref="C80:C83"/>
    <mergeCell ref="D80:D83"/>
    <mergeCell ref="E80:E83"/>
    <mergeCell ref="K80:K83"/>
    <mergeCell ref="L80:L83"/>
    <mergeCell ref="K85:K88"/>
    <mergeCell ref="E85:E88"/>
    <mergeCell ref="B18:C18"/>
    <mergeCell ref="B138:B148"/>
    <mergeCell ref="C138:C148"/>
    <mergeCell ref="B169:C169"/>
    <mergeCell ref="C85:C88"/>
    <mergeCell ref="D85:D88"/>
    <mergeCell ref="B30:B88"/>
    <mergeCell ref="D101:D102"/>
    <mergeCell ref="D107:D108"/>
    <mergeCell ref="D113:D114"/>
    <mergeCell ref="D122:D123"/>
    <mergeCell ref="D138:D139"/>
    <mergeCell ref="D45:D48"/>
    <mergeCell ref="C65:C68"/>
    <mergeCell ref="D65:D68"/>
    <mergeCell ref="C55:C58"/>
    <mergeCell ref="D55:D58"/>
    <mergeCell ref="D125:D126"/>
    <mergeCell ref="D116:D117"/>
    <mergeCell ref="D119:D120"/>
    <mergeCell ref="C45:C48"/>
    <mergeCell ref="D131:D132"/>
    <mergeCell ref="C91:C135"/>
    <mergeCell ref="L95:L96"/>
    <mergeCell ref="L98:L99"/>
    <mergeCell ref="L101:L102"/>
    <mergeCell ref="L104:L105"/>
    <mergeCell ref="L107:L108"/>
    <mergeCell ref="L110:L111"/>
    <mergeCell ref="K92:K93"/>
    <mergeCell ref="E92:E93"/>
    <mergeCell ref="D92:D93"/>
    <mergeCell ref="D95:D96"/>
    <mergeCell ref="E95:E96"/>
    <mergeCell ref="D98:D99"/>
    <mergeCell ref="E98:E99"/>
    <mergeCell ref="L92:L93"/>
    <mergeCell ref="K95:K96"/>
    <mergeCell ref="K98:K99"/>
    <mergeCell ref="E101:E102"/>
    <mergeCell ref="L138:L139"/>
    <mergeCell ref="L141:L142"/>
    <mergeCell ref="L144:L145"/>
    <mergeCell ref="K138:K139"/>
    <mergeCell ref="K141:K142"/>
    <mergeCell ref="K144:K145"/>
    <mergeCell ref="K147:K148"/>
    <mergeCell ref="L147:L148"/>
    <mergeCell ref="K101:K102"/>
    <mergeCell ref="K104:K105"/>
    <mergeCell ref="K107:K108"/>
    <mergeCell ref="K110:K111"/>
    <mergeCell ref="L131:L132"/>
    <mergeCell ref="L134:L135"/>
    <mergeCell ref="K134:K135"/>
    <mergeCell ref="G136:K136"/>
    <mergeCell ref="K131:K132"/>
    <mergeCell ref="E131:E132"/>
    <mergeCell ref="D134:D135"/>
    <mergeCell ref="E134:E135"/>
    <mergeCell ref="L113:L114"/>
    <mergeCell ref="L116:L117"/>
    <mergeCell ref="L119:L120"/>
    <mergeCell ref="L122:L123"/>
    <mergeCell ref="L125:L126"/>
    <mergeCell ref="L128:L129"/>
    <mergeCell ref="K125:K126"/>
    <mergeCell ref="K128:K129"/>
    <mergeCell ref="K113:K114"/>
    <mergeCell ref="K116:K117"/>
    <mergeCell ref="K119:K120"/>
    <mergeCell ref="K122:K123"/>
    <mergeCell ref="A155:A156"/>
    <mergeCell ref="A157:A158"/>
    <mergeCell ref="B155:B156"/>
    <mergeCell ref="B157:B158"/>
    <mergeCell ref="E128:E129"/>
    <mergeCell ref="D128:D129"/>
    <mergeCell ref="E125:E126"/>
    <mergeCell ref="E122:E123"/>
    <mergeCell ref="E119:E120"/>
    <mergeCell ref="B91:B135"/>
    <mergeCell ref="E138:E139"/>
    <mergeCell ref="D141:D142"/>
    <mergeCell ref="D144:D145"/>
    <mergeCell ref="D147:D148"/>
    <mergeCell ref="E141:E142"/>
    <mergeCell ref="E144:E145"/>
    <mergeCell ref="E147:E148"/>
    <mergeCell ref="E116:E117"/>
    <mergeCell ref="E113:E114"/>
    <mergeCell ref="E110:E111"/>
    <mergeCell ref="D110:D111"/>
    <mergeCell ref="E107:E108"/>
    <mergeCell ref="E104:E105"/>
    <mergeCell ref="D104:D105"/>
  </mergeCells>
  <phoneticPr fontId="29" type="noConversion"/>
  <pageMargins left="0.7" right="0.7" top="0.78740157499999996" bottom="0.78740157499999996" header="0.3" footer="0.3"/>
  <pageSetup paperSize="8" scale="50" orientation="portrait" r:id="rId1"/>
  <colBreaks count="1" manualBreakCount="1">
    <brk id="13"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8852D-E4DB-4731-98C8-13CE16833908}">
  <sheetPr codeName="List5">
    <pageSetUpPr fitToPage="1"/>
  </sheetPr>
  <dimension ref="A1:C14"/>
  <sheetViews>
    <sheetView showGridLines="0" zoomScaleNormal="100" workbookViewId="0"/>
  </sheetViews>
  <sheetFormatPr defaultColWidth="9.140625" defaultRowHeight="15" customHeight="1" x14ac:dyDescent="0.2"/>
  <cols>
    <col min="1" max="1" width="30.7109375" style="7" customWidth="1"/>
    <col min="2" max="2" width="90.7109375" style="7" customWidth="1"/>
    <col min="3" max="3" width="9.140625" style="112"/>
    <col min="4" max="16384" width="9.140625" style="7"/>
  </cols>
  <sheetData>
    <row r="1" spans="1:3" ht="45" customHeight="1" x14ac:dyDescent="0.2">
      <c r="A1" s="1" t="s">
        <v>0</v>
      </c>
    </row>
    <row r="2" spans="1:3" x14ac:dyDescent="0.2"/>
    <row r="3" spans="1:3" ht="30" customHeight="1" thickBot="1" x14ac:dyDescent="0.35">
      <c r="A3" s="3" t="s">
        <v>38</v>
      </c>
      <c r="B3" s="10"/>
    </row>
    <row r="4" spans="1:3" x14ac:dyDescent="0.2">
      <c r="A4" s="60" t="s">
        <v>39</v>
      </c>
    </row>
    <row r="5" spans="1:3" x14ac:dyDescent="0.2"/>
    <row r="6" spans="1:3" ht="30" customHeight="1" thickBot="1" x14ac:dyDescent="0.35">
      <c r="A6" s="3" t="s">
        <v>40</v>
      </c>
      <c r="B6" s="10"/>
    </row>
    <row r="7" spans="1:3" x14ac:dyDescent="0.2">
      <c r="A7" s="54" t="s">
        <v>215</v>
      </c>
    </row>
    <row r="8" spans="1:3" x14ac:dyDescent="0.2">
      <c r="A8" s="187" t="str">
        <f>"- způsobilý v rozsahu § 77 odst. 1 ZZVZ a je schopen předložit doklad podle citovaného ustanovení."</f>
        <v>- způsobilý v rozsahu § 77 odst. 1 ZZVZ a je schopen předložit doklad podle citovaného ustanovení.</v>
      </c>
    </row>
    <row r="9" spans="1:3" s="76" customFormat="1" x14ac:dyDescent="0.2">
      <c r="A9" s="12" t="str">
        <f>"- oprávněn podnikat v rozsahu živnostenského oprávnění projektová činnost ve výstavbě a je schopen předložit příslušný doklad"</f>
        <v>- oprávněn podnikat v rozsahu živnostenského oprávnění projektová činnost ve výstavbě a je schopen předložit příslušný doklad</v>
      </c>
      <c r="C9" s="112"/>
    </row>
    <row r="10" spans="1:3" x14ac:dyDescent="0.2"/>
    <row r="11" spans="1:3" x14ac:dyDescent="0.2">
      <c r="A11" s="26"/>
      <c r="B11" s="27"/>
    </row>
    <row r="12" spans="1:3" s="23" customFormat="1" ht="30" customHeight="1" thickBot="1" x14ac:dyDescent="0.35">
      <c r="A12" s="2" t="s">
        <v>41</v>
      </c>
      <c r="B12" s="22"/>
      <c r="C12" s="112"/>
    </row>
    <row r="13" spans="1:3" x14ac:dyDescent="0.2">
      <c r="A13" s="23" t="s">
        <v>42</v>
      </c>
    </row>
    <row r="14" spans="1:3" x14ac:dyDescent="0.2">
      <c r="A14" s="23" t="s">
        <v>43</v>
      </c>
    </row>
  </sheetData>
  <sheetProtection sheet="1" objects="1" scenarios="1"/>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DE0B6-D04B-4218-9CAF-67F1E5D4E24F}">
  <sheetPr codeName="List6">
    <pageSetUpPr fitToPage="1"/>
  </sheetPr>
  <dimension ref="A1:L35"/>
  <sheetViews>
    <sheetView showGridLines="0" zoomScale="70" zoomScaleNormal="70" workbookViewId="0"/>
  </sheetViews>
  <sheetFormatPr defaultColWidth="9.140625" defaultRowHeight="15" customHeight="1" x14ac:dyDescent="0.2"/>
  <cols>
    <col min="1" max="1" width="6.7109375" style="8" customWidth="1"/>
    <col min="2" max="2" width="75.7109375" style="7" customWidth="1"/>
    <col min="3" max="3" width="45.7109375" style="7" customWidth="1"/>
    <col min="4" max="5" width="30.7109375" style="7" customWidth="1"/>
    <col min="6" max="6" width="30.85546875" style="7" customWidth="1"/>
    <col min="7" max="10" width="30.7109375" style="7" customWidth="1"/>
    <col min="11" max="11" width="9.140625" style="112"/>
    <col min="12" max="16384" width="9.140625" style="7"/>
  </cols>
  <sheetData>
    <row r="1" spans="1:12" ht="45" customHeight="1" x14ac:dyDescent="0.2">
      <c r="A1" s="1" t="s">
        <v>0</v>
      </c>
      <c r="K1" s="115"/>
    </row>
    <row r="2" spans="1:12" x14ac:dyDescent="0.2">
      <c r="K2" s="115"/>
    </row>
    <row r="3" spans="1:12" ht="30" customHeight="1" thickBot="1" x14ac:dyDescent="0.35">
      <c r="A3" s="87"/>
      <c r="B3" s="3" t="s">
        <v>447</v>
      </c>
      <c r="C3" s="10"/>
      <c r="D3" s="10"/>
      <c r="E3" s="10"/>
      <c r="F3" s="10"/>
      <c r="G3" s="10"/>
      <c r="H3" s="10"/>
      <c r="I3" s="10"/>
      <c r="J3" s="10"/>
      <c r="K3" s="115"/>
    </row>
    <row r="4" spans="1:12" x14ac:dyDescent="0.2">
      <c r="K4" s="115"/>
    </row>
    <row r="5" spans="1:12" ht="20.100000000000001" customHeight="1" thickBot="1" x14ac:dyDescent="0.3">
      <c r="A5" s="87"/>
      <c r="B5" s="88" t="s">
        <v>44</v>
      </c>
      <c r="C5" s="10"/>
      <c r="D5" s="10"/>
      <c r="E5" s="10"/>
      <c r="F5" s="10"/>
      <c r="G5" s="10"/>
      <c r="H5" s="10"/>
      <c r="I5" s="10"/>
      <c r="J5" s="10"/>
      <c r="K5" s="115"/>
    </row>
    <row r="6" spans="1:12" ht="15.75" x14ac:dyDescent="0.2">
      <c r="A6" s="50"/>
      <c r="B6" s="291" t="s">
        <v>448</v>
      </c>
      <c r="C6" s="50"/>
      <c r="D6" s="50"/>
      <c r="E6" s="50"/>
      <c r="F6" s="50"/>
      <c r="G6" s="50"/>
      <c r="H6" s="50"/>
      <c r="I6" s="50"/>
      <c r="J6" s="50"/>
      <c r="K6" s="116"/>
    </row>
    <row r="7" spans="1:12" ht="15.75" x14ac:dyDescent="0.2">
      <c r="A7" s="50"/>
      <c r="B7" s="51"/>
      <c r="C7" s="50"/>
      <c r="D7" s="50"/>
      <c r="E7" s="50"/>
      <c r="F7" s="50"/>
      <c r="G7" s="50"/>
      <c r="H7" s="50"/>
      <c r="I7" s="50"/>
      <c r="J7" s="50"/>
      <c r="K7" s="116"/>
    </row>
    <row r="8" spans="1:12" x14ac:dyDescent="0.2">
      <c r="A8" s="56" t="s">
        <v>36</v>
      </c>
      <c r="B8" s="59" t="s">
        <v>45</v>
      </c>
      <c r="C8" s="13"/>
      <c r="D8" s="13"/>
      <c r="E8" s="13"/>
      <c r="F8" s="8"/>
      <c r="G8" s="8"/>
      <c r="H8" s="8"/>
      <c r="I8" s="8"/>
      <c r="J8" s="8"/>
      <c r="K8" s="117"/>
    </row>
    <row r="9" spans="1:12" x14ac:dyDescent="0.2">
      <c r="A9" s="5" t="s">
        <v>46</v>
      </c>
      <c r="B9" s="89" t="s">
        <v>449</v>
      </c>
      <c r="C9" s="14"/>
      <c r="D9" s="14"/>
      <c r="E9" s="14"/>
      <c r="F9" s="14"/>
      <c r="G9" s="14"/>
      <c r="H9" s="14"/>
      <c r="I9" s="15"/>
      <c r="J9" s="6"/>
      <c r="K9" s="118"/>
    </row>
    <row r="10" spans="1:12" ht="76.5" x14ac:dyDescent="0.2">
      <c r="A10" s="4" t="s">
        <v>47</v>
      </c>
      <c r="B10" s="103" t="s">
        <v>450</v>
      </c>
      <c r="C10" s="15"/>
      <c r="D10" s="14"/>
      <c r="E10" s="14"/>
      <c r="F10" s="6"/>
      <c r="G10" s="6"/>
      <c r="H10" s="6"/>
      <c r="I10" s="6"/>
      <c r="J10" s="6"/>
      <c r="K10" s="115"/>
    </row>
    <row r="11" spans="1:12" x14ac:dyDescent="0.2">
      <c r="K11" s="115"/>
    </row>
    <row r="12" spans="1:12" ht="20.100000000000001" customHeight="1" thickBot="1" x14ac:dyDescent="0.25">
      <c r="A12" s="87"/>
      <c r="B12" s="11" t="s">
        <v>48</v>
      </c>
      <c r="C12" s="10"/>
      <c r="D12" s="10"/>
      <c r="E12" s="10"/>
      <c r="F12" s="10"/>
      <c r="G12" s="10"/>
      <c r="H12" s="10"/>
      <c r="I12" s="10"/>
      <c r="J12" s="10"/>
      <c r="K12" s="115"/>
    </row>
    <row r="13" spans="1:12" ht="15" customHeight="1" x14ac:dyDescent="0.2">
      <c r="A13" s="50"/>
      <c r="B13" s="51" t="s">
        <v>451</v>
      </c>
      <c r="C13" s="50"/>
      <c r="D13" s="50"/>
      <c r="E13" s="50"/>
      <c r="F13" s="50"/>
      <c r="G13" s="50"/>
      <c r="H13" s="50"/>
      <c r="I13" s="50"/>
      <c r="J13" s="50"/>
      <c r="K13" s="314"/>
    </row>
    <row r="14" spans="1:12" ht="15" customHeight="1" x14ac:dyDescent="0.2">
      <c r="B14" s="23" t="s">
        <v>452</v>
      </c>
    </row>
    <row r="15" spans="1:12" x14ac:dyDescent="0.2">
      <c r="B15" s="23" t="s">
        <v>578</v>
      </c>
      <c r="L15"/>
    </row>
    <row r="16" spans="1:12" x14ac:dyDescent="0.2">
      <c r="B16" s="23" t="s">
        <v>453</v>
      </c>
      <c r="K16" s="115"/>
    </row>
    <row r="17" spans="1:11" x14ac:dyDescent="0.2">
      <c r="B17" s="23" t="s">
        <v>454</v>
      </c>
      <c r="K17" s="115"/>
    </row>
    <row r="18" spans="1:11" x14ac:dyDescent="0.2">
      <c r="B18" s="23"/>
      <c r="K18" s="115"/>
    </row>
    <row r="19" spans="1:11" s="6" customFormat="1" ht="25.5" x14ac:dyDescent="0.2">
      <c r="A19" s="56" t="s">
        <v>36</v>
      </c>
      <c r="B19" s="90" t="s">
        <v>45</v>
      </c>
      <c r="C19" s="90" t="s">
        <v>456</v>
      </c>
      <c r="D19" s="90" t="s">
        <v>87</v>
      </c>
      <c r="E19" s="90" t="s">
        <v>88</v>
      </c>
      <c r="F19" s="90" t="s">
        <v>49</v>
      </c>
      <c r="G19" s="91" t="s">
        <v>50</v>
      </c>
      <c r="H19" s="91" t="s">
        <v>51</v>
      </c>
      <c r="I19" s="91" t="s">
        <v>29</v>
      </c>
      <c r="J19" s="59" t="s">
        <v>52</v>
      </c>
      <c r="K19" s="119"/>
    </row>
    <row r="20" spans="1:11" x14ac:dyDescent="0.2">
      <c r="A20" s="92" t="s">
        <v>53</v>
      </c>
      <c r="B20" s="30" t="s">
        <v>455</v>
      </c>
      <c r="C20" s="16"/>
      <c r="D20" s="16"/>
      <c r="E20" s="16"/>
      <c r="F20" s="93"/>
      <c r="G20" s="93"/>
      <c r="H20" s="93"/>
      <c r="I20" s="93"/>
      <c r="J20" s="94"/>
      <c r="K20" s="117"/>
    </row>
    <row r="21" spans="1:11" ht="63.75" x14ac:dyDescent="0.2">
      <c r="A21" s="172" t="s">
        <v>54</v>
      </c>
      <c r="B21" s="155" t="s">
        <v>559</v>
      </c>
      <c r="C21" s="330"/>
      <c r="D21" s="162" t="s">
        <v>554</v>
      </c>
      <c r="E21" s="61"/>
      <c r="F21" s="45"/>
      <c r="G21" s="61"/>
      <c r="H21" s="61"/>
      <c r="I21" s="61"/>
      <c r="J21" s="331"/>
      <c r="K21" s="115"/>
    </row>
    <row r="22" spans="1:11" ht="89.25" x14ac:dyDescent="0.2">
      <c r="A22" s="172" t="s">
        <v>205</v>
      </c>
      <c r="B22" s="155" t="s">
        <v>560</v>
      </c>
      <c r="C22" s="330"/>
      <c r="D22" s="162" t="s">
        <v>554</v>
      </c>
      <c r="E22" s="61"/>
      <c r="F22" s="45"/>
      <c r="G22" s="61"/>
      <c r="H22" s="61"/>
      <c r="I22" s="61"/>
      <c r="J22" s="331"/>
      <c r="K22" s="115"/>
    </row>
    <row r="23" spans="1:11" ht="89.25" x14ac:dyDescent="0.2">
      <c r="A23" s="172" t="s">
        <v>206</v>
      </c>
      <c r="B23" s="155" t="s">
        <v>560</v>
      </c>
      <c r="C23" s="330"/>
      <c r="D23" s="162" t="str">
        <f>D22</f>
        <v>předpokládané náklady
Realizace
(Kč bez DPH)</v>
      </c>
      <c r="E23" s="61"/>
      <c r="F23" s="45"/>
      <c r="G23" s="61"/>
      <c r="H23" s="61"/>
      <c r="I23" s="61"/>
      <c r="J23" s="331"/>
      <c r="K23" s="115"/>
    </row>
    <row r="24" spans="1:11" ht="63.75" x14ac:dyDescent="0.2">
      <c r="A24" s="172" t="s">
        <v>56</v>
      </c>
      <c r="B24" s="155" t="s">
        <v>561</v>
      </c>
      <c r="C24" s="330"/>
      <c r="D24" s="162" t="s">
        <v>554</v>
      </c>
      <c r="E24" s="61"/>
      <c r="F24" s="45"/>
      <c r="G24" s="61"/>
      <c r="H24" s="61"/>
      <c r="I24" s="61"/>
      <c r="J24" s="331"/>
      <c r="K24" s="115"/>
    </row>
    <row r="25" spans="1:11" ht="89.25" x14ac:dyDescent="0.2">
      <c r="A25" s="172" t="s">
        <v>315</v>
      </c>
      <c r="B25" s="155" t="s">
        <v>562</v>
      </c>
      <c r="C25" s="330"/>
      <c r="D25" s="162" t="s">
        <v>554</v>
      </c>
      <c r="E25" s="61"/>
      <c r="F25" s="45"/>
      <c r="G25" s="61"/>
      <c r="H25" s="61"/>
      <c r="I25" s="61"/>
      <c r="J25" s="331"/>
      <c r="K25" s="115"/>
    </row>
    <row r="26" spans="1:11" ht="89.25" x14ac:dyDescent="0.2">
      <c r="A26" s="174" t="s">
        <v>316</v>
      </c>
      <c r="B26" s="155" t="s">
        <v>562</v>
      </c>
      <c r="C26" s="330"/>
      <c r="D26" s="163" t="str">
        <f>D25</f>
        <v>předpokládané náklady
Realizace
(Kč bez DPH)</v>
      </c>
      <c r="E26" s="63"/>
      <c r="F26" s="156"/>
      <c r="G26" s="63"/>
      <c r="H26" s="63"/>
      <c r="I26" s="63"/>
      <c r="J26" s="332"/>
      <c r="K26" s="115"/>
    </row>
    <row r="27" spans="1:11" ht="127.5" x14ac:dyDescent="0.2">
      <c r="A27" s="174" t="s">
        <v>57</v>
      </c>
      <c r="B27" s="155" t="s">
        <v>563</v>
      </c>
      <c r="C27" s="327"/>
      <c r="D27" s="162" t="s">
        <v>554</v>
      </c>
      <c r="E27" s="63"/>
      <c r="F27" s="156"/>
      <c r="G27" s="63"/>
      <c r="H27" s="63"/>
      <c r="I27" s="63"/>
      <c r="J27" s="332"/>
      <c r="K27" s="115"/>
    </row>
    <row r="28" spans="1:11" ht="140.25" x14ac:dyDescent="0.2">
      <c r="A28" s="172" t="s">
        <v>317</v>
      </c>
      <c r="B28" s="190" t="s">
        <v>564</v>
      </c>
      <c r="C28" s="330"/>
      <c r="D28" s="162" t="s">
        <v>554</v>
      </c>
      <c r="E28" s="61"/>
      <c r="F28" s="45"/>
      <c r="G28" s="61"/>
      <c r="H28" s="61"/>
      <c r="I28" s="61"/>
      <c r="J28" s="331"/>
      <c r="K28" s="115"/>
    </row>
    <row r="29" spans="1:11" x14ac:dyDescent="0.2">
      <c r="K29" s="115"/>
    </row>
    <row r="30" spans="1:11" x14ac:dyDescent="0.2">
      <c r="A30" s="17"/>
      <c r="B30" s="19"/>
      <c r="C30" s="19"/>
      <c r="D30" s="19"/>
      <c r="E30" s="19"/>
      <c r="F30" s="19"/>
      <c r="G30" s="19"/>
      <c r="H30" s="19"/>
      <c r="I30" s="19"/>
      <c r="J30" s="19"/>
      <c r="K30" s="115"/>
    </row>
    <row r="31" spans="1:11" x14ac:dyDescent="0.2">
      <c r="B31" s="23"/>
      <c r="D31" s="6"/>
      <c r="E31" s="6"/>
      <c r="K31" s="115"/>
    </row>
    <row r="32" spans="1:11" s="23" customFormat="1" ht="30" customHeight="1" thickBot="1" x14ac:dyDescent="0.35">
      <c r="A32" s="96"/>
      <c r="B32" s="2" t="s">
        <v>457</v>
      </c>
      <c r="C32" s="22"/>
      <c r="D32" s="22"/>
      <c r="E32" s="22"/>
      <c r="F32" s="22"/>
      <c r="G32" s="22"/>
      <c r="H32" s="22"/>
      <c r="I32" s="22"/>
      <c r="J32" s="22"/>
      <c r="K32" s="115"/>
    </row>
    <row r="33" spans="2:11" x14ac:dyDescent="0.2">
      <c r="B33" s="23" t="s">
        <v>458</v>
      </c>
      <c r="K33" s="115"/>
    </row>
    <row r="34" spans="2:11" x14ac:dyDescent="0.2">
      <c r="B34" s="23" t="s">
        <v>459</v>
      </c>
      <c r="K34" s="115"/>
    </row>
    <row r="35" spans="2:11" x14ac:dyDescent="0.2">
      <c r="B35" s="23" t="s">
        <v>58</v>
      </c>
      <c r="K35" s="115"/>
    </row>
  </sheetData>
  <sheetProtection sheet="1" objects="1" scenarios="1"/>
  <printOptions horizontalCentered="1"/>
  <pageMargins left="0.51181102362204722" right="0.51181102362204722" top="0.59055118110236227" bottom="0.59055118110236227" header="0.31496062992125984" footer="0.31496062992125984"/>
  <pageSetup paperSize="9" scale="40" fitToHeight="0" orientation="landscape" horizontalDpi="1200" verticalDpi="1200" r:id="rId1"/>
  <ignoredErrors>
    <ignoredError sqref="A9 A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8EB76-B75E-484B-AAC2-407D220DCDA3}">
  <sheetPr codeName="List7">
    <pageSetUpPr fitToPage="1"/>
  </sheetPr>
  <dimension ref="A1:E31"/>
  <sheetViews>
    <sheetView showGridLines="0" zoomScale="85" zoomScaleNormal="85" workbookViewId="0"/>
  </sheetViews>
  <sheetFormatPr defaultColWidth="9.140625" defaultRowHeight="15" customHeight="1" x14ac:dyDescent="0.2"/>
  <cols>
    <col min="1" max="1" width="6.7109375" style="8" customWidth="1"/>
    <col min="2" max="2" width="70.7109375" style="6" customWidth="1"/>
    <col min="3" max="3" width="30.7109375" style="62" customWidth="1"/>
    <col min="4" max="4" width="120.7109375" style="76" customWidth="1"/>
    <col min="5" max="5" width="9.140625" style="112"/>
    <col min="6" max="16384" width="9.140625" style="7"/>
  </cols>
  <sheetData>
    <row r="1" spans="1:5" ht="45" customHeight="1" x14ac:dyDescent="0.2">
      <c r="A1" s="1" t="s">
        <v>0</v>
      </c>
      <c r="C1" s="6"/>
      <c r="D1" s="6"/>
    </row>
    <row r="2" spans="1:5" x14ac:dyDescent="0.2">
      <c r="C2" s="6"/>
      <c r="D2" s="6"/>
    </row>
    <row r="3" spans="1:5" customFormat="1" ht="30" customHeight="1" thickBot="1" x14ac:dyDescent="0.35">
      <c r="A3" s="3"/>
      <c r="B3" s="3" t="s">
        <v>59</v>
      </c>
      <c r="C3" s="3"/>
      <c r="D3" s="3"/>
      <c r="E3" s="113"/>
    </row>
    <row r="4" spans="1:5" ht="15.75" x14ac:dyDescent="0.2">
      <c r="A4" s="50"/>
      <c r="B4" s="51" t="s">
        <v>60</v>
      </c>
      <c r="C4" s="51"/>
      <c r="D4" s="50"/>
    </row>
    <row r="5" spans="1:5" ht="15.75" x14ac:dyDescent="0.2">
      <c r="A5" s="50"/>
      <c r="B5" s="51" t="s">
        <v>576</v>
      </c>
      <c r="C5" s="51"/>
      <c r="D5" s="50"/>
    </row>
    <row r="6" spans="1:5" ht="15.75" x14ac:dyDescent="0.2">
      <c r="A6" s="50"/>
      <c r="B6" s="51" t="s">
        <v>61</v>
      </c>
      <c r="C6" s="51"/>
      <c r="D6" s="50"/>
    </row>
    <row r="7" spans="1:5" x14ac:dyDescent="0.2">
      <c r="B7" s="23"/>
      <c r="C7" s="23"/>
      <c r="D7" s="23"/>
    </row>
    <row r="8" spans="1:5" x14ac:dyDescent="0.2">
      <c r="A8" s="97" t="s">
        <v>36</v>
      </c>
      <c r="B8" s="98" t="s">
        <v>62</v>
      </c>
      <c r="C8" s="98" t="s">
        <v>63</v>
      </c>
      <c r="D8"/>
    </row>
    <row r="9" spans="1:5" x14ac:dyDescent="0.2">
      <c r="A9" s="58">
        <v>1</v>
      </c>
      <c r="B9" s="164" t="s">
        <v>460</v>
      </c>
      <c r="C9" s="42"/>
      <c r="D9"/>
    </row>
    <row r="10" spans="1:5" x14ac:dyDescent="0.2">
      <c r="A10" s="58">
        <v>2</v>
      </c>
      <c r="B10" s="165" t="s">
        <v>461</v>
      </c>
      <c r="C10" s="42"/>
      <c r="D10"/>
    </row>
    <row r="11" spans="1:5" x14ac:dyDescent="0.2">
      <c r="A11" s="58">
        <v>3</v>
      </c>
      <c r="B11" s="166" t="s">
        <v>462</v>
      </c>
      <c r="C11" s="42"/>
      <c r="D11"/>
    </row>
    <row r="12" spans="1:5" x14ac:dyDescent="0.2">
      <c r="A12" s="58">
        <v>4</v>
      </c>
      <c r="B12" s="166" t="s">
        <v>463</v>
      </c>
      <c r="C12" s="42"/>
      <c r="D12"/>
    </row>
    <row r="13" spans="1:5" x14ac:dyDescent="0.2">
      <c r="A13" s="58">
        <v>5</v>
      </c>
      <c r="B13" s="166" t="s">
        <v>464</v>
      </c>
      <c r="C13" s="42"/>
      <c r="D13"/>
    </row>
    <row r="14" spans="1:5" x14ac:dyDescent="0.2">
      <c r="A14" s="17"/>
      <c r="B14" s="18"/>
      <c r="C14" s="18"/>
      <c r="D14" s="18"/>
    </row>
    <row r="15" spans="1:5" x14ac:dyDescent="0.2">
      <c r="A15" s="28"/>
      <c r="B15" s="23"/>
      <c r="C15" s="23"/>
      <c r="D15" s="6"/>
    </row>
    <row r="16" spans="1:5" s="23" customFormat="1" ht="30" customHeight="1" thickBot="1" x14ac:dyDescent="0.35">
      <c r="A16" s="2"/>
      <c r="B16" s="2" t="s">
        <v>64</v>
      </c>
      <c r="C16" s="2"/>
      <c r="D16" s="2"/>
      <c r="E16" s="112"/>
    </row>
    <row r="17" spans="1:5" x14ac:dyDescent="0.2">
      <c r="B17" s="23" t="s">
        <v>65</v>
      </c>
      <c r="C17" s="23"/>
      <c r="D17" s="23"/>
    </row>
    <row r="18" spans="1:5" x14ac:dyDescent="0.2">
      <c r="B18" s="23" t="s">
        <v>66</v>
      </c>
      <c r="C18" s="23"/>
      <c r="D18" s="23"/>
    </row>
    <row r="19" spans="1:5" x14ac:dyDescent="0.2">
      <c r="B19" s="23" t="s">
        <v>67</v>
      </c>
      <c r="C19" s="23"/>
      <c r="D19" s="23"/>
    </row>
    <row r="20" spans="1:5" x14ac:dyDescent="0.2">
      <c r="B20" s="23" t="s">
        <v>58</v>
      </c>
      <c r="C20" s="6"/>
      <c r="D20" s="7"/>
    </row>
    <row r="21" spans="1:5" x14ac:dyDescent="0.2">
      <c r="C21" s="6"/>
      <c r="D21" s="6"/>
    </row>
    <row r="22" spans="1:5" s="23" customFormat="1" ht="30" customHeight="1" thickBot="1" x14ac:dyDescent="0.35">
      <c r="A22" s="99"/>
      <c r="B22" s="2" t="s">
        <v>68</v>
      </c>
      <c r="C22" s="100"/>
      <c r="D22" s="2"/>
      <c r="E22" s="112"/>
    </row>
    <row r="23" spans="1:5" s="76" customFormat="1" x14ac:dyDescent="0.2">
      <c r="A23" s="101"/>
      <c r="B23" s="23" t="s">
        <v>69</v>
      </c>
      <c r="C23" s="23"/>
      <c r="D23" s="23"/>
      <c r="E23" s="112"/>
    </row>
    <row r="24" spans="1:5" x14ac:dyDescent="0.2">
      <c r="B24" s="23"/>
      <c r="C24" s="23"/>
      <c r="D24" s="23"/>
    </row>
    <row r="25" spans="1:5" x14ac:dyDescent="0.2">
      <c r="A25" s="316" t="s">
        <v>36</v>
      </c>
      <c r="B25" s="317" t="s">
        <v>62</v>
      </c>
      <c r="C25" s="317" t="s">
        <v>70</v>
      </c>
      <c r="D25" s="7"/>
    </row>
    <row r="26" spans="1:5" s="23" customFormat="1" x14ac:dyDescent="0.2">
      <c r="A26" s="318">
        <f>A9</f>
        <v>1</v>
      </c>
      <c r="B26" s="319" t="str">
        <f>B9</f>
        <v>Hlavní projektant</v>
      </c>
      <c r="C26" s="320">
        <f>SUM('1 | Hlavní projektant'!D44:D55,'1 | Hlavní projektant'!D79)</f>
        <v>9</v>
      </c>
      <c r="E26" s="112"/>
    </row>
    <row r="27" spans="1:5" s="23" customFormat="1" x14ac:dyDescent="0.2">
      <c r="A27" s="318">
        <f t="shared" ref="A27:A30" si="0">A10</f>
        <v>2</v>
      </c>
      <c r="B27" s="319" t="str">
        <f>B10</f>
        <v>Hlavní architekt</v>
      </c>
      <c r="C27" s="321">
        <f>SUM('2 | Hlavní architekt'!D44:D73)</f>
        <v>10</v>
      </c>
      <c r="E27" s="112"/>
    </row>
    <row r="28" spans="1:5" s="23" customFormat="1" ht="15" customHeight="1" x14ac:dyDescent="0.2">
      <c r="A28" s="318">
        <f t="shared" si="0"/>
        <v>3</v>
      </c>
      <c r="B28" s="319" t="str">
        <f>B11</f>
        <v>Specialista na technické zařízení budov</v>
      </c>
      <c r="C28" s="321">
        <f>SUM('3 | S. na TZB'!D41:D46)</f>
        <v>4</v>
      </c>
      <c r="E28" s="112"/>
    </row>
    <row r="29" spans="1:5" s="23" customFormat="1" ht="15" customHeight="1" x14ac:dyDescent="0.2">
      <c r="A29" s="318">
        <f t="shared" si="0"/>
        <v>4</v>
      </c>
      <c r="B29" s="319" t="str">
        <f t="shared" ref="B29" si="1">B12</f>
        <v>Specialista na pasivní stavby</v>
      </c>
      <c r="C29" s="321">
        <f>SUM('4 | S. na pasiv'!D41:D45)</f>
        <v>4</v>
      </c>
      <c r="E29" s="112"/>
    </row>
    <row r="30" spans="1:5" s="23" customFormat="1" ht="15" customHeight="1" thickBot="1" x14ac:dyDescent="0.25">
      <c r="A30" s="318">
        <f t="shared" si="0"/>
        <v>5</v>
      </c>
      <c r="B30" s="319" t="str">
        <f>B13</f>
        <v>Koordinátor BIM</v>
      </c>
      <c r="C30" s="321">
        <f>SUM('5 | Koordinátor BIM'!D40:D43)</f>
        <v>3</v>
      </c>
      <c r="E30" s="112"/>
    </row>
    <row r="31" spans="1:5" s="23" customFormat="1" x14ac:dyDescent="0.2">
      <c r="A31" s="322"/>
      <c r="B31" s="323" t="s">
        <v>71</v>
      </c>
      <c r="C31" s="324">
        <f>IF(SUM(C26:C30)=0,"",SUM(C26:C30))</f>
        <v>30</v>
      </c>
      <c r="E31" s="112"/>
    </row>
  </sheetData>
  <sheetProtection sheet="1" objects="1" scenarios="1"/>
  <printOptions horizontalCentered="1"/>
  <pageMargins left="0.51181102362204722" right="0.51181102362204722" top="0.59055118110236227" bottom="0.59055118110236227" header="0.31496062992125984" footer="0.31496062992125984"/>
  <pageSetup paperSize="9" scale="60" fitToHeight="0"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1A73B-8F31-496C-B737-8959E6437C07}">
  <sheetPr codeName="List8">
    <pageSetUpPr fitToPage="1"/>
  </sheetPr>
  <dimension ref="A1:M80"/>
  <sheetViews>
    <sheetView showGridLines="0" topLeftCell="A27" zoomScale="70" zoomScaleNormal="70" workbookViewId="0"/>
  </sheetViews>
  <sheetFormatPr defaultColWidth="9.42578125" defaultRowHeight="15" customHeight="1" x14ac:dyDescent="0.2"/>
  <cols>
    <col min="1" max="1" width="6.7109375" style="8" customWidth="1"/>
    <col min="2" max="2" width="75.7109375" style="6" customWidth="1"/>
    <col min="3" max="3" width="52" style="6" customWidth="1"/>
    <col min="4" max="4" width="17.140625" style="7" customWidth="1"/>
    <col min="5" max="6" width="30.7109375" style="7" customWidth="1"/>
    <col min="7" max="7" width="15.7109375" style="7" customWidth="1"/>
    <col min="8" max="8" width="30.85546875" style="7" customWidth="1"/>
    <col min="9" max="10" width="30.7109375" style="7" customWidth="1"/>
    <col min="11" max="11" width="30.5703125" style="7" customWidth="1"/>
    <col min="12" max="12" width="30.7109375" style="7" customWidth="1"/>
    <col min="13" max="13" width="9.42578125" style="112"/>
    <col min="14" max="16384" width="9.42578125" style="7"/>
  </cols>
  <sheetData>
    <row r="1" spans="1:13" ht="45" customHeight="1" x14ac:dyDescent="0.2">
      <c r="A1" s="1" t="s">
        <v>0</v>
      </c>
    </row>
    <row r="2" spans="1:13" x14ac:dyDescent="0.2"/>
    <row r="3" spans="1:13" customFormat="1" ht="30" customHeight="1" thickBot="1" x14ac:dyDescent="0.35">
      <c r="A3" s="3"/>
      <c r="B3" s="3" t="s">
        <v>59</v>
      </c>
      <c r="C3" s="3"/>
      <c r="D3" s="3"/>
      <c r="E3" s="3"/>
      <c r="F3" s="3"/>
      <c r="G3" s="3"/>
      <c r="H3" s="3"/>
      <c r="I3" s="3"/>
      <c r="J3" s="3"/>
      <c r="K3" s="3"/>
      <c r="L3" s="3"/>
      <c r="M3" s="113"/>
    </row>
    <row r="4" spans="1:13" x14ac:dyDescent="0.2"/>
    <row r="5" spans="1:13" ht="30" customHeight="1" thickBot="1" x14ac:dyDescent="0.35">
      <c r="A5" s="35">
        <f>'Klíčový personál'!A9</f>
        <v>1</v>
      </c>
      <c r="B5" s="3" t="str">
        <f>UPPER(VLOOKUP(A5,'Klíčový personál'!A9:C13,2,FALSE))</f>
        <v>HLAVNÍ PROJEKTANT</v>
      </c>
      <c r="C5" s="3"/>
      <c r="D5" s="3"/>
      <c r="E5" s="3"/>
      <c r="F5" s="3"/>
      <c r="G5" s="3"/>
      <c r="H5" s="3"/>
      <c r="I5" s="3"/>
      <c r="J5" s="3"/>
      <c r="K5" s="3"/>
      <c r="L5" s="3"/>
    </row>
    <row r="6" spans="1:13" x14ac:dyDescent="0.2">
      <c r="A6" s="301"/>
      <c r="B6" s="57" t="s">
        <v>63</v>
      </c>
    </row>
    <row r="7" spans="1:13" x14ac:dyDescent="0.2">
      <c r="A7" s="58"/>
      <c r="B7" s="77" t="str">
        <f xml:space="preserve">
IF(VLOOKUP(A5,'Klíčový personál'!A9:C13,3,FALSE)&lt;&gt;"",VLOOKUP(A5,'Klíčový personál'!A9:C13,3,FALSE),
"[bude doplněno po zadání na listu ""klíčový personál""]")</f>
        <v>[bude doplněno po zadání na listu "klíčový personál"]</v>
      </c>
    </row>
    <row r="8" spans="1:13" x14ac:dyDescent="0.2"/>
    <row r="9" spans="1:13" ht="20.100000000000001" customHeight="1" thickBot="1" x14ac:dyDescent="0.25">
      <c r="A9" s="11"/>
      <c r="B9" s="11" t="s">
        <v>72</v>
      </c>
      <c r="C9" s="11"/>
      <c r="D9" s="11"/>
      <c r="E9" s="11"/>
      <c r="F9" s="11"/>
      <c r="G9" s="11"/>
      <c r="H9" s="11"/>
      <c r="I9" s="11"/>
      <c r="J9" s="11"/>
      <c r="K9" s="11"/>
      <c r="L9" s="11"/>
    </row>
    <row r="10" spans="1:13" customFormat="1" x14ac:dyDescent="0.2">
      <c r="A10" s="34"/>
      <c r="B10" s="86" t="s">
        <v>73</v>
      </c>
      <c r="M10" s="113"/>
    </row>
    <row r="11" spans="1:13" customFormat="1" x14ac:dyDescent="0.2">
      <c r="A11" s="34"/>
      <c r="B11" s="86" t="s">
        <v>74</v>
      </c>
      <c r="M11" s="113"/>
    </row>
    <row r="12" spans="1:13" customFormat="1" x14ac:dyDescent="0.2">
      <c r="A12" s="134"/>
      <c r="B12" s="325" t="s">
        <v>555</v>
      </c>
      <c r="M12" s="113"/>
    </row>
    <row r="13" spans="1:13" customFormat="1" x14ac:dyDescent="0.2">
      <c r="B13" s="12"/>
      <c r="M13" s="113"/>
    </row>
    <row r="14" spans="1:13" ht="20.100000000000001" customHeight="1" thickBot="1" x14ac:dyDescent="0.25">
      <c r="A14" s="11"/>
      <c r="B14" s="11" t="s">
        <v>75</v>
      </c>
      <c r="C14" s="11"/>
      <c r="D14" s="11"/>
      <c r="E14" s="11"/>
      <c r="F14" s="11"/>
      <c r="G14" s="11"/>
      <c r="H14" s="11"/>
      <c r="I14" s="11"/>
      <c r="J14" s="11"/>
      <c r="K14" s="11"/>
      <c r="L14" s="11"/>
    </row>
    <row r="15" spans="1:13" x14ac:dyDescent="0.2">
      <c r="A15" s="56" t="s">
        <v>36</v>
      </c>
      <c r="B15" s="125" t="s">
        <v>45</v>
      </c>
      <c r="C15"/>
      <c r="D15" s="13"/>
      <c r="E15" s="8"/>
      <c r="F15" s="13"/>
      <c r="G15" s="13"/>
      <c r="H15" s="8"/>
      <c r="I15" s="8"/>
      <c r="J15" s="13"/>
      <c r="K15" s="8"/>
      <c r="L15" s="8"/>
    </row>
    <row r="16" spans="1:13" x14ac:dyDescent="0.2">
      <c r="A16" s="5" t="s">
        <v>46</v>
      </c>
      <c r="B16" s="89" t="s">
        <v>485</v>
      </c>
      <c r="C16"/>
      <c r="D16" s="15"/>
      <c r="E16" s="6"/>
      <c r="F16" s="14"/>
      <c r="G16" s="14"/>
      <c r="H16" s="6"/>
      <c r="I16" s="6"/>
      <c r="J16" s="14"/>
      <c r="K16" s="6"/>
      <c r="L16" s="6"/>
    </row>
    <row r="17" spans="1:13" ht="63.75" x14ac:dyDescent="0.2">
      <c r="A17" s="5" t="s">
        <v>47</v>
      </c>
      <c r="B17" s="148" t="s">
        <v>77</v>
      </c>
      <c r="C17"/>
      <c r="D17" s="15"/>
      <c r="E17" s="6"/>
      <c r="F17" s="14"/>
      <c r="G17" s="14"/>
      <c r="H17" s="6"/>
      <c r="I17" s="6"/>
      <c r="J17" s="14"/>
      <c r="K17" s="6"/>
      <c r="L17" s="6"/>
    </row>
    <row r="18" spans="1:13" ht="38.25" x14ac:dyDescent="0.2">
      <c r="A18" s="4" t="s">
        <v>78</v>
      </c>
      <c r="B18" s="292" t="s">
        <v>465</v>
      </c>
      <c r="C18"/>
      <c r="D18" s="15"/>
      <c r="E18" s="6"/>
      <c r="F18" s="14"/>
      <c r="G18" s="14"/>
      <c r="H18" s="6"/>
      <c r="I18" s="6"/>
      <c r="J18" s="14"/>
      <c r="K18" s="6"/>
      <c r="L18" s="6"/>
    </row>
    <row r="19" spans="1:13" ht="76.5" x14ac:dyDescent="0.2">
      <c r="A19" s="4" t="s">
        <v>79</v>
      </c>
      <c r="B19" s="143" t="s">
        <v>207</v>
      </c>
      <c r="C19"/>
      <c r="D19" s="15"/>
      <c r="E19" s="6"/>
      <c r="F19" s="14"/>
      <c r="G19" s="14"/>
      <c r="H19" s="6"/>
      <c r="I19" s="6"/>
      <c r="J19" s="14"/>
      <c r="K19" s="6"/>
      <c r="L19" s="6"/>
    </row>
    <row r="20" spans="1:13" x14ac:dyDescent="0.2"/>
    <row r="21" spans="1:13" ht="20.100000000000001" customHeight="1" thickBot="1" x14ac:dyDescent="0.25">
      <c r="A21" s="11"/>
      <c r="B21" s="11" t="s">
        <v>80</v>
      </c>
      <c r="C21" s="11"/>
      <c r="D21" s="11"/>
      <c r="E21" s="11"/>
      <c r="F21" s="11"/>
      <c r="G21" s="11"/>
      <c r="H21" s="11"/>
      <c r="I21" s="11"/>
      <c r="J21" s="11"/>
      <c r="K21" s="11"/>
      <c r="L21" s="11"/>
    </row>
    <row r="22" spans="1:13" ht="15.75" x14ac:dyDescent="0.2">
      <c r="A22" s="50"/>
      <c r="B22" s="51" t="s">
        <v>466</v>
      </c>
      <c r="C22" s="50"/>
      <c r="D22" s="50"/>
      <c r="E22" s="50"/>
      <c r="F22" s="50"/>
      <c r="G22" s="50"/>
      <c r="H22" s="50"/>
      <c r="I22" s="50"/>
      <c r="J22" s="50"/>
      <c r="K22" s="50"/>
      <c r="L22" s="50"/>
    </row>
    <row r="23" spans="1:13" x14ac:dyDescent="0.2">
      <c r="B23" s="79" t="s">
        <v>81</v>
      </c>
      <c r="C23" s="7"/>
    </row>
    <row r="24" spans="1:13" x14ac:dyDescent="0.2">
      <c r="B24" s="23"/>
      <c r="C24" s="23"/>
    </row>
    <row r="25" spans="1:13" x14ac:dyDescent="0.2">
      <c r="A25" s="56" t="s">
        <v>36</v>
      </c>
      <c r="B25" s="59" t="s">
        <v>45</v>
      </c>
      <c r="C25"/>
      <c r="D25" s="13"/>
      <c r="E25" s="8"/>
      <c r="F25" s="13"/>
      <c r="G25" s="13"/>
      <c r="H25" s="8"/>
      <c r="I25" s="8"/>
      <c r="J25" s="13"/>
      <c r="K25" s="8"/>
      <c r="L25" s="8"/>
    </row>
    <row r="26" spans="1:13" x14ac:dyDescent="0.2">
      <c r="A26" s="5" t="s">
        <v>53</v>
      </c>
      <c r="B26" s="53" t="s">
        <v>82</v>
      </c>
      <c r="C26"/>
      <c r="D26" s="15"/>
      <c r="E26" s="6"/>
      <c r="F26" s="14"/>
      <c r="G26" s="14"/>
      <c r="H26" s="6"/>
      <c r="I26" s="6"/>
      <c r="J26" s="14"/>
      <c r="K26" s="6"/>
      <c r="L26" s="6"/>
    </row>
    <row r="27" spans="1:13" ht="76.5" x14ac:dyDescent="0.2">
      <c r="A27" s="5" t="s">
        <v>54</v>
      </c>
      <c r="B27" s="148" t="s">
        <v>478</v>
      </c>
      <c r="C27"/>
      <c r="D27" s="15"/>
      <c r="E27" s="6"/>
      <c r="F27" s="14"/>
      <c r="G27" s="14"/>
      <c r="H27" s="6"/>
      <c r="I27" s="6"/>
      <c r="J27" s="14"/>
      <c r="K27" s="6"/>
      <c r="L27" s="6"/>
    </row>
    <row r="28" spans="1:13" ht="51" x14ac:dyDescent="0.2">
      <c r="A28" s="4" t="s">
        <v>55</v>
      </c>
      <c r="B28" s="292" t="s">
        <v>468</v>
      </c>
      <c r="C28"/>
      <c r="D28" s="15"/>
      <c r="E28" s="6"/>
      <c r="F28" s="14"/>
      <c r="G28" s="14"/>
      <c r="H28" s="6"/>
      <c r="I28" s="6"/>
      <c r="J28" s="14"/>
      <c r="K28" s="6"/>
      <c r="L28" s="6"/>
    </row>
    <row r="29" spans="1:13" ht="51" x14ac:dyDescent="0.2">
      <c r="A29" s="4" t="s">
        <v>56</v>
      </c>
      <c r="B29" s="143" t="s">
        <v>469</v>
      </c>
      <c r="C29"/>
      <c r="D29" s="15"/>
      <c r="E29" s="6"/>
      <c r="F29" s="14"/>
      <c r="G29" s="14"/>
      <c r="H29" s="6"/>
      <c r="I29" s="6"/>
      <c r="J29" s="14"/>
      <c r="K29" s="6"/>
      <c r="L29" s="6"/>
    </row>
    <row r="30" spans="1:13" x14ac:dyDescent="0.2"/>
    <row r="31" spans="1:13" ht="20.100000000000001" customHeight="1" thickBot="1" x14ac:dyDescent="0.25">
      <c r="A31" s="11"/>
      <c r="B31" s="11" t="s">
        <v>83</v>
      </c>
      <c r="C31" s="11"/>
      <c r="D31" s="11"/>
      <c r="E31" s="11"/>
      <c r="F31" s="11"/>
      <c r="G31" s="11"/>
      <c r="H31" s="11"/>
      <c r="I31" s="11"/>
      <c r="J31" s="11"/>
      <c r="K31" s="11"/>
      <c r="L31" s="11"/>
    </row>
    <row r="32" spans="1:13" customFormat="1" ht="15.75" x14ac:dyDescent="0.2">
      <c r="A32" s="50"/>
      <c r="B32" s="51" t="s">
        <v>470</v>
      </c>
      <c r="C32" s="50"/>
      <c r="D32" s="50"/>
      <c r="E32" s="50"/>
      <c r="F32" s="50"/>
      <c r="G32" s="50"/>
      <c r="H32" s="50"/>
      <c r="I32" s="50"/>
      <c r="J32" s="50"/>
      <c r="K32" s="50"/>
      <c r="M32" s="113"/>
    </row>
    <row r="33" spans="1:13" ht="15.75" x14ac:dyDescent="0.2">
      <c r="A33" s="50"/>
      <c r="B33" s="51" t="s">
        <v>471</v>
      </c>
      <c r="C33" s="50"/>
      <c r="D33" s="50"/>
      <c r="E33" s="50"/>
      <c r="F33" s="50"/>
      <c r="G33" s="50"/>
      <c r="H33" s="50"/>
      <c r="I33" s="50"/>
      <c r="J33" s="50"/>
      <c r="K33" s="50"/>
      <c r="L33"/>
    </row>
    <row r="34" spans="1:13" x14ac:dyDescent="0.2">
      <c r="B34" s="23" t="s">
        <v>472</v>
      </c>
      <c r="C34" s="7"/>
      <c r="L34"/>
    </row>
    <row r="35" spans="1:13" x14ac:dyDescent="0.2">
      <c r="B35" s="23" t="s">
        <v>577</v>
      </c>
      <c r="C35" s="7"/>
      <c r="L35"/>
    </row>
    <row r="36" spans="1:13" x14ac:dyDescent="0.2">
      <c r="B36" s="79" t="s">
        <v>84</v>
      </c>
      <c r="C36" s="7"/>
      <c r="L36"/>
    </row>
    <row r="37" spans="1:13" x14ac:dyDescent="0.2">
      <c r="B37" s="79" t="s">
        <v>473</v>
      </c>
      <c r="C37" s="7"/>
      <c r="L37"/>
    </row>
    <row r="38" spans="1:13" x14ac:dyDescent="0.2">
      <c r="B38" s="290" t="s">
        <v>491</v>
      </c>
      <c r="C38" s="7"/>
      <c r="L38"/>
    </row>
    <row r="39" spans="1:13" x14ac:dyDescent="0.2">
      <c r="B39" s="79" t="s">
        <v>474</v>
      </c>
      <c r="C39" s="7"/>
      <c r="L39"/>
    </row>
    <row r="40" spans="1:13" x14ac:dyDescent="0.2">
      <c r="B40" s="23"/>
      <c r="C40" s="23"/>
      <c r="L40"/>
    </row>
    <row r="41" spans="1:13" s="6" customFormat="1" x14ac:dyDescent="0.2">
      <c r="A41" s="394" t="s">
        <v>36</v>
      </c>
      <c r="B41" s="398" t="s">
        <v>85</v>
      </c>
      <c r="C41" s="395"/>
      <c r="D41" s="396" t="s">
        <v>70</v>
      </c>
      <c r="E41" s="398" t="s">
        <v>86</v>
      </c>
      <c r="F41" s="399"/>
      <c r="G41" s="399"/>
      <c r="H41" s="399"/>
      <c r="I41" s="399"/>
      <c r="J41" s="399"/>
      <c r="K41" s="399"/>
      <c r="L41"/>
      <c r="M41" s="121"/>
    </row>
    <row r="42" spans="1:13" s="6" customFormat="1" ht="25.5" x14ac:dyDescent="0.2">
      <c r="A42" s="395"/>
      <c r="B42" s="91" t="s">
        <v>45</v>
      </c>
      <c r="C42" s="105" t="s">
        <v>476</v>
      </c>
      <c r="D42" s="397"/>
      <c r="E42" s="90" t="s">
        <v>87</v>
      </c>
      <c r="F42" s="90" t="s">
        <v>88</v>
      </c>
      <c r="G42" s="90" t="s">
        <v>49</v>
      </c>
      <c r="H42" s="91" t="s">
        <v>51</v>
      </c>
      <c r="I42" s="91" t="s">
        <v>89</v>
      </c>
      <c r="J42" s="91" t="s">
        <v>90</v>
      </c>
      <c r="K42" s="59" t="s">
        <v>52</v>
      </c>
      <c r="L42"/>
      <c r="M42" s="121"/>
    </row>
    <row r="43" spans="1:13" x14ac:dyDescent="0.2">
      <c r="A43" s="5" t="s">
        <v>91</v>
      </c>
      <c r="B43" s="30" t="s">
        <v>475</v>
      </c>
      <c r="C43" s="29"/>
      <c r="D43" s="80"/>
      <c r="E43" s="16"/>
      <c r="F43" s="29"/>
      <c r="G43" s="31"/>
      <c r="H43" s="31"/>
      <c r="I43" s="29"/>
      <c r="J43" s="31"/>
      <c r="K43" s="80"/>
      <c r="L43"/>
    </row>
    <row r="44" spans="1:13" ht="63.75" x14ac:dyDescent="0.2">
      <c r="A44" s="167" t="s">
        <v>93</v>
      </c>
      <c r="B44" s="146" t="s">
        <v>570</v>
      </c>
      <c r="C44" s="327"/>
      <c r="D44" s="104">
        <v>0</v>
      </c>
      <c r="E44" s="162" t="s">
        <v>554</v>
      </c>
      <c r="F44" s="61"/>
      <c r="G44" s="46" t="s">
        <v>477</v>
      </c>
      <c r="H44" s="150"/>
      <c r="I44" s="64"/>
      <c r="J44" s="150"/>
      <c r="K44" s="328"/>
      <c r="L44"/>
    </row>
    <row r="45" spans="1:13" ht="76.5" customHeight="1" x14ac:dyDescent="0.2">
      <c r="A45" s="168" t="s">
        <v>94</v>
      </c>
      <c r="B45" s="160" t="s">
        <v>570</v>
      </c>
      <c r="C45" s="327"/>
      <c r="D45" s="104">
        <v>1</v>
      </c>
      <c r="E45" s="162" t="str">
        <f>E44</f>
        <v>předpokládané náklady
Realizace
(Kč bez DPH)</v>
      </c>
      <c r="F45" s="61"/>
      <c r="G45" s="46" t="s">
        <v>477</v>
      </c>
      <c r="H45" s="150"/>
      <c r="I45" s="64"/>
      <c r="J45" s="150"/>
      <c r="K45" s="328"/>
      <c r="L45"/>
    </row>
    <row r="46" spans="1:13" ht="102" x14ac:dyDescent="0.2">
      <c r="A46" s="167" t="s">
        <v>95</v>
      </c>
      <c r="B46" s="146" t="s">
        <v>571</v>
      </c>
      <c r="C46" s="327"/>
      <c r="D46" s="104">
        <v>0</v>
      </c>
      <c r="E46" s="162" t="s">
        <v>554</v>
      </c>
      <c r="F46" s="61"/>
      <c r="G46" s="46" t="s">
        <v>477</v>
      </c>
      <c r="H46" s="150"/>
      <c r="I46" s="64"/>
      <c r="J46" s="150"/>
      <c r="K46" s="328"/>
      <c r="L46"/>
    </row>
    <row r="47" spans="1:13" ht="102" x14ac:dyDescent="0.2">
      <c r="A47" s="168" t="s">
        <v>96</v>
      </c>
      <c r="B47" s="160" t="s">
        <v>571</v>
      </c>
      <c r="C47" s="327"/>
      <c r="D47" s="104">
        <v>1</v>
      </c>
      <c r="E47" s="162" t="str">
        <f>E46</f>
        <v>předpokládané náklady
Realizace
(Kč bez DPH)</v>
      </c>
      <c r="F47" s="61"/>
      <c r="G47" s="46" t="s">
        <v>477</v>
      </c>
      <c r="H47" s="150"/>
      <c r="I47" s="64"/>
      <c r="J47" s="150"/>
      <c r="K47" s="328"/>
      <c r="L47"/>
    </row>
    <row r="48" spans="1:13" ht="102" x14ac:dyDescent="0.2">
      <c r="A48" s="168" t="s">
        <v>143</v>
      </c>
      <c r="B48" s="160" t="s">
        <v>571</v>
      </c>
      <c r="C48" s="327"/>
      <c r="D48" s="104">
        <v>1</v>
      </c>
      <c r="E48" s="162" t="str">
        <f>E46</f>
        <v>předpokládané náklady
Realizace
(Kč bez DPH)</v>
      </c>
      <c r="F48" s="61"/>
      <c r="G48" s="46" t="s">
        <v>477</v>
      </c>
      <c r="H48" s="150"/>
      <c r="I48" s="64"/>
      <c r="J48" s="150"/>
      <c r="K48" s="328"/>
      <c r="L48"/>
    </row>
    <row r="49" spans="1:12" ht="76.5" customHeight="1" x14ac:dyDescent="0.2">
      <c r="A49" s="167" t="s">
        <v>97</v>
      </c>
      <c r="B49" s="146" t="s">
        <v>561</v>
      </c>
      <c r="C49" s="327"/>
      <c r="D49" s="104">
        <v>0</v>
      </c>
      <c r="E49" s="162" t="s">
        <v>554</v>
      </c>
      <c r="F49" s="61"/>
      <c r="G49" s="46" t="s">
        <v>477</v>
      </c>
      <c r="H49" s="150"/>
      <c r="I49" s="64"/>
      <c r="J49" s="150"/>
      <c r="K49" s="328"/>
      <c r="L49"/>
    </row>
    <row r="50" spans="1:12" ht="76.5" customHeight="1" x14ac:dyDescent="0.2">
      <c r="A50" s="169" t="s">
        <v>98</v>
      </c>
      <c r="B50" s="160" t="s">
        <v>561</v>
      </c>
      <c r="C50" s="327"/>
      <c r="D50" s="124">
        <v>1</v>
      </c>
      <c r="E50" s="162" t="str">
        <f>E49</f>
        <v>předpokládané náklady
Realizace
(Kč bez DPH)</v>
      </c>
      <c r="F50" s="61"/>
      <c r="G50" s="46" t="s">
        <v>477</v>
      </c>
      <c r="H50" s="151"/>
      <c r="I50" s="48"/>
      <c r="J50" s="151"/>
      <c r="K50" s="329"/>
      <c r="L50"/>
    </row>
    <row r="51" spans="1:12" ht="102" x14ac:dyDescent="0.2">
      <c r="A51" s="170" t="s">
        <v>99</v>
      </c>
      <c r="B51" s="146" t="s">
        <v>565</v>
      </c>
      <c r="C51" s="327"/>
      <c r="D51" s="124">
        <v>0</v>
      </c>
      <c r="E51" s="162" t="s">
        <v>554</v>
      </c>
      <c r="F51" s="61"/>
      <c r="G51" s="46" t="s">
        <v>477</v>
      </c>
      <c r="H51" s="151"/>
      <c r="I51" s="48"/>
      <c r="J51" s="151"/>
      <c r="K51" s="329"/>
      <c r="L51"/>
    </row>
    <row r="52" spans="1:12" ht="102" x14ac:dyDescent="0.2">
      <c r="A52" s="169" t="s">
        <v>100</v>
      </c>
      <c r="B52" s="160" t="s">
        <v>565</v>
      </c>
      <c r="C52" s="327"/>
      <c r="D52" s="124">
        <v>1</v>
      </c>
      <c r="E52" s="162" t="str">
        <f>E51</f>
        <v>předpokládané náklady
Realizace
(Kč bez DPH)</v>
      </c>
      <c r="F52" s="61"/>
      <c r="G52" s="46" t="s">
        <v>477</v>
      </c>
      <c r="H52" s="151"/>
      <c r="I52" s="48"/>
      <c r="J52" s="151"/>
      <c r="K52" s="329"/>
      <c r="L52"/>
    </row>
    <row r="53" spans="1:12" ht="102" x14ac:dyDescent="0.2">
      <c r="A53" s="169" t="s">
        <v>208</v>
      </c>
      <c r="B53" s="160" t="s">
        <v>565</v>
      </c>
      <c r="C53" s="327"/>
      <c r="D53" s="124">
        <v>1</v>
      </c>
      <c r="E53" s="162" t="str">
        <f>E51</f>
        <v>předpokládané náklady
Realizace
(Kč bez DPH)</v>
      </c>
      <c r="F53" s="61"/>
      <c r="G53" s="46" t="s">
        <v>477</v>
      </c>
      <c r="H53" s="151"/>
      <c r="I53" s="48"/>
      <c r="J53" s="151"/>
      <c r="K53" s="329"/>
      <c r="L53"/>
    </row>
    <row r="54" spans="1:12" ht="127.5" customHeight="1" x14ac:dyDescent="0.2">
      <c r="A54" s="167" t="s">
        <v>101</v>
      </c>
      <c r="B54" s="146" t="s">
        <v>566</v>
      </c>
      <c r="C54" s="327"/>
      <c r="D54" s="104">
        <v>0</v>
      </c>
      <c r="E54" s="162" t="s">
        <v>554</v>
      </c>
      <c r="F54" s="61"/>
      <c r="G54" s="46" t="s">
        <v>477</v>
      </c>
      <c r="H54" s="150"/>
      <c r="I54" s="64"/>
      <c r="J54" s="150"/>
      <c r="K54" s="328"/>
      <c r="L54"/>
    </row>
    <row r="55" spans="1:12" ht="127.5" customHeight="1" x14ac:dyDescent="0.2">
      <c r="A55" s="169" t="s">
        <v>102</v>
      </c>
      <c r="B55" s="144" t="s">
        <v>567</v>
      </c>
      <c r="C55" s="330"/>
      <c r="D55" s="124">
        <v>1</v>
      </c>
      <c r="E55" s="162" t="str">
        <f>E54</f>
        <v>předpokládané náklady
Realizace
(Kč bez DPH)</v>
      </c>
      <c r="F55" s="61"/>
      <c r="G55" s="81" t="s">
        <v>477</v>
      </c>
      <c r="H55" s="151"/>
      <c r="I55" s="48"/>
      <c r="J55" s="151"/>
      <c r="K55" s="329"/>
      <c r="L55" t="s">
        <v>103</v>
      </c>
    </row>
    <row r="56" spans="1:12" x14ac:dyDescent="0.2"/>
    <row r="57" spans="1:12" ht="20.100000000000001" customHeight="1" thickBot="1" x14ac:dyDescent="0.25">
      <c r="A57" s="11"/>
      <c r="B57" s="11" t="s">
        <v>479</v>
      </c>
      <c r="C57" s="11"/>
      <c r="D57" s="11"/>
      <c r="E57" s="11"/>
      <c r="F57" s="11"/>
      <c r="G57" s="11"/>
      <c r="H57" s="11"/>
      <c r="I57" s="11"/>
      <c r="J57" s="11"/>
      <c r="K57" s="11"/>
      <c r="L57" s="11"/>
    </row>
    <row r="58" spans="1:12" ht="15.75" x14ac:dyDescent="0.2">
      <c r="A58" s="50"/>
      <c r="B58" s="79" t="s">
        <v>480</v>
      </c>
      <c r="C58" s="50"/>
      <c r="D58" s="50"/>
      <c r="E58" s="50"/>
      <c r="F58" s="50"/>
      <c r="G58" s="50"/>
      <c r="H58" s="50"/>
      <c r="I58" s="50"/>
      <c r="J58" s="50"/>
      <c r="K58" s="50"/>
      <c r="L58" s="50"/>
    </row>
    <row r="59" spans="1:12" ht="15.75" x14ac:dyDescent="0.2">
      <c r="A59" s="50"/>
      <c r="B59" s="79" t="s">
        <v>481</v>
      </c>
      <c r="C59" s="50"/>
      <c r="D59" s="50"/>
      <c r="E59" s="50"/>
      <c r="F59" s="50"/>
      <c r="G59" s="50"/>
      <c r="H59" s="50"/>
      <c r="I59" s="50"/>
      <c r="J59" s="50"/>
      <c r="K59" s="50"/>
      <c r="L59"/>
    </row>
    <row r="60" spans="1:12" ht="15.75" x14ac:dyDescent="0.2">
      <c r="A60" s="50"/>
      <c r="B60" s="79" t="s">
        <v>104</v>
      </c>
      <c r="C60" s="50"/>
      <c r="D60" s="50"/>
      <c r="E60" s="50"/>
      <c r="F60" s="50"/>
      <c r="G60" s="50"/>
      <c r="H60" s="50"/>
      <c r="I60" s="50"/>
      <c r="J60" s="50"/>
      <c r="K60" s="50"/>
      <c r="L60"/>
    </row>
    <row r="61" spans="1:12" ht="15.75" x14ac:dyDescent="0.2">
      <c r="A61" s="50"/>
      <c r="B61" s="79" t="s">
        <v>105</v>
      </c>
      <c r="C61" s="50"/>
      <c r="D61" s="50"/>
      <c r="E61" s="50"/>
      <c r="F61" s="50"/>
      <c r="G61" s="50"/>
      <c r="H61" s="50"/>
      <c r="I61" s="50"/>
      <c r="J61" s="50"/>
      <c r="K61" s="50"/>
      <c r="L61"/>
    </row>
    <row r="62" spans="1:12" ht="15.75" x14ac:dyDescent="0.2">
      <c r="A62" s="50"/>
      <c r="B62" s="79" t="s">
        <v>482</v>
      </c>
      <c r="C62" s="50"/>
      <c r="D62" s="50"/>
      <c r="E62" s="50"/>
      <c r="F62" s="50"/>
      <c r="G62" s="50"/>
      <c r="H62" s="50"/>
      <c r="I62" s="50"/>
      <c r="J62" s="50"/>
      <c r="K62" s="50"/>
      <c r="L62"/>
    </row>
    <row r="63" spans="1:12" x14ac:dyDescent="0.2">
      <c r="B63" s="79" t="s">
        <v>483</v>
      </c>
      <c r="C63" s="7"/>
      <c r="L63"/>
    </row>
    <row r="64" spans="1:12" x14ac:dyDescent="0.2">
      <c r="B64" s="23"/>
      <c r="C64" s="23"/>
      <c r="L64"/>
    </row>
    <row r="65" spans="1:13" s="6" customFormat="1" ht="25.5" x14ac:dyDescent="0.2">
      <c r="A65" s="56" t="s">
        <v>36</v>
      </c>
      <c r="B65" s="90" t="s">
        <v>45</v>
      </c>
      <c r="C65" s="90" t="s">
        <v>476</v>
      </c>
      <c r="D65" s="91" t="s">
        <v>106</v>
      </c>
      <c r="E65" s="299" t="s">
        <v>107</v>
      </c>
      <c r="H65" s="13"/>
      <c r="J65" s="106"/>
      <c r="K65" s="106"/>
      <c r="L65"/>
      <c r="M65" s="121"/>
    </row>
    <row r="66" spans="1:13" x14ac:dyDescent="0.2">
      <c r="A66" s="5" t="s">
        <v>108</v>
      </c>
      <c r="B66" s="30" t="s">
        <v>488</v>
      </c>
      <c r="C66" s="29"/>
      <c r="D66" s="31"/>
      <c r="E66" s="104"/>
      <c r="H66" s="8"/>
      <c r="J66" s="8"/>
      <c r="K66" s="8"/>
      <c r="L66"/>
    </row>
    <row r="67" spans="1:13" ht="38.25" x14ac:dyDescent="0.2">
      <c r="A67" s="5" t="s">
        <v>109</v>
      </c>
      <c r="B67" s="157" t="s">
        <v>484</v>
      </c>
      <c r="C67" s="326" t="str">
        <f t="shared" ref="C67:C78" si="0">IF(C44="","",C44)</f>
        <v/>
      </c>
      <c r="D67" s="142" t="str">
        <f>IF(B67='Zdroj dat (skrýt)'!B$15,2,IF(B67='Zdroj dat (skrýt)'!B$16,1,""))</f>
        <v/>
      </c>
      <c r="E67" s="149" t="s">
        <v>110</v>
      </c>
      <c r="H67" s="107"/>
      <c r="J67" s="106"/>
      <c r="K67" s="6"/>
      <c r="L67"/>
    </row>
    <row r="68" spans="1:13" ht="38.25" x14ac:dyDescent="0.2">
      <c r="A68" s="5" t="s">
        <v>111</v>
      </c>
      <c r="B68" s="157" t="s">
        <v>484</v>
      </c>
      <c r="C68" s="326" t="str">
        <f t="shared" si="0"/>
        <v/>
      </c>
      <c r="D68" s="142" t="str">
        <f>IF(B68='Zdroj dat (skrýt)'!B$15,2,IF(B68='Zdroj dat (skrýt)'!B$16,1,""))</f>
        <v/>
      </c>
      <c r="E68" s="149" t="s">
        <v>110</v>
      </c>
      <c r="H68" s="107"/>
      <c r="J68" s="106"/>
      <c r="K68" s="6"/>
      <c r="L68"/>
    </row>
    <row r="69" spans="1:13" ht="38.25" x14ac:dyDescent="0.2">
      <c r="A69" s="5" t="s">
        <v>112</v>
      </c>
      <c r="B69" s="157" t="s">
        <v>484</v>
      </c>
      <c r="C69" s="326" t="str">
        <f t="shared" si="0"/>
        <v/>
      </c>
      <c r="D69" s="142" t="str">
        <f>IF(B69='Zdroj dat (skrýt)'!B$15,2,IF(B69='Zdroj dat (skrýt)'!B$16,1,""))</f>
        <v/>
      </c>
      <c r="E69" s="149" t="s">
        <v>110</v>
      </c>
      <c r="H69" s="107"/>
      <c r="J69" s="106"/>
      <c r="K69" s="6"/>
      <c r="L69"/>
    </row>
    <row r="70" spans="1:13" ht="38.25" x14ac:dyDescent="0.2">
      <c r="A70" s="5" t="s">
        <v>113</v>
      </c>
      <c r="B70" s="157" t="s">
        <v>484</v>
      </c>
      <c r="C70" s="326" t="str">
        <f t="shared" si="0"/>
        <v/>
      </c>
      <c r="D70" s="142" t="str">
        <f>IF(B70='Zdroj dat (skrýt)'!B$15,2,IF(B70='Zdroj dat (skrýt)'!B$16,1,""))</f>
        <v/>
      </c>
      <c r="E70" s="149" t="s">
        <v>110</v>
      </c>
      <c r="H70" s="107"/>
      <c r="J70" s="106"/>
      <c r="K70" s="6"/>
      <c r="L70"/>
    </row>
    <row r="71" spans="1:13" ht="38.25" x14ac:dyDescent="0.2">
      <c r="A71" s="5" t="s">
        <v>114</v>
      </c>
      <c r="B71" s="157" t="s">
        <v>484</v>
      </c>
      <c r="C71" s="326" t="str">
        <f t="shared" si="0"/>
        <v/>
      </c>
      <c r="D71" s="142" t="str">
        <f>IF(B71='Zdroj dat (skrýt)'!B$15,2,IF(B71='Zdroj dat (skrýt)'!B$16,1,""))</f>
        <v/>
      </c>
      <c r="E71" s="149" t="s">
        <v>110</v>
      </c>
      <c r="H71" s="107"/>
      <c r="J71" s="106"/>
      <c r="K71" s="6"/>
      <c r="L71"/>
    </row>
    <row r="72" spans="1:13" ht="38.25" x14ac:dyDescent="0.2">
      <c r="A72" s="174" t="s">
        <v>115</v>
      </c>
      <c r="B72" s="157" t="s">
        <v>484</v>
      </c>
      <c r="C72" s="326" t="str">
        <f t="shared" si="0"/>
        <v/>
      </c>
      <c r="D72" s="142" t="str">
        <f>IF(B72='Zdroj dat (skrýt)'!B$15,2,IF(B72='Zdroj dat (skrýt)'!B$16,1,""))</f>
        <v/>
      </c>
      <c r="E72" s="149" t="s">
        <v>110</v>
      </c>
      <c r="H72" s="107"/>
      <c r="J72" s="106"/>
      <c r="K72" s="6"/>
      <c r="L72"/>
    </row>
    <row r="73" spans="1:13" ht="38.25" x14ac:dyDescent="0.2">
      <c r="A73" s="174" t="s">
        <v>116</v>
      </c>
      <c r="B73" s="157" t="s">
        <v>484</v>
      </c>
      <c r="C73" s="326" t="str">
        <f t="shared" si="0"/>
        <v/>
      </c>
      <c r="D73" s="142" t="str">
        <f>IF(B73='Zdroj dat (skrýt)'!B$15,2,IF(B73='Zdroj dat (skrýt)'!B$16,1,""))</f>
        <v/>
      </c>
      <c r="E73" s="149" t="s">
        <v>110</v>
      </c>
      <c r="H73" s="107"/>
      <c r="J73" s="106"/>
      <c r="K73" s="6"/>
      <c r="L73"/>
    </row>
    <row r="74" spans="1:13" ht="38.25" x14ac:dyDescent="0.2">
      <c r="A74" s="174" t="s">
        <v>117</v>
      </c>
      <c r="B74" s="157" t="s">
        <v>484</v>
      </c>
      <c r="C74" s="326" t="str">
        <f t="shared" si="0"/>
        <v/>
      </c>
      <c r="D74" s="142" t="str">
        <f>IF(B74='Zdroj dat (skrýt)'!B$15,2,IF(B74='Zdroj dat (skrýt)'!B$16,1,""))</f>
        <v/>
      </c>
      <c r="E74" s="149" t="s">
        <v>110</v>
      </c>
      <c r="H74" s="107"/>
      <c r="J74" s="106"/>
      <c r="K74" s="6"/>
      <c r="L74"/>
    </row>
    <row r="75" spans="1:13" ht="38.25" x14ac:dyDescent="0.2">
      <c r="A75" s="174" t="s">
        <v>118</v>
      </c>
      <c r="B75" s="157" t="s">
        <v>484</v>
      </c>
      <c r="C75" s="326" t="str">
        <f t="shared" si="0"/>
        <v/>
      </c>
      <c r="D75" s="142" t="str">
        <f>IF(B75='Zdroj dat (skrýt)'!B$15,2,IF(B75='Zdroj dat (skrýt)'!B$16,1,""))</f>
        <v/>
      </c>
      <c r="E75" s="149" t="s">
        <v>110</v>
      </c>
      <c r="H75" s="107"/>
      <c r="J75" s="106"/>
      <c r="K75" s="6"/>
      <c r="L75"/>
    </row>
    <row r="76" spans="1:13" ht="38.25" x14ac:dyDescent="0.2">
      <c r="A76" s="174" t="s">
        <v>119</v>
      </c>
      <c r="B76" s="157" t="s">
        <v>484</v>
      </c>
      <c r="C76" s="326" t="str">
        <f t="shared" si="0"/>
        <v/>
      </c>
      <c r="D76" s="142" t="str">
        <f>IF(B76='Zdroj dat (skrýt)'!B$15,2,IF(B76='Zdroj dat (skrýt)'!B$16,1,""))</f>
        <v/>
      </c>
      <c r="E76" s="149" t="s">
        <v>110</v>
      </c>
      <c r="H76" s="107"/>
      <c r="J76" s="106"/>
      <c r="K76" s="6"/>
      <c r="L76"/>
    </row>
    <row r="77" spans="1:13" ht="38.25" x14ac:dyDescent="0.2">
      <c r="A77" s="174" t="s">
        <v>120</v>
      </c>
      <c r="B77" s="157" t="s">
        <v>484</v>
      </c>
      <c r="C77" s="326" t="str">
        <f t="shared" si="0"/>
        <v/>
      </c>
      <c r="D77" s="142" t="str">
        <f>IF(B77='Zdroj dat (skrýt)'!B$15,2,IF(B77='Zdroj dat (skrýt)'!B$16,1,""))</f>
        <v/>
      </c>
      <c r="E77" s="149" t="s">
        <v>110</v>
      </c>
      <c r="H77" s="107"/>
      <c r="J77" s="106"/>
      <c r="K77" s="6"/>
      <c r="L77"/>
    </row>
    <row r="78" spans="1:13" ht="38.25" x14ac:dyDescent="0.2">
      <c r="A78" s="172" t="s">
        <v>121</v>
      </c>
      <c r="B78" s="43" t="s">
        <v>484</v>
      </c>
      <c r="C78" s="326" t="str">
        <f t="shared" si="0"/>
        <v/>
      </c>
      <c r="D78" s="142" t="str">
        <f>IF(B78='Zdroj dat (skrýt)'!B$15,2,IF(B78='Zdroj dat (skrýt)'!B$16,1,""))</f>
        <v/>
      </c>
      <c r="E78" s="133" t="s">
        <v>110</v>
      </c>
      <c r="H78" s="107"/>
      <c r="J78" s="106"/>
      <c r="K78" s="6"/>
      <c r="L78"/>
    </row>
    <row r="79" spans="1:13" ht="25.5" x14ac:dyDescent="0.2">
      <c r="C79" s="158" t="s">
        <v>122</v>
      </c>
      <c r="D79" s="94">
        <v>2</v>
      </c>
      <c r="K79" s="8"/>
      <c r="L79"/>
    </row>
    <row r="80" spans="1:13" x14ac:dyDescent="0.2">
      <c r="A80" s="17"/>
      <c r="B80" s="18"/>
      <c r="C80" s="18"/>
      <c r="D80" s="19"/>
      <c r="E80" s="19"/>
      <c r="F80" s="19"/>
      <c r="G80" s="19"/>
      <c r="H80" s="19"/>
      <c r="I80" s="19"/>
      <c r="J80" s="19"/>
      <c r="K80" s="19"/>
      <c r="L80" s="19"/>
    </row>
  </sheetData>
  <sheetProtection sheet="1" objects="1" scenarios="1"/>
  <mergeCells count="4">
    <mergeCell ref="A41:A42"/>
    <mergeCell ref="D41:D42"/>
    <mergeCell ref="B41:C41"/>
    <mergeCell ref="E41:K41"/>
  </mergeCells>
  <printOptions horizontalCentered="1"/>
  <pageMargins left="0.51181102362204722" right="0.51181102362204722" top="0.59055118110236227" bottom="0.59055118110236227" header="0.31496062992125984" footer="0.31496062992125984"/>
  <pageSetup paperSize="9" scale="31" fitToHeight="0" orientation="landscape" horizontalDpi="1200" verticalDpi="1200" r:id="rId1"/>
  <ignoredErrors>
    <ignoredError sqref="A16 A26 A43 A66" numberStoredAsText="1"/>
  </ignoredErrors>
  <extLst>
    <ext xmlns:x14="http://schemas.microsoft.com/office/spreadsheetml/2009/9/main" uri="{78C0D931-6437-407d-A8EE-F0AAD7539E65}">
      <x14:conditionalFormattings>
        <x14:conditionalFormatting xmlns:xm="http://schemas.microsoft.com/office/excel/2006/main">
          <x14:cfRule type="expression" priority="3" id="{E99B4149-D7FC-45D1-B5FF-61100CEEB399}">
            <xm:f>AND(#REF!&lt;&gt;"",#REF!&lt;&gt;'Zdroj dat (skrýt)'!$B$4,$D44&lt;&gt;0)</xm:f>
            <x14:dxf>
              <fill>
                <patternFill>
                  <bgColor theme="9" tint="0.39994506668294322"/>
                </patternFill>
              </fill>
            </x14:dxf>
          </x14:cfRule>
          <xm:sqref>D44:D55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E6A935CA-6D46-47CE-B600-B1C42A61ED60}">
          <x14:formula1>
            <xm:f>'Zdroj dat (skrýt)'!$B$14:$B$16</xm:f>
          </x14:formula1>
          <xm:sqref>B67:B78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5C4BEB7FD50C242ACB70DB8EAC13E2A" ma:contentTypeVersion="7" ma:contentTypeDescription="Vytvoří nový dokument" ma:contentTypeScope="" ma:versionID="59f3dc022cccd7c09a42f4f0442c5cfb">
  <xsd:schema xmlns:xsd="http://www.w3.org/2001/XMLSchema" xmlns:xs="http://www.w3.org/2001/XMLSchema" xmlns:p="http://schemas.microsoft.com/office/2006/metadata/properties" xmlns:ns2="19c91907-3db0-4b86-af74-b97ecbce0eaf" xmlns:ns3="fbbeb52e-90a8-4e2f-a14a-06e1021db841" targetNamespace="http://schemas.microsoft.com/office/2006/metadata/properties" ma:root="true" ma:fieldsID="9b3d01991cdce6485a702eb3acbcee17" ns2:_="" ns3:_="">
    <xsd:import namespace="19c91907-3db0-4b86-af74-b97ecbce0eaf"/>
    <xsd:import namespace="fbbeb52e-90a8-4e2f-a14a-06e1021db84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91907-3db0-4b86-af74-b97ecbce0e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beb52e-90a8-4e2f-a14a-06e1021db84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9AE129-39F5-4D1F-B019-56E1D7BA8F74}">
  <ds:schemaRefs>
    <ds:schemaRef ds:uri="http://schemas.microsoft.com/office/2006/documentManagement/types"/>
    <ds:schemaRef ds:uri="http://purl.org/dc/dcmitype/"/>
    <ds:schemaRef ds:uri="http://schemas.openxmlformats.org/package/2006/metadata/core-propertie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fbbeb52e-90a8-4e2f-a14a-06e1021db841"/>
    <ds:schemaRef ds:uri="19c91907-3db0-4b86-af74-b97ecbce0eaf"/>
  </ds:schemaRefs>
</ds:datastoreItem>
</file>

<file path=customXml/itemProps2.xml><?xml version="1.0" encoding="utf-8"?>
<ds:datastoreItem xmlns:ds="http://schemas.openxmlformats.org/officeDocument/2006/customXml" ds:itemID="{15543B5B-9F0A-455A-80C3-5F04B2995DDF}">
  <ds:schemaRefs>
    <ds:schemaRef ds:uri="http://schemas.microsoft.com/sharepoint/v3/contenttype/forms"/>
  </ds:schemaRefs>
</ds:datastoreItem>
</file>

<file path=customXml/itemProps3.xml><?xml version="1.0" encoding="utf-8"?>
<ds:datastoreItem xmlns:ds="http://schemas.openxmlformats.org/officeDocument/2006/customXml" ds:itemID="{E5E83AD4-B33B-43AC-8C95-5215DBEDF1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c91907-3db0-4b86-af74-b97ecbce0eaf"/>
    <ds:schemaRef ds:uri="fbbeb52e-90a8-4e2f-a14a-06e1021db8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vt:i4>
      </vt:variant>
    </vt:vector>
  </HeadingPairs>
  <TitlesOfParts>
    <vt:vector size="20" baseType="lpstr">
      <vt:lpstr>Titulní strana</vt:lpstr>
      <vt:lpstr>Identifikace konzultanta (1)</vt:lpstr>
      <vt:lpstr>Identifikace konzultanta (&gt;1)</vt:lpstr>
      <vt:lpstr>Úvodní prohlášení</vt:lpstr>
      <vt:lpstr>Nabídková cena</vt:lpstr>
      <vt:lpstr>Základní a profesní způsobilost</vt:lpstr>
      <vt:lpstr>Reference</vt:lpstr>
      <vt:lpstr>Klíčový personál</vt:lpstr>
      <vt:lpstr>1 | Hlavní projektant</vt:lpstr>
      <vt:lpstr>2 | Hlavní architekt</vt:lpstr>
      <vt:lpstr>3 | S. na TZB</vt:lpstr>
      <vt:lpstr>4 | S. na pasiv</vt:lpstr>
      <vt:lpstr>5 | Koordinátor BIM</vt:lpstr>
      <vt:lpstr>Seznam subdodavatelů</vt:lpstr>
      <vt:lpstr>Ověřovací fáze</vt:lpstr>
      <vt:lpstr>Zdroj dat (skrýt)</vt:lpstr>
      <vt:lpstr>'2 | Hlavní architekt'!Print_Area</vt:lpstr>
      <vt:lpstr>'Nabídková cena'!Print_Area</vt:lpstr>
      <vt:lpstr>'Ověřovací fáze'!Print_Area</vt:lpstr>
      <vt:lpstr>'Titulní strana'!Print_Area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4E</dc:creator>
  <cp:keywords/>
  <dc:description/>
  <cp:lastModifiedBy>Filip Svoboda</cp:lastModifiedBy>
  <cp:revision/>
  <cp:lastPrinted>2023-11-20T14:05:16Z</cp:lastPrinted>
  <dcterms:created xsi:type="dcterms:W3CDTF">2021-10-18T11:32:55Z</dcterms:created>
  <dcterms:modified xsi:type="dcterms:W3CDTF">2025-02-03T14:56:04Z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0x01010065C4BEB7FD50C242ACB70DB8EAC13E2A</vt:lpwstr>
  </property>
  <property fmtid="{D5CDD505-2E9C-101B-9397-08002B2CF9AE}" pid="3" name="MediaServiceImageTags">
    <vt:lpwstr/>
  </property>
  <property fmtid="{D5CDD505-2E9C-101B-9397-08002B2CF9AE}" pid="4" name="Order">
    <vt:r8>363600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