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320" windowHeight="18180" tabRatio="980"/>
  </bookViews>
  <sheets>
    <sheet name="Rekapitulace stavby" sheetId="1" r:id="rId1"/>
    <sheet name="UHK - Neinvestice" sheetId="5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'UHK - Neinvestice'!$C$80:$K$97</definedName>
    <definedName name="AL_obvodový_plášť">'[1]SO 11.1A Výkaz výměr'!#REF!</definedName>
    <definedName name="Izolace_akustické">'[1]SO 11.1A Výkaz výměr'!#REF!</definedName>
    <definedName name="Izolace_proti_vodě">'[1]SO 11.1A Výkaz výměr'!#REF!</definedName>
    <definedName name="Komunikace">'[1]SO 11.1A Výkaz výměr'!#REF!</definedName>
    <definedName name="Konstrukce_klempířské">'[1]SO 11.1A Výkaz výměr'!#REF!</definedName>
    <definedName name="Konstrukce_tesařské">'[2]SO 51.4 Výkaz výměr'!#REF!</definedName>
    <definedName name="Konstrukce_truhlářské">'[1]SO 11.1A Výkaz výměr'!#REF!</definedName>
    <definedName name="Kovové_stavební_doplňkové_konstrukce">'[1]SO 11.1A Výkaz výměr'!#REF!</definedName>
    <definedName name="KSDK">'[2]SO 51.4 Výkaz výměr'!#REF!</definedName>
    <definedName name="Malby__tapety__nátěry__nástřiky">'[1]SO 11.1A Výkaz výměr'!#REF!</definedName>
    <definedName name="_xlnm.Print_Titles" localSheetId="0">'Rekapitulace stavby'!$52:$52</definedName>
    <definedName name="_xlnm.Print_Titles" localSheetId="1">'UHK - Neinvestice'!$80:$80</definedName>
    <definedName name="Obklady_keramické">'[1]SO 11.1A Výkaz výměr'!#REF!</definedName>
    <definedName name="_xlnm.Print_Area" localSheetId="0">'Rekapitulace stavby'!$D$4:$AO$36,'Rekapitulace stavby'!$C$42:$AQ$55</definedName>
    <definedName name="_xlnm.Print_Area" localSheetId="1">'UHK - Neinvestice'!$C$4:$J$39,'UHK - Neinvestice'!$C$45:$J$62,'UHK - Neinvestice'!$C$68:$K$97</definedName>
    <definedName name="Ostatní_výrobky">'[2]SO 51.4 Výkaz výměr'!#REF!</definedName>
    <definedName name="Podhl">'[2]SO 51.4 Výkaz výměr'!#REF!</definedName>
    <definedName name="Podhledy">'[1]SO 11.1A Výkaz výměr'!#REF!</definedName>
    <definedName name="rabat_2">'[3]Výpočet netto cen'!$B$8</definedName>
    <definedName name="REKAPITULACE">'[1]SO 11.1A Výkaz výměr'!#REF!</definedName>
    <definedName name="Sádrokartonové_konstrukce">'[1]SO 11.1A Výkaz výměr'!#REF!</definedName>
    <definedName name="skonto_1">'[3]Výpočet netto cen'!$B$10</definedName>
    <definedName name="skonto_2">'[3]Výpočet netto cen'!$B$11</definedName>
    <definedName name="skonto_3">'[3]Výpočet netto cen'!$B$12</definedName>
    <definedName name="Vodorovné_konstrukce">'[2]SO 51.4 Výkaz výměr'!#REF!</definedName>
    <definedName name="Základy">'[2]SO 51.4 Výkaz výměr'!#REF!</definedName>
    <definedName name="Zemní_práce">'[2]SO 51.4 Výkaz výměr'!#REF!</definedName>
  </definedNames>
  <calcPr calcId="125725" iterateCount="1"/>
</workbook>
</file>

<file path=xl/calcChain.xml><?xml version="1.0" encoding="utf-8"?>
<calcChain xmlns="http://schemas.openxmlformats.org/spreadsheetml/2006/main">
  <c r="BK103" i="5"/>
  <c r="BI103"/>
  <c r="BH103"/>
  <c r="BG103"/>
  <c r="BE103"/>
  <c r="T103"/>
  <c r="R103"/>
  <c r="P103"/>
  <c r="J103"/>
  <c r="BF103" s="1"/>
  <c r="BK101"/>
  <c r="BI101"/>
  <c r="BH101"/>
  <c r="BG101"/>
  <c r="BF101"/>
  <c r="BE101"/>
  <c r="T101"/>
  <c r="R101"/>
  <c r="P101"/>
  <c r="J101"/>
  <c r="BK99"/>
  <c r="BI99"/>
  <c r="BH99"/>
  <c r="BG99"/>
  <c r="BF99"/>
  <c r="BE99"/>
  <c r="T99"/>
  <c r="R99"/>
  <c r="R98" s="1"/>
  <c r="P99"/>
  <c r="J99"/>
  <c r="J98" s="1"/>
  <c r="T98"/>
  <c r="BK94"/>
  <c r="BI94"/>
  <c r="BH94"/>
  <c r="BG94"/>
  <c r="BE94"/>
  <c r="T94"/>
  <c r="R94"/>
  <c r="P94"/>
  <c r="J94"/>
  <c r="BF94" s="1"/>
  <c r="P98" l="1"/>
  <c r="BK98"/>
  <c r="J12"/>
  <c r="E7"/>
  <c r="J92" l="1"/>
  <c r="J90"/>
  <c r="J37" l="1"/>
  <c r="J36"/>
  <c r="AY55" i="1" s="1"/>
  <c r="J35" i="5"/>
  <c r="AX55" i="1" s="1"/>
  <c r="BI96" i="5"/>
  <c r="BH96"/>
  <c r="BG96"/>
  <c r="BE96"/>
  <c r="T96"/>
  <c r="R96"/>
  <c r="P96"/>
  <c r="BK96"/>
  <c r="J96"/>
  <c r="BF96" s="1"/>
  <c r="BI88"/>
  <c r="BH88"/>
  <c r="BG88"/>
  <c r="BE88"/>
  <c r="T88"/>
  <c r="R88"/>
  <c r="P88"/>
  <c r="BK88"/>
  <c r="J88"/>
  <c r="BF88" s="1"/>
  <c r="BI86"/>
  <c r="BH86"/>
  <c r="BG86"/>
  <c r="BE86"/>
  <c r="T86"/>
  <c r="R86"/>
  <c r="P86"/>
  <c r="BK86"/>
  <c r="J86"/>
  <c r="BF86" s="1"/>
  <c r="BI84"/>
  <c r="BH84"/>
  <c r="BG84"/>
  <c r="BE84"/>
  <c r="T84"/>
  <c r="R84"/>
  <c r="P84"/>
  <c r="BK84"/>
  <c r="J84"/>
  <c r="J78"/>
  <c r="F78"/>
  <c r="J77"/>
  <c r="F77"/>
  <c r="F75"/>
  <c r="E73"/>
  <c r="J55"/>
  <c r="F55"/>
  <c r="J54"/>
  <c r="F54"/>
  <c r="F52"/>
  <c r="E50"/>
  <c r="J52"/>
  <c r="AS54" i="1"/>
  <c r="L50"/>
  <c r="AM50"/>
  <c r="AM49"/>
  <c r="L49"/>
  <c r="AM47"/>
  <c r="L47"/>
  <c r="L45"/>
  <c r="L44"/>
  <c r="BF84" i="5" l="1"/>
  <c r="J83"/>
  <c r="J82" s="1"/>
  <c r="T83"/>
  <c r="J75"/>
  <c r="P83"/>
  <c r="F37"/>
  <c r="BD55" i="1" s="1"/>
  <c r="BA55"/>
  <c r="F35" i="5"/>
  <c r="BB55" i="1" s="1"/>
  <c r="E71" i="5"/>
  <c r="E48"/>
  <c r="R83"/>
  <c r="BK83"/>
  <c r="AW55" i="1"/>
  <c r="F36" i="5"/>
  <c r="BC55" i="1" s="1"/>
  <c r="J81" i="5" l="1"/>
  <c r="R82"/>
  <c r="R81" s="1"/>
  <c r="BK82"/>
  <c r="P82"/>
  <c r="BD54" i="1"/>
  <c r="W33" s="1"/>
  <c r="BB54"/>
  <c r="W31" s="1"/>
  <c r="BC54"/>
  <c r="BA54"/>
  <c r="T82" i="5"/>
  <c r="T81" s="1"/>
  <c r="J60" l="1"/>
  <c r="BK81"/>
  <c r="J61"/>
  <c r="P81"/>
  <c r="AU55" i="1" s="1"/>
  <c r="AU54" s="1"/>
  <c r="AX54"/>
  <c r="J30" i="5"/>
  <c r="F33" s="1"/>
  <c r="J59"/>
  <c r="AW54" i="1"/>
  <c r="AY54"/>
  <c r="W32"/>
  <c r="J33" i="5" l="1"/>
  <c r="AV55" i="1" s="1"/>
  <c r="AT55" s="1"/>
  <c r="AZ55"/>
  <c r="AZ54" s="1"/>
  <c r="AG55"/>
  <c r="AN55" l="1"/>
  <c r="J39" i="5"/>
  <c r="AV54" i="1"/>
  <c r="W29"/>
  <c r="AG54"/>
  <c r="AK29" l="1"/>
  <c r="AT54"/>
  <c r="AN54" s="1"/>
  <c r="AK26"/>
  <c r="AK35" l="1"/>
</calcChain>
</file>

<file path=xl/sharedStrings.xml><?xml version="1.0" encoding="utf-8"?>
<sst xmlns="http://schemas.openxmlformats.org/spreadsheetml/2006/main" count="446" uniqueCount="149">
  <si>
    <t>Export Komplet</t>
  </si>
  <si>
    <t/>
  </si>
  <si>
    <t>2.0</t>
  </si>
  <si>
    <t>False</t>
  </si>
  <si>
    <t>{2bc8a2d1-0fc2-44d7-af76-17792358976e}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</si>
  <si>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</si>
  <si>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</si>
  <si>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</si>
  <si>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</si>
  <si>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</si>
  <si>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</si>
  <si>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</si>
  <si>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</si>
  <si>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</si>
  <si>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</si>
  <si>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</si>
  <si>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</si>
  <si>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Datum:</t>
  </si>
  <si>
    <t>Zadavatel:</t>
  </si>
  <si>
    <t>IČ:</t>
  </si>
  <si>
    <t>DIČ:</t>
  </si>
  <si>
    <t>Uchazeč:</t>
  </si>
  <si>
    <t>bude určen ve výběrovém řízení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</si>
  <si>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</si>
  <si>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</si>
  <si>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</si>
  <si>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</si>
  <si>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</si>
  <si>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</si>
  <si>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</si>
  <si>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</si>
  <si>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</si>
  <si>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</si>
  <si>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</si>
  <si>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</si>
  <si>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</si>
  <si>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</si>
  <si>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</si>
  <si>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</si>
  <si>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</si>
  <si>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</si>
  <si>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</si>
  <si>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</si>
  <si>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</si>
  <si>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</si>
  <si>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</si>
  <si>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</si>
  <si>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</si>
  <si>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</si>
  <si>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</si>
  <si>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</si>
  <si>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</si>
  <si>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</si>
  <si>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</si>
  <si>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</si>
  <si>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</si>
  <si>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</si>
  <si>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</si>
  <si>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</si>
  <si>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</si>
  <si>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</si>
  <si>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</si>
  <si>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</si>
  <si>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</si>
  <si>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</si>
  <si>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</si>
  <si>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</si>
  <si>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</si>
  <si>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{e9fa7f98-3a9d-418e-b320-6a97f0c824a7}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</si>
  <si>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</si>
  <si>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</si>
  <si>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</si>
  <si>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</si>
  <si>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</si>
  <si>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</si>
  <si>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</si>
  <si>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</si>
  <si>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</si>
  <si>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</si>
  <si>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</si>
  <si>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</si>
  <si>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</si>
  <si>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</si>
  <si>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</si>
  <si>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</si>
  <si>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</si>
  <si>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</si>
  <si>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</si>
  <si>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</si>
  <si>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</si>
  <si>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</si>
  <si>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</si>
  <si>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2</t>
  </si>
  <si>
    <t>VV</t>
  </si>
  <si>
    <t>PSV</t>
  </si>
  <si>
    <t>Práce a dodávky PSV</t>
  </si>
  <si>
    <t>16</t>
  </si>
  <si>
    <t>kpl</t>
  </si>
  <si>
    <t>ks</t>
  </si>
  <si>
    <t xml:space="preserve">    766 - Konstrukce truhlářské</t>
  </si>
  <si>
    <t>766</t>
  </si>
  <si>
    <t>Konstrukce truhlářské</t>
  </si>
  <si>
    <t>766002</t>
  </si>
  <si>
    <t>-590263215</t>
  </si>
  <si>
    <t>766003</t>
  </si>
  <si>
    <t>-1564955447</t>
  </si>
  <si>
    <t>766004</t>
  </si>
  <si>
    <t>1690431652</t>
  </si>
  <si>
    <t>766006</t>
  </si>
  <si>
    <t>1889662527</t>
  </si>
  <si>
    <t>UHK-OBJEKT-K</t>
  </si>
  <si>
    <t>HK,Palachovy koleje č.p.1129-1135</t>
  </si>
  <si>
    <t>20. 3. 2022</t>
  </si>
  <si>
    <t>Univerzita Hradec Králové</t>
  </si>
  <si>
    <t>Pridos Hradec Králové</t>
  </si>
  <si>
    <t>Ing.Pavel Michálek</t>
  </si>
  <si>
    <t xml:space="preserve">UHK </t>
  </si>
  <si>
    <t>A-Oprava prostorů 1PP - neinvestice</t>
  </si>
  <si>
    <t>Zhotovitel:</t>
  </si>
  <si>
    <t>766001</t>
  </si>
  <si>
    <t>766005</t>
  </si>
  <si>
    <t xml:space="preserve">Nábytkové vybavení - psací stůl 1500/750/750mm </t>
  </si>
  <si>
    <t>Nábytkové vybavení - šatní skříň 1800x900x450 mm</t>
  </si>
  <si>
    <t>"schema 01/Os -  " A112, C107, F110</t>
  </si>
  <si>
    <t>"schema 01/Os -  " 2 x A112, C107, F110</t>
  </si>
  <si>
    <t>Nábytkové vybavení - kancelářská skříň 1150/800/450 mm</t>
  </si>
  <si>
    <t>Nábytkové vybavení - klavírní stolička</t>
  </si>
  <si>
    <t>"schema 01/Os + 3/Os -  "  2 x A112, C107, C112, F110</t>
  </si>
  <si>
    <t>"schema 02/Os -  " B110, C111</t>
  </si>
  <si>
    <t>Nábytkové vybavení - konferenční stolek 600/600 mm</t>
  </si>
  <si>
    <t xml:space="preserve">Nábytkové vybavení - čalouněná dvousedačka </t>
  </si>
  <si>
    <t>766007</t>
  </si>
  <si>
    <t>Nábytkové vybavení - dřevěný věšák</t>
  </si>
  <si>
    <t>UHK-1 - Oprava prostorů 1PP - neinvestice</t>
  </si>
  <si>
    <t>Oprava prostorů 1PP - neinvestice</t>
  </si>
  <si>
    <t>767</t>
  </si>
  <si>
    <t>Konstrukce zámečnické</t>
  </si>
  <si>
    <t xml:space="preserve">D+M montovaný pozink. regál dl.1600 mm ( 1300 ) výška 1800 mm hlubka 600 mm </t>
  </si>
  <si>
    <t>1450613196</t>
  </si>
  <si>
    <t>"schema 01/Z"  11</t>
  </si>
  <si>
    <t>998767201</t>
  </si>
  <si>
    <t>Přesun hmot procentní pro zámečnické konstrukce v objektech v do 6 m</t>
  </si>
  <si>
    <t>%</t>
  </si>
  <si>
    <t>CS ÚRS 2022 01</t>
  </si>
  <si>
    <t>2033033916</t>
  </si>
  <si>
    <t xml:space="preserve">D+M montovaný pozink. regál dl.1600 mm výška 1800 mm hloubka 600 mm </t>
  </si>
  <si>
    <t>"schema 02/Z"  14</t>
  </si>
  <si>
    <t>767001.1</t>
  </si>
  <si>
    <t>767001.2</t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</si>
</sst>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color rgb="FF969696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6">
    <xf numFmtId="0" fontId="0" fillId="0" borderId="0"/>
    <xf numFmtId="0" fontId="27" fillId="0" borderId="0" applyNumberFormat="0" applyFill="0" applyBorder="0" applyAlignment="0" applyProtection="0"/>
    <xf numFmtId="0" fontId="28" fillId="0" borderId="0"/>
    <xf numFmtId="0" fontId="29" fillId="0" borderId="0"/>
    <xf numFmtId="0" fontId="30" fillId="0" borderId="0"/>
    <xf numFmtId="44" fontId="30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166" fontId="25" fillId="0" borderId="12" xfId="0" applyNumberFormat="1" applyFont="1" applyBorder="1" applyAlignment="1"/>
    <xf numFmtId="166" fontId="25" fillId="0" borderId="13" xfId="0" applyNumberFormat="1" applyFont="1" applyBorder="1" applyAlignment="1"/>
    <xf numFmtId="4" fontId="14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1" fillId="0" borderId="0" xfId="0" applyFont="1" applyAlignment="1">
      <alignment horizontal="left" vertical="center"/>
    </xf>
    <xf numFmtId="165" fontId="3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/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0" fillId="0" borderId="0" xfId="0" applyProtection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166" fontId="17" fillId="0" borderId="0" xfId="0" applyNumberFormat="1" applyFont="1" applyBorder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7" xfId="0" applyFont="1" applyFill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0" fillId="0" borderId="0" xfId="0" applyProtection="1"/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center"/>
    </xf>
    <xf numFmtId="4" fontId="18" fillId="0" borderId="0" xfId="0" applyNumberFormat="1" applyFont="1" applyAlignment="1" applyProtection="1"/>
    <xf numFmtId="0" fontId="7" fillId="0" borderId="0" xfId="0" applyFont="1" applyAlignment="1" applyProtection="1"/>
    <xf numFmtId="0" fontId="7" fillId="0" borderId="3" xfId="0" applyFont="1" applyBorder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0" xfId="0" applyFont="1" applyBorder="1" applyAlignment="1" applyProtection="1">
      <alignment horizontal="center" vertical="center"/>
    </xf>
    <xf numFmtId="49" fontId="0" fillId="0" borderId="20" xfId="0" applyNumberFormat="1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center" vertical="center" wrapText="1"/>
    </xf>
    <xf numFmtId="167" fontId="0" fillId="0" borderId="20" xfId="0" applyNumberFormat="1" applyFont="1" applyBorder="1" applyAlignment="1" applyProtection="1">
      <alignment vertical="center"/>
    </xf>
    <xf numFmtId="4" fontId="0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0" fillId="0" borderId="20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wrapText="1"/>
    </xf>
    <xf numFmtId="49" fontId="0" fillId="0" borderId="20" xfId="0" applyNumberFormat="1" applyFont="1" applyBorder="1" applyAlignment="1" applyProtection="1">
      <alignment horizontal="left" vertical="center" wrapText="1"/>
    </xf>
    <xf numFmtId="0" fontId="16" fillId="0" borderId="20" xfId="0" applyFont="1" applyBorder="1" applyAlignment="1" applyProtection="1">
      <alignment horizontal="center" vertical="center"/>
    </xf>
    <xf numFmtId="49" fontId="16" fillId="0" borderId="20" xfId="0" applyNumberFormat="1" applyFont="1" applyBorder="1" applyAlignment="1" applyProtection="1">
      <alignment horizontal="left" vertical="center" wrapText="1"/>
    </xf>
    <xf numFmtId="0" fontId="16" fillId="0" borderId="20" xfId="0" applyFont="1" applyBorder="1" applyAlignment="1" applyProtection="1">
      <alignment horizontal="left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167" fontId="16" fillId="0" borderId="20" xfId="0" applyNumberFormat="1" applyFont="1" applyBorder="1" applyAlignment="1" applyProtection="1">
      <alignment vertical="center"/>
    </xf>
    <xf numFmtId="4" fontId="16" fillId="0" borderId="20" xfId="0" applyNumberFormat="1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4" fontId="0" fillId="5" borderId="20" xfId="0" applyNumberFormat="1" applyFont="1" applyFill="1" applyBorder="1" applyAlignment="1" applyProtection="1">
      <alignment vertical="center"/>
      <protection locked="0"/>
    </xf>
    <xf numFmtId="4" fontId="16" fillId="5" borderId="20" xfId="0" applyNumberFormat="1" applyFont="1" applyFill="1" applyBorder="1" applyAlignment="1" applyProtection="1">
      <alignment vertical="center"/>
      <protection locked="0"/>
    </xf>
    <xf numFmtId="0" fontId="31" fillId="5" borderId="0" xfId="0" applyFont="1" applyFill="1" applyAlignment="1" applyProtection="1">
      <alignment horizontal="left" vertical="center"/>
      <protection locked="0"/>
    </xf>
    <xf numFmtId="0" fontId="0" fillId="5" borderId="0" xfId="0" applyFont="1" applyFill="1" applyAlignment="1" applyProtection="1">
      <alignment horizontal="left" vertical="center"/>
      <protection locked="0"/>
    </xf>
    <xf numFmtId="0" fontId="0" fillId="5" borderId="0" xfId="0" applyFill="1" applyProtection="1">
      <protection locked="0"/>
    </xf>
  </cellXfs>
  <cellStyles count="6">
    <cellStyle name="Hypertextový odkaz" xfId="1" builtinId="8"/>
    <cellStyle name="Měna 2" xfId="5"/>
    <cellStyle name="normální" xfId="0" builtinId="0" customBuiltin="1"/>
    <cellStyle name="Normální 2" xfId="2"/>
    <cellStyle name="Normální 3" xfId="3"/>
    <cellStyle name="Normální 4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69;.%2041%20Zelen&#253;%20ostrov%20roz.%20rozpo&#269;tu%20na%20DC%20(bez%20list.%20v&#253;stupu)\Rozpo&#269;et%20stavby%20dle%20DC\sa_SO51_4_vv_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-zak&#225;zky\2005\OS+OSZ%20N&#225;chod\Prov&#225;d&#283;c&#237;%20projekt%202005\Cenovky%20od%20dodavatel&#367;\Reh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%20-%20Oprava%20prostor&#367;%201P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ýpočet netto cen"/>
      <sheetName val="Nabídka"/>
      <sheetName val="Nabídka (2)"/>
    </sheetNames>
    <sheetDataSet>
      <sheetData sheetId="0">
        <row r="8">
          <cell r="B8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UHK-1 - SO-01-Oprava pros..."/>
      <sheetName val="UHK-2 - SO-02-Oprava pros..."/>
      <sheetName val="UHK-3 - SO-03-Oprava pros..."/>
      <sheetName val="UHK-4 - SO-04-Oprava pros..."/>
      <sheetName val="UHK-5 - SO-05-Oprava pros..."/>
      <sheetName val="UHK-6 - SO-06-Oprava pros..."/>
      <sheetName val="RR - ZTI VNITRNI - VCHOD A"/>
      <sheetName val="RR - ZTI VNITRNI - VCHOD B"/>
      <sheetName val="RR - ZTI VNITRNI - VCHOD C"/>
      <sheetName val="RR - ZTI VNITRNI - VCHOD E"/>
      <sheetName val="RR - ZTI VNITRNI - VCHOD F"/>
      <sheetName val="Rekapit RR - VCHOD A"/>
      <sheetName val="RR - VCHOD A"/>
      <sheetName val="Rekapit RR - VCHOD B"/>
      <sheetName val="RR - VCHOD B"/>
      <sheetName val="Rekapit RR - VCHOD C"/>
      <sheetName val="RR - VCHOD C"/>
      <sheetName val="Rekapit RR - VCHOD D"/>
      <sheetName val="RR - VCHOD D"/>
      <sheetName val="Rekapit RR - VCHOD E "/>
      <sheetName val="RR - VCHOD E"/>
      <sheetName val="Rekapit RR - VCHOD F"/>
      <sheetName val="RR - VCHOD F"/>
    </sheetNames>
    <sheetDataSet>
      <sheetData sheetId="0">
        <row r="6">
          <cell r="K6" t="str">
            <v>Oprava prostorů 1PP</v>
          </cell>
        </row>
        <row r="8">
          <cell r="AN8" t="str">
            <v>20. 3. 2022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6"/>
  <sheetViews>
    <sheetView showGridLines="0" tabSelected="1" workbookViewId="0">
      <selection activeCell="AM16" sqref="AM1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50" t="s">
        <v>5</v>
      </c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56" t="s">
        <v>110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R5" s="16"/>
      <c r="BS5" s="13" t="s">
        <v>6</v>
      </c>
    </row>
    <row r="6" spans="1:74" ht="36.950000000000003" customHeight="1">
      <c r="B6" s="16"/>
      <c r="D6" s="20" t="s">
        <v>13</v>
      </c>
      <c r="K6" s="157" t="s">
        <v>134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R6" s="16"/>
      <c r="BS6" s="13" t="s">
        <v>6</v>
      </c>
    </row>
    <row r="7" spans="1:74" ht="12" customHeight="1">
      <c r="B7" s="16"/>
      <c r="D7" s="21" t="s">
        <v>14</v>
      </c>
      <c r="K7" s="13" t="s">
        <v>1</v>
      </c>
      <c r="AK7" s="21" t="s">
        <v>15</v>
      </c>
      <c r="AN7" s="13" t="s">
        <v>1</v>
      </c>
      <c r="AR7" s="16"/>
      <c r="BS7" s="13" t="s">
        <v>6</v>
      </c>
    </row>
    <row r="8" spans="1:74" ht="12" customHeight="1">
      <c r="B8" s="16"/>
      <c r="D8" s="21" t="s">
        <v>16</v>
      </c>
      <c r="K8" s="114" t="s">
        <v>111</v>
      </c>
      <c r="AK8" s="21" t="s">
        <v>17</v>
      </c>
      <c r="AN8" s="115" t="s">
        <v>112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1" t="s">
        <v>18</v>
      </c>
      <c r="AK10" s="21" t="s">
        <v>19</v>
      </c>
      <c r="AN10" s="13" t="s">
        <v>1</v>
      </c>
      <c r="AR10" s="16"/>
      <c r="BS10" s="13" t="s">
        <v>6</v>
      </c>
    </row>
    <row r="11" spans="1:74" ht="18.399999999999999" customHeight="1">
      <c r="B11" s="16"/>
      <c r="E11" s="110" t="s">
        <v>113</v>
      </c>
      <c r="AK11" s="21" t="s">
        <v>20</v>
      </c>
      <c r="AN11" s="13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1" t="s">
        <v>21</v>
      </c>
      <c r="AK13" s="21" t="s">
        <v>19</v>
      </c>
      <c r="AM13" s="229"/>
      <c r="AN13" s="13" t="s">
        <v>1</v>
      </c>
      <c r="AR13" s="16"/>
      <c r="BS13" s="13" t="s">
        <v>6</v>
      </c>
    </row>
    <row r="14" spans="1:74">
      <c r="B14" s="16"/>
      <c r="E14" s="228"/>
      <c r="AK14" s="21" t="s">
        <v>20</v>
      </c>
      <c r="AM14" s="229"/>
      <c r="AN14" s="13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1" t="s">
        <v>23</v>
      </c>
      <c r="AK16" s="21" t="s">
        <v>19</v>
      </c>
      <c r="AN16" s="13" t="s">
        <v>1</v>
      </c>
      <c r="AR16" s="16"/>
      <c r="BS16" s="13" t="s">
        <v>3</v>
      </c>
    </row>
    <row r="17" spans="2:71" ht="18.399999999999999" customHeight="1">
      <c r="B17" s="16"/>
      <c r="E17" s="115" t="s">
        <v>114</v>
      </c>
      <c r="AK17" s="21" t="s">
        <v>20</v>
      </c>
      <c r="AN17" s="13" t="s">
        <v>1</v>
      </c>
      <c r="AR17" s="16"/>
      <c r="BS17" s="13" t="s">
        <v>24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1" t="s">
        <v>25</v>
      </c>
      <c r="AK19" s="21" t="s">
        <v>19</v>
      </c>
      <c r="AN19" s="13" t="s">
        <v>1</v>
      </c>
      <c r="AR19" s="16"/>
      <c r="BS19" s="13" t="s">
        <v>6</v>
      </c>
    </row>
    <row r="20" spans="2:71" ht="18.399999999999999" customHeight="1">
      <c r="B20" s="16"/>
      <c r="E20" s="115" t="s">
        <v>115</v>
      </c>
      <c r="AK20" s="21" t="s">
        <v>20</v>
      </c>
      <c r="AN20" s="13" t="s">
        <v>1</v>
      </c>
      <c r="AR20" s="16"/>
      <c r="BS20" s="13" t="s">
        <v>24</v>
      </c>
    </row>
    <row r="21" spans="2:71" ht="6.95" customHeight="1">
      <c r="B21" s="16"/>
      <c r="AR21" s="16"/>
    </row>
    <row r="22" spans="2:71" ht="12" customHeight="1">
      <c r="B22" s="16"/>
      <c r="D22" s="21" t="s">
        <v>26</v>
      </c>
      <c r="AR22" s="16"/>
    </row>
    <row r="23" spans="2:71" ht="16.5" customHeight="1">
      <c r="B23" s="16"/>
      <c r="E23" s="152" t="s">
        <v>1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R23" s="16"/>
    </row>
    <row r="24" spans="2:71" ht="6.95" customHeight="1">
      <c r="B24" s="16"/>
      <c r="AR24" s="16"/>
    </row>
    <row r="25" spans="2:71" ht="6.95" customHeight="1">
      <c r="B25" s="16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6"/>
    </row>
    <row r="26" spans="2:71" s="1" customFormat="1" ht="25.9" customHeight="1">
      <c r="B26" s="23"/>
      <c r="D26" s="24" t="s">
        <v>27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53">
        <f>ROUND(AG54,2)</f>
        <v>0</v>
      </c>
      <c r="AL26" s="154"/>
      <c r="AM26" s="154"/>
      <c r="AN26" s="154"/>
      <c r="AO26" s="154"/>
      <c r="AR26" s="23"/>
    </row>
    <row r="27" spans="2:71" s="1" customFormat="1" ht="6.95" customHeight="1">
      <c r="B27" s="23"/>
      <c r="AR27" s="23"/>
    </row>
    <row r="28" spans="2:71" s="1" customFormat="1">
      <c r="B28" s="23"/>
      <c r="L28" s="155" t="s">
        <v>28</v>
      </c>
      <c r="M28" s="155"/>
      <c r="N28" s="155"/>
      <c r="O28" s="155"/>
      <c r="P28" s="155"/>
      <c r="W28" s="155" t="s">
        <v>29</v>
      </c>
      <c r="X28" s="155"/>
      <c r="Y28" s="155"/>
      <c r="Z28" s="155"/>
      <c r="AA28" s="155"/>
      <c r="AB28" s="155"/>
      <c r="AC28" s="155"/>
      <c r="AD28" s="155"/>
      <c r="AE28" s="155"/>
      <c r="AK28" s="155" t="s">
        <v>30</v>
      </c>
      <c r="AL28" s="155"/>
      <c r="AM28" s="155"/>
      <c r="AN28" s="155"/>
      <c r="AO28" s="155"/>
      <c r="AR28" s="23"/>
    </row>
    <row r="29" spans="2:71" s="2" customFormat="1" ht="14.45" customHeight="1">
      <c r="B29" s="26"/>
      <c r="D29" s="21" t="s">
        <v>31</v>
      </c>
      <c r="F29" s="21" t="s">
        <v>32</v>
      </c>
      <c r="L29" s="161">
        <v>0.21</v>
      </c>
      <c r="M29" s="160"/>
      <c r="N29" s="160"/>
      <c r="O29" s="160"/>
      <c r="P29" s="160"/>
      <c r="W29" s="159">
        <f>ROUND(AZ54, 2)</f>
        <v>0</v>
      </c>
      <c r="X29" s="160"/>
      <c r="Y29" s="160"/>
      <c r="Z29" s="160"/>
      <c r="AA29" s="160"/>
      <c r="AB29" s="160"/>
      <c r="AC29" s="160"/>
      <c r="AD29" s="160"/>
      <c r="AE29" s="160"/>
      <c r="AK29" s="159">
        <f>ROUND(AV54, 2)</f>
        <v>0</v>
      </c>
      <c r="AL29" s="160"/>
      <c r="AM29" s="160"/>
      <c r="AN29" s="160"/>
      <c r="AO29" s="160"/>
      <c r="AR29" s="26"/>
    </row>
    <row r="30" spans="2:71" s="2" customFormat="1" ht="14.45" customHeight="1">
      <c r="B30" s="26"/>
      <c r="F30" s="21" t="s">
        <v>33</v>
      </c>
      <c r="L30" s="161">
        <v>0.15</v>
      </c>
      <c r="M30" s="160"/>
      <c r="N30" s="160"/>
      <c r="O30" s="160"/>
      <c r="P30" s="160"/>
      <c r="W30" s="159">
        <v>0</v>
      </c>
      <c r="X30" s="160"/>
      <c r="Y30" s="160"/>
      <c r="Z30" s="160"/>
      <c r="AA30" s="160"/>
      <c r="AB30" s="160"/>
      <c r="AC30" s="160"/>
      <c r="AD30" s="160"/>
      <c r="AE30" s="160"/>
      <c r="AK30" s="159">
        <v>0</v>
      </c>
      <c r="AL30" s="160"/>
      <c r="AM30" s="160"/>
      <c r="AN30" s="160"/>
      <c r="AO30" s="160"/>
      <c r="AR30" s="26"/>
    </row>
    <row r="31" spans="2:71" s="2" customFormat="1" ht="14.45" hidden="1" customHeight="1">
      <c r="B31" s="26"/>
      <c r="F31" s="21" t="s">
        <v>34</v>
      </c>
      <c r="L31" s="161">
        <v>0.21</v>
      </c>
      <c r="M31" s="160"/>
      <c r="N31" s="160"/>
      <c r="O31" s="160"/>
      <c r="P31" s="160"/>
      <c r="W31" s="159">
        <f>ROUND(BB54, 2)</f>
        <v>0</v>
      </c>
      <c r="X31" s="160"/>
      <c r="Y31" s="160"/>
      <c r="Z31" s="160"/>
      <c r="AA31" s="160"/>
      <c r="AB31" s="160"/>
      <c r="AC31" s="160"/>
      <c r="AD31" s="160"/>
      <c r="AE31" s="160"/>
      <c r="AK31" s="159">
        <v>0</v>
      </c>
      <c r="AL31" s="160"/>
      <c r="AM31" s="160"/>
      <c r="AN31" s="160"/>
      <c r="AO31" s="160"/>
      <c r="AR31" s="26"/>
    </row>
    <row r="32" spans="2:71" s="2" customFormat="1" ht="14.45" hidden="1" customHeight="1">
      <c r="B32" s="26"/>
      <c r="F32" s="21" t="s">
        <v>35</v>
      </c>
      <c r="L32" s="161">
        <v>0.15</v>
      </c>
      <c r="M32" s="160"/>
      <c r="N32" s="160"/>
      <c r="O32" s="160"/>
      <c r="P32" s="160"/>
      <c r="W32" s="159">
        <f>ROUND(BC54, 2)</f>
        <v>0</v>
      </c>
      <c r="X32" s="160"/>
      <c r="Y32" s="160"/>
      <c r="Z32" s="160"/>
      <c r="AA32" s="160"/>
      <c r="AB32" s="160"/>
      <c r="AC32" s="160"/>
      <c r="AD32" s="160"/>
      <c r="AE32" s="160"/>
      <c r="AK32" s="159">
        <v>0</v>
      </c>
      <c r="AL32" s="160"/>
      <c r="AM32" s="160"/>
      <c r="AN32" s="160"/>
      <c r="AO32" s="160"/>
      <c r="AR32" s="26"/>
    </row>
    <row r="33" spans="2:44" s="2" customFormat="1" ht="14.45" hidden="1" customHeight="1">
      <c r="B33" s="26"/>
      <c r="F33" s="21" t="s">
        <v>36</v>
      </c>
      <c r="L33" s="161">
        <v>0</v>
      </c>
      <c r="M33" s="160"/>
      <c r="N33" s="160"/>
      <c r="O33" s="160"/>
      <c r="P33" s="160"/>
      <c r="W33" s="159">
        <f>ROUND(BD54, 2)</f>
        <v>0</v>
      </c>
      <c r="X33" s="160"/>
      <c r="Y33" s="160"/>
      <c r="Z33" s="160"/>
      <c r="AA33" s="160"/>
      <c r="AB33" s="160"/>
      <c r="AC33" s="160"/>
      <c r="AD33" s="160"/>
      <c r="AE33" s="160"/>
      <c r="AK33" s="159">
        <v>0</v>
      </c>
      <c r="AL33" s="160"/>
      <c r="AM33" s="160"/>
      <c r="AN33" s="160"/>
      <c r="AO33" s="160"/>
      <c r="AR33" s="26"/>
    </row>
    <row r="34" spans="2:44" s="1" customFormat="1" ht="6.95" customHeight="1">
      <c r="B34" s="23"/>
      <c r="AR34" s="23"/>
    </row>
    <row r="35" spans="2:44" s="1" customFormat="1" ht="25.9" customHeight="1">
      <c r="B35" s="23"/>
      <c r="C35" s="27"/>
      <c r="D35" s="28" t="s">
        <v>37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 t="s">
        <v>38</v>
      </c>
      <c r="U35" s="29"/>
      <c r="V35" s="29"/>
      <c r="W35" s="29"/>
      <c r="X35" s="163" t="s">
        <v>39</v>
      </c>
      <c r="Y35" s="164"/>
      <c r="Z35" s="164"/>
      <c r="AA35" s="164"/>
      <c r="AB35" s="164"/>
      <c r="AC35" s="29"/>
      <c r="AD35" s="29"/>
      <c r="AE35" s="29"/>
      <c r="AF35" s="29"/>
      <c r="AG35" s="29"/>
      <c r="AH35" s="29"/>
      <c r="AI35" s="29"/>
      <c r="AJ35" s="29"/>
      <c r="AK35" s="165">
        <f>SUM(AK26:AK33)</f>
        <v>0</v>
      </c>
      <c r="AL35" s="164"/>
      <c r="AM35" s="164"/>
      <c r="AN35" s="164"/>
      <c r="AO35" s="166"/>
      <c r="AP35" s="27"/>
      <c r="AQ35" s="27"/>
      <c r="AR35" s="23"/>
    </row>
    <row r="36" spans="2:44" s="1" customFormat="1" ht="6.95" customHeight="1">
      <c r="B36" s="23"/>
      <c r="AR36" s="23"/>
    </row>
    <row r="37" spans="2:44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23"/>
    </row>
    <row r="41" spans="2:44" s="1" customFormat="1" ht="6.95" customHeight="1"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23"/>
    </row>
    <row r="42" spans="2:44" s="1" customFormat="1" ht="24.95" customHeight="1">
      <c r="B42" s="23"/>
      <c r="C42" s="17" t="s">
        <v>40</v>
      </c>
      <c r="AR42" s="23"/>
    </row>
    <row r="43" spans="2:44" s="1" customFormat="1" ht="6.95" customHeight="1">
      <c r="B43" s="23"/>
      <c r="AR43" s="23"/>
    </row>
    <row r="44" spans="2:44" s="1" customFormat="1" ht="12" customHeight="1">
      <c r="B44" s="23"/>
      <c r="C44" s="21" t="s">
        <v>12</v>
      </c>
      <c r="L44" s="1" t="str">
        <f>K5</f>
        <v>UHK-OBJEKT-K</v>
      </c>
      <c r="AR44" s="23"/>
    </row>
    <row r="45" spans="2:44" s="3" customFormat="1" ht="36.950000000000003" customHeight="1">
      <c r="B45" s="35"/>
      <c r="C45" s="36" t="s">
        <v>13</v>
      </c>
      <c r="L45" s="167" t="str">
        <f>K6</f>
        <v>Oprava prostorů 1PP - neinvestice</v>
      </c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R45" s="35"/>
    </row>
    <row r="46" spans="2:44" s="1" customFormat="1" ht="6.95" customHeight="1">
      <c r="B46" s="23"/>
      <c r="AR46" s="23"/>
    </row>
    <row r="47" spans="2:44" s="1" customFormat="1" ht="12" customHeight="1">
      <c r="B47" s="23"/>
      <c r="C47" s="21" t="s">
        <v>16</v>
      </c>
      <c r="L47" s="37" t="str">
        <f>IF(K8="","",K8)</f>
        <v>HK,Palachovy koleje č.p.1129-1135</v>
      </c>
      <c r="AI47" s="21" t="s">
        <v>17</v>
      </c>
      <c r="AM47" s="169" t="str">
        <f>IF(AN8= "","",AN8)</f>
        <v>20. 3. 2022</v>
      </c>
      <c r="AN47" s="169"/>
      <c r="AR47" s="23"/>
    </row>
    <row r="48" spans="2:44" s="1" customFormat="1" ht="6.95" customHeight="1">
      <c r="B48" s="23"/>
      <c r="AR48" s="23"/>
    </row>
    <row r="49" spans="1:91" s="1" customFormat="1" ht="13.7" customHeight="1">
      <c r="B49" s="23"/>
      <c r="C49" s="21" t="s">
        <v>18</v>
      </c>
      <c r="L49" s="1" t="str">
        <f>IF(E11= "","",E11)</f>
        <v>Univerzita Hradec Králové</v>
      </c>
      <c r="AI49" s="21" t="s">
        <v>23</v>
      </c>
      <c r="AM49" s="139" t="str">
        <f>IF(E17="","",E17)</f>
        <v>Pridos Hradec Králové</v>
      </c>
      <c r="AN49" s="140"/>
      <c r="AO49" s="140"/>
      <c r="AP49" s="140"/>
      <c r="AR49" s="23"/>
      <c r="AS49" s="135" t="s">
        <v>41</v>
      </c>
      <c r="AT49" s="136"/>
      <c r="AU49" s="38"/>
      <c r="AV49" s="38"/>
      <c r="AW49" s="38"/>
      <c r="AX49" s="38"/>
      <c r="AY49" s="38"/>
      <c r="AZ49" s="38"/>
      <c r="BA49" s="38"/>
      <c r="BB49" s="38"/>
      <c r="BC49" s="38"/>
      <c r="BD49" s="39"/>
    </row>
    <row r="50" spans="1:91" s="1" customFormat="1" ht="13.7" customHeight="1">
      <c r="B50" s="23"/>
      <c r="C50" s="21" t="s">
        <v>21</v>
      </c>
      <c r="L50" s="1" t="str">
        <f>IF(E14="","",E14)</f>
        <v/>
      </c>
      <c r="AI50" s="21" t="s">
        <v>25</v>
      </c>
      <c r="AM50" s="139" t="str">
        <f>IF(E20="","",E20)</f>
        <v>Ing.Pavel Michálek</v>
      </c>
      <c r="AN50" s="140"/>
      <c r="AO50" s="140"/>
      <c r="AP50" s="140"/>
      <c r="AR50" s="23"/>
      <c r="AS50" s="137"/>
      <c r="AT50" s="138"/>
      <c r="AU50" s="41"/>
      <c r="AV50" s="41"/>
      <c r="AW50" s="41"/>
      <c r="AX50" s="41"/>
      <c r="AY50" s="41"/>
      <c r="AZ50" s="41"/>
      <c r="BA50" s="41"/>
      <c r="BB50" s="41"/>
      <c r="BC50" s="41"/>
      <c r="BD50" s="42"/>
    </row>
    <row r="51" spans="1:91" s="1" customFormat="1" ht="10.9" customHeight="1">
      <c r="B51" s="23"/>
      <c r="AR51" s="23"/>
      <c r="AS51" s="137"/>
      <c r="AT51" s="138"/>
      <c r="AU51" s="41"/>
      <c r="AV51" s="41"/>
      <c r="AW51" s="41"/>
      <c r="AX51" s="41"/>
      <c r="AY51" s="41"/>
      <c r="AZ51" s="41"/>
      <c r="BA51" s="41"/>
      <c r="BB51" s="41"/>
      <c r="BC51" s="41"/>
      <c r="BD51" s="42"/>
    </row>
    <row r="52" spans="1:91" s="1" customFormat="1" ht="29.25" customHeight="1">
      <c r="B52" s="23"/>
      <c r="C52" s="148" t="s">
        <v>42</v>
      </c>
      <c r="D52" s="146"/>
      <c r="E52" s="146"/>
      <c r="F52" s="146"/>
      <c r="G52" s="146"/>
      <c r="H52" s="43"/>
      <c r="I52" s="149" t="s">
        <v>43</v>
      </c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5" t="s">
        <v>44</v>
      </c>
      <c r="AH52" s="146"/>
      <c r="AI52" s="146"/>
      <c r="AJ52" s="146"/>
      <c r="AK52" s="146"/>
      <c r="AL52" s="146"/>
      <c r="AM52" s="146"/>
      <c r="AN52" s="149" t="s">
        <v>45</v>
      </c>
      <c r="AO52" s="146"/>
      <c r="AP52" s="162"/>
      <c r="AQ52" s="44" t="s">
        <v>46</v>
      </c>
      <c r="AR52" s="23"/>
      <c r="AS52" s="45" t="s">
        <v>47</v>
      </c>
      <c r="AT52" s="46" t="s">
        <v>48</v>
      </c>
      <c r="AU52" s="46" t="s">
        <v>49</v>
      </c>
      <c r="AV52" s="46" t="s">
        <v>50</v>
      </c>
      <c r="AW52" s="46" t="s">
        <v>51</v>
      </c>
      <c r="AX52" s="46" t="s">
        <v>52</v>
      </c>
      <c r="AY52" s="46" t="s">
        <v>53</v>
      </c>
      <c r="AZ52" s="46" t="s">
        <v>54</v>
      </c>
      <c r="BA52" s="46" t="s">
        <v>55</v>
      </c>
      <c r="BB52" s="46" t="s">
        <v>56</v>
      </c>
      <c r="BC52" s="46" t="s">
        <v>57</v>
      </c>
      <c r="BD52" s="47" t="s">
        <v>58</v>
      </c>
    </row>
    <row r="53" spans="1:91" s="1" customFormat="1" ht="10.9" customHeight="1">
      <c r="B53" s="23"/>
      <c r="AR53" s="23"/>
      <c r="AS53" s="4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9"/>
    </row>
    <row r="54" spans="1:91" s="4" customFormat="1" ht="32.450000000000003" customHeight="1">
      <c r="B54" s="49"/>
      <c r="C54" s="50" t="s">
        <v>59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144">
        <f>ROUND(SUM(AG55:AG55),2)</f>
        <v>0</v>
      </c>
      <c r="AH54" s="144"/>
      <c r="AI54" s="144"/>
      <c r="AJ54" s="144"/>
      <c r="AK54" s="144"/>
      <c r="AL54" s="144"/>
      <c r="AM54" s="144"/>
      <c r="AN54" s="147">
        <f t="shared" ref="AN54:AN55" si="0">SUM(AG54,AT54)</f>
        <v>0</v>
      </c>
      <c r="AO54" s="147"/>
      <c r="AP54" s="147"/>
      <c r="AQ54" s="52" t="s">
        <v>1</v>
      </c>
      <c r="AR54" s="49"/>
      <c r="AS54" s="53">
        <f>ROUND(SUM(AS55:AS55),2)</f>
        <v>0</v>
      </c>
      <c r="AT54" s="54">
        <f t="shared" ref="AT54:AT55" si="1">ROUND(SUM(AV54:AW54),2)</f>
        <v>0</v>
      </c>
      <c r="AU54" s="55" t="e">
        <f>ROUND(SUM(AU55:AU55),5)</f>
        <v>#REF!</v>
      </c>
      <c r="AV54" s="54">
        <f>ROUND(AZ54*L29,2)</f>
        <v>0</v>
      </c>
      <c r="AW54" s="54">
        <f>ROUND(BA54*L30,2)</f>
        <v>0</v>
      </c>
      <c r="AX54" s="54">
        <f>ROUND(BB54*L29,2)</f>
        <v>0</v>
      </c>
      <c r="AY54" s="54">
        <f>ROUND(BC54*L30,2)</f>
        <v>0</v>
      </c>
      <c r="AZ54" s="54">
        <f>ROUND(SUM(AZ55:AZ55),2)</f>
        <v>0</v>
      </c>
      <c r="BA54" s="54">
        <f>ROUND(SUM(BA55:BA55),2)</f>
        <v>0</v>
      </c>
      <c r="BB54" s="54">
        <f>ROUND(SUM(BB55:BB55),2)</f>
        <v>0</v>
      </c>
      <c r="BC54" s="54">
        <f>ROUND(SUM(BC55:BC55),2)</f>
        <v>0</v>
      </c>
      <c r="BD54" s="56">
        <f>ROUND(SUM(BD55:BD55),2)</f>
        <v>0</v>
      </c>
      <c r="BS54" s="57" t="s">
        <v>60</v>
      </c>
      <c r="BT54" s="57" t="s">
        <v>61</v>
      </c>
      <c r="BU54" s="58" t="s">
        <v>62</v>
      </c>
      <c r="BV54" s="57" t="s">
        <v>63</v>
      </c>
      <c r="BW54" s="57" t="s">
        <v>4</v>
      </c>
      <c r="BX54" s="57" t="s">
        <v>64</v>
      </c>
      <c r="CL54" s="57" t="s">
        <v>1</v>
      </c>
    </row>
    <row r="55" spans="1:91" s="5" customFormat="1" ht="27" customHeight="1">
      <c r="A55" s="59" t="s">
        <v>65</v>
      </c>
      <c r="B55" s="60"/>
      <c r="C55" s="61"/>
      <c r="D55" s="143" t="s">
        <v>116</v>
      </c>
      <c r="E55" s="143"/>
      <c r="F55" s="143"/>
      <c r="G55" s="143"/>
      <c r="H55" s="143"/>
      <c r="I55" s="62"/>
      <c r="J55" s="143" t="s">
        <v>117</v>
      </c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1">
        <f>'UHK - Neinvestice'!J30</f>
        <v>0</v>
      </c>
      <c r="AH55" s="142"/>
      <c r="AI55" s="142"/>
      <c r="AJ55" s="142"/>
      <c r="AK55" s="142"/>
      <c r="AL55" s="142"/>
      <c r="AM55" s="142"/>
      <c r="AN55" s="141">
        <f t="shared" si="0"/>
        <v>0</v>
      </c>
      <c r="AO55" s="142"/>
      <c r="AP55" s="142"/>
      <c r="AQ55" s="63" t="s">
        <v>66</v>
      </c>
      <c r="AR55" s="60"/>
      <c r="AS55" s="64">
        <v>0</v>
      </c>
      <c r="AT55" s="65">
        <f t="shared" si="1"/>
        <v>0</v>
      </c>
      <c r="AU55" s="66" t="e">
        <f>'UHK - Neinvestice'!P81</f>
        <v>#REF!</v>
      </c>
      <c r="AV55" s="65">
        <f>'UHK - Neinvestice'!J33</f>
        <v>0</v>
      </c>
      <c r="AW55" s="65">
        <f>'UHK - Neinvestice'!J34</f>
        <v>0</v>
      </c>
      <c r="AX55" s="65">
        <f>'UHK - Neinvestice'!J35</f>
        <v>0</v>
      </c>
      <c r="AY55" s="65">
        <f>'UHK - Neinvestice'!J36</f>
        <v>0</v>
      </c>
      <c r="AZ55" s="65">
        <f>'UHK - Neinvestice'!F33</f>
        <v>0</v>
      </c>
      <c r="BA55" s="65">
        <f>'UHK - Neinvestice'!F34</f>
        <v>0</v>
      </c>
      <c r="BB55" s="65">
        <f>'UHK - Neinvestice'!F35</f>
        <v>0</v>
      </c>
      <c r="BC55" s="65">
        <f>'UHK - Neinvestice'!F36</f>
        <v>0</v>
      </c>
      <c r="BD55" s="67">
        <f>'UHK - Neinvestice'!F37</f>
        <v>0</v>
      </c>
      <c r="BT55" s="68" t="s">
        <v>67</v>
      </c>
      <c r="BV55" s="68" t="s">
        <v>63</v>
      </c>
      <c r="BW55" s="68" t="s">
        <v>68</v>
      </c>
      <c r="BX55" s="68" t="s">
        <v>4</v>
      </c>
      <c r="CL55" s="68" t="s">
        <v>1</v>
      </c>
      <c r="CM55" s="68" t="s">
        <v>67</v>
      </c>
    </row>
    <row r="56" spans="1:91" s="1" customFormat="1" ht="6.95" customHeight="1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23"/>
    </row>
  </sheetData>
  <sheetProtection password="DAFF" sheet="1" objects="1" scenarios="1"/>
  <mergeCells count="40">
    <mergeCell ref="AK33:AO33"/>
    <mergeCell ref="L33:P33"/>
    <mergeCell ref="AN52:AP52"/>
    <mergeCell ref="AN55:AP55"/>
    <mergeCell ref="W33:AE33"/>
    <mergeCell ref="X35:AB35"/>
    <mergeCell ref="AK35:AO35"/>
    <mergeCell ref="L45:AO45"/>
    <mergeCell ref="AM47:AN47"/>
    <mergeCell ref="L31:P31"/>
    <mergeCell ref="W29:AE29"/>
    <mergeCell ref="W30:AE30"/>
    <mergeCell ref="W31:AE31"/>
    <mergeCell ref="AK32:AO32"/>
    <mergeCell ref="L32:P32"/>
    <mergeCell ref="W32:AE32"/>
    <mergeCell ref="C52:G52"/>
    <mergeCell ref="D55:H55"/>
    <mergeCell ref="I52:AF52"/>
    <mergeCell ref="AR2:BE2"/>
    <mergeCell ref="E23:AN23"/>
    <mergeCell ref="AK26:AO26"/>
    <mergeCell ref="L28:P28"/>
    <mergeCell ref="W28:AE28"/>
    <mergeCell ref="AK28:AO28"/>
    <mergeCell ref="K5:AO5"/>
    <mergeCell ref="K6:AO6"/>
    <mergeCell ref="AK29:AO29"/>
    <mergeCell ref="L29:P29"/>
    <mergeCell ref="AK30:AO30"/>
    <mergeCell ref="L30:P30"/>
    <mergeCell ref="AK31:AO31"/>
    <mergeCell ref="AS49:AT51"/>
    <mergeCell ref="AM50:AP50"/>
    <mergeCell ref="AG55:AM55"/>
    <mergeCell ref="J55:AF55"/>
    <mergeCell ref="AG54:AM54"/>
    <mergeCell ref="AM49:AP49"/>
    <mergeCell ref="AG52:AM52"/>
    <mergeCell ref="AN54:AP54"/>
  </mergeCells>
  <hyperlinks>
    <hyperlink ref="A55" location="'UHK 4 - D-Modernizace spo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08"/>
  <sheetViews>
    <sheetView showGridLines="0" workbookViewId="0">
      <selection activeCell="E18" activeCellId="3" sqref="J17 J18 J17 E1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8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123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46" ht="36.950000000000003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50" t="s">
        <v>5</v>
      </c>
      <c r="M2" s="151"/>
      <c r="N2" s="151"/>
      <c r="O2" s="151"/>
      <c r="P2" s="151"/>
      <c r="Q2" s="151"/>
      <c r="R2" s="151"/>
      <c r="S2" s="151"/>
      <c r="T2" s="151"/>
      <c r="U2" s="151"/>
      <c r="V2" s="151"/>
      <c r="AT2" s="13" t="s">
        <v>68</v>
      </c>
    </row>
    <row r="3" spans="1:46" ht="6.95" customHeight="1">
      <c r="A3" s="119"/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M3" s="119"/>
      <c r="N3" s="119"/>
      <c r="O3" s="119"/>
      <c r="P3" s="119"/>
      <c r="Q3" s="119"/>
      <c r="R3" s="119"/>
      <c r="S3" s="119"/>
      <c r="T3" s="119"/>
      <c r="U3" s="119"/>
      <c r="V3" s="119"/>
      <c r="AT3" s="13" t="s">
        <v>67</v>
      </c>
    </row>
    <row r="4" spans="1:46" ht="24.95" customHeight="1">
      <c r="A4" s="119"/>
      <c r="B4" s="16"/>
      <c r="C4" s="119"/>
      <c r="D4" s="17" t="s">
        <v>69</v>
      </c>
      <c r="E4" s="119"/>
      <c r="F4" s="119"/>
      <c r="G4" s="119"/>
      <c r="H4" s="119"/>
      <c r="I4" s="119"/>
      <c r="J4" s="119"/>
      <c r="K4" s="119"/>
      <c r="L4" s="16"/>
      <c r="M4" s="18" t="s">
        <v>10</v>
      </c>
      <c r="N4" s="119"/>
      <c r="O4" s="119"/>
      <c r="P4" s="119"/>
      <c r="Q4" s="119"/>
      <c r="R4" s="119"/>
      <c r="S4" s="119"/>
      <c r="T4" s="119"/>
      <c r="U4" s="119"/>
      <c r="V4" s="119"/>
      <c r="AT4" s="13" t="s">
        <v>3</v>
      </c>
    </row>
    <row r="5" spans="1:46" ht="6.95" customHeight="1">
      <c r="A5" s="119"/>
      <c r="B5" s="16"/>
      <c r="C5" s="119"/>
      <c r="D5" s="119"/>
      <c r="E5" s="119"/>
      <c r="F5" s="119"/>
      <c r="G5" s="119"/>
      <c r="H5" s="119"/>
      <c r="I5" s="119"/>
      <c r="J5" s="119"/>
      <c r="K5" s="119"/>
      <c r="L5" s="16"/>
      <c r="M5" s="119"/>
      <c r="N5" s="119"/>
      <c r="O5" s="119"/>
      <c r="P5" s="119"/>
      <c r="Q5" s="119"/>
      <c r="R5" s="119"/>
      <c r="S5" s="119"/>
      <c r="T5" s="119"/>
      <c r="U5" s="119"/>
      <c r="V5" s="119"/>
    </row>
    <row r="6" spans="1:46" ht="12" customHeight="1">
      <c r="A6" s="119"/>
      <c r="B6" s="16"/>
      <c r="C6" s="119"/>
      <c r="D6" s="128" t="s">
        <v>13</v>
      </c>
      <c r="E6" s="119"/>
      <c r="F6" s="119"/>
      <c r="G6" s="119"/>
      <c r="H6" s="119"/>
      <c r="I6" s="119"/>
      <c r="J6" s="119"/>
      <c r="K6" s="119"/>
      <c r="L6" s="16"/>
      <c r="M6" s="119"/>
      <c r="N6" s="119"/>
      <c r="O6" s="119"/>
      <c r="P6" s="119"/>
      <c r="Q6" s="119"/>
      <c r="R6" s="119"/>
      <c r="S6" s="119"/>
      <c r="T6" s="119"/>
      <c r="U6" s="119"/>
      <c r="V6" s="119"/>
    </row>
    <row r="7" spans="1:46" ht="16.5" customHeight="1">
      <c r="A7" s="119"/>
      <c r="B7" s="16"/>
      <c r="C7" s="119"/>
      <c r="D7" s="119"/>
      <c r="E7" s="172" t="str">
        <f>'[4]Rekapitulace stavby'!K6</f>
        <v>Oprava prostorů 1PP</v>
      </c>
      <c r="F7" s="173"/>
      <c r="G7" s="173"/>
      <c r="H7" s="173"/>
      <c r="I7" s="119"/>
      <c r="J7" s="119"/>
      <c r="K7" s="119"/>
      <c r="L7" s="16"/>
      <c r="M7" s="119"/>
      <c r="N7" s="119"/>
      <c r="O7" s="119"/>
      <c r="P7" s="119"/>
      <c r="Q7" s="119"/>
      <c r="R7" s="119"/>
      <c r="S7" s="119"/>
      <c r="T7" s="119"/>
      <c r="U7" s="119"/>
      <c r="V7" s="119"/>
    </row>
    <row r="8" spans="1:46" s="1" customFormat="1" ht="12" customHeight="1">
      <c r="A8" s="125"/>
      <c r="B8" s="23"/>
      <c r="C8" s="125"/>
      <c r="D8" s="128" t="s">
        <v>70</v>
      </c>
      <c r="E8" s="125"/>
      <c r="F8" s="125"/>
      <c r="G8" s="125"/>
      <c r="H8" s="125"/>
      <c r="I8" s="125"/>
      <c r="J8" s="125"/>
      <c r="K8" s="125"/>
      <c r="L8" s="23"/>
      <c r="M8" s="125"/>
      <c r="N8" s="125"/>
      <c r="O8" s="125"/>
      <c r="P8" s="125"/>
      <c r="Q8" s="125"/>
      <c r="R8" s="125"/>
      <c r="S8" s="125"/>
      <c r="T8" s="125"/>
      <c r="U8" s="125"/>
      <c r="V8" s="125"/>
    </row>
    <row r="9" spans="1:46" s="1" customFormat="1" ht="36.950000000000003" customHeight="1">
      <c r="A9" s="125"/>
      <c r="B9" s="23"/>
      <c r="C9" s="125"/>
      <c r="D9" s="125"/>
      <c r="E9" s="167" t="s">
        <v>133</v>
      </c>
      <c r="F9" s="140"/>
      <c r="G9" s="140"/>
      <c r="H9" s="140"/>
      <c r="I9" s="125"/>
      <c r="J9" s="125"/>
      <c r="K9" s="125"/>
      <c r="L9" s="23"/>
      <c r="M9" s="125"/>
      <c r="N9" s="125"/>
      <c r="O9" s="125"/>
      <c r="P9" s="125"/>
      <c r="Q9" s="125"/>
      <c r="R9" s="125"/>
      <c r="S9" s="125"/>
      <c r="T9" s="125"/>
      <c r="U9" s="125"/>
      <c r="V9" s="125"/>
    </row>
    <row r="10" spans="1:46" s="1" customFormat="1">
      <c r="A10" s="125"/>
      <c r="B10" s="23"/>
      <c r="C10" s="125"/>
      <c r="D10" s="125"/>
      <c r="E10" s="125"/>
      <c r="F10" s="125"/>
      <c r="G10" s="125"/>
      <c r="H10" s="125"/>
      <c r="I10" s="125"/>
      <c r="J10" s="125"/>
      <c r="K10" s="125"/>
      <c r="L10" s="23"/>
      <c r="M10" s="125"/>
      <c r="N10" s="125"/>
      <c r="O10" s="125"/>
      <c r="P10" s="125"/>
      <c r="Q10" s="125"/>
      <c r="R10" s="125"/>
      <c r="S10" s="125"/>
      <c r="T10" s="125"/>
      <c r="U10" s="125"/>
      <c r="V10" s="125"/>
    </row>
    <row r="11" spans="1:46" s="1" customFormat="1" ht="12" customHeight="1">
      <c r="A11" s="125"/>
      <c r="B11" s="23"/>
      <c r="C11" s="125"/>
      <c r="D11" s="128" t="s">
        <v>14</v>
      </c>
      <c r="E11" s="125"/>
      <c r="F11" s="122" t="s">
        <v>1</v>
      </c>
      <c r="G11" s="125"/>
      <c r="H11" s="125"/>
      <c r="I11" s="128" t="s">
        <v>15</v>
      </c>
      <c r="J11" s="122" t="s">
        <v>1</v>
      </c>
      <c r="K11" s="125"/>
      <c r="L11" s="23"/>
      <c r="M11" s="125"/>
      <c r="N11" s="125"/>
      <c r="O11" s="125"/>
      <c r="P11" s="125"/>
      <c r="Q11" s="125"/>
      <c r="R11" s="125"/>
      <c r="S11" s="125"/>
      <c r="T11" s="125"/>
      <c r="U11" s="125"/>
      <c r="V11" s="125"/>
    </row>
    <row r="12" spans="1:46" s="1" customFormat="1" ht="12" customHeight="1">
      <c r="A12" s="125"/>
      <c r="B12" s="23"/>
      <c r="C12" s="125"/>
      <c r="D12" s="128" t="s">
        <v>16</v>
      </c>
      <c r="E12" s="125"/>
      <c r="F12" s="122" t="s">
        <v>111</v>
      </c>
      <c r="G12" s="125"/>
      <c r="H12" s="125"/>
      <c r="I12" s="128" t="s">
        <v>17</v>
      </c>
      <c r="J12" s="116" t="str">
        <f>'[4]Rekapitulace stavby'!AN8</f>
        <v>20. 3. 2022</v>
      </c>
      <c r="K12" s="125"/>
      <c r="L12" s="23"/>
      <c r="M12" s="125"/>
      <c r="N12" s="125"/>
      <c r="O12" s="125"/>
      <c r="P12" s="125"/>
      <c r="Q12" s="125"/>
      <c r="R12" s="125"/>
      <c r="S12" s="125"/>
      <c r="T12" s="125"/>
      <c r="U12" s="125"/>
      <c r="V12" s="125"/>
    </row>
    <row r="13" spans="1:46" s="1" customFormat="1" ht="10.9" customHeight="1">
      <c r="A13" s="125"/>
      <c r="B13" s="23"/>
      <c r="C13" s="125"/>
      <c r="D13" s="125"/>
      <c r="E13" s="125"/>
      <c r="F13" s="125"/>
      <c r="G13" s="125"/>
      <c r="H13" s="125"/>
      <c r="I13" s="125"/>
      <c r="J13" s="125"/>
      <c r="K13" s="125"/>
      <c r="L13" s="23"/>
      <c r="M13" s="125"/>
      <c r="N13" s="125"/>
      <c r="O13" s="125"/>
      <c r="P13" s="125"/>
      <c r="Q13" s="125"/>
      <c r="R13" s="125"/>
      <c r="S13" s="125"/>
      <c r="T13" s="125"/>
      <c r="U13" s="125"/>
      <c r="V13" s="125"/>
    </row>
    <row r="14" spans="1:46" s="1" customFormat="1" ht="12" customHeight="1">
      <c r="A14" s="125"/>
      <c r="B14" s="23"/>
      <c r="C14" s="125"/>
      <c r="D14" s="128" t="s">
        <v>18</v>
      </c>
      <c r="E14" s="125"/>
      <c r="F14" s="125"/>
      <c r="G14" s="125"/>
      <c r="H14" s="125"/>
      <c r="I14" s="128" t="s">
        <v>19</v>
      </c>
      <c r="J14" s="122" t="s">
        <v>1</v>
      </c>
      <c r="K14" s="125"/>
      <c r="L14" s="23"/>
      <c r="M14" s="125"/>
      <c r="N14" s="125"/>
      <c r="O14" s="125"/>
      <c r="P14" s="125"/>
      <c r="Q14" s="125"/>
      <c r="R14" s="125"/>
      <c r="S14" s="125"/>
      <c r="T14" s="125"/>
      <c r="U14" s="125"/>
      <c r="V14" s="125"/>
    </row>
    <row r="15" spans="1:46" s="1" customFormat="1" ht="18" customHeight="1">
      <c r="A15" s="125"/>
      <c r="B15" s="23"/>
      <c r="C15" s="125"/>
      <c r="D15" s="125"/>
      <c r="E15" s="122" t="s">
        <v>113</v>
      </c>
      <c r="F15" s="125"/>
      <c r="G15" s="125"/>
      <c r="H15" s="125"/>
      <c r="I15" s="128" t="s">
        <v>20</v>
      </c>
      <c r="J15" s="122" t="s">
        <v>1</v>
      </c>
      <c r="K15" s="125"/>
      <c r="L15" s="23"/>
      <c r="M15" s="125"/>
      <c r="N15" s="125"/>
      <c r="O15" s="125"/>
      <c r="P15" s="125"/>
      <c r="Q15" s="125"/>
      <c r="R15" s="125"/>
      <c r="S15" s="125"/>
      <c r="T15" s="125"/>
      <c r="U15" s="125"/>
      <c r="V15" s="125"/>
    </row>
    <row r="16" spans="1:46" s="1" customFormat="1" ht="6.95" customHeight="1">
      <c r="A16" s="125"/>
      <c r="B16" s="23"/>
      <c r="C16" s="125"/>
      <c r="D16" s="125"/>
      <c r="E16" s="125"/>
      <c r="F16" s="125"/>
      <c r="G16" s="125"/>
      <c r="H16" s="125"/>
      <c r="I16" s="125"/>
      <c r="J16" s="125"/>
      <c r="K16" s="125"/>
      <c r="L16" s="23"/>
      <c r="M16" s="125"/>
      <c r="N16" s="125"/>
      <c r="O16" s="125"/>
      <c r="P16" s="125"/>
      <c r="Q16" s="125"/>
      <c r="R16" s="125"/>
      <c r="S16" s="125"/>
      <c r="T16" s="125"/>
      <c r="U16" s="125"/>
      <c r="V16" s="125"/>
    </row>
    <row r="17" spans="1:22" s="1" customFormat="1" ht="12" customHeight="1">
      <c r="A17" s="125"/>
      <c r="B17" s="23"/>
      <c r="C17" s="125"/>
      <c r="D17" s="128" t="s">
        <v>118</v>
      </c>
      <c r="E17" s="125"/>
      <c r="F17" s="125"/>
      <c r="G17" s="125"/>
      <c r="H17" s="125"/>
      <c r="I17" s="128" t="s">
        <v>19</v>
      </c>
      <c r="J17" s="227" t="s">
        <v>1</v>
      </c>
      <c r="K17" s="125"/>
      <c r="L17" s="23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spans="1:22" s="1" customFormat="1" ht="18" customHeight="1">
      <c r="A18" s="125"/>
      <c r="B18" s="23"/>
      <c r="C18" s="125"/>
      <c r="D18" s="125"/>
      <c r="E18" s="227" t="s">
        <v>22</v>
      </c>
      <c r="F18" s="125"/>
      <c r="G18" s="125"/>
      <c r="H18" s="125"/>
      <c r="I18" s="128" t="s">
        <v>20</v>
      </c>
      <c r="J18" s="227" t="s">
        <v>1</v>
      </c>
      <c r="K18" s="125"/>
      <c r="L18" s="23"/>
      <c r="M18" s="125"/>
      <c r="N18" s="125"/>
      <c r="O18" s="125"/>
      <c r="P18" s="125"/>
      <c r="Q18" s="125"/>
      <c r="R18" s="125"/>
      <c r="S18" s="125"/>
      <c r="T18" s="125"/>
      <c r="U18" s="125"/>
      <c r="V18" s="125"/>
    </row>
    <row r="19" spans="1:22" s="1" customFormat="1" ht="6.95" customHeight="1">
      <c r="A19" s="125"/>
      <c r="B19" s="23"/>
      <c r="C19" s="125"/>
      <c r="D19" s="125"/>
      <c r="E19" s="125"/>
      <c r="F19" s="125"/>
      <c r="G19" s="125"/>
      <c r="H19" s="125"/>
      <c r="I19" s="125"/>
      <c r="J19" s="125"/>
      <c r="K19" s="125"/>
      <c r="L19" s="23"/>
      <c r="M19" s="125"/>
      <c r="N19" s="125"/>
      <c r="O19" s="125"/>
      <c r="P19" s="125"/>
      <c r="Q19" s="125"/>
      <c r="R19" s="125"/>
      <c r="S19" s="125"/>
      <c r="T19" s="125"/>
      <c r="U19" s="125"/>
      <c r="V19" s="125"/>
    </row>
    <row r="20" spans="1:22" s="1" customFormat="1" ht="12" customHeight="1">
      <c r="A20" s="125"/>
      <c r="B20" s="23"/>
      <c r="C20" s="125"/>
      <c r="D20" s="128" t="s">
        <v>23</v>
      </c>
      <c r="E20" s="125"/>
      <c r="F20" s="125"/>
      <c r="G20" s="125"/>
      <c r="H20" s="125"/>
      <c r="I20" s="128" t="s">
        <v>19</v>
      </c>
      <c r="J20" s="122" t="s">
        <v>1</v>
      </c>
      <c r="K20" s="125"/>
      <c r="L20" s="23"/>
      <c r="M20" s="125"/>
      <c r="N20" s="125"/>
      <c r="O20" s="125"/>
      <c r="P20" s="125"/>
      <c r="Q20" s="125"/>
      <c r="R20" s="125"/>
      <c r="S20" s="125"/>
      <c r="T20" s="125"/>
      <c r="U20" s="125"/>
      <c r="V20" s="125"/>
    </row>
    <row r="21" spans="1:22" s="1" customFormat="1" ht="18" customHeight="1">
      <c r="A21" s="125"/>
      <c r="B21" s="23"/>
      <c r="C21" s="125"/>
      <c r="D21" s="125"/>
      <c r="E21" s="122" t="s">
        <v>114</v>
      </c>
      <c r="F21" s="125"/>
      <c r="G21" s="125"/>
      <c r="H21" s="125"/>
      <c r="I21" s="128" t="s">
        <v>20</v>
      </c>
      <c r="J21" s="122" t="s">
        <v>1</v>
      </c>
      <c r="K21" s="125"/>
      <c r="L21" s="23"/>
      <c r="M21" s="125"/>
      <c r="N21" s="125"/>
      <c r="O21" s="125"/>
      <c r="P21" s="125"/>
      <c r="Q21" s="125"/>
      <c r="R21" s="125"/>
      <c r="S21" s="125"/>
      <c r="T21" s="125"/>
      <c r="U21" s="125"/>
      <c r="V21" s="125"/>
    </row>
    <row r="22" spans="1:22" s="1" customFormat="1" ht="6.95" customHeight="1">
      <c r="A22" s="125"/>
      <c r="B22" s="23"/>
      <c r="C22" s="125"/>
      <c r="D22" s="125"/>
      <c r="E22" s="125"/>
      <c r="F22" s="125"/>
      <c r="G22" s="125"/>
      <c r="H22" s="125"/>
      <c r="I22" s="125"/>
      <c r="J22" s="125"/>
      <c r="K22" s="125"/>
      <c r="L22" s="23"/>
      <c r="M22" s="125"/>
      <c r="N22" s="125"/>
      <c r="O22" s="125"/>
      <c r="P22" s="125"/>
      <c r="Q22" s="125"/>
      <c r="R22" s="125"/>
      <c r="S22" s="125"/>
      <c r="T22" s="125"/>
      <c r="U22" s="125"/>
      <c r="V22" s="125"/>
    </row>
    <row r="23" spans="1:22" s="1" customFormat="1" ht="12" customHeight="1">
      <c r="A23" s="125"/>
      <c r="B23" s="23"/>
      <c r="C23" s="125"/>
      <c r="D23" s="128" t="s">
        <v>25</v>
      </c>
      <c r="E23" s="125"/>
      <c r="F23" s="125"/>
      <c r="G23" s="125"/>
      <c r="H23" s="125"/>
      <c r="I23" s="128" t="s">
        <v>19</v>
      </c>
      <c r="J23" s="122" t="s">
        <v>1</v>
      </c>
      <c r="K23" s="125"/>
      <c r="L23" s="23"/>
      <c r="M23" s="125"/>
      <c r="N23" s="125"/>
      <c r="O23" s="125"/>
      <c r="P23" s="125"/>
      <c r="Q23" s="125"/>
      <c r="R23" s="125"/>
      <c r="S23" s="125"/>
      <c r="T23" s="125"/>
      <c r="U23" s="125"/>
      <c r="V23" s="125"/>
    </row>
    <row r="24" spans="1:22" s="1" customFormat="1" ht="18" customHeight="1">
      <c r="A24" s="125"/>
      <c r="B24" s="23"/>
      <c r="C24" s="125"/>
      <c r="D24" s="125"/>
      <c r="E24" s="122" t="s">
        <v>115</v>
      </c>
      <c r="F24" s="125"/>
      <c r="G24" s="125"/>
      <c r="H24" s="125"/>
      <c r="I24" s="128" t="s">
        <v>20</v>
      </c>
      <c r="J24" s="122" t="s">
        <v>1</v>
      </c>
      <c r="K24" s="125"/>
      <c r="L24" s="23"/>
      <c r="M24" s="125"/>
      <c r="N24" s="125"/>
      <c r="O24" s="125"/>
      <c r="P24" s="125"/>
      <c r="Q24" s="125"/>
      <c r="R24" s="125"/>
      <c r="S24" s="125"/>
      <c r="T24" s="125"/>
      <c r="U24" s="125"/>
      <c r="V24" s="125"/>
    </row>
    <row r="25" spans="1:22" s="1" customFormat="1" ht="6.95" customHeight="1">
      <c r="A25" s="125"/>
      <c r="B25" s="23"/>
      <c r="C25" s="125"/>
      <c r="D25" s="125"/>
      <c r="E25" s="125"/>
      <c r="F25" s="125"/>
      <c r="G25" s="125"/>
      <c r="H25" s="125"/>
      <c r="I25" s="125"/>
      <c r="J25" s="125"/>
      <c r="K25" s="125"/>
      <c r="L25" s="23"/>
      <c r="M25" s="125"/>
      <c r="N25" s="125"/>
      <c r="O25" s="125"/>
      <c r="P25" s="125"/>
      <c r="Q25" s="125"/>
      <c r="R25" s="125"/>
      <c r="S25" s="125"/>
      <c r="T25" s="125"/>
      <c r="U25" s="125"/>
      <c r="V25" s="125"/>
    </row>
    <row r="26" spans="1:22" s="1" customFormat="1" ht="12" customHeight="1">
      <c r="A26" s="125"/>
      <c r="B26" s="23"/>
      <c r="C26" s="125"/>
      <c r="D26" s="128" t="s">
        <v>26</v>
      </c>
      <c r="E26" s="125"/>
      <c r="F26" s="125"/>
      <c r="G26" s="125"/>
      <c r="H26" s="125"/>
      <c r="I26" s="125"/>
      <c r="J26" s="125"/>
      <c r="K26" s="125"/>
      <c r="L26" s="23"/>
      <c r="M26" s="125"/>
      <c r="N26" s="125"/>
      <c r="O26" s="125"/>
      <c r="P26" s="125"/>
      <c r="Q26" s="125"/>
      <c r="R26" s="125"/>
      <c r="S26" s="125"/>
      <c r="T26" s="125"/>
      <c r="U26" s="125"/>
      <c r="V26" s="125"/>
    </row>
    <row r="27" spans="1:22" s="6" customFormat="1" ht="16.5" customHeight="1">
      <c r="A27" s="124"/>
      <c r="B27" s="69"/>
      <c r="C27" s="124"/>
      <c r="D27" s="124"/>
      <c r="E27" s="152" t="s">
        <v>1</v>
      </c>
      <c r="F27" s="152"/>
      <c r="G27" s="152"/>
      <c r="H27" s="152"/>
      <c r="I27" s="124"/>
      <c r="J27" s="124"/>
      <c r="K27" s="124"/>
      <c r="L27" s="69"/>
      <c r="M27" s="124"/>
      <c r="N27" s="124"/>
      <c r="O27" s="124"/>
      <c r="P27" s="124"/>
      <c r="Q27" s="124"/>
      <c r="R27" s="124"/>
      <c r="S27" s="124"/>
      <c r="T27" s="124"/>
      <c r="U27" s="124"/>
      <c r="V27" s="124"/>
    </row>
    <row r="28" spans="1:22" s="1" customFormat="1" ht="6.95" customHeight="1">
      <c r="A28" s="125"/>
      <c r="B28" s="23"/>
      <c r="C28" s="125"/>
      <c r="D28" s="125"/>
      <c r="E28" s="125"/>
      <c r="F28" s="125"/>
      <c r="G28" s="125"/>
      <c r="H28" s="125"/>
      <c r="I28" s="125"/>
      <c r="J28" s="125"/>
      <c r="K28" s="125"/>
      <c r="L28" s="23"/>
      <c r="M28" s="125"/>
      <c r="N28" s="125"/>
      <c r="O28" s="125"/>
      <c r="P28" s="125"/>
      <c r="Q28" s="125"/>
      <c r="R28" s="125"/>
      <c r="S28" s="125"/>
      <c r="T28" s="125"/>
      <c r="U28" s="125"/>
      <c r="V28" s="125"/>
    </row>
    <row r="29" spans="1:22" s="1" customFormat="1" ht="6.95" customHeight="1">
      <c r="A29" s="125"/>
      <c r="B29" s="23"/>
      <c r="C29" s="125"/>
      <c r="D29" s="38"/>
      <c r="E29" s="38"/>
      <c r="F29" s="38"/>
      <c r="G29" s="38"/>
      <c r="H29" s="38"/>
      <c r="I29" s="38"/>
      <c r="J29" s="38"/>
      <c r="K29" s="38"/>
      <c r="L29" s="23"/>
      <c r="M29" s="125"/>
      <c r="N29" s="125"/>
      <c r="O29" s="125"/>
      <c r="P29" s="125"/>
      <c r="Q29" s="125"/>
      <c r="R29" s="125"/>
      <c r="S29" s="125"/>
      <c r="T29" s="125"/>
      <c r="U29" s="125"/>
      <c r="V29" s="125"/>
    </row>
    <row r="30" spans="1:22" s="1" customFormat="1" ht="25.35" customHeight="1">
      <c r="A30" s="125"/>
      <c r="B30" s="23"/>
      <c r="C30" s="125"/>
      <c r="D30" s="70" t="s">
        <v>27</v>
      </c>
      <c r="E30" s="125"/>
      <c r="F30" s="125"/>
      <c r="G30" s="125"/>
      <c r="H30" s="125"/>
      <c r="I30" s="125"/>
      <c r="J30" s="126">
        <f>ROUND(J81, 2)</f>
        <v>0</v>
      </c>
      <c r="K30" s="125"/>
      <c r="L30" s="23"/>
      <c r="M30" s="125"/>
      <c r="N30" s="125"/>
      <c r="O30" s="125"/>
      <c r="P30" s="125"/>
      <c r="Q30" s="125"/>
      <c r="R30" s="125"/>
      <c r="S30" s="125"/>
      <c r="T30" s="125"/>
      <c r="U30" s="125"/>
      <c r="V30" s="125"/>
    </row>
    <row r="31" spans="1:22" s="1" customFormat="1" ht="6.95" customHeight="1">
      <c r="A31" s="125"/>
      <c r="B31" s="23"/>
      <c r="C31" s="125"/>
      <c r="D31" s="38"/>
      <c r="E31" s="38"/>
      <c r="F31" s="38"/>
      <c r="G31" s="38"/>
      <c r="H31" s="38"/>
      <c r="I31" s="38"/>
      <c r="J31" s="38"/>
      <c r="K31" s="38"/>
      <c r="L31" s="23"/>
      <c r="M31" s="125"/>
      <c r="N31" s="125"/>
      <c r="O31" s="125"/>
      <c r="P31" s="125"/>
      <c r="Q31" s="125"/>
      <c r="R31" s="125"/>
      <c r="S31" s="125"/>
      <c r="T31" s="125"/>
      <c r="U31" s="125"/>
      <c r="V31" s="125"/>
    </row>
    <row r="32" spans="1:22" s="1" customFormat="1" ht="14.45" customHeight="1">
      <c r="A32" s="125"/>
      <c r="B32" s="23"/>
      <c r="C32" s="125"/>
      <c r="D32" s="125"/>
      <c r="E32" s="125"/>
      <c r="F32" s="121" t="s">
        <v>29</v>
      </c>
      <c r="G32" s="125"/>
      <c r="H32" s="125"/>
      <c r="I32" s="121" t="s">
        <v>28</v>
      </c>
      <c r="J32" s="121" t="s">
        <v>30</v>
      </c>
      <c r="K32" s="125"/>
      <c r="L32" s="23"/>
      <c r="M32" s="125"/>
      <c r="N32" s="125"/>
      <c r="O32" s="125"/>
      <c r="P32" s="125"/>
      <c r="Q32" s="125"/>
      <c r="R32" s="125"/>
      <c r="S32" s="125"/>
      <c r="T32" s="125"/>
      <c r="U32" s="125"/>
      <c r="V32" s="125"/>
    </row>
    <row r="33" spans="1:22" s="1" customFormat="1" ht="14.45" customHeight="1">
      <c r="A33" s="125"/>
      <c r="B33" s="23"/>
      <c r="C33" s="125"/>
      <c r="D33" s="127" t="s">
        <v>31</v>
      </c>
      <c r="E33" s="127" t="s">
        <v>32</v>
      </c>
      <c r="F33" s="71">
        <f>J30</f>
        <v>0</v>
      </c>
      <c r="G33" s="125"/>
      <c r="H33" s="125"/>
      <c r="I33" s="117">
        <v>0.21</v>
      </c>
      <c r="J33" s="71">
        <f>F33*1.21-J30</f>
        <v>0</v>
      </c>
      <c r="K33" s="125"/>
      <c r="L33" s="23"/>
      <c r="M33" s="125"/>
      <c r="N33" s="125"/>
      <c r="O33" s="125"/>
      <c r="P33" s="125"/>
      <c r="Q33" s="125"/>
      <c r="R33" s="125"/>
      <c r="S33" s="125"/>
      <c r="T33" s="125"/>
      <c r="U33" s="125"/>
      <c r="V33" s="125"/>
    </row>
    <row r="34" spans="1:22" s="1" customFormat="1" ht="14.45" customHeight="1">
      <c r="A34" s="125"/>
      <c r="B34" s="23"/>
      <c r="C34" s="125"/>
      <c r="D34" s="125"/>
      <c r="E34" s="127" t="s">
        <v>33</v>
      </c>
      <c r="F34" s="71">
        <v>0</v>
      </c>
      <c r="G34" s="125"/>
      <c r="H34" s="125"/>
      <c r="I34" s="117">
        <v>0.15</v>
      </c>
      <c r="J34" s="71">
        <v>0</v>
      </c>
      <c r="K34" s="125"/>
      <c r="L34" s="23"/>
      <c r="M34" s="125"/>
      <c r="N34" s="125"/>
      <c r="O34" s="125"/>
      <c r="P34" s="125"/>
      <c r="Q34" s="125"/>
      <c r="R34" s="125"/>
      <c r="S34" s="125"/>
      <c r="T34" s="125"/>
      <c r="U34" s="125"/>
      <c r="V34" s="125"/>
    </row>
    <row r="35" spans="1:22" s="1" customFormat="1" ht="14.45" hidden="1" customHeight="1">
      <c r="A35" s="125"/>
      <c r="B35" s="23"/>
      <c r="C35" s="125"/>
      <c r="D35" s="125"/>
      <c r="E35" s="127" t="s">
        <v>34</v>
      </c>
      <c r="F35" s="71">
        <f>ROUND((SUM(BG81:BG97)),  2)</f>
        <v>0</v>
      </c>
      <c r="G35" s="125"/>
      <c r="H35" s="125"/>
      <c r="I35" s="117">
        <v>0.21</v>
      </c>
      <c r="J35" s="71">
        <f>0</f>
        <v>0</v>
      </c>
      <c r="K35" s="125"/>
      <c r="L35" s="23"/>
      <c r="M35" s="125"/>
      <c r="N35" s="125"/>
      <c r="O35" s="125"/>
      <c r="P35" s="125"/>
      <c r="Q35" s="125"/>
      <c r="R35" s="125"/>
      <c r="S35" s="125"/>
      <c r="T35" s="125"/>
      <c r="U35" s="125"/>
      <c r="V35" s="125"/>
    </row>
    <row r="36" spans="1:22" s="1" customFormat="1" ht="14.45" hidden="1" customHeight="1">
      <c r="A36" s="125"/>
      <c r="B36" s="23"/>
      <c r="C36" s="125"/>
      <c r="D36" s="125"/>
      <c r="E36" s="127" t="s">
        <v>35</v>
      </c>
      <c r="F36" s="71">
        <f>ROUND((SUM(BH81:BH97)),  2)</f>
        <v>0</v>
      </c>
      <c r="G36" s="125"/>
      <c r="H36" s="125"/>
      <c r="I36" s="117">
        <v>0.15</v>
      </c>
      <c r="J36" s="71">
        <f>0</f>
        <v>0</v>
      </c>
      <c r="K36" s="125"/>
      <c r="L36" s="23"/>
      <c r="M36" s="125"/>
      <c r="N36" s="125"/>
      <c r="O36" s="125"/>
      <c r="P36" s="125"/>
      <c r="Q36" s="125"/>
      <c r="R36" s="125"/>
      <c r="S36" s="125"/>
      <c r="T36" s="125"/>
      <c r="U36" s="125"/>
      <c r="V36" s="125"/>
    </row>
    <row r="37" spans="1:22" s="1" customFormat="1" ht="14.45" hidden="1" customHeight="1">
      <c r="A37" s="125"/>
      <c r="B37" s="23"/>
      <c r="C37" s="125"/>
      <c r="D37" s="125"/>
      <c r="E37" s="127" t="s">
        <v>36</v>
      </c>
      <c r="F37" s="71">
        <f>ROUND((SUM(BI81:BI97)),  2)</f>
        <v>0</v>
      </c>
      <c r="G37" s="125"/>
      <c r="H37" s="125"/>
      <c r="I37" s="117">
        <v>0</v>
      </c>
      <c r="J37" s="71">
        <f>0</f>
        <v>0</v>
      </c>
      <c r="K37" s="125"/>
      <c r="L37" s="23"/>
      <c r="M37" s="125"/>
      <c r="N37" s="125"/>
      <c r="O37" s="125"/>
      <c r="P37" s="125"/>
      <c r="Q37" s="125"/>
      <c r="R37" s="125"/>
      <c r="S37" s="125"/>
      <c r="T37" s="125"/>
      <c r="U37" s="125"/>
      <c r="V37" s="125"/>
    </row>
    <row r="38" spans="1:22" s="1" customFormat="1" ht="6.95" customHeight="1">
      <c r="A38" s="125"/>
      <c r="B38" s="23"/>
      <c r="C38" s="125"/>
      <c r="D38" s="125"/>
      <c r="E38" s="125"/>
      <c r="F38" s="125"/>
      <c r="G38" s="125"/>
      <c r="H38" s="125"/>
      <c r="I38" s="125"/>
      <c r="J38" s="125"/>
      <c r="K38" s="125"/>
      <c r="L38" s="23"/>
      <c r="M38" s="125"/>
      <c r="N38" s="125"/>
      <c r="O38" s="125"/>
      <c r="P38" s="125"/>
      <c r="Q38" s="125"/>
      <c r="R38" s="125"/>
      <c r="S38" s="125"/>
      <c r="T38" s="125"/>
      <c r="U38" s="125"/>
      <c r="V38" s="125"/>
    </row>
    <row r="39" spans="1:22" s="1" customFormat="1" ht="25.35" customHeight="1">
      <c r="A39" s="125"/>
      <c r="B39" s="23"/>
      <c r="C39" s="72"/>
      <c r="D39" s="73" t="s">
        <v>37</v>
      </c>
      <c r="E39" s="43"/>
      <c r="F39" s="43"/>
      <c r="G39" s="74" t="s">
        <v>38</v>
      </c>
      <c r="H39" s="75" t="s">
        <v>39</v>
      </c>
      <c r="I39" s="43"/>
      <c r="J39" s="76">
        <f>SUM(J30:J37)</f>
        <v>0</v>
      </c>
      <c r="K39" s="77"/>
      <c r="L39" s="23"/>
      <c r="M39" s="125"/>
      <c r="N39" s="125"/>
      <c r="O39" s="125"/>
      <c r="P39" s="125"/>
      <c r="Q39" s="125"/>
      <c r="R39" s="125"/>
      <c r="S39" s="125"/>
      <c r="T39" s="125"/>
      <c r="U39" s="125"/>
      <c r="V39" s="125"/>
    </row>
    <row r="40" spans="1:22" s="1" customFormat="1" ht="14.45" customHeight="1">
      <c r="A40" s="125"/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23"/>
      <c r="M40" s="125"/>
      <c r="N40" s="125"/>
      <c r="O40" s="125"/>
      <c r="P40" s="125"/>
      <c r="Q40" s="125"/>
      <c r="R40" s="125"/>
      <c r="S40" s="125"/>
      <c r="T40" s="125"/>
      <c r="U40" s="125"/>
      <c r="V40" s="125"/>
    </row>
    <row r="41" spans="1:22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</row>
    <row r="42" spans="1:22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</row>
    <row r="43" spans="1:22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</row>
    <row r="44" spans="1:22" s="1" customFormat="1" ht="6.95" customHeight="1">
      <c r="A44" s="125"/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23"/>
      <c r="M44" s="125"/>
      <c r="N44" s="125"/>
      <c r="O44" s="125"/>
      <c r="P44" s="125"/>
      <c r="Q44" s="125"/>
      <c r="R44" s="125"/>
      <c r="S44" s="125"/>
      <c r="T44" s="125"/>
      <c r="U44" s="125"/>
      <c r="V44" s="125"/>
    </row>
    <row r="45" spans="1:22" s="1" customFormat="1" ht="24.95" customHeight="1">
      <c r="A45" s="125"/>
      <c r="B45" s="23"/>
      <c r="C45" s="17" t="s">
        <v>71</v>
      </c>
      <c r="D45" s="125"/>
      <c r="E45" s="125"/>
      <c r="F45" s="125"/>
      <c r="G45" s="125"/>
      <c r="H45" s="125"/>
      <c r="I45" s="125"/>
      <c r="J45" s="125"/>
      <c r="K45" s="125"/>
      <c r="L45" s="23"/>
      <c r="M45" s="125"/>
      <c r="N45" s="125"/>
      <c r="O45" s="125"/>
      <c r="P45" s="125"/>
      <c r="Q45" s="125"/>
      <c r="R45" s="125"/>
      <c r="S45" s="125"/>
      <c r="T45" s="125"/>
      <c r="U45" s="125"/>
      <c r="V45" s="125"/>
    </row>
    <row r="46" spans="1:22" s="1" customFormat="1" ht="6.95" customHeight="1">
      <c r="A46" s="125"/>
      <c r="B46" s="23"/>
      <c r="C46" s="125"/>
      <c r="D46" s="125"/>
      <c r="E46" s="125"/>
      <c r="F46" s="125"/>
      <c r="G46" s="125"/>
      <c r="H46" s="125"/>
      <c r="I46" s="125"/>
      <c r="J46" s="125"/>
      <c r="K46" s="125"/>
      <c r="L46" s="23"/>
      <c r="M46" s="125"/>
      <c r="N46" s="125"/>
      <c r="O46" s="125"/>
      <c r="P46" s="125"/>
      <c r="Q46" s="125"/>
      <c r="R46" s="125"/>
      <c r="S46" s="125"/>
      <c r="T46" s="125"/>
      <c r="U46" s="125"/>
      <c r="V46" s="125"/>
    </row>
    <row r="47" spans="1:22" s="1" customFormat="1" ht="12" customHeight="1">
      <c r="A47" s="125"/>
      <c r="B47" s="23"/>
      <c r="C47" s="127" t="s">
        <v>13</v>
      </c>
      <c r="D47" s="125"/>
      <c r="E47" s="125"/>
      <c r="F47" s="125"/>
      <c r="G47" s="125"/>
      <c r="H47" s="125"/>
      <c r="I47" s="125"/>
      <c r="J47" s="125"/>
      <c r="K47" s="125"/>
      <c r="L47" s="23"/>
      <c r="M47" s="125"/>
      <c r="N47" s="125"/>
      <c r="O47" s="125"/>
      <c r="P47" s="125"/>
      <c r="Q47" s="125"/>
      <c r="R47" s="125"/>
      <c r="S47" s="125"/>
      <c r="T47" s="125"/>
      <c r="U47" s="125"/>
      <c r="V47" s="125"/>
    </row>
    <row r="48" spans="1:22" s="1" customFormat="1" ht="16.5" customHeight="1">
      <c r="A48" s="125"/>
      <c r="B48" s="23"/>
      <c r="C48" s="125"/>
      <c r="D48" s="125"/>
      <c r="E48" s="170" t="str">
        <f>E7</f>
        <v>Oprava prostorů 1PP</v>
      </c>
      <c r="F48" s="171"/>
      <c r="G48" s="171"/>
      <c r="H48" s="171"/>
      <c r="I48" s="125"/>
      <c r="J48" s="125"/>
      <c r="K48" s="125"/>
      <c r="L48" s="23"/>
      <c r="M48" s="125"/>
      <c r="N48" s="125"/>
      <c r="O48" s="125"/>
      <c r="P48" s="125"/>
      <c r="Q48" s="125"/>
      <c r="R48" s="125"/>
      <c r="S48" s="125"/>
      <c r="T48" s="125"/>
      <c r="U48" s="125"/>
      <c r="V48" s="125"/>
    </row>
    <row r="49" spans="1:47" s="1" customFormat="1" ht="12" customHeight="1">
      <c r="A49" s="125"/>
      <c r="B49" s="23"/>
      <c r="C49" s="127" t="s">
        <v>70</v>
      </c>
      <c r="D49" s="125"/>
      <c r="E49" s="125"/>
      <c r="F49" s="125"/>
      <c r="G49" s="125"/>
      <c r="H49" s="125"/>
      <c r="I49" s="125"/>
      <c r="J49" s="125"/>
      <c r="K49" s="125"/>
      <c r="L49" s="23"/>
      <c r="M49" s="125"/>
      <c r="N49" s="125"/>
      <c r="O49" s="125"/>
      <c r="P49" s="125"/>
      <c r="Q49" s="125"/>
      <c r="R49" s="125"/>
      <c r="S49" s="125"/>
      <c r="T49" s="125"/>
      <c r="U49" s="125"/>
      <c r="V49" s="125"/>
    </row>
    <row r="50" spans="1:47" s="1" customFormat="1" ht="16.5" customHeight="1">
      <c r="A50" s="125"/>
      <c r="B50" s="23"/>
      <c r="C50" s="125"/>
      <c r="D50" s="125"/>
      <c r="E50" s="167" t="str">
        <f>E9</f>
        <v>UHK-1 - Oprava prostorů 1PP - neinvestice</v>
      </c>
      <c r="F50" s="140"/>
      <c r="G50" s="140"/>
      <c r="H50" s="140"/>
      <c r="I50" s="125"/>
      <c r="J50" s="125"/>
      <c r="K50" s="125"/>
      <c r="L50" s="23"/>
      <c r="M50" s="125"/>
      <c r="N50" s="125"/>
      <c r="O50" s="125"/>
      <c r="P50" s="125"/>
      <c r="Q50" s="125"/>
      <c r="R50" s="125"/>
      <c r="S50" s="125"/>
      <c r="T50" s="125"/>
      <c r="U50" s="125"/>
      <c r="V50" s="125"/>
    </row>
    <row r="51" spans="1:47" s="1" customFormat="1" ht="6.95" customHeight="1">
      <c r="A51" s="125"/>
      <c r="B51" s="23"/>
      <c r="C51" s="125"/>
      <c r="D51" s="125"/>
      <c r="E51" s="125"/>
      <c r="F51" s="125"/>
      <c r="G51" s="125"/>
      <c r="H51" s="125"/>
      <c r="I51" s="125"/>
      <c r="J51" s="125"/>
      <c r="K51" s="125"/>
      <c r="L51" s="23"/>
      <c r="M51" s="125"/>
      <c r="N51" s="125"/>
      <c r="O51" s="125"/>
      <c r="P51" s="125"/>
      <c r="Q51" s="125"/>
      <c r="R51" s="125"/>
      <c r="S51" s="125"/>
      <c r="T51" s="125"/>
      <c r="U51" s="125"/>
      <c r="V51" s="125"/>
    </row>
    <row r="52" spans="1:47" s="1" customFormat="1" ht="12" customHeight="1">
      <c r="A52" s="125"/>
      <c r="B52" s="23"/>
      <c r="C52" s="127" t="s">
        <v>16</v>
      </c>
      <c r="D52" s="125"/>
      <c r="E52" s="125"/>
      <c r="F52" s="110" t="str">
        <f>F12</f>
        <v>HK,Palachovy koleje č.p.1129-1135</v>
      </c>
      <c r="G52" s="125"/>
      <c r="H52" s="125"/>
      <c r="I52" s="127" t="s">
        <v>17</v>
      </c>
      <c r="J52" s="118" t="str">
        <f>IF(J12="","",J12)</f>
        <v>20. 3. 2022</v>
      </c>
      <c r="K52" s="125"/>
      <c r="L52" s="23"/>
      <c r="M52" s="125"/>
      <c r="N52" s="125"/>
      <c r="O52" s="125"/>
      <c r="P52" s="125"/>
      <c r="Q52" s="125"/>
      <c r="R52" s="125"/>
      <c r="S52" s="125"/>
      <c r="T52" s="125"/>
      <c r="U52" s="125"/>
      <c r="V52" s="125"/>
    </row>
    <row r="53" spans="1:47" s="1" customFormat="1" ht="6.95" customHeight="1">
      <c r="A53" s="125"/>
      <c r="B53" s="23"/>
      <c r="C53" s="125"/>
      <c r="D53" s="125"/>
      <c r="E53" s="125"/>
      <c r="F53" s="125"/>
      <c r="G53" s="125"/>
      <c r="H53" s="125"/>
      <c r="I53" s="125"/>
      <c r="J53" s="125"/>
      <c r="K53" s="125"/>
      <c r="L53" s="23"/>
      <c r="M53" s="125"/>
      <c r="N53" s="125"/>
      <c r="O53" s="125"/>
      <c r="P53" s="125"/>
      <c r="Q53" s="125"/>
      <c r="R53" s="125"/>
      <c r="S53" s="125"/>
      <c r="T53" s="125"/>
      <c r="U53" s="125"/>
      <c r="V53" s="125"/>
    </row>
    <row r="54" spans="1:47" s="1" customFormat="1" ht="13.7" customHeight="1">
      <c r="A54" s="125"/>
      <c r="B54" s="23"/>
      <c r="C54" s="127" t="s">
        <v>18</v>
      </c>
      <c r="D54" s="125"/>
      <c r="E54" s="125"/>
      <c r="F54" s="110" t="str">
        <f>E15</f>
        <v>Univerzita Hradec Králové</v>
      </c>
      <c r="G54" s="125"/>
      <c r="H54" s="125"/>
      <c r="I54" s="127" t="s">
        <v>23</v>
      </c>
      <c r="J54" s="120" t="str">
        <f>E21</f>
        <v>Pridos Hradec Králové</v>
      </c>
      <c r="K54" s="125"/>
      <c r="L54" s="23"/>
      <c r="M54" s="125"/>
      <c r="N54" s="125"/>
      <c r="O54" s="125"/>
      <c r="P54" s="125"/>
      <c r="Q54" s="125"/>
      <c r="R54" s="125"/>
      <c r="S54" s="125"/>
      <c r="T54" s="125"/>
      <c r="U54" s="125"/>
      <c r="V54" s="125"/>
    </row>
    <row r="55" spans="1:47" s="1" customFormat="1" ht="13.7" customHeight="1">
      <c r="A55" s="125"/>
      <c r="B55" s="23"/>
      <c r="C55" s="127" t="s">
        <v>21</v>
      </c>
      <c r="D55" s="125"/>
      <c r="E55" s="125"/>
      <c r="F55" s="110" t="str">
        <f>IF(E18="","",E18)</f>
        <v>bude určen ve výběrovém řízení</v>
      </c>
      <c r="G55" s="125"/>
      <c r="H55" s="125"/>
      <c r="I55" s="127" t="s">
        <v>25</v>
      </c>
      <c r="J55" s="120" t="str">
        <f>E24</f>
        <v>Ing.Pavel Michálek</v>
      </c>
      <c r="K55" s="125"/>
      <c r="L55" s="23"/>
      <c r="M55" s="125"/>
      <c r="N55" s="125"/>
      <c r="O55" s="125"/>
      <c r="P55" s="125"/>
      <c r="Q55" s="125"/>
      <c r="R55" s="125"/>
      <c r="S55" s="125"/>
      <c r="T55" s="125"/>
      <c r="U55" s="125"/>
      <c r="V55" s="125"/>
    </row>
    <row r="56" spans="1:47" s="1" customFormat="1" ht="10.35" customHeight="1">
      <c r="A56" s="125"/>
      <c r="B56" s="23"/>
      <c r="C56" s="125"/>
      <c r="D56" s="125"/>
      <c r="E56" s="125"/>
      <c r="F56" s="125"/>
      <c r="G56" s="125"/>
      <c r="H56" s="125"/>
      <c r="I56" s="125"/>
      <c r="J56" s="125"/>
      <c r="K56" s="125"/>
      <c r="L56" s="23"/>
      <c r="M56" s="125"/>
      <c r="N56" s="125"/>
      <c r="O56" s="125"/>
      <c r="P56" s="125"/>
      <c r="Q56" s="125"/>
      <c r="R56" s="125"/>
      <c r="S56" s="125"/>
      <c r="T56" s="125"/>
      <c r="U56" s="125"/>
      <c r="V56" s="125"/>
    </row>
    <row r="57" spans="1:47" s="1" customFormat="1" ht="29.25" customHeight="1">
      <c r="A57" s="125"/>
      <c r="B57" s="23"/>
      <c r="C57" s="78" t="s">
        <v>72</v>
      </c>
      <c r="D57" s="72"/>
      <c r="E57" s="72"/>
      <c r="F57" s="72"/>
      <c r="G57" s="72"/>
      <c r="H57" s="72"/>
      <c r="I57" s="72"/>
      <c r="J57" s="79" t="s">
        <v>73</v>
      </c>
      <c r="K57" s="72"/>
      <c r="L57" s="23"/>
      <c r="M57" s="125"/>
      <c r="N57" s="125"/>
      <c r="O57" s="125"/>
      <c r="P57" s="125"/>
      <c r="Q57" s="125"/>
      <c r="R57" s="125"/>
      <c r="S57" s="125"/>
      <c r="T57" s="125"/>
      <c r="U57" s="125"/>
      <c r="V57" s="125"/>
    </row>
    <row r="58" spans="1:47" s="1" customFormat="1" ht="10.35" customHeight="1">
      <c r="A58" s="125"/>
      <c r="B58" s="23"/>
      <c r="C58" s="125"/>
      <c r="D58" s="125"/>
      <c r="E58" s="125"/>
      <c r="F58" s="125"/>
      <c r="G58" s="125"/>
      <c r="H58" s="125"/>
      <c r="I58" s="125"/>
      <c r="J58" s="125"/>
      <c r="K58" s="125"/>
      <c r="L58" s="23"/>
      <c r="M58" s="125"/>
      <c r="N58" s="125"/>
      <c r="O58" s="125"/>
      <c r="P58" s="125"/>
      <c r="Q58" s="125"/>
      <c r="R58" s="125"/>
      <c r="S58" s="125"/>
      <c r="T58" s="125"/>
      <c r="U58" s="125"/>
      <c r="V58" s="125"/>
    </row>
    <row r="59" spans="1:47" s="1" customFormat="1" ht="22.9" customHeight="1">
      <c r="A59" s="125"/>
      <c r="B59" s="23"/>
      <c r="C59" s="80" t="s">
        <v>74</v>
      </c>
      <c r="D59" s="125"/>
      <c r="E59" s="125"/>
      <c r="F59" s="125"/>
      <c r="G59" s="125"/>
      <c r="H59" s="125"/>
      <c r="I59" s="125"/>
      <c r="J59" s="126">
        <f>J81</f>
        <v>0</v>
      </c>
      <c r="K59" s="125"/>
      <c r="L59" s="23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AU59" s="13" t="s">
        <v>75</v>
      </c>
    </row>
    <row r="60" spans="1:47" s="7" customFormat="1" ht="24.95" customHeight="1">
      <c r="B60" s="81"/>
      <c r="D60" s="82" t="s">
        <v>76</v>
      </c>
      <c r="E60" s="83"/>
      <c r="F60" s="83"/>
      <c r="G60" s="83"/>
      <c r="H60" s="83"/>
      <c r="I60" s="83"/>
      <c r="J60" s="84">
        <f>J82</f>
        <v>0</v>
      </c>
      <c r="L60" s="81"/>
    </row>
    <row r="61" spans="1:47" s="8" customFormat="1" ht="19.899999999999999" customHeight="1">
      <c r="B61" s="85"/>
      <c r="D61" s="86" t="s">
        <v>99</v>
      </c>
      <c r="E61" s="87"/>
      <c r="F61" s="87"/>
      <c r="G61" s="87"/>
      <c r="H61" s="87"/>
      <c r="I61" s="87"/>
      <c r="J61" s="88">
        <f>J83</f>
        <v>0</v>
      </c>
      <c r="L61" s="85"/>
    </row>
    <row r="62" spans="1:47" s="1" customFormat="1" ht="21.75" customHeight="1">
      <c r="A62" s="125"/>
      <c r="B62" s="23"/>
      <c r="C62" s="125"/>
      <c r="D62" s="125"/>
      <c r="E62" s="125"/>
      <c r="F62" s="125"/>
      <c r="G62" s="125"/>
      <c r="H62" s="125"/>
      <c r="I62" s="125"/>
      <c r="J62" s="125"/>
      <c r="K62" s="125"/>
      <c r="L62" s="23"/>
      <c r="M62" s="125"/>
      <c r="N62" s="125"/>
      <c r="O62" s="125"/>
      <c r="P62" s="125"/>
      <c r="Q62" s="125"/>
      <c r="R62" s="125"/>
      <c r="S62" s="125"/>
      <c r="T62" s="125"/>
      <c r="U62" s="125"/>
      <c r="V62" s="125"/>
    </row>
    <row r="63" spans="1:47" s="1" customFormat="1" ht="6.95" customHeight="1">
      <c r="A63" s="125"/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23"/>
      <c r="M63" s="125"/>
      <c r="N63" s="125"/>
      <c r="O63" s="125"/>
      <c r="P63" s="125"/>
      <c r="Q63" s="125"/>
      <c r="R63" s="125"/>
      <c r="S63" s="125"/>
      <c r="T63" s="125"/>
      <c r="U63" s="125"/>
      <c r="V63" s="125"/>
    </row>
    <row r="65" spans="1:20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</row>
    <row r="66" spans="1:20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</row>
    <row r="67" spans="1:20" s="1" customFormat="1" ht="6.95" customHeight="1">
      <c r="A67" s="174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7"/>
    </row>
    <row r="68" spans="1:20" s="1" customFormat="1" ht="24.95" customHeight="1">
      <c r="A68" s="174"/>
      <c r="B68" s="177"/>
      <c r="C68" s="178" t="s">
        <v>77</v>
      </c>
      <c r="D68" s="174"/>
      <c r="E68" s="174"/>
      <c r="F68" s="174"/>
      <c r="G68" s="174"/>
      <c r="H68" s="174"/>
      <c r="I68" s="174"/>
      <c r="J68" s="174"/>
      <c r="K68" s="174"/>
      <c r="L68" s="177"/>
    </row>
    <row r="69" spans="1:20" s="1" customFormat="1" ht="6.95" customHeight="1">
      <c r="A69" s="174"/>
      <c r="B69" s="177"/>
      <c r="C69" s="174"/>
      <c r="D69" s="174"/>
      <c r="E69" s="174"/>
      <c r="F69" s="174"/>
      <c r="G69" s="174"/>
      <c r="H69" s="174"/>
      <c r="I69" s="174"/>
      <c r="J69" s="174"/>
      <c r="K69" s="174"/>
      <c r="L69" s="177"/>
    </row>
    <row r="70" spans="1:20" s="1" customFormat="1" ht="12" customHeight="1">
      <c r="A70" s="174"/>
      <c r="B70" s="177"/>
      <c r="C70" s="179" t="s">
        <v>13</v>
      </c>
      <c r="D70" s="174"/>
      <c r="E70" s="174"/>
      <c r="F70" s="174"/>
      <c r="G70" s="174"/>
      <c r="H70" s="174"/>
      <c r="I70" s="174"/>
      <c r="J70" s="174"/>
      <c r="K70" s="174"/>
      <c r="L70" s="177"/>
    </row>
    <row r="71" spans="1:20" s="1" customFormat="1" ht="16.5" customHeight="1">
      <c r="A71" s="174"/>
      <c r="B71" s="177"/>
      <c r="C71" s="174"/>
      <c r="D71" s="174"/>
      <c r="E71" s="180" t="str">
        <f>E7</f>
        <v>Oprava prostorů 1PP</v>
      </c>
      <c r="F71" s="181"/>
      <c r="G71" s="181"/>
      <c r="H71" s="181"/>
      <c r="I71" s="174"/>
      <c r="J71" s="174"/>
      <c r="K71" s="174"/>
      <c r="L71" s="177"/>
    </row>
    <row r="72" spans="1:20" s="1" customFormat="1" ht="12" customHeight="1">
      <c r="A72" s="174"/>
      <c r="B72" s="177"/>
      <c r="C72" s="179" t="s">
        <v>70</v>
      </c>
      <c r="D72" s="174"/>
      <c r="E72" s="174"/>
      <c r="F72" s="174"/>
      <c r="G72" s="174"/>
      <c r="H72" s="174"/>
      <c r="I72" s="174"/>
      <c r="J72" s="174"/>
      <c r="K72" s="174"/>
      <c r="L72" s="177"/>
    </row>
    <row r="73" spans="1:20" s="1" customFormat="1" ht="16.5" customHeight="1">
      <c r="A73" s="174"/>
      <c r="B73" s="177"/>
      <c r="C73" s="174"/>
      <c r="D73" s="174"/>
      <c r="E73" s="182" t="str">
        <f>E9</f>
        <v>UHK-1 - Oprava prostorů 1PP - neinvestice</v>
      </c>
      <c r="F73" s="183"/>
      <c r="G73" s="183"/>
      <c r="H73" s="183"/>
      <c r="I73" s="174"/>
      <c r="J73" s="174"/>
      <c r="K73" s="174"/>
      <c r="L73" s="177"/>
    </row>
    <row r="74" spans="1:20" s="1" customFormat="1" ht="6.95" customHeight="1">
      <c r="A74" s="174"/>
      <c r="B74" s="177"/>
      <c r="C74" s="174"/>
      <c r="D74" s="174"/>
      <c r="E74" s="174"/>
      <c r="F74" s="174"/>
      <c r="G74" s="174"/>
      <c r="H74" s="174"/>
      <c r="I74" s="174"/>
      <c r="J74" s="174"/>
      <c r="K74" s="174"/>
      <c r="L74" s="177"/>
    </row>
    <row r="75" spans="1:20" s="1" customFormat="1" ht="12" customHeight="1">
      <c r="A75" s="174"/>
      <c r="B75" s="177"/>
      <c r="C75" s="179" t="s">
        <v>16</v>
      </c>
      <c r="D75" s="174"/>
      <c r="E75" s="174"/>
      <c r="F75" s="184" t="str">
        <f>F12</f>
        <v>HK,Palachovy koleje č.p.1129-1135</v>
      </c>
      <c r="G75" s="174"/>
      <c r="H75" s="174"/>
      <c r="I75" s="179" t="s">
        <v>17</v>
      </c>
      <c r="J75" s="185" t="str">
        <f>IF(J12="","",J12)</f>
        <v>20. 3. 2022</v>
      </c>
      <c r="K75" s="174"/>
      <c r="L75" s="177"/>
    </row>
    <row r="76" spans="1:20" s="1" customFormat="1" ht="6.95" customHeight="1">
      <c r="A76" s="174"/>
      <c r="B76" s="177"/>
      <c r="C76" s="174"/>
      <c r="D76" s="174"/>
      <c r="E76" s="174"/>
      <c r="F76" s="174"/>
      <c r="G76" s="174"/>
      <c r="H76" s="174"/>
      <c r="I76" s="174"/>
      <c r="J76" s="174"/>
      <c r="K76" s="174"/>
      <c r="L76" s="177"/>
    </row>
    <row r="77" spans="1:20" s="1" customFormat="1" ht="13.7" customHeight="1">
      <c r="A77" s="174"/>
      <c r="B77" s="177"/>
      <c r="C77" s="179" t="s">
        <v>18</v>
      </c>
      <c r="D77" s="174"/>
      <c r="E77" s="174"/>
      <c r="F77" s="184" t="str">
        <f>E15</f>
        <v>Univerzita Hradec Králové</v>
      </c>
      <c r="G77" s="174"/>
      <c r="H77" s="174"/>
      <c r="I77" s="179" t="s">
        <v>23</v>
      </c>
      <c r="J77" s="186" t="str">
        <f>E21</f>
        <v>Pridos Hradec Králové</v>
      </c>
      <c r="K77" s="174"/>
      <c r="L77" s="177"/>
    </row>
    <row r="78" spans="1:20" s="1" customFormat="1" ht="13.7" customHeight="1">
      <c r="A78" s="174"/>
      <c r="B78" s="177"/>
      <c r="C78" s="179" t="s">
        <v>21</v>
      </c>
      <c r="D78" s="174"/>
      <c r="E78" s="174"/>
      <c r="F78" s="184" t="str">
        <f>IF(E18="","",E18)</f>
        <v>bude určen ve výběrovém řízení</v>
      </c>
      <c r="G78" s="174"/>
      <c r="H78" s="174"/>
      <c r="I78" s="179" t="s">
        <v>25</v>
      </c>
      <c r="J78" s="186" t="str">
        <f>E24</f>
        <v>Ing.Pavel Michálek</v>
      </c>
      <c r="K78" s="174"/>
      <c r="L78" s="177"/>
    </row>
    <row r="79" spans="1:20" s="1" customFormat="1" ht="10.35" customHeight="1">
      <c r="A79" s="174"/>
      <c r="B79" s="177"/>
      <c r="C79" s="174"/>
      <c r="D79" s="174"/>
      <c r="E79" s="174"/>
      <c r="F79" s="174"/>
      <c r="G79" s="174"/>
      <c r="H79" s="174"/>
      <c r="I79" s="174"/>
      <c r="J79" s="174"/>
      <c r="K79" s="174"/>
      <c r="L79" s="177"/>
    </row>
    <row r="80" spans="1:20" s="9" customFormat="1" ht="29.25" customHeight="1">
      <c r="A80" s="187"/>
      <c r="B80" s="188"/>
      <c r="C80" s="189" t="s">
        <v>78</v>
      </c>
      <c r="D80" s="190" t="s">
        <v>46</v>
      </c>
      <c r="E80" s="190" t="s">
        <v>42</v>
      </c>
      <c r="F80" s="190" t="s">
        <v>43</v>
      </c>
      <c r="G80" s="190" t="s">
        <v>79</v>
      </c>
      <c r="H80" s="190" t="s">
        <v>80</v>
      </c>
      <c r="I80" s="190" t="s">
        <v>81</v>
      </c>
      <c r="J80" s="190" t="s">
        <v>73</v>
      </c>
      <c r="K80" s="191" t="s">
        <v>82</v>
      </c>
      <c r="L80" s="188"/>
      <c r="M80" s="45" t="s">
        <v>1</v>
      </c>
      <c r="N80" s="46" t="s">
        <v>31</v>
      </c>
      <c r="O80" s="46" t="s">
        <v>83</v>
      </c>
      <c r="P80" s="46" t="s">
        <v>84</v>
      </c>
      <c r="Q80" s="46" t="s">
        <v>85</v>
      </c>
      <c r="R80" s="46" t="s">
        <v>86</v>
      </c>
      <c r="S80" s="46" t="s">
        <v>87</v>
      </c>
      <c r="T80" s="47" t="s">
        <v>88</v>
      </c>
    </row>
    <row r="81" spans="1:65" s="1" customFormat="1" ht="22.9" customHeight="1">
      <c r="A81" s="174"/>
      <c r="B81" s="177"/>
      <c r="C81" s="192" t="s">
        <v>89</v>
      </c>
      <c r="D81" s="174"/>
      <c r="E81" s="174"/>
      <c r="F81" s="174"/>
      <c r="G81" s="174"/>
      <c r="H81" s="174"/>
      <c r="I81" s="174"/>
      <c r="J81" s="193">
        <f>J82</f>
        <v>0</v>
      </c>
      <c r="K81" s="174"/>
      <c r="L81" s="177"/>
      <c r="M81" s="48"/>
      <c r="N81" s="38"/>
      <c r="O81" s="38"/>
      <c r="P81" s="89" t="e">
        <f>#REF!+P82+#REF!</f>
        <v>#REF!</v>
      </c>
      <c r="Q81" s="38"/>
      <c r="R81" s="89" t="e">
        <f>#REF!+R82+#REF!</f>
        <v>#REF!</v>
      </c>
      <c r="S81" s="38"/>
      <c r="T81" s="90" t="e">
        <f>#REF!+T82+#REF!</f>
        <v>#REF!</v>
      </c>
      <c r="AT81" s="13" t="s">
        <v>60</v>
      </c>
      <c r="AU81" s="13" t="s">
        <v>75</v>
      </c>
      <c r="BK81" s="91" t="e">
        <f>#REF!+BK82+#REF!</f>
        <v>#REF!</v>
      </c>
    </row>
    <row r="82" spans="1:65" s="10" customFormat="1" ht="25.9" customHeight="1">
      <c r="A82" s="194"/>
      <c r="B82" s="195"/>
      <c r="C82" s="194"/>
      <c r="D82" s="196" t="s">
        <v>60</v>
      </c>
      <c r="E82" s="197" t="s">
        <v>94</v>
      </c>
      <c r="F82" s="197" t="s">
        <v>95</v>
      </c>
      <c r="G82" s="194"/>
      <c r="H82" s="194"/>
      <c r="I82" s="194"/>
      <c r="J82" s="198">
        <f>J83+J98</f>
        <v>0</v>
      </c>
      <c r="K82" s="194"/>
      <c r="L82" s="195"/>
      <c r="M82" s="93"/>
      <c r="N82" s="94"/>
      <c r="O82" s="94"/>
      <c r="P82" s="95" t="e">
        <f>#REF!+#REF!+#REF!+P83+#REF!+#REF!+#REF!+#REF!</f>
        <v>#REF!</v>
      </c>
      <c r="Q82" s="94"/>
      <c r="R82" s="95" t="e">
        <f>#REF!+#REF!+#REF!+R83+#REF!+#REF!+#REF!+#REF!</f>
        <v>#REF!</v>
      </c>
      <c r="S82" s="94"/>
      <c r="T82" s="96" t="e">
        <f>#REF!+#REF!+#REF!+T83+#REF!+#REF!+#REF!+#REF!</f>
        <v>#REF!</v>
      </c>
      <c r="AR82" s="92" t="s">
        <v>92</v>
      </c>
      <c r="AT82" s="97" t="s">
        <v>60</v>
      </c>
      <c r="AU82" s="97" t="s">
        <v>61</v>
      </c>
      <c r="AY82" s="92" t="s">
        <v>90</v>
      </c>
      <c r="BK82" s="98" t="e">
        <f>#REF!+#REF!+#REF!+BK83+#REF!+#REF!+#REF!+#REF!</f>
        <v>#REF!</v>
      </c>
    </row>
    <row r="83" spans="1:65" s="10" customFormat="1" ht="22.9" customHeight="1">
      <c r="A83" s="194"/>
      <c r="B83" s="195"/>
      <c r="C83" s="194"/>
      <c r="D83" s="196" t="s">
        <v>60</v>
      </c>
      <c r="E83" s="199" t="s">
        <v>100</v>
      </c>
      <c r="F83" s="199" t="s">
        <v>101</v>
      </c>
      <c r="G83" s="194"/>
      <c r="H83" s="194"/>
      <c r="I83" s="194"/>
      <c r="J83" s="200">
        <f>SUM(J84:J96)</f>
        <v>0</v>
      </c>
      <c r="K83" s="194"/>
      <c r="L83" s="195"/>
      <c r="M83" s="93"/>
      <c r="N83" s="94"/>
      <c r="O83" s="94"/>
      <c r="P83" s="95">
        <f>SUM(P84:P97)</f>
        <v>0</v>
      </c>
      <c r="Q83" s="94"/>
      <c r="R83" s="95">
        <f>SUM(R84:R97)</f>
        <v>0</v>
      </c>
      <c r="S83" s="94"/>
      <c r="T83" s="96">
        <f>SUM(T84:T97)</f>
        <v>0</v>
      </c>
      <c r="AR83" s="92" t="s">
        <v>92</v>
      </c>
      <c r="AT83" s="97" t="s">
        <v>60</v>
      </c>
      <c r="AU83" s="97" t="s">
        <v>67</v>
      </c>
      <c r="AY83" s="92" t="s">
        <v>90</v>
      </c>
      <c r="BK83" s="98">
        <f>SUM(BK84:BK97)</f>
        <v>0</v>
      </c>
    </row>
    <row r="84" spans="1:65" s="1" customFormat="1" ht="16.5" customHeight="1">
      <c r="A84" s="174"/>
      <c r="B84" s="177"/>
      <c r="C84" s="201">
        <v>1</v>
      </c>
      <c r="D84" s="201" t="s">
        <v>91</v>
      </c>
      <c r="E84" s="202" t="s">
        <v>119</v>
      </c>
      <c r="F84" s="203" t="s">
        <v>121</v>
      </c>
      <c r="G84" s="204" t="s">
        <v>98</v>
      </c>
      <c r="H84" s="205">
        <v>5</v>
      </c>
      <c r="I84" s="225"/>
      <c r="J84" s="206">
        <f>ROUND(I84*H84,2)</f>
        <v>0</v>
      </c>
      <c r="K84" s="207" t="s">
        <v>1</v>
      </c>
      <c r="L84" s="177"/>
      <c r="M84" s="40" t="s">
        <v>1</v>
      </c>
      <c r="N84" s="99" t="s">
        <v>33</v>
      </c>
      <c r="O84" s="100">
        <v>0</v>
      </c>
      <c r="P84" s="100">
        <f>O84*H84</f>
        <v>0</v>
      </c>
      <c r="Q84" s="100">
        <v>0</v>
      </c>
      <c r="R84" s="100">
        <f>Q84*H84</f>
        <v>0</v>
      </c>
      <c r="S84" s="100">
        <v>0</v>
      </c>
      <c r="T84" s="101">
        <f>S84*H84</f>
        <v>0</v>
      </c>
      <c r="AR84" s="13" t="s">
        <v>96</v>
      </c>
      <c r="AT84" s="13" t="s">
        <v>91</v>
      </c>
      <c r="AU84" s="13" t="s">
        <v>92</v>
      </c>
      <c r="AY84" s="13" t="s">
        <v>90</v>
      </c>
      <c r="BE84" s="102">
        <f>IF(N84="základní",J84,0)</f>
        <v>0</v>
      </c>
      <c r="BF84" s="102">
        <f>IF(N84="snížená",J84,0)</f>
        <v>0</v>
      </c>
      <c r="BG84" s="102">
        <f>IF(N84="zákl. přenesená",J84,0)</f>
        <v>0</v>
      </c>
      <c r="BH84" s="102">
        <f>IF(N84="sníž. přenesená",J84,0)</f>
        <v>0</v>
      </c>
      <c r="BI84" s="102">
        <f>IF(N84="nulová",J84,0)</f>
        <v>0</v>
      </c>
      <c r="BJ84" s="13" t="s">
        <v>92</v>
      </c>
      <c r="BK84" s="102">
        <f>ROUND(I84*H84,2)</f>
        <v>0</v>
      </c>
      <c r="BL84" s="13" t="s">
        <v>96</v>
      </c>
      <c r="BM84" s="13" t="s">
        <v>103</v>
      </c>
    </row>
    <row r="85" spans="1:65" s="11" customFormat="1">
      <c r="A85" s="208"/>
      <c r="B85" s="209"/>
      <c r="C85" s="208"/>
      <c r="D85" s="210" t="s">
        <v>93</v>
      </c>
      <c r="E85" s="211" t="s">
        <v>1</v>
      </c>
      <c r="F85" s="212" t="s">
        <v>127</v>
      </c>
      <c r="G85" s="208"/>
      <c r="H85" s="213">
        <v>5</v>
      </c>
      <c r="I85" s="208"/>
      <c r="J85" s="208"/>
      <c r="K85" s="208"/>
      <c r="L85" s="209"/>
      <c r="M85" s="104"/>
      <c r="N85" s="105"/>
      <c r="O85" s="105"/>
      <c r="P85" s="105"/>
      <c r="Q85" s="105"/>
      <c r="R85" s="105"/>
      <c r="S85" s="105"/>
      <c r="T85" s="106"/>
      <c r="AT85" s="103" t="s">
        <v>93</v>
      </c>
      <c r="AU85" s="103" t="s">
        <v>92</v>
      </c>
      <c r="AV85" s="11" t="s">
        <v>92</v>
      </c>
      <c r="AW85" s="11" t="s">
        <v>24</v>
      </c>
      <c r="AX85" s="11" t="s">
        <v>67</v>
      </c>
      <c r="AY85" s="103" t="s">
        <v>90</v>
      </c>
    </row>
    <row r="86" spans="1:65" s="1" customFormat="1" ht="16.5" customHeight="1">
      <c r="A86" s="174"/>
      <c r="B86" s="177"/>
      <c r="C86" s="201">
        <v>2</v>
      </c>
      <c r="D86" s="201" t="s">
        <v>91</v>
      </c>
      <c r="E86" s="202" t="s">
        <v>102</v>
      </c>
      <c r="F86" s="203" t="s">
        <v>122</v>
      </c>
      <c r="G86" s="204" t="s">
        <v>98</v>
      </c>
      <c r="H86" s="205">
        <v>4</v>
      </c>
      <c r="I86" s="225"/>
      <c r="J86" s="206">
        <f>ROUND(I86*H86,2)</f>
        <v>0</v>
      </c>
      <c r="K86" s="207" t="s">
        <v>1</v>
      </c>
      <c r="L86" s="177"/>
      <c r="M86" s="40" t="s">
        <v>1</v>
      </c>
      <c r="N86" s="99" t="s">
        <v>33</v>
      </c>
      <c r="O86" s="100">
        <v>0</v>
      </c>
      <c r="P86" s="100">
        <f>O86*H86</f>
        <v>0</v>
      </c>
      <c r="Q86" s="100">
        <v>0</v>
      </c>
      <c r="R86" s="100">
        <f>Q86*H86</f>
        <v>0</v>
      </c>
      <c r="S86" s="100">
        <v>0</v>
      </c>
      <c r="T86" s="101">
        <f>S86*H86</f>
        <v>0</v>
      </c>
      <c r="AR86" s="13" t="s">
        <v>96</v>
      </c>
      <c r="AT86" s="13" t="s">
        <v>91</v>
      </c>
      <c r="AU86" s="13" t="s">
        <v>92</v>
      </c>
      <c r="AY86" s="13" t="s">
        <v>90</v>
      </c>
      <c r="BE86" s="102">
        <f>IF(N86="základní",J86,0)</f>
        <v>0</v>
      </c>
      <c r="BF86" s="102">
        <f>IF(N86="snížená",J86,0)</f>
        <v>0</v>
      </c>
      <c r="BG86" s="102">
        <f>IF(N86="zákl. přenesená",J86,0)</f>
        <v>0</v>
      </c>
      <c r="BH86" s="102">
        <f>IF(N86="sníž. přenesená",J86,0)</f>
        <v>0</v>
      </c>
      <c r="BI86" s="102">
        <f>IF(N86="nulová",J86,0)</f>
        <v>0</v>
      </c>
      <c r="BJ86" s="13" t="s">
        <v>92</v>
      </c>
      <c r="BK86" s="102">
        <f>ROUND(I86*H86,2)</f>
        <v>0</v>
      </c>
      <c r="BL86" s="13" t="s">
        <v>96</v>
      </c>
      <c r="BM86" s="13" t="s">
        <v>105</v>
      </c>
    </row>
    <row r="87" spans="1:65" s="11" customFormat="1">
      <c r="A87" s="208"/>
      <c r="B87" s="209"/>
      <c r="C87" s="208"/>
      <c r="D87" s="210" t="s">
        <v>93</v>
      </c>
      <c r="E87" s="211" t="s">
        <v>1</v>
      </c>
      <c r="F87" s="212" t="s">
        <v>124</v>
      </c>
      <c r="G87" s="208"/>
      <c r="H87" s="213">
        <v>4</v>
      </c>
      <c r="I87" s="208"/>
      <c r="J87" s="208"/>
      <c r="K87" s="208"/>
      <c r="L87" s="209"/>
      <c r="M87" s="104"/>
      <c r="N87" s="105"/>
      <c r="O87" s="105"/>
      <c r="P87" s="105"/>
      <c r="Q87" s="105"/>
      <c r="R87" s="105"/>
      <c r="S87" s="105"/>
      <c r="T87" s="106"/>
      <c r="AT87" s="103" t="s">
        <v>93</v>
      </c>
      <c r="AU87" s="103" t="s">
        <v>92</v>
      </c>
      <c r="AV87" s="11" t="s">
        <v>92</v>
      </c>
      <c r="AW87" s="11" t="s">
        <v>24</v>
      </c>
      <c r="AX87" s="11" t="s">
        <v>67</v>
      </c>
      <c r="AY87" s="103" t="s">
        <v>90</v>
      </c>
    </row>
    <row r="88" spans="1:65" s="1" customFormat="1" ht="16.5" customHeight="1">
      <c r="A88" s="174"/>
      <c r="B88" s="177"/>
      <c r="C88" s="214">
        <v>3</v>
      </c>
      <c r="D88" s="201" t="s">
        <v>91</v>
      </c>
      <c r="E88" s="202" t="s">
        <v>104</v>
      </c>
      <c r="F88" s="203" t="s">
        <v>125</v>
      </c>
      <c r="G88" s="215" t="s">
        <v>98</v>
      </c>
      <c r="H88" s="205">
        <v>3</v>
      </c>
      <c r="I88" s="225"/>
      <c r="J88" s="206">
        <f>ROUND(I88*H88,2)</f>
        <v>0</v>
      </c>
      <c r="K88" s="207" t="s">
        <v>1</v>
      </c>
      <c r="L88" s="177"/>
      <c r="M88" s="40" t="s">
        <v>1</v>
      </c>
      <c r="N88" s="99" t="s">
        <v>33</v>
      </c>
      <c r="O88" s="100">
        <v>0</v>
      </c>
      <c r="P88" s="100">
        <f>O88*H88</f>
        <v>0</v>
      </c>
      <c r="Q88" s="100">
        <v>0</v>
      </c>
      <c r="R88" s="100">
        <f>Q88*H88</f>
        <v>0</v>
      </c>
      <c r="S88" s="100">
        <v>0</v>
      </c>
      <c r="T88" s="101">
        <f>S88*H88</f>
        <v>0</v>
      </c>
      <c r="AR88" s="13" t="s">
        <v>96</v>
      </c>
      <c r="AT88" s="13" t="s">
        <v>91</v>
      </c>
      <c r="AU88" s="13" t="s">
        <v>92</v>
      </c>
      <c r="AY88" s="13" t="s">
        <v>90</v>
      </c>
      <c r="BE88" s="102">
        <f>IF(N88="základní",J88,0)</f>
        <v>0</v>
      </c>
      <c r="BF88" s="102">
        <f>IF(N88="snížená",J88,0)</f>
        <v>0</v>
      </c>
      <c r="BG88" s="102">
        <f>IF(N88="zákl. přenesená",J88,0)</f>
        <v>0</v>
      </c>
      <c r="BH88" s="102">
        <f>IF(N88="sníž. přenesená",J88,0)</f>
        <v>0</v>
      </c>
      <c r="BI88" s="102">
        <f>IF(N88="nulová",J88,0)</f>
        <v>0</v>
      </c>
      <c r="BJ88" s="13" t="s">
        <v>92</v>
      </c>
      <c r="BK88" s="102">
        <f>ROUND(I88*H88,2)</f>
        <v>0</v>
      </c>
      <c r="BL88" s="13" t="s">
        <v>96</v>
      </c>
      <c r="BM88" s="13" t="s">
        <v>107</v>
      </c>
    </row>
    <row r="89" spans="1:65" s="11" customFormat="1">
      <c r="A89" s="208"/>
      <c r="B89" s="209"/>
      <c r="C89" s="208"/>
      <c r="D89" s="210" t="s">
        <v>93</v>
      </c>
      <c r="E89" s="211" t="s">
        <v>1</v>
      </c>
      <c r="F89" s="212" t="s">
        <v>123</v>
      </c>
      <c r="G89" s="208"/>
      <c r="H89" s="213">
        <v>3</v>
      </c>
      <c r="I89" s="208"/>
      <c r="J89" s="208"/>
      <c r="K89" s="208"/>
      <c r="L89" s="209"/>
      <c r="M89" s="104"/>
      <c r="N89" s="105"/>
      <c r="O89" s="105"/>
      <c r="P89" s="105"/>
      <c r="Q89" s="105"/>
      <c r="R89" s="105"/>
      <c r="S89" s="105"/>
      <c r="T89" s="106"/>
      <c r="AT89" s="103" t="s">
        <v>93</v>
      </c>
      <c r="AU89" s="103" t="s">
        <v>92</v>
      </c>
      <c r="AV89" s="11" t="s">
        <v>92</v>
      </c>
      <c r="AW89" s="11" t="s">
        <v>24</v>
      </c>
      <c r="AX89" s="11" t="s">
        <v>67</v>
      </c>
      <c r="AY89" s="103" t="s">
        <v>90</v>
      </c>
    </row>
    <row r="90" spans="1:65" s="108" customFormat="1" ht="16.5" customHeight="1">
      <c r="A90" s="174"/>
      <c r="B90" s="177"/>
      <c r="C90" s="214">
        <v>4</v>
      </c>
      <c r="D90" s="201"/>
      <c r="E90" s="202" t="s">
        <v>106</v>
      </c>
      <c r="F90" s="203" t="s">
        <v>126</v>
      </c>
      <c r="G90" s="215" t="s">
        <v>98</v>
      </c>
      <c r="H90" s="205">
        <v>2</v>
      </c>
      <c r="I90" s="225"/>
      <c r="J90" s="206">
        <f>ROUND(I90*H90,2)</f>
        <v>0</v>
      </c>
      <c r="K90" s="207"/>
      <c r="L90" s="177"/>
      <c r="M90" s="107"/>
      <c r="N90" s="99"/>
      <c r="O90" s="100"/>
      <c r="P90" s="100"/>
      <c r="Q90" s="100"/>
      <c r="R90" s="100"/>
      <c r="S90" s="100"/>
      <c r="T90" s="101"/>
      <c r="AR90" s="109"/>
      <c r="AT90" s="109"/>
      <c r="AU90" s="109"/>
      <c r="AY90" s="109"/>
      <c r="BE90" s="102"/>
      <c r="BF90" s="102"/>
      <c r="BG90" s="102"/>
      <c r="BH90" s="102"/>
      <c r="BI90" s="102"/>
      <c r="BJ90" s="109"/>
      <c r="BK90" s="102"/>
      <c r="BL90" s="109"/>
      <c r="BM90" s="109"/>
    </row>
    <row r="91" spans="1:65" s="11" customFormat="1">
      <c r="A91" s="208"/>
      <c r="B91" s="209"/>
      <c r="C91" s="208"/>
      <c r="D91" s="210" t="s">
        <v>93</v>
      </c>
      <c r="E91" s="211" t="s">
        <v>1</v>
      </c>
      <c r="F91" s="212" t="s">
        <v>128</v>
      </c>
      <c r="G91" s="208"/>
      <c r="H91" s="213">
        <v>2</v>
      </c>
      <c r="I91" s="208"/>
      <c r="J91" s="208"/>
      <c r="K91" s="208"/>
      <c r="L91" s="209"/>
      <c r="M91" s="104"/>
      <c r="N91" s="105"/>
      <c r="O91" s="105"/>
      <c r="P91" s="105"/>
      <c r="Q91" s="105"/>
      <c r="R91" s="105"/>
      <c r="S91" s="105"/>
      <c r="T91" s="106"/>
      <c r="AT91" s="103" t="s">
        <v>93</v>
      </c>
      <c r="AU91" s="103" t="s">
        <v>92</v>
      </c>
      <c r="AV91" s="11" t="s">
        <v>92</v>
      </c>
      <c r="AW91" s="11" t="s">
        <v>24</v>
      </c>
      <c r="AX91" s="11" t="s">
        <v>67</v>
      </c>
      <c r="AY91" s="103" t="s">
        <v>90</v>
      </c>
    </row>
    <row r="92" spans="1:65" s="108" customFormat="1" ht="16.5" customHeight="1">
      <c r="A92" s="174"/>
      <c r="B92" s="177"/>
      <c r="C92" s="214">
        <v>5</v>
      </c>
      <c r="D92" s="201"/>
      <c r="E92" s="202" t="s">
        <v>120</v>
      </c>
      <c r="F92" s="203" t="s">
        <v>129</v>
      </c>
      <c r="G92" s="215" t="s">
        <v>98</v>
      </c>
      <c r="H92" s="205">
        <v>2</v>
      </c>
      <c r="I92" s="225"/>
      <c r="J92" s="206">
        <f>ROUND(I92*H92,2)</f>
        <v>0</v>
      </c>
      <c r="K92" s="207"/>
      <c r="L92" s="177"/>
      <c r="M92" s="107"/>
      <c r="N92" s="99"/>
      <c r="O92" s="100"/>
      <c r="P92" s="100"/>
      <c r="Q92" s="100"/>
      <c r="R92" s="100"/>
      <c r="S92" s="100"/>
      <c r="T92" s="101"/>
      <c r="AR92" s="109"/>
      <c r="AT92" s="109"/>
      <c r="AU92" s="109"/>
      <c r="AY92" s="109"/>
      <c r="BE92" s="102"/>
      <c r="BF92" s="102"/>
      <c r="BG92" s="102"/>
      <c r="BH92" s="102"/>
      <c r="BI92" s="102"/>
      <c r="BJ92" s="109"/>
      <c r="BK92" s="102"/>
      <c r="BL92" s="109"/>
      <c r="BM92" s="109"/>
    </row>
    <row r="93" spans="1:65" s="11" customFormat="1">
      <c r="A93" s="208"/>
      <c r="B93" s="209"/>
      <c r="C93" s="208"/>
      <c r="D93" s="210" t="s">
        <v>93</v>
      </c>
      <c r="E93" s="211" t="s">
        <v>1</v>
      </c>
      <c r="F93" s="212" t="s">
        <v>128</v>
      </c>
      <c r="G93" s="208"/>
      <c r="H93" s="213">
        <v>2</v>
      </c>
      <c r="I93" s="208"/>
      <c r="J93" s="208"/>
      <c r="K93" s="208"/>
      <c r="L93" s="209"/>
      <c r="M93" s="104"/>
      <c r="N93" s="105"/>
      <c r="O93" s="105"/>
      <c r="P93" s="105"/>
      <c r="Q93" s="105"/>
      <c r="R93" s="105"/>
      <c r="S93" s="105"/>
      <c r="T93" s="106"/>
      <c r="AT93" s="103" t="s">
        <v>93</v>
      </c>
      <c r="AU93" s="103" t="s">
        <v>92</v>
      </c>
      <c r="AV93" s="11" t="s">
        <v>92</v>
      </c>
      <c r="AW93" s="11" t="s">
        <v>24</v>
      </c>
      <c r="AX93" s="11" t="s">
        <v>67</v>
      </c>
      <c r="AY93" s="103" t="s">
        <v>90</v>
      </c>
    </row>
    <row r="94" spans="1:65" s="112" customFormat="1" ht="15.75" customHeight="1">
      <c r="A94" s="174"/>
      <c r="B94" s="177"/>
      <c r="C94" s="201">
        <v>6</v>
      </c>
      <c r="D94" s="201" t="s">
        <v>91</v>
      </c>
      <c r="E94" s="216" t="s">
        <v>108</v>
      </c>
      <c r="F94" s="203" t="s">
        <v>130</v>
      </c>
      <c r="G94" s="204" t="s">
        <v>97</v>
      </c>
      <c r="H94" s="205">
        <v>2</v>
      </c>
      <c r="I94" s="225"/>
      <c r="J94" s="206">
        <f>ROUND(I94*H94,2)</f>
        <v>0</v>
      </c>
      <c r="K94" s="207" t="s">
        <v>1</v>
      </c>
      <c r="L94" s="177"/>
      <c r="M94" s="111" t="s">
        <v>1</v>
      </c>
      <c r="N94" s="99" t="s">
        <v>33</v>
      </c>
      <c r="O94" s="100">
        <v>0</v>
      </c>
      <c r="P94" s="100">
        <f>O94*H94</f>
        <v>0</v>
      </c>
      <c r="Q94" s="100">
        <v>0</v>
      </c>
      <c r="R94" s="100">
        <f>Q94*H94</f>
        <v>0</v>
      </c>
      <c r="S94" s="100">
        <v>0</v>
      </c>
      <c r="T94" s="101">
        <f>S94*H94</f>
        <v>0</v>
      </c>
      <c r="AR94" s="110" t="s">
        <v>96</v>
      </c>
      <c r="AT94" s="110" t="s">
        <v>91</v>
      </c>
      <c r="AU94" s="110" t="s">
        <v>92</v>
      </c>
      <c r="AY94" s="110" t="s">
        <v>90</v>
      </c>
      <c r="BE94" s="102">
        <f>IF(N94="základní",J94,0)</f>
        <v>0</v>
      </c>
      <c r="BF94" s="102">
        <f>IF(N94="snížená",J94,0)</f>
        <v>0</v>
      </c>
      <c r="BG94" s="102">
        <f>IF(N94="zákl. přenesená",J94,0)</f>
        <v>0</v>
      </c>
      <c r="BH94" s="102">
        <f>IF(N94="sníž. přenesená",J94,0)</f>
        <v>0</v>
      </c>
      <c r="BI94" s="102">
        <f>IF(N94="nulová",J94,0)</f>
        <v>0</v>
      </c>
      <c r="BJ94" s="110" t="s">
        <v>92</v>
      </c>
      <c r="BK94" s="102">
        <f>ROUND(I94*H94,2)</f>
        <v>0</v>
      </c>
      <c r="BL94" s="110" t="s">
        <v>96</v>
      </c>
      <c r="BM94" s="110" t="s">
        <v>109</v>
      </c>
    </row>
    <row r="95" spans="1:65" s="11" customFormat="1">
      <c r="A95" s="208"/>
      <c r="B95" s="209"/>
      <c r="C95" s="208"/>
      <c r="D95" s="210" t="s">
        <v>93</v>
      </c>
      <c r="E95" s="211" t="s">
        <v>1</v>
      </c>
      <c r="F95" s="212" t="s">
        <v>128</v>
      </c>
      <c r="G95" s="208"/>
      <c r="H95" s="213">
        <v>2</v>
      </c>
      <c r="I95" s="208"/>
      <c r="J95" s="208"/>
      <c r="K95" s="208"/>
      <c r="L95" s="209"/>
      <c r="M95" s="104"/>
      <c r="N95" s="105"/>
      <c r="O95" s="105"/>
      <c r="P95" s="105"/>
      <c r="Q95" s="105"/>
      <c r="R95" s="105"/>
      <c r="S95" s="105"/>
      <c r="T95" s="106"/>
      <c r="AT95" s="103" t="s">
        <v>93</v>
      </c>
      <c r="AU95" s="103" t="s">
        <v>92</v>
      </c>
      <c r="AV95" s="11" t="s">
        <v>92</v>
      </c>
      <c r="AW95" s="11" t="s">
        <v>24</v>
      </c>
      <c r="AX95" s="11" t="s">
        <v>67</v>
      </c>
      <c r="AY95" s="103" t="s">
        <v>90</v>
      </c>
    </row>
    <row r="96" spans="1:65" s="1" customFormat="1" ht="15.75" customHeight="1">
      <c r="A96" s="174"/>
      <c r="B96" s="177"/>
      <c r="C96" s="201">
        <v>7</v>
      </c>
      <c r="D96" s="201" t="s">
        <v>91</v>
      </c>
      <c r="E96" s="202" t="s">
        <v>131</v>
      </c>
      <c r="F96" s="203" t="s">
        <v>132</v>
      </c>
      <c r="G96" s="204" t="s">
        <v>97</v>
      </c>
      <c r="H96" s="205">
        <v>2</v>
      </c>
      <c r="I96" s="225"/>
      <c r="J96" s="206">
        <f>ROUND(I96*H96,2)</f>
        <v>0</v>
      </c>
      <c r="K96" s="207" t="s">
        <v>1</v>
      </c>
      <c r="L96" s="177"/>
      <c r="M96" s="40" t="s">
        <v>1</v>
      </c>
      <c r="N96" s="99" t="s">
        <v>33</v>
      </c>
      <c r="O96" s="100">
        <v>0</v>
      </c>
      <c r="P96" s="100">
        <f>O96*H96</f>
        <v>0</v>
      </c>
      <c r="Q96" s="100">
        <v>0</v>
      </c>
      <c r="R96" s="100">
        <f>Q96*H96</f>
        <v>0</v>
      </c>
      <c r="S96" s="100">
        <v>0</v>
      </c>
      <c r="T96" s="101">
        <f>S96*H96</f>
        <v>0</v>
      </c>
      <c r="AR96" s="13" t="s">
        <v>96</v>
      </c>
      <c r="AT96" s="13" t="s">
        <v>91</v>
      </c>
      <c r="AU96" s="13" t="s">
        <v>92</v>
      </c>
      <c r="AY96" s="13" t="s">
        <v>90</v>
      </c>
      <c r="BE96" s="102">
        <f>IF(N96="základní",J96,0)</f>
        <v>0</v>
      </c>
      <c r="BF96" s="102">
        <f>IF(N96="snížená",J96,0)</f>
        <v>0</v>
      </c>
      <c r="BG96" s="102">
        <f>IF(N96="zákl. přenesená",J96,0)</f>
        <v>0</v>
      </c>
      <c r="BH96" s="102">
        <f>IF(N96="sníž. přenesená",J96,0)</f>
        <v>0</v>
      </c>
      <c r="BI96" s="102">
        <f>IF(N96="nulová",J96,0)</f>
        <v>0</v>
      </c>
      <c r="BJ96" s="13" t="s">
        <v>92</v>
      </c>
      <c r="BK96" s="102">
        <f>ROUND(I96*H96,2)</f>
        <v>0</v>
      </c>
      <c r="BL96" s="13" t="s">
        <v>96</v>
      </c>
      <c r="BM96" s="13" t="s">
        <v>109</v>
      </c>
    </row>
    <row r="97" spans="1:65" s="11" customFormat="1">
      <c r="A97" s="208"/>
      <c r="B97" s="209"/>
      <c r="C97" s="208"/>
      <c r="D97" s="210" t="s">
        <v>93</v>
      </c>
      <c r="E97" s="211" t="s">
        <v>1</v>
      </c>
      <c r="F97" s="212" t="s">
        <v>128</v>
      </c>
      <c r="G97" s="208"/>
      <c r="H97" s="213">
        <v>2</v>
      </c>
      <c r="I97" s="208"/>
      <c r="J97" s="208"/>
      <c r="K97" s="208"/>
      <c r="L97" s="209"/>
      <c r="M97" s="104"/>
      <c r="N97" s="105"/>
      <c r="O97" s="105"/>
      <c r="P97" s="105"/>
      <c r="Q97" s="105"/>
      <c r="R97" s="105"/>
      <c r="S97" s="105"/>
      <c r="T97" s="106"/>
      <c r="AT97" s="103" t="s">
        <v>93</v>
      </c>
      <c r="AU97" s="103" t="s">
        <v>92</v>
      </c>
      <c r="AV97" s="11" t="s">
        <v>92</v>
      </c>
      <c r="AW97" s="11" t="s">
        <v>24</v>
      </c>
      <c r="AX97" s="11" t="s">
        <v>67</v>
      </c>
      <c r="AY97" s="103" t="s">
        <v>90</v>
      </c>
    </row>
    <row r="98" spans="1:65" s="10" customFormat="1" ht="22.9" customHeight="1">
      <c r="A98" s="194"/>
      <c r="B98" s="195"/>
      <c r="C98" s="194"/>
      <c r="D98" s="196" t="s">
        <v>60</v>
      </c>
      <c r="E98" s="199" t="s">
        <v>135</v>
      </c>
      <c r="F98" s="199" t="s">
        <v>136</v>
      </c>
      <c r="G98" s="194"/>
      <c r="H98" s="194"/>
      <c r="I98" s="194"/>
      <c r="J98" s="200">
        <f>J99+J101+J103</f>
        <v>0</v>
      </c>
      <c r="K98" s="194"/>
      <c r="L98" s="195"/>
      <c r="M98" s="93"/>
      <c r="N98" s="94"/>
      <c r="O98" s="94"/>
      <c r="P98" s="95">
        <f>SUM(P99:P100)</f>
        <v>0</v>
      </c>
      <c r="Q98" s="94"/>
      <c r="R98" s="95">
        <f>SUM(R99:R100)</f>
        <v>0</v>
      </c>
      <c r="S98" s="94"/>
      <c r="T98" s="96">
        <f>SUM(T99:T100)</f>
        <v>0</v>
      </c>
      <c r="AR98" s="92" t="s">
        <v>92</v>
      </c>
      <c r="AT98" s="97" t="s">
        <v>60</v>
      </c>
      <c r="AU98" s="97" t="s">
        <v>67</v>
      </c>
      <c r="AY98" s="92" t="s">
        <v>90</v>
      </c>
      <c r="BK98" s="98">
        <f>SUM(BK99:BK100)</f>
        <v>0</v>
      </c>
    </row>
    <row r="99" spans="1:65" s="133" customFormat="1" ht="24.2" customHeight="1">
      <c r="A99" s="174"/>
      <c r="B99" s="177"/>
      <c r="C99" s="217">
        <v>8</v>
      </c>
      <c r="D99" s="217" t="s">
        <v>91</v>
      </c>
      <c r="E99" s="218" t="s">
        <v>147</v>
      </c>
      <c r="F99" s="219" t="s">
        <v>137</v>
      </c>
      <c r="G99" s="220" t="s">
        <v>98</v>
      </c>
      <c r="H99" s="221">
        <v>11</v>
      </c>
      <c r="I99" s="226"/>
      <c r="J99" s="222">
        <f>ROUND(I99*H99,2)</f>
        <v>0</v>
      </c>
      <c r="K99" s="219" t="s">
        <v>1</v>
      </c>
      <c r="L99" s="177"/>
      <c r="M99" s="129" t="s">
        <v>1</v>
      </c>
      <c r="N99" s="130" t="s">
        <v>33</v>
      </c>
      <c r="O99" s="131">
        <v>0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R99" s="134" t="s">
        <v>96</v>
      </c>
      <c r="AT99" s="134" t="s">
        <v>91</v>
      </c>
      <c r="AU99" s="134" t="s">
        <v>92</v>
      </c>
      <c r="AY99" s="110" t="s">
        <v>90</v>
      </c>
      <c r="BE99" s="102">
        <f>IF(N99="základní",J99,0)</f>
        <v>0</v>
      </c>
      <c r="BF99" s="102">
        <f>IF(N99="snížená",J99,0)</f>
        <v>0</v>
      </c>
      <c r="BG99" s="102">
        <f>IF(N99="zákl. přenesená",J99,0)</f>
        <v>0</v>
      </c>
      <c r="BH99" s="102">
        <f>IF(N99="sníž. přenesená",J99,0)</f>
        <v>0</v>
      </c>
      <c r="BI99" s="102">
        <f>IF(N99="nulová",J99,0)</f>
        <v>0</v>
      </c>
      <c r="BJ99" s="110" t="s">
        <v>92</v>
      </c>
      <c r="BK99" s="102">
        <f>ROUND(I99*H99,2)</f>
        <v>0</v>
      </c>
      <c r="BL99" s="110" t="s">
        <v>96</v>
      </c>
      <c r="BM99" s="134" t="s">
        <v>138</v>
      </c>
    </row>
    <row r="100" spans="1:65" s="11" customFormat="1">
      <c r="A100" s="208"/>
      <c r="B100" s="209"/>
      <c r="C100" s="208"/>
      <c r="D100" s="210" t="s">
        <v>93</v>
      </c>
      <c r="E100" s="211" t="s">
        <v>1</v>
      </c>
      <c r="F100" s="212" t="s">
        <v>139</v>
      </c>
      <c r="G100" s="208"/>
      <c r="H100" s="213">
        <v>11</v>
      </c>
      <c r="I100" s="208"/>
      <c r="J100" s="208"/>
      <c r="K100" s="208"/>
      <c r="L100" s="209"/>
      <c r="M100" s="104"/>
      <c r="N100" s="105"/>
      <c r="O100" s="105"/>
      <c r="P100" s="105"/>
      <c r="Q100" s="105"/>
      <c r="R100" s="105"/>
      <c r="S100" s="105"/>
      <c r="T100" s="106"/>
      <c r="AT100" s="103" t="s">
        <v>93</v>
      </c>
      <c r="AU100" s="103" t="s">
        <v>92</v>
      </c>
      <c r="AV100" s="11" t="s">
        <v>92</v>
      </c>
      <c r="AW100" s="11" t="s">
        <v>24</v>
      </c>
      <c r="AX100" s="11" t="s">
        <v>67</v>
      </c>
      <c r="AY100" s="103" t="s">
        <v>90</v>
      </c>
    </row>
    <row r="101" spans="1:65" s="133" customFormat="1" ht="24.2" customHeight="1">
      <c r="A101" s="174"/>
      <c r="B101" s="177"/>
      <c r="C101" s="217">
        <v>9</v>
      </c>
      <c r="D101" s="217" t="s">
        <v>91</v>
      </c>
      <c r="E101" s="218" t="s">
        <v>148</v>
      </c>
      <c r="F101" s="219" t="s">
        <v>145</v>
      </c>
      <c r="G101" s="220" t="s">
        <v>98</v>
      </c>
      <c r="H101" s="221">
        <v>14</v>
      </c>
      <c r="I101" s="226"/>
      <c r="J101" s="222">
        <f>ROUND(I101*H101,2)</f>
        <v>0</v>
      </c>
      <c r="K101" s="219" t="s">
        <v>1</v>
      </c>
      <c r="L101" s="177"/>
      <c r="M101" s="129" t="s">
        <v>1</v>
      </c>
      <c r="N101" s="130" t="s">
        <v>33</v>
      </c>
      <c r="O101" s="131">
        <v>0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R101" s="134" t="s">
        <v>96</v>
      </c>
      <c r="AT101" s="134" t="s">
        <v>91</v>
      </c>
      <c r="AU101" s="134" t="s">
        <v>92</v>
      </c>
      <c r="AY101" s="110" t="s">
        <v>90</v>
      </c>
      <c r="BE101" s="102">
        <f>IF(N101="základní",J101,0)</f>
        <v>0</v>
      </c>
      <c r="BF101" s="102">
        <f>IF(N101="snížená",J101,0)</f>
        <v>0</v>
      </c>
      <c r="BG101" s="102">
        <f>IF(N101="zákl. přenesená",J101,0)</f>
        <v>0</v>
      </c>
      <c r="BH101" s="102">
        <f>IF(N101="sníž. přenesená",J101,0)</f>
        <v>0</v>
      </c>
      <c r="BI101" s="102">
        <f>IF(N101="nulová",J101,0)</f>
        <v>0</v>
      </c>
      <c r="BJ101" s="110" t="s">
        <v>92</v>
      </c>
      <c r="BK101" s="102">
        <f>ROUND(I101*H101,2)</f>
        <v>0</v>
      </c>
      <c r="BL101" s="110" t="s">
        <v>96</v>
      </c>
      <c r="BM101" s="134" t="s">
        <v>138</v>
      </c>
    </row>
    <row r="102" spans="1:65" s="11" customFormat="1">
      <c r="A102" s="208"/>
      <c r="B102" s="209"/>
      <c r="C102" s="208"/>
      <c r="D102" s="210" t="s">
        <v>93</v>
      </c>
      <c r="E102" s="211" t="s">
        <v>1</v>
      </c>
      <c r="F102" s="212" t="s">
        <v>146</v>
      </c>
      <c r="G102" s="208"/>
      <c r="H102" s="213">
        <v>14</v>
      </c>
      <c r="I102" s="208"/>
      <c r="J102" s="208"/>
      <c r="K102" s="208"/>
      <c r="L102" s="209"/>
      <c r="M102" s="104"/>
      <c r="N102" s="105"/>
      <c r="O102" s="105"/>
      <c r="P102" s="105"/>
      <c r="Q102" s="105"/>
      <c r="R102" s="105"/>
      <c r="S102" s="105"/>
      <c r="T102" s="106"/>
      <c r="AT102" s="103" t="s">
        <v>93</v>
      </c>
      <c r="AU102" s="103" t="s">
        <v>92</v>
      </c>
      <c r="AV102" s="11" t="s">
        <v>92</v>
      </c>
      <c r="AW102" s="11" t="s">
        <v>24</v>
      </c>
      <c r="AX102" s="11" t="s">
        <v>67</v>
      </c>
      <c r="AY102" s="103" t="s">
        <v>90</v>
      </c>
    </row>
    <row r="103" spans="1:65" s="133" customFormat="1" ht="24.2" customHeight="1">
      <c r="A103" s="174"/>
      <c r="B103" s="177"/>
      <c r="C103" s="217">
        <v>10</v>
      </c>
      <c r="D103" s="217" t="s">
        <v>91</v>
      </c>
      <c r="E103" s="218" t="s">
        <v>140</v>
      </c>
      <c r="F103" s="219" t="s">
        <v>141</v>
      </c>
      <c r="G103" s="220" t="s">
        <v>142</v>
      </c>
      <c r="H103" s="221">
        <v>1247</v>
      </c>
      <c r="I103" s="226"/>
      <c r="J103" s="222">
        <f>ROUND(I103*H103,2)</f>
        <v>0</v>
      </c>
      <c r="K103" s="219" t="s">
        <v>143</v>
      </c>
      <c r="L103" s="177"/>
      <c r="M103" s="129" t="s">
        <v>1</v>
      </c>
      <c r="N103" s="130" t="s">
        <v>33</v>
      </c>
      <c r="O103" s="131">
        <v>0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R103" s="134" t="s">
        <v>96</v>
      </c>
      <c r="AT103" s="134" t="s">
        <v>91</v>
      </c>
      <c r="AU103" s="134" t="s">
        <v>92</v>
      </c>
      <c r="AY103" s="110" t="s">
        <v>90</v>
      </c>
      <c r="BE103" s="102">
        <f>IF(N103="základní",J103,0)</f>
        <v>0</v>
      </c>
      <c r="BF103" s="102">
        <f>IF(N103="snížená",J103,0)</f>
        <v>0</v>
      </c>
      <c r="BG103" s="102">
        <f>IF(N103="zákl. přenesená",J103,0)</f>
        <v>0</v>
      </c>
      <c r="BH103" s="102">
        <f>IF(N103="sníž. přenesená",J103,0)</f>
        <v>0</v>
      </c>
      <c r="BI103" s="102">
        <f>IF(N103="nulová",J103,0)</f>
        <v>0</v>
      </c>
      <c r="BJ103" s="110" t="s">
        <v>92</v>
      </c>
      <c r="BK103" s="102">
        <f>ROUND(I103*H103,2)</f>
        <v>0</v>
      </c>
      <c r="BL103" s="110" t="s">
        <v>96</v>
      </c>
      <c r="BM103" s="134" t="s">
        <v>144</v>
      </c>
    </row>
    <row r="104" spans="1:65" s="1" customFormat="1" ht="6.95" customHeight="1">
      <c r="A104" s="174"/>
      <c r="B104" s="223"/>
      <c r="C104" s="224"/>
      <c r="D104" s="224"/>
      <c r="E104" s="224"/>
      <c r="F104" s="224"/>
      <c r="G104" s="224"/>
      <c r="H104" s="224"/>
      <c r="I104" s="224"/>
      <c r="J104" s="224"/>
      <c r="K104" s="224"/>
      <c r="L104" s="177"/>
    </row>
    <row r="105" spans="1:65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</row>
    <row r="106" spans="1:65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</row>
    <row r="107" spans="1:65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</row>
    <row r="108" spans="1:65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</row>
  </sheetData>
  <sheetProtection password="DAFF" sheet="1" objects="1" scenarios="1"/>
  <autoFilter ref="C80:K97"/>
  <mergeCells count="8">
    <mergeCell ref="E71:H71"/>
    <mergeCell ref="E73:H73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UHK - Neinvestice</vt:lpstr>
      <vt:lpstr>'Rekapitulace stavby'!Názvy_tisku</vt:lpstr>
      <vt:lpstr>'UHK - Neinvestice'!Názvy_tisku</vt:lpstr>
      <vt:lpstr>'Rekapitulace stavby'!Oblast_tisku</vt:lpstr>
      <vt:lpstr>'UHK - Neinvestice'!Oblast_tisku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Uživatel systému Windows</cp:lastModifiedBy>
  <dcterms:created xsi:type="dcterms:W3CDTF">2019-03-01T12:13:15Z</dcterms:created>
  <dcterms:modified xsi:type="dcterms:W3CDTF">2022-07-27T12:24:38Z</dcterms:modified>
</cp:coreProperties>
</file>