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09 - Zakázky Ad-hoc\!2022\22 - ZPŘ stavba pro CETA\Zadávací dokumentace\"/>
    </mc:Choice>
  </mc:AlternateContent>
  <bookViews>
    <workbookView xWindow="0" yWindow="0" windowWidth="28800" windowHeight="12300"/>
  </bookViews>
  <sheets>
    <sheet name="Rekapitulace stavby" sheetId="1" r:id="rId1"/>
    <sheet name="SO 01.1a - Stavební část ..." sheetId="2" r:id="rId2"/>
    <sheet name="SO 01.1b - Stavební část ..." sheetId="3" r:id="rId3"/>
    <sheet name="SO 01.1c - Stavební část ..." sheetId="4" r:id="rId4"/>
    <sheet name="SO 01.4a - Elektroinstalace" sheetId="5" r:id="rId5"/>
    <sheet name="SO 01.4b - Elektro-slabop..." sheetId="6" r:id="rId6"/>
    <sheet name="SO 01.4c - Zdravotechnika" sheetId="7" r:id="rId7"/>
    <sheet name="SO 01.4d - Vzduchotechnik..." sheetId="8" r:id="rId8"/>
    <sheet name="SO 01.4e - Vytápění" sheetId="9" r:id="rId9"/>
    <sheet name="SO 01.4f - Měření a regulace" sheetId="10" r:id="rId10"/>
    <sheet name="SO 02 - VRN" sheetId="11" r:id="rId11"/>
    <sheet name="Pokyny pro vyplnění" sheetId="12" r:id="rId12"/>
  </sheets>
  <definedNames>
    <definedName name="_xlnm._FilterDatabase" localSheetId="1" hidden="1">'SO 01.1a - Stavební část ...'!$C$90:$K$249</definedName>
    <definedName name="_xlnm._FilterDatabase" localSheetId="2" hidden="1">'SO 01.1b - Stavební část ...'!$C$101:$K$764</definedName>
    <definedName name="_xlnm._FilterDatabase" localSheetId="3" hidden="1">'SO 01.1c - Stavební část ...'!$C$95:$K$300</definedName>
    <definedName name="_xlnm._FilterDatabase" localSheetId="4" hidden="1">'SO 01.4a - Elektroinstalace'!$C$87:$K$263</definedName>
    <definedName name="_xlnm._FilterDatabase" localSheetId="5" hidden="1">'SO 01.4b - Elektro-slabop...'!$C$80:$K$138</definedName>
    <definedName name="_xlnm._FilterDatabase" localSheetId="6" hidden="1">'SO 01.4c - Zdravotechnika'!$C$93:$K$238</definedName>
    <definedName name="_xlnm._FilterDatabase" localSheetId="7" hidden="1">'SO 01.4d - Vzduchotechnik...'!$C$92:$K$187</definedName>
    <definedName name="_xlnm._FilterDatabase" localSheetId="8" hidden="1">'SO 01.4e - Vytápění'!$C$84:$K$139</definedName>
    <definedName name="_xlnm._FilterDatabase" localSheetId="9" hidden="1">'SO 01.4f - Měření a regulace'!$C$93:$K$175</definedName>
    <definedName name="_xlnm._FilterDatabase" localSheetId="10" hidden="1">'SO 02 - VRN'!$C$83:$K$94</definedName>
    <definedName name="_xlnm.Print_Titles" localSheetId="0">'Rekapitulace stavby'!$52:$52</definedName>
    <definedName name="_xlnm.Print_Titles" localSheetId="1">'SO 01.1a - Stavební část ...'!$90:$90</definedName>
    <definedName name="_xlnm.Print_Titles" localSheetId="2">'SO 01.1b - Stavební část ...'!$101:$101</definedName>
    <definedName name="_xlnm.Print_Titles" localSheetId="3">'SO 01.1c - Stavební část ...'!$95:$95</definedName>
    <definedName name="_xlnm.Print_Titles" localSheetId="4">'SO 01.4a - Elektroinstalace'!$87:$87</definedName>
    <definedName name="_xlnm.Print_Titles" localSheetId="5">'SO 01.4b - Elektro-slabop...'!$80:$80</definedName>
    <definedName name="_xlnm.Print_Titles" localSheetId="6">'SO 01.4c - Zdravotechnika'!$93:$93</definedName>
    <definedName name="_xlnm.Print_Titles" localSheetId="7">'SO 01.4d - Vzduchotechnik...'!$92:$92</definedName>
    <definedName name="_xlnm.Print_Titles" localSheetId="8">'SO 01.4e - Vytápění'!$84:$84</definedName>
    <definedName name="_xlnm.Print_Titles" localSheetId="9">'SO 01.4f - Měření a regulace'!$93:$93</definedName>
    <definedName name="_xlnm.Print_Titles" localSheetId="10">'SO 02 - VRN'!$83:$83</definedName>
    <definedName name="_xlnm.Print_Area" localSheetId="11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stavby'!$C$42:$AQ$65</definedName>
    <definedName name="_xlnm.Print_Area" localSheetId="1">'SO 01.1a - Stavební část ...'!$C$4:$J$39,'SO 01.1a - Stavební část ...'!$C$45:$J$72,'SO 01.1a - Stavební část ...'!$C$78:$K$249</definedName>
    <definedName name="_xlnm.Print_Area" localSheetId="2">'SO 01.1b - Stavební část ...'!$C$4:$J$39,'SO 01.1b - Stavební část ...'!$C$45:$J$83,'SO 01.1b - Stavební část ...'!$C$89:$K$764</definedName>
    <definedName name="_xlnm.Print_Area" localSheetId="3">'SO 01.1c - Stavební část ...'!$C$4:$J$39,'SO 01.1c - Stavební část ...'!$C$45:$J$77,'SO 01.1c - Stavební část ...'!$C$83:$K$300</definedName>
    <definedName name="_xlnm.Print_Area" localSheetId="4">'SO 01.4a - Elektroinstalace'!$C$4:$J$39,'SO 01.4a - Elektroinstalace'!$C$45:$J$69,'SO 01.4a - Elektroinstalace'!$C$75:$K$263</definedName>
    <definedName name="_xlnm.Print_Area" localSheetId="5">'SO 01.4b - Elektro-slabop...'!$C$4:$J$39,'SO 01.4b - Elektro-slabop...'!$C$45:$J$62,'SO 01.4b - Elektro-slabop...'!$C$68:$K$138</definedName>
    <definedName name="_xlnm.Print_Area" localSheetId="6">'SO 01.4c - Zdravotechnika'!$C$4:$J$39,'SO 01.4c - Zdravotechnika'!$C$45:$J$75,'SO 01.4c - Zdravotechnika'!$C$81:$K$238</definedName>
    <definedName name="_xlnm.Print_Area" localSheetId="7">'SO 01.4d - Vzduchotechnik...'!$C$4:$J$39,'SO 01.4d - Vzduchotechnik...'!$C$45:$J$74,'SO 01.4d - Vzduchotechnik...'!$C$80:$K$187</definedName>
    <definedName name="_xlnm.Print_Area" localSheetId="8">'SO 01.4e - Vytápění'!$C$4:$J$39,'SO 01.4e - Vytápění'!$C$45:$J$66,'SO 01.4e - Vytápění'!$C$72:$K$139</definedName>
    <definedName name="_xlnm.Print_Area" localSheetId="9">'SO 01.4f - Měření a regulace'!$C$4:$J$39,'SO 01.4f - Měření a regulace'!$C$45:$J$75,'SO 01.4f - Měření a regulace'!$C$81:$K$175</definedName>
    <definedName name="_xlnm.Print_Area" localSheetId="10">'SO 02 - VRN'!$C$4:$J$39,'SO 02 - VRN'!$C$45:$J$65,'SO 02 - VRN'!$C$71:$K$94</definedName>
  </definedNames>
  <calcPr calcId="162913"/>
</workbook>
</file>

<file path=xl/calcChain.xml><?xml version="1.0" encoding="utf-8"?>
<calcChain xmlns="http://schemas.openxmlformats.org/spreadsheetml/2006/main">
  <c r="J37" i="11" l="1"/>
  <c r="J36" i="11"/>
  <c r="AY64" i="1" s="1"/>
  <c r="J35" i="11"/>
  <c r="AX64" i="1"/>
  <c r="BI94" i="11"/>
  <c r="BH94" i="11"/>
  <c r="BG94" i="11"/>
  <c r="BF94" i="11"/>
  <c r="T94" i="11"/>
  <c r="T93" i="11" s="1"/>
  <c r="R94" i="11"/>
  <c r="R93" i="11"/>
  <c r="P94" i="11"/>
  <c r="P93" i="11" s="1"/>
  <c r="BI92" i="11"/>
  <c r="BH92" i="11"/>
  <c r="BG92" i="11"/>
  <c r="BF92" i="11"/>
  <c r="T92" i="11"/>
  <c r="T91" i="11"/>
  <c r="R92" i="11"/>
  <c r="R91" i="11" s="1"/>
  <c r="R85" i="11" s="1"/>
  <c r="R84" i="11" s="1"/>
  <c r="P92" i="11"/>
  <c r="P91" i="11"/>
  <c r="BI90" i="11"/>
  <c r="BH90" i="11"/>
  <c r="BG90" i="11"/>
  <c r="BF90" i="11"/>
  <c r="T90" i="11"/>
  <c r="T89" i="11" s="1"/>
  <c r="T85" i="11" s="1"/>
  <c r="T84" i="11" s="1"/>
  <c r="R90" i="11"/>
  <c r="R89" i="11"/>
  <c r="P90" i="11"/>
  <c r="P89" i="11" s="1"/>
  <c r="BI87" i="11"/>
  <c r="BH87" i="11"/>
  <c r="BG87" i="11"/>
  <c r="BF87" i="11"/>
  <c r="T87" i="11"/>
  <c r="T86" i="11"/>
  <c r="R87" i="11"/>
  <c r="R86" i="11"/>
  <c r="P87" i="11"/>
  <c r="P86" i="11"/>
  <c r="J80" i="11"/>
  <c r="F80" i="11"/>
  <c r="F78" i="11"/>
  <c r="E76" i="11"/>
  <c r="J54" i="11"/>
  <c r="F54" i="11"/>
  <c r="F52" i="11"/>
  <c r="E50" i="11"/>
  <c r="J24" i="11"/>
  <c r="E24" i="11"/>
  <c r="J55" i="11" s="1"/>
  <c r="J23" i="11"/>
  <c r="J18" i="11"/>
  <c r="E18" i="11"/>
  <c r="F81" i="11" s="1"/>
  <c r="J17" i="11"/>
  <c r="J12" i="11"/>
  <c r="J52" i="11"/>
  <c r="E7" i="11"/>
  <c r="E48" i="11" s="1"/>
  <c r="J37" i="10"/>
  <c r="J36" i="10"/>
  <c r="AY63" i="1" s="1"/>
  <c r="J35" i="10"/>
  <c r="AX63" i="1"/>
  <c r="BI175" i="10"/>
  <c r="BH175" i="10"/>
  <c r="BG175" i="10"/>
  <c r="BF175" i="10"/>
  <c r="T175" i="10"/>
  <c r="T174" i="10" s="1"/>
  <c r="R175" i="10"/>
  <c r="R174" i="10"/>
  <c r="P175" i="10"/>
  <c r="P174" i="10" s="1"/>
  <c r="BI173" i="10"/>
  <c r="BH173" i="10"/>
  <c r="BG173" i="10"/>
  <c r="BF173" i="10"/>
  <c r="T173" i="10"/>
  <c r="R173" i="10"/>
  <c r="P173" i="10"/>
  <c r="BI172" i="10"/>
  <c r="BH172" i="10"/>
  <c r="BG172" i="10"/>
  <c r="BF172" i="10"/>
  <c r="T172" i="10"/>
  <c r="R172" i="10"/>
  <c r="P172" i="10"/>
  <c r="BI170" i="10"/>
  <c r="BH170" i="10"/>
  <c r="BG170" i="10"/>
  <c r="BF170" i="10"/>
  <c r="T170" i="10"/>
  <c r="R170" i="10"/>
  <c r="P170" i="10"/>
  <c r="BI169" i="10"/>
  <c r="BH169" i="10"/>
  <c r="BG169" i="10"/>
  <c r="BF169" i="10"/>
  <c r="T169" i="10"/>
  <c r="R169" i="10"/>
  <c r="P169" i="10"/>
  <c r="BI168" i="10"/>
  <c r="BH168" i="10"/>
  <c r="BG168" i="10"/>
  <c r="BF168" i="10"/>
  <c r="T168" i="10"/>
  <c r="R168" i="10"/>
  <c r="P168" i="10"/>
  <c r="BI167" i="10"/>
  <c r="BH167" i="10"/>
  <c r="BG167" i="10"/>
  <c r="BF167" i="10"/>
  <c r="T167" i="10"/>
  <c r="R167" i="10"/>
  <c r="P167" i="10"/>
  <c r="BI166" i="10"/>
  <c r="BH166" i="10"/>
  <c r="BG166" i="10"/>
  <c r="BF166" i="10"/>
  <c r="T166" i="10"/>
  <c r="R166" i="10"/>
  <c r="P166" i="10"/>
  <c r="BI165" i="10"/>
  <c r="BH165" i="10"/>
  <c r="BG165" i="10"/>
  <c r="BF165" i="10"/>
  <c r="T165" i="10"/>
  <c r="R165" i="10"/>
  <c r="P165" i="10"/>
  <c r="BI163" i="10"/>
  <c r="BH163" i="10"/>
  <c r="BG163" i="10"/>
  <c r="BF163" i="10"/>
  <c r="T163" i="10"/>
  <c r="T162" i="10"/>
  <c r="R163" i="10"/>
  <c r="R162" i="10" s="1"/>
  <c r="P163" i="10"/>
  <c r="P162" i="10"/>
  <c r="BI161" i="10"/>
  <c r="BH161" i="10"/>
  <c r="BG161" i="10"/>
  <c r="BF161" i="10"/>
  <c r="T161" i="10"/>
  <c r="R161" i="10"/>
  <c r="P161" i="10"/>
  <c r="BI160" i="10"/>
  <c r="BH160" i="10"/>
  <c r="BG160" i="10"/>
  <c r="BF160" i="10"/>
  <c r="T160" i="10"/>
  <c r="R160" i="10"/>
  <c r="P160" i="10"/>
  <c r="BI157" i="10"/>
  <c r="BH157" i="10"/>
  <c r="BG157" i="10"/>
  <c r="BF157" i="10"/>
  <c r="T157" i="10"/>
  <c r="R157" i="10"/>
  <c r="P157" i="10"/>
  <c r="BI156" i="10"/>
  <c r="BH156" i="10"/>
  <c r="BG156" i="10"/>
  <c r="BF156" i="10"/>
  <c r="T156" i="10"/>
  <c r="R156" i="10"/>
  <c r="P156" i="10"/>
  <c r="BI155" i="10"/>
  <c r="BH155" i="10"/>
  <c r="BG155" i="10"/>
  <c r="BF155" i="10"/>
  <c r="T155" i="10"/>
  <c r="R155" i="10"/>
  <c r="P155" i="10"/>
  <c r="BI154" i="10"/>
  <c r="BH154" i="10"/>
  <c r="BG154" i="10"/>
  <c r="BF154" i="10"/>
  <c r="T154" i="10"/>
  <c r="R154" i="10"/>
  <c r="P154" i="10"/>
  <c r="BI153" i="10"/>
  <c r="BH153" i="10"/>
  <c r="BG153" i="10"/>
  <c r="BF153" i="10"/>
  <c r="T153" i="10"/>
  <c r="R153" i="10"/>
  <c r="P153" i="10"/>
  <c r="BI152" i="10"/>
  <c r="BH152" i="10"/>
  <c r="BG152" i="10"/>
  <c r="BF152" i="10"/>
  <c r="T152" i="10"/>
  <c r="R152" i="10"/>
  <c r="P152" i="10"/>
  <c r="BI151" i="10"/>
  <c r="BH151" i="10"/>
  <c r="BG151" i="10"/>
  <c r="BF151" i="10"/>
  <c r="T151" i="10"/>
  <c r="R151" i="10"/>
  <c r="P151" i="10"/>
  <c r="BI149" i="10"/>
  <c r="BH149" i="10"/>
  <c r="BG149" i="10"/>
  <c r="BF149" i="10"/>
  <c r="T149" i="10"/>
  <c r="R149" i="10"/>
  <c r="P149" i="10"/>
  <c r="BI148" i="10"/>
  <c r="BH148" i="10"/>
  <c r="BG148" i="10"/>
  <c r="BF148" i="10"/>
  <c r="T148" i="10"/>
  <c r="R148" i="10"/>
  <c r="P148" i="10"/>
  <c r="BI147" i="10"/>
  <c r="BH147" i="10"/>
  <c r="BG147" i="10"/>
  <c r="BF147" i="10"/>
  <c r="T147" i="10"/>
  <c r="R147" i="10"/>
  <c r="P147" i="10"/>
  <c r="BI146" i="10"/>
  <c r="BH146" i="10"/>
  <c r="BG146" i="10"/>
  <c r="BF146" i="10"/>
  <c r="T146" i="10"/>
  <c r="R146" i="10"/>
  <c r="P146" i="10"/>
  <c r="BI145" i="10"/>
  <c r="BH145" i="10"/>
  <c r="BG145" i="10"/>
  <c r="BF145" i="10"/>
  <c r="T145" i="10"/>
  <c r="R145" i="10"/>
  <c r="P145" i="10"/>
  <c r="BI144" i="10"/>
  <c r="BH144" i="10"/>
  <c r="BG144" i="10"/>
  <c r="BF144" i="10"/>
  <c r="T144" i="10"/>
  <c r="R144" i="10"/>
  <c r="P144" i="10"/>
  <c r="BI142" i="10"/>
  <c r="BH142" i="10"/>
  <c r="BG142" i="10"/>
  <c r="BF142" i="10"/>
  <c r="T142" i="10"/>
  <c r="R142" i="10"/>
  <c r="P142" i="10"/>
  <c r="BI141" i="10"/>
  <c r="BH141" i="10"/>
  <c r="BG141" i="10"/>
  <c r="BF141" i="10"/>
  <c r="T141" i="10"/>
  <c r="R141" i="10"/>
  <c r="P141" i="10"/>
  <c r="BI140" i="10"/>
  <c r="BH140" i="10"/>
  <c r="BG140" i="10"/>
  <c r="BF140" i="10"/>
  <c r="T140" i="10"/>
  <c r="R140" i="10"/>
  <c r="P140" i="10"/>
  <c r="BI139" i="10"/>
  <c r="BH139" i="10"/>
  <c r="BG139" i="10"/>
  <c r="BF139" i="10"/>
  <c r="T139" i="10"/>
  <c r="R139" i="10"/>
  <c r="P139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4" i="10"/>
  <c r="BH134" i="10"/>
  <c r="BG134" i="10"/>
  <c r="BF134" i="10"/>
  <c r="T134" i="10"/>
  <c r="R134" i="10"/>
  <c r="P134" i="10"/>
  <c r="BI133" i="10"/>
  <c r="BH133" i="10"/>
  <c r="BG133" i="10"/>
  <c r="BF133" i="10"/>
  <c r="T133" i="10"/>
  <c r="R133" i="10"/>
  <c r="P133" i="10"/>
  <c r="BI132" i="10"/>
  <c r="BH132" i="10"/>
  <c r="BG132" i="10"/>
  <c r="BF132" i="10"/>
  <c r="T132" i="10"/>
  <c r="R132" i="10"/>
  <c r="P132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9" i="10"/>
  <c r="BH129" i="10"/>
  <c r="BG129" i="10"/>
  <c r="BF129" i="10"/>
  <c r="T129" i="10"/>
  <c r="R129" i="10"/>
  <c r="P129" i="10"/>
  <c r="BI128" i="10"/>
  <c r="BH128" i="10"/>
  <c r="BG128" i="10"/>
  <c r="BF128" i="10"/>
  <c r="T128" i="10"/>
  <c r="R128" i="10"/>
  <c r="P128" i="10"/>
  <c r="BI127" i="10"/>
  <c r="BH127" i="10"/>
  <c r="BG127" i="10"/>
  <c r="BF127" i="10"/>
  <c r="T127" i="10"/>
  <c r="R127" i="10"/>
  <c r="P127" i="10"/>
  <c r="BI126" i="10"/>
  <c r="BH126" i="10"/>
  <c r="BG126" i="10"/>
  <c r="BF126" i="10"/>
  <c r="T126" i="10"/>
  <c r="R126" i="10"/>
  <c r="P126" i="10"/>
  <c r="BI125" i="10"/>
  <c r="BH125" i="10"/>
  <c r="BG125" i="10"/>
  <c r="BF125" i="10"/>
  <c r="T125" i="10"/>
  <c r="R125" i="10"/>
  <c r="P125" i="10"/>
  <c r="BI124" i="10"/>
  <c r="BH124" i="10"/>
  <c r="BG124" i="10"/>
  <c r="BF124" i="10"/>
  <c r="T124" i="10"/>
  <c r="R124" i="10"/>
  <c r="P124" i="10"/>
  <c r="BI123" i="10"/>
  <c r="BH123" i="10"/>
  <c r="BG123" i="10"/>
  <c r="BF123" i="10"/>
  <c r="T123" i="10"/>
  <c r="R123" i="10"/>
  <c r="P123" i="10"/>
  <c r="BI122" i="10"/>
  <c r="BH122" i="10"/>
  <c r="BG122" i="10"/>
  <c r="BF122" i="10"/>
  <c r="T122" i="10"/>
  <c r="R122" i="10"/>
  <c r="P122" i="10"/>
  <c r="BI119" i="10"/>
  <c r="BH119" i="10"/>
  <c r="BG119" i="10"/>
  <c r="BF119" i="10"/>
  <c r="T119" i="10"/>
  <c r="T118" i="10" s="1"/>
  <c r="R119" i="10"/>
  <c r="R118" i="10" s="1"/>
  <c r="P119" i="10"/>
  <c r="P118" i="10" s="1"/>
  <c r="BI117" i="10"/>
  <c r="BH117" i="10"/>
  <c r="BG117" i="10"/>
  <c r="BF117" i="10"/>
  <c r="T117" i="10"/>
  <c r="R117" i="10"/>
  <c r="P117" i="10"/>
  <c r="BI116" i="10"/>
  <c r="BH116" i="10"/>
  <c r="BG116" i="10"/>
  <c r="BF116" i="10"/>
  <c r="T116" i="10"/>
  <c r="R116" i="10"/>
  <c r="P116" i="10"/>
  <c r="BI115" i="10"/>
  <c r="BH115" i="10"/>
  <c r="BG115" i="10"/>
  <c r="BF115" i="10"/>
  <c r="T115" i="10"/>
  <c r="R115" i="10"/>
  <c r="P115" i="10"/>
  <c r="BI114" i="10"/>
  <c r="BH114" i="10"/>
  <c r="BG114" i="10"/>
  <c r="BF114" i="10"/>
  <c r="T114" i="10"/>
  <c r="R114" i="10"/>
  <c r="P114" i="10"/>
  <c r="BI113" i="10"/>
  <c r="BH113" i="10"/>
  <c r="BG113" i="10"/>
  <c r="BF113" i="10"/>
  <c r="T113" i="10"/>
  <c r="R113" i="10"/>
  <c r="P113" i="10"/>
  <c r="BI112" i="10"/>
  <c r="BH112" i="10"/>
  <c r="BG112" i="10"/>
  <c r="BF112" i="10"/>
  <c r="T112" i="10"/>
  <c r="R112" i="10"/>
  <c r="P112" i="10"/>
  <c r="BI111" i="10"/>
  <c r="BH111" i="10"/>
  <c r="BG111" i="10"/>
  <c r="BF111" i="10"/>
  <c r="T111" i="10"/>
  <c r="R111" i="10"/>
  <c r="P111" i="10"/>
  <c r="BI110" i="10"/>
  <c r="BH110" i="10"/>
  <c r="BG110" i="10"/>
  <c r="BF110" i="10"/>
  <c r="T110" i="10"/>
  <c r="R110" i="10"/>
  <c r="P110" i="10"/>
  <c r="BI109" i="10"/>
  <c r="BH109" i="10"/>
  <c r="BG109" i="10"/>
  <c r="BF109" i="10"/>
  <c r="T109" i="10"/>
  <c r="R109" i="10"/>
  <c r="P109" i="10"/>
  <c r="BI108" i="10"/>
  <c r="BH108" i="10"/>
  <c r="BG108" i="10"/>
  <c r="BF108" i="10"/>
  <c r="T108" i="10"/>
  <c r="R108" i="10"/>
  <c r="P108" i="10"/>
  <c r="BI107" i="10"/>
  <c r="BH107" i="10"/>
  <c r="BG107" i="10"/>
  <c r="BF107" i="10"/>
  <c r="T107" i="10"/>
  <c r="R107" i="10"/>
  <c r="P107" i="10"/>
  <c r="BI106" i="10"/>
  <c r="BH106" i="10"/>
  <c r="BG106" i="10"/>
  <c r="BF106" i="10"/>
  <c r="T106" i="10"/>
  <c r="R106" i="10"/>
  <c r="P106" i="10"/>
  <c r="BI105" i="10"/>
  <c r="BH105" i="10"/>
  <c r="BG105" i="10"/>
  <c r="BF105" i="10"/>
  <c r="T105" i="10"/>
  <c r="R105" i="10"/>
  <c r="P105" i="10"/>
  <c r="BI103" i="10"/>
  <c r="BH103" i="10"/>
  <c r="BG103" i="10"/>
  <c r="BF103" i="10"/>
  <c r="T103" i="10"/>
  <c r="T102" i="10" s="1"/>
  <c r="R103" i="10"/>
  <c r="R102" i="10"/>
  <c r="P103" i="10"/>
  <c r="P102" i="10" s="1"/>
  <c r="BI101" i="10"/>
  <c r="BH101" i="10"/>
  <c r="BG101" i="10"/>
  <c r="BF101" i="10"/>
  <c r="T101" i="10"/>
  <c r="R101" i="10"/>
  <c r="P101" i="10"/>
  <c r="BI100" i="10"/>
  <c r="BH100" i="10"/>
  <c r="BG100" i="10"/>
  <c r="BF100" i="10"/>
  <c r="T100" i="10"/>
  <c r="R100" i="10"/>
  <c r="P100" i="10"/>
  <c r="BI99" i="10"/>
  <c r="BH99" i="10"/>
  <c r="BG99" i="10"/>
  <c r="BF99" i="10"/>
  <c r="T99" i="10"/>
  <c r="R99" i="10"/>
  <c r="P99" i="10"/>
  <c r="BI98" i="10"/>
  <c r="BH98" i="10"/>
  <c r="BG98" i="10"/>
  <c r="BF98" i="10"/>
  <c r="T98" i="10"/>
  <c r="R98" i="10"/>
  <c r="P98" i="10"/>
  <c r="BI97" i="10"/>
  <c r="BH97" i="10"/>
  <c r="BG97" i="10"/>
  <c r="BF97" i="10"/>
  <c r="T97" i="10"/>
  <c r="R97" i="10"/>
  <c r="P97" i="10"/>
  <c r="F88" i="10"/>
  <c r="E86" i="10"/>
  <c r="F52" i="10"/>
  <c r="E50" i="10"/>
  <c r="J24" i="10"/>
  <c r="E24" i="10"/>
  <c r="J91" i="10"/>
  <c r="J23" i="10"/>
  <c r="J21" i="10"/>
  <c r="E21" i="10"/>
  <c r="J90" i="10"/>
  <c r="J20" i="10"/>
  <c r="J18" i="10"/>
  <c r="E18" i="10"/>
  <c r="F91" i="10"/>
  <c r="J17" i="10"/>
  <c r="J15" i="10"/>
  <c r="E15" i="10"/>
  <c r="F54" i="10"/>
  <c r="J14" i="10"/>
  <c r="J12" i="10"/>
  <c r="J88" i="10"/>
  <c r="E7" i="10"/>
  <c r="E48" i="10" s="1"/>
  <c r="J37" i="9"/>
  <c r="J36" i="9"/>
  <c r="AY62" i="1"/>
  <c r="J35" i="9"/>
  <c r="AX62" i="1" s="1"/>
  <c r="BI139" i="9"/>
  <c r="BH139" i="9"/>
  <c r="BG139" i="9"/>
  <c r="BF139" i="9"/>
  <c r="T139" i="9"/>
  <c r="T138" i="9"/>
  <c r="R139" i="9"/>
  <c r="R138" i="9" s="1"/>
  <c r="P139" i="9"/>
  <c r="P138" i="9"/>
  <c r="BI136" i="9"/>
  <c r="BH136" i="9"/>
  <c r="BG136" i="9"/>
  <c r="BF136" i="9"/>
  <c r="T136" i="9"/>
  <c r="T135" i="9" s="1"/>
  <c r="R136" i="9"/>
  <c r="R135" i="9"/>
  <c r="P136" i="9"/>
  <c r="P135" i="9" s="1"/>
  <c r="BI133" i="9"/>
  <c r="BH133" i="9"/>
  <c r="BG133" i="9"/>
  <c r="BF133" i="9"/>
  <c r="T133" i="9"/>
  <c r="R133" i="9"/>
  <c r="P133" i="9"/>
  <c r="BI131" i="9"/>
  <c r="BH131" i="9"/>
  <c r="BG131" i="9"/>
  <c r="BF131" i="9"/>
  <c r="T131" i="9"/>
  <c r="R131" i="9"/>
  <c r="P131" i="9"/>
  <c r="BI130" i="9"/>
  <c r="BH130" i="9"/>
  <c r="BG130" i="9"/>
  <c r="BF130" i="9"/>
  <c r="T130" i="9"/>
  <c r="R130" i="9"/>
  <c r="P130" i="9"/>
  <c r="BI128" i="9"/>
  <c r="BH128" i="9"/>
  <c r="BG128" i="9"/>
  <c r="BF128" i="9"/>
  <c r="T128" i="9"/>
  <c r="R128" i="9"/>
  <c r="P128" i="9"/>
  <c r="BI127" i="9"/>
  <c r="BH127" i="9"/>
  <c r="BG127" i="9"/>
  <c r="BF127" i="9"/>
  <c r="T127" i="9"/>
  <c r="R127" i="9"/>
  <c r="P127" i="9"/>
  <c r="BI125" i="9"/>
  <c r="BH125" i="9"/>
  <c r="BG125" i="9"/>
  <c r="BF125" i="9"/>
  <c r="T125" i="9"/>
  <c r="R125" i="9"/>
  <c r="P125" i="9"/>
  <c r="BI123" i="9"/>
  <c r="BH123" i="9"/>
  <c r="BG123" i="9"/>
  <c r="BF123" i="9"/>
  <c r="T123" i="9"/>
  <c r="R123" i="9"/>
  <c r="P123" i="9"/>
  <c r="BI121" i="9"/>
  <c r="BH121" i="9"/>
  <c r="BG121" i="9"/>
  <c r="BF121" i="9"/>
  <c r="T121" i="9"/>
  <c r="R121" i="9"/>
  <c r="P121" i="9"/>
  <c r="BI119" i="9"/>
  <c r="BH119" i="9"/>
  <c r="BG119" i="9"/>
  <c r="BF119" i="9"/>
  <c r="T119" i="9"/>
  <c r="R119" i="9"/>
  <c r="P119" i="9"/>
  <c r="BI117" i="9"/>
  <c r="BH117" i="9"/>
  <c r="BG117" i="9"/>
  <c r="BF117" i="9"/>
  <c r="T117" i="9"/>
  <c r="R117" i="9"/>
  <c r="P117" i="9"/>
  <c r="BI115" i="9"/>
  <c r="BH115" i="9"/>
  <c r="BG115" i="9"/>
  <c r="BF115" i="9"/>
  <c r="T115" i="9"/>
  <c r="R115" i="9"/>
  <c r="P115" i="9"/>
  <c r="BI112" i="9"/>
  <c r="BH112" i="9"/>
  <c r="BG112" i="9"/>
  <c r="BF112" i="9"/>
  <c r="T112" i="9"/>
  <c r="R112" i="9"/>
  <c r="P112" i="9"/>
  <c r="BI111" i="9"/>
  <c r="BH111" i="9"/>
  <c r="BG111" i="9"/>
  <c r="BF111" i="9"/>
  <c r="T111" i="9"/>
  <c r="R111" i="9"/>
  <c r="P111" i="9"/>
  <c r="BI109" i="9"/>
  <c r="BH109" i="9"/>
  <c r="BG109" i="9"/>
  <c r="BF109" i="9"/>
  <c r="T109" i="9"/>
  <c r="R109" i="9"/>
  <c r="P109" i="9"/>
  <c r="BI107" i="9"/>
  <c r="BH107" i="9"/>
  <c r="BG107" i="9"/>
  <c r="BF107" i="9"/>
  <c r="T107" i="9"/>
  <c r="R107" i="9"/>
  <c r="P107" i="9"/>
  <c r="BI105" i="9"/>
  <c r="BH105" i="9"/>
  <c r="BG105" i="9"/>
  <c r="BF105" i="9"/>
  <c r="T105" i="9"/>
  <c r="R105" i="9"/>
  <c r="P105" i="9"/>
  <c r="BI103" i="9"/>
  <c r="BH103" i="9"/>
  <c r="BG103" i="9"/>
  <c r="BF103" i="9"/>
  <c r="T103" i="9"/>
  <c r="R103" i="9"/>
  <c r="P103" i="9"/>
  <c r="BI100" i="9"/>
  <c r="BH100" i="9"/>
  <c r="BG100" i="9"/>
  <c r="BF100" i="9"/>
  <c r="T100" i="9"/>
  <c r="R100" i="9"/>
  <c r="P100" i="9"/>
  <c r="BI97" i="9"/>
  <c r="BH97" i="9"/>
  <c r="BG97" i="9"/>
  <c r="BF97" i="9"/>
  <c r="T97" i="9"/>
  <c r="R97" i="9"/>
  <c r="P97" i="9"/>
  <c r="BI94" i="9"/>
  <c r="BH94" i="9"/>
  <c r="BG94" i="9"/>
  <c r="BF94" i="9"/>
  <c r="T94" i="9"/>
  <c r="R94" i="9"/>
  <c r="P94" i="9"/>
  <c r="BI92" i="9"/>
  <c r="BH92" i="9"/>
  <c r="BG92" i="9"/>
  <c r="BF92" i="9"/>
  <c r="T92" i="9"/>
  <c r="R92" i="9"/>
  <c r="P92" i="9"/>
  <c r="BI90" i="9"/>
  <c r="BH90" i="9"/>
  <c r="BG90" i="9"/>
  <c r="BF90" i="9"/>
  <c r="T90" i="9"/>
  <c r="R90" i="9"/>
  <c r="P90" i="9"/>
  <c r="BI88" i="9"/>
  <c r="BH88" i="9"/>
  <c r="BG88" i="9"/>
  <c r="BF88" i="9"/>
  <c r="T88" i="9"/>
  <c r="R88" i="9"/>
  <c r="P88" i="9"/>
  <c r="J81" i="9"/>
  <c r="F81" i="9"/>
  <c r="F79" i="9"/>
  <c r="E77" i="9"/>
  <c r="J54" i="9"/>
  <c r="F54" i="9"/>
  <c r="F52" i="9"/>
  <c r="E50" i="9"/>
  <c r="J24" i="9"/>
  <c r="E24" i="9"/>
  <c r="J55" i="9" s="1"/>
  <c r="J23" i="9"/>
  <c r="J18" i="9"/>
  <c r="E18" i="9"/>
  <c r="F82" i="9" s="1"/>
  <c r="J17" i="9"/>
  <c r="J12" i="9"/>
  <c r="J79" i="9" s="1"/>
  <c r="E7" i="9"/>
  <c r="E75" i="9"/>
  <c r="J37" i="8"/>
  <c r="J36" i="8"/>
  <c r="AY61" i="1" s="1"/>
  <c r="J35" i="8"/>
  <c r="AX61" i="1"/>
  <c r="BI187" i="8"/>
  <c r="BH187" i="8"/>
  <c r="BG187" i="8"/>
  <c r="BF187" i="8"/>
  <c r="T187" i="8"/>
  <c r="R187" i="8"/>
  <c r="P187" i="8"/>
  <c r="BI186" i="8"/>
  <c r="BH186" i="8"/>
  <c r="BG186" i="8"/>
  <c r="BF186" i="8"/>
  <c r="T186" i="8"/>
  <c r="R186" i="8"/>
  <c r="P186" i="8"/>
  <c r="BI184" i="8"/>
  <c r="BH184" i="8"/>
  <c r="BG184" i="8"/>
  <c r="BF184" i="8"/>
  <c r="T184" i="8"/>
  <c r="R184" i="8"/>
  <c r="P184" i="8"/>
  <c r="BI183" i="8"/>
  <c r="BH183" i="8"/>
  <c r="BG183" i="8"/>
  <c r="BF183" i="8"/>
  <c r="T183" i="8"/>
  <c r="R183" i="8"/>
  <c r="P183" i="8"/>
  <c r="BI181" i="8"/>
  <c r="BH181" i="8"/>
  <c r="BG181" i="8"/>
  <c r="BF181" i="8"/>
  <c r="T181" i="8"/>
  <c r="R181" i="8"/>
  <c r="P181" i="8"/>
  <c r="BI180" i="8"/>
  <c r="BH180" i="8"/>
  <c r="BG180" i="8"/>
  <c r="BF180" i="8"/>
  <c r="T180" i="8"/>
  <c r="R180" i="8"/>
  <c r="P180" i="8"/>
  <c r="BI178" i="8"/>
  <c r="BH178" i="8"/>
  <c r="BG178" i="8"/>
  <c r="BF178" i="8"/>
  <c r="T178" i="8"/>
  <c r="R178" i="8"/>
  <c r="P178" i="8"/>
  <c r="BI176" i="8"/>
  <c r="BH176" i="8"/>
  <c r="BG176" i="8"/>
  <c r="BF176" i="8"/>
  <c r="T176" i="8"/>
  <c r="R176" i="8"/>
  <c r="P176" i="8"/>
  <c r="BI174" i="8"/>
  <c r="BH174" i="8"/>
  <c r="BG174" i="8"/>
  <c r="BF174" i="8"/>
  <c r="T174" i="8"/>
  <c r="R174" i="8"/>
  <c r="P174" i="8"/>
  <c r="BI173" i="8"/>
  <c r="BH173" i="8"/>
  <c r="BG173" i="8"/>
  <c r="BF173" i="8"/>
  <c r="T173" i="8"/>
  <c r="R173" i="8"/>
  <c r="P173" i="8"/>
  <c r="BI171" i="8"/>
  <c r="BH171" i="8"/>
  <c r="BG171" i="8"/>
  <c r="BF171" i="8"/>
  <c r="T171" i="8"/>
  <c r="R171" i="8"/>
  <c r="P171" i="8"/>
  <c r="BI169" i="8"/>
  <c r="BH169" i="8"/>
  <c r="BG169" i="8"/>
  <c r="BF169" i="8"/>
  <c r="T169" i="8"/>
  <c r="R169" i="8"/>
  <c r="P169" i="8"/>
  <c r="BI167" i="8"/>
  <c r="BH167" i="8"/>
  <c r="BG167" i="8"/>
  <c r="BF167" i="8"/>
  <c r="T167" i="8"/>
  <c r="R167" i="8"/>
  <c r="P167" i="8"/>
  <c r="BI166" i="8"/>
  <c r="BH166" i="8"/>
  <c r="BG166" i="8"/>
  <c r="BF166" i="8"/>
  <c r="T166" i="8"/>
  <c r="R166" i="8"/>
  <c r="P166" i="8"/>
  <c r="BI165" i="8"/>
  <c r="BH165" i="8"/>
  <c r="BG165" i="8"/>
  <c r="BF165" i="8"/>
  <c r="T165" i="8"/>
  <c r="R165" i="8"/>
  <c r="P165" i="8"/>
  <c r="BI164" i="8"/>
  <c r="BH164" i="8"/>
  <c r="BG164" i="8"/>
  <c r="BF164" i="8"/>
  <c r="T164" i="8"/>
  <c r="R164" i="8"/>
  <c r="P164" i="8"/>
  <c r="BI162" i="8"/>
  <c r="BH162" i="8"/>
  <c r="BG162" i="8"/>
  <c r="BF162" i="8"/>
  <c r="T162" i="8"/>
  <c r="R162" i="8"/>
  <c r="P162" i="8"/>
  <c r="BI161" i="8"/>
  <c r="BH161" i="8"/>
  <c r="BG161" i="8"/>
  <c r="BF161" i="8"/>
  <c r="T161" i="8"/>
  <c r="R161" i="8"/>
  <c r="P161" i="8"/>
  <c r="BI160" i="8"/>
  <c r="BH160" i="8"/>
  <c r="BG160" i="8"/>
  <c r="BF160" i="8"/>
  <c r="T160" i="8"/>
  <c r="R160" i="8"/>
  <c r="P160" i="8"/>
  <c r="BI159" i="8"/>
  <c r="BH159" i="8"/>
  <c r="BG159" i="8"/>
  <c r="BF159" i="8"/>
  <c r="T159" i="8"/>
  <c r="R159" i="8"/>
  <c r="P159" i="8"/>
  <c r="BI156" i="8"/>
  <c r="BH156" i="8"/>
  <c r="BG156" i="8"/>
  <c r="BF156" i="8"/>
  <c r="T156" i="8"/>
  <c r="R156" i="8"/>
  <c r="P156" i="8"/>
  <c r="BI155" i="8"/>
  <c r="BH155" i="8"/>
  <c r="BG155" i="8"/>
  <c r="BF155" i="8"/>
  <c r="T155" i="8"/>
  <c r="R155" i="8"/>
  <c r="P155" i="8"/>
  <c r="BI153" i="8"/>
  <c r="BH153" i="8"/>
  <c r="BG153" i="8"/>
  <c r="BF153" i="8"/>
  <c r="T153" i="8"/>
  <c r="R153" i="8"/>
  <c r="P153" i="8"/>
  <c r="BI152" i="8"/>
  <c r="BH152" i="8"/>
  <c r="BG152" i="8"/>
  <c r="BF152" i="8"/>
  <c r="T152" i="8"/>
  <c r="R152" i="8"/>
  <c r="P152" i="8"/>
  <c r="BI151" i="8"/>
  <c r="BH151" i="8"/>
  <c r="BG151" i="8"/>
  <c r="BF151" i="8"/>
  <c r="T151" i="8"/>
  <c r="R151" i="8"/>
  <c r="P151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3" i="8"/>
  <c r="BH133" i="8"/>
  <c r="BG133" i="8"/>
  <c r="BF133" i="8"/>
  <c r="T133" i="8"/>
  <c r="R133" i="8"/>
  <c r="P133" i="8"/>
  <c r="BI130" i="8"/>
  <c r="BH130" i="8"/>
  <c r="BG130" i="8"/>
  <c r="BF130" i="8"/>
  <c r="T130" i="8"/>
  <c r="T129" i="8" s="1"/>
  <c r="R130" i="8"/>
  <c r="R129" i="8"/>
  <c r="P130" i="8"/>
  <c r="P129" i="8" s="1"/>
  <c r="BI127" i="8"/>
  <c r="BH127" i="8"/>
  <c r="BG127" i="8"/>
  <c r="BF127" i="8"/>
  <c r="T127" i="8"/>
  <c r="R127" i="8"/>
  <c r="P127" i="8"/>
  <c r="BI126" i="8"/>
  <c r="BH126" i="8"/>
  <c r="BG126" i="8"/>
  <c r="BF126" i="8"/>
  <c r="T126" i="8"/>
  <c r="R126" i="8"/>
  <c r="P126" i="8"/>
  <c r="BI124" i="8"/>
  <c r="BH124" i="8"/>
  <c r="BG124" i="8"/>
  <c r="BF124" i="8"/>
  <c r="T124" i="8"/>
  <c r="R124" i="8"/>
  <c r="P124" i="8"/>
  <c r="BI123" i="8"/>
  <c r="BH123" i="8"/>
  <c r="BG123" i="8"/>
  <c r="BF123" i="8"/>
  <c r="T123" i="8"/>
  <c r="R123" i="8"/>
  <c r="P123" i="8"/>
  <c r="BI122" i="8"/>
  <c r="BH122" i="8"/>
  <c r="BG122" i="8"/>
  <c r="BF122" i="8"/>
  <c r="T122" i="8"/>
  <c r="R122" i="8"/>
  <c r="P122" i="8"/>
  <c r="BI121" i="8"/>
  <c r="BH121" i="8"/>
  <c r="BG121" i="8"/>
  <c r="BF121" i="8"/>
  <c r="T121" i="8"/>
  <c r="R121" i="8"/>
  <c r="P121" i="8"/>
  <c r="BI120" i="8"/>
  <c r="BH120" i="8"/>
  <c r="BG120" i="8"/>
  <c r="BF120" i="8"/>
  <c r="T120" i="8"/>
  <c r="R120" i="8"/>
  <c r="P120" i="8"/>
  <c r="BI119" i="8"/>
  <c r="BH119" i="8"/>
  <c r="BG119" i="8"/>
  <c r="BF119" i="8"/>
  <c r="T119" i="8"/>
  <c r="R119" i="8"/>
  <c r="P119" i="8"/>
  <c r="BI118" i="8"/>
  <c r="BH118" i="8"/>
  <c r="BG118" i="8"/>
  <c r="BF118" i="8"/>
  <c r="T118" i="8"/>
  <c r="R118" i="8"/>
  <c r="P118" i="8"/>
  <c r="BI116" i="8"/>
  <c r="BH116" i="8"/>
  <c r="BG116" i="8"/>
  <c r="BF116" i="8"/>
  <c r="T116" i="8"/>
  <c r="R116" i="8"/>
  <c r="P116" i="8"/>
  <c r="BI115" i="8"/>
  <c r="BH115" i="8"/>
  <c r="BG115" i="8"/>
  <c r="BF115" i="8"/>
  <c r="T115" i="8"/>
  <c r="R115" i="8"/>
  <c r="P115" i="8"/>
  <c r="BI114" i="8"/>
  <c r="BH114" i="8"/>
  <c r="BG114" i="8"/>
  <c r="BF114" i="8"/>
  <c r="T114" i="8"/>
  <c r="R114" i="8"/>
  <c r="P114" i="8"/>
  <c r="BI113" i="8"/>
  <c r="BH113" i="8"/>
  <c r="BG113" i="8"/>
  <c r="BF113" i="8"/>
  <c r="T113" i="8"/>
  <c r="R113" i="8"/>
  <c r="P113" i="8"/>
  <c r="BI111" i="8"/>
  <c r="BH111" i="8"/>
  <c r="BG111" i="8"/>
  <c r="BF111" i="8"/>
  <c r="T111" i="8"/>
  <c r="R111" i="8"/>
  <c r="P111" i="8"/>
  <c r="BI110" i="8"/>
  <c r="BH110" i="8"/>
  <c r="BG110" i="8"/>
  <c r="BF110" i="8"/>
  <c r="T110" i="8"/>
  <c r="R110" i="8"/>
  <c r="P110" i="8"/>
  <c r="BI109" i="8"/>
  <c r="BH109" i="8"/>
  <c r="BG109" i="8"/>
  <c r="BF109" i="8"/>
  <c r="T109" i="8"/>
  <c r="R109" i="8"/>
  <c r="P109" i="8"/>
  <c r="BI108" i="8"/>
  <c r="BH108" i="8"/>
  <c r="BG108" i="8"/>
  <c r="BF108" i="8"/>
  <c r="T108" i="8"/>
  <c r="R108" i="8"/>
  <c r="P108" i="8"/>
  <c r="BI107" i="8"/>
  <c r="BH107" i="8"/>
  <c r="BG107" i="8"/>
  <c r="BF107" i="8"/>
  <c r="T107" i="8"/>
  <c r="R107" i="8"/>
  <c r="P107" i="8"/>
  <c r="BI106" i="8"/>
  <c r="BH106" i="8"/>
  <c r="BG106" i="8"/>
  <c r="BF106" i="8"/>
  <c r="T106" i="8"/>
  <c r="R106" i="8"/>
  <c r="P106" i="8"/>
  <c r="BI105" i="8"/>
  <c r="BH105" i="8"/>
  <c r="BG105" i="8"/>
  <c r="BF105" i="8"/>
  <c r="T105" i="8"/>
  <c r="R105" i="8"/>
  <c r="P105" i="8"/>
  <c r="BI104" i="8"/>
  <c r="BH104" i="8"/>
  <c r="BG104" i="8"/>
  <c r="BF104" i="8"/>
  <c r="T104" i="8"/>
  <c r="R104" i="8"/>
  <c r="P104" i="8"/>
  <c r="BI103" i="8"/>
  <c r="BH103" i="8"/>
  <c r="BG103" i="8"/>
  <c r="BF103" i="8"/>
  <c r="T103" i="8"/>
  <c r="R103" i="8"/>
  <c r="P103" i="8"/>
  <c r="BI102" i="8"/>
  <c r="BH102" i="8"/>
  <c r="BG102" i="8"/>
  <c r="BF102" i="8"/>
  <c r="T102" i="8"/>
  <c r="R102" i="8"/>
  <c r="P102" i="8"/>
  <c r="BI101" i="8"/>
  <c r="BH101" i="8"/>
  <c r="BG101" i="8"/>
  <c r="BF101" i="8"/>
  <c r="T101" i="8"/>
  <c r="R101" i="8"/>
  <c r="P101" i="8"/>
  <c r="BI100" i="8"/>
  <c r="BH100" i="8"/>
  <c r="BG100" i="8"/>
  <c r="BF100" i="8"/>
  <c r="T100" i="8"/>
  <c r="R100" i="8"/>
  <c r="P100" i="8"/>
  <c r="BI98" i="8"/>
  <c r="BH98" i="8"/>
  <c r="BG98" i="8"/>
  <c r="BF98" i="8"/>
  <c r="T98" i="8"/>
  <c r="R98" i="8"/>
  <c r="P98" i="8"/>
  <c r="BI95" i="8"/>
  <c r="BH95" i="8"/>
  <c r="BG95" i="8"/>
  <c r="BF95" i="8"/>
  <c r="T95" i="8"/>
  <c r="T94" i="8" s="1"/>
  <c r="R95" i="8"/>
  <c r="R94" i="8"/>
  <c r="P95" i="8"/>
  <c r="P94" i="8" s="1"/>
  <c r="J89" i="8"/>
  <c r="F89" i="8"/>
  <c r="F87" i="8"/>
  <c r="E85" i="8"/>
  <c r="J54" i="8"/>
  <c r="F54" i="8"/>
  <c r="F52" i="8"/>
  <c r="E50" i="8"/>
  <c r="J24" i="8"/>
  <c r="E24" i="8"/>
  <c r="J90" i="8" s="1"/>
  <c r="J23" i="8"/>
  <c r="J18" i="8"/>
  <c r="E18" i="8"/>
  <c r="F55" i="8" s="1"/>
  <c r="J17" i="8"/>
  <c r="J12" i="8"/>
  <c r="J87" i="8"/>
  <c r="E7" i="8"/>
  <c r="E48" i="8" s="1"/>
  <c r="J37" i="7"/>
  <c r="J36" i="7"/>
  <c r="AY60" i="1" s="1"/>
  <c r="J35" i="7"/>
  <c r="AX60" i="1"/>
  <c r="BI238" i="7"/>
  <c r="BH238" i="7"/>
  <c r="BG238" i="7"/>
  <c r="BF238" i="7"/>
  <c r="T238" i="7"/>
  <c r="T237" i="7" s="1"/>
  <c r="R238" i="7"/>
  <c r="R237" i="7"/>
  <c r="P238" i="7"/>
  <c r="P237" i="7" s="1"/>
  <c r="BI235" i="7"/>
  <c r="BH235" i="7"/>
  <c r="BG235" i="7"/>
  <c r="BF235" i="7"/>
  <c r="T235" i="7"/>
  <c r="T234" i="7"/>
  <c r="R235" i="7"/>
  <c r="R234" i="7" s="1"/>
  <c r="P235" i="7"/>
  <c r="P234" i="7"/>
  <c r="BI232" i="7"/>
  <c r="BH232" i="7"/>
  <c r="BG232" i="7"/>
  <c r="BF232" i="7"/>
  <c r="T232" i="7"/>
  <c r="R232" i="7"/>
  <c r="P232" i="7"/>
  <c r="BI230" i="7"/>
  <c r="BH230" i="7"/>
  <c r="BG230" i="7"/>
  <c r="BF230" i="7"/>
  <c r="T230" i="7"/>
  <c r="R230" i="7"/>
  <c r="P230" i="7"/>
  <c r="BI227" i="7"/>
  <c r="BH227" i="7"/>
  <c r="BG227" i="7"/>
  <c r="BF227" i="7"/>
  <c r="T227" i="7"/>
  <c r="R227" i="7"/>
  <c r="P227" i="7"/>
  <c r="BI225" i="7"/>
  <c r="BH225" i="7"/>
  <c r="BG225" i="7"/>
  <c r="BF225" i="7"/>
  <c r="T225" i="7"/>
  <c r="R225" i="7"/>
  <c r="P225" i="7"/>
  <c r="BI223" i="7"/>
  <c r="BH223" i="7"/>
  <c r="BG223" i="7"/>
  <c r="BF223" i="7"/>
  <c r="T223" i="7"/>
  <c r="R223" i="7"/>
  <c r="P223" i="7"/>
  <c r="BI222" i="7"/>
  <c r="BH222" i="7"/>
  <c r="BG222" i="7"/>
  <c r="BF222" i="7"/>
  <c r="T222" i="7"/>
  <c r="R222" i="7"/>
  <c r="P222" i="7"/>
  <c r="BI219" i="7"/>
  <c r="BH219" i="7"/>
  <c r="BG219" i="7"/>
  <c r="BF219" i="7"/>
  <c r="T219" i="7"/>
  <c r="R219" i="7"/>
  <c r="P219" i="7"/>
  <c r="BI218" i="7"/>
  <c r="BH218" i="7"/>
  <c r="BG218" i="7"/>
  <c r="BF218" i="7"/>
  <c r="T218" i="7"/>
  <c r="R218" i="7"/>
  <c r="P218" i="7"/>
  <c r="BI216" i="7"/>
  <c r="BH216" i="7"/>
  <c r="BG216" i="7"/>
  <c r="BF216" i="7"/>
  <c r="T216" i="7"/>
  <c r="R216" i="7"/>
  <c r="P216" i="7"/>
  <c r="BI214" i="7"/>
  <c r="BH214" i="7"/>
  <c r="BG214" i="7"/>
  <c r="BF214" i="7"/>
  <c r="T214" i="7"/>
  <c r="R214" i="7"/>
  <c r="P214" i="7"/>
  <c r="BI212" i="7"/>
  <c r="BH212" i="7"/>
  <c r="BG212" i="7"/>
  <c r="BF212" i="7"/>
  <c r="T212" i="7"/>
  <c r="R212" i="7"/>
  <c r="P212" i="7"/>
  <c r="BI211" i="7"/>
  <c r="BH211" i="7"/>
  <c r="BG211" i="7"/>
  <c r="BF211" i="7"/>
  <c r="T211" i="7"/>
  <c r="R211" i="7"/>
  <c r="P211" i="7"/>
  <c r="BI209" i="7"/>
  <c r="BH209" i="7"/>
  <c r="BG209" i="7"/>
  <c r="BF209" i="7"/>
  <c r="T209" i="7"/>
  <c r="R209" i="7"/>
  <c r="P209" i="7"/>
  <c r="BI207" i="7"/>
  <c r="BH207" i="7"/>
  <c r="BG207" i="7"/>
  <c r="BF207" i="7"/>
  <c r="T207" i="7"/>
  <c r="R207" i="7"/>
  <c r="P207" i="7"/>
  <c r="BI205" i="7"/>
  <c r="BH205" i="7"/>
  <c r="BG205" i="7"/>
  <c r="BF205" i="7"/>
  <c r="T205" i="7"/>
  <c r="R205" i="7"/>
  <c r="P205" i="7"/>
  <c r="BI204" i="7"/>
  <c r="BH204" i="7"/>
  <c r="BG204" i="7"/>
  <c r="BF204" i="7"/>
  <c r="T204" i="7"/>
  <c r="R204" i="7"/>
  <c r="P204" i="7"/>
  <c r="BI202" i="7"/>
  <c r="BH202" i="7"/>
  <c r="BG202" i="7"/>
  <c r="BF202" i="7"/>
  <c r="T202" i="7"/>
  <c r="R202" i="7"/>
  <c r="P202" i="7"/>
  <c r="BI200" i="7"/>
  <c r="BH200" i="7"/>
  <c r="BG200" i="7"/>
  <c r="BF200" i="7"/>
  <c r="T200" i="7"/>
  <c r="R200" i="7"/>
  <c r="P200" i="7"/>
  <c r="BI198" i="7"/>
  <c r="BH198" i="7"/>
  <c r="BG198" i="7"/>
  <c r="BF198" i="7"/>
  <c r="T198" i="7"/>
  <c r="R198" i="7"/>
  <c r="P198" i="7"/>
  <c r="BI194" i="7"/>
  <c r="BH194" i="7"/>
  <c r="BG194" i="7"/>
  <c r="BF194" i="7"/>
  <c r="T194" i="7"/>
  <c r="R194" i="7"/>
  <c r="P194" i="7"/>
  <c r="BI193" i="7"/>
  <c r="BH193" i="7"/>
  <c r="BG193" i="7"/>
  <c r="BF193" i="7"/>
  <c r="T193" i="7"/>
  <c r="R193" i="7"/>
  <c r="P193" i="7"/>
  <c r="BI191" i="7"/>
  <c r="BH191" i="7"/>
  <c r="BG191" i="7"/>
  <c r="BF191" i="7"/>
  <c r="T191" i="7"/>
  <c r="R191" i="7"/>
  <c r="P191" i="7"/>
  <c r="BI190" i="7"/>
  <c r="BH190" i="7"/>
  <c r="BG190" i="7"/>
  <c r="BF190" i="7"/>
  <c r="T190" i="7"/>
  <c r="R190" i="7"/>
  <c r="P190" i="7"/>
  <c r="BI188" i="7"/>
  <c r="BH188" i="7"/>
  <c r="BG188" i="7"/>
  <c r="BF188" i="7"/>
  <c r="T188" i="7"/>
  <c r="R188" i="7"/>
  <c r="P188" i="7"/>
  <c r="BI186" i="7"/>
  <c r="BH186" i="7"/>
  <c r="BG186" i="7"/>
  <c r="BF186" i="7"/>
  <c r="T186" i="7"/>
  <c r="R186" i="7"/>
  <c r="P186" i="7"/>
  <c r="BI182" i="7"/>
  <c r="BH182" i="7"/>
  <c r="BG182" i="7"/>
  <c r="BF182" i="7"/>
  <c r="T182" i="7"/>
  <c r="R182" i="7"/>
  <c r="P182" i="7"/>
  <c r="BI181" i="7"/>
  <c r="BH181" i="7"/>
  <c r="BG181" i="7"/>
  <c r="BF181" i="7"/>
  <c r="T181" i="7"/>
  <c r="R181" i="7"/>
  <c r="P181" i="7"/>
  <c r="BI179" i="7"/>
  <c r="BH179" i="7"/>
  <c r="BG179" i="7"/>
  <c r="BF179" i="7"/>
  <c r="T179" i="7"/>
  <c r="R179" i="7"/>
  <c r="P179" i="7"/>
  <c r="BI178" i="7"/>
  <c r="BH178" i="7"/>
  <c r="BG178" i="7"/>
  <c r="BF178" i="7"/>
  <c r="T178" i="7"/>
  <c r="R178" i="7"/>
  <c r="P178" i="7"/>
  <c r="BI176" i="7"/>
  <c r="BH176" i="7"/>
  <c r="BG176" i="7"/>
  <c r="BF176" i="7"/>
  <c r="T176" i="7"/>
  <c r="R176" i="7"/>
  <c r="P176" i="7"/>
  <c r="BI174" i="7"/>
  <c r="BH174" i="7"/>
  <c r="BG174" i="7"/>
  <c r="BF174" i="7"/>
  <c r="T174" i="7"/>
  <c r="R174" i="7"/>
  <c r="P174" i="7"/>
  <c r="BI170" i="7"/>
  <c r="BH170" i="7"/>
  <c r="BG170" i="7"/>
  <c r="BF170" i="7"/>
  <c r="T170" i="7"/>
  <c r="R170" i="7"/>
  <c r="P170" i="7"/>
  <c r="BI166" i="7"/>
  <c r="BH166" i="7"/>
  <c r="BG166" i="7"/>
  <c r="BF166" i="7"/>
  <c r="T166" i="7"/>
  <c r="R166" i="7"/>
  <c r="P166" i="7"/>
  <c r="BI164" i="7"/>
  <c r="BH164" i="7"/>
  <c r="BG164" i="7"/>
  <c r="BF164" i="7"/>
  <c r="T164" i="7"/>
  <c r="R164" i="7"/>
  <c r="P164" i="7"/>
  <c r="BI162" i="7"/>
  <c r="BH162" i="7"/>
  <c r="BG162" i="7"/>
  <c r="BF162" i="7"/>
  <c r="T162" i="7"/>
  <c r="R162" i="7"/>
  <c r="P162" i="7"/>
  <c r="BI160" i="7"/>
  <c r="BH160" i="7"/>
  <c r="BG160" i="7"/>
  <c r="BF160" i="7"/>
  <c r="T160" i="7"/>
  <c r="R160" i="7"/>
  <c r="P160" i="7"/>
  <c r="BI156" i="7"/>
  <c r="BH156" i="7"/>
  <c r="BG156" i="7"/>
  <c r="BF156" i="7"/>
  <c r="T156" i="7"/>
  <c r="R156" i="7"/>
  <c r="P156" i="7"/>
  <c r="BI153" i="7"/>
  <c r="BH153" i="7"/>
  <c r="BG153" i="7"/>
  <c r="BF153" i="7"/>
  <c r="T153" i="7"/>
  <c r="R153" i="7"/>
  <c r="P153" i="7"/>
  <c r="BI150" i="7"/>
  <c r="BH150" i="7"/>
  <c r="BG150" i="7"/>
  <c r="BF150" i="7"/>
  <c r="T150" i="7"/>
  <c r="R150" i="7"/>
  <c r="P150" i="7"/>
  <c r="BI148" i="7"/>
  <c r="BH148" i="7"/>
  <c r="BG148" i="7"/>
  <c r="BF148" i="7"/>
  <c r="T148" i="7"/>
  <c r="R148" i="7"/>
  <c r="P148" i="7"/>
  <c r="BI146" i="7"/>
  <c r="BH146" i="7"/>
  <c r="BG146" i="7"/>
  <c r="BF146" i="7"/>
  <c r="T146" i="7"/>
  <c r="R146" i="7"/>
  <c r="P146" i="7"/>
  <c r="BI144" i="7"/>
  <c r="BH144" i="7"/>
  <c r="BG144" i="7"/>
  <c r="BF144" i="7"/>
  <c r="T144" i="7"/>
  <c r="R144" i="7"/>
  <c r="P144" i="7"/>
  <c r="BI141" i="7"/>
  <c r="BH141" i="7"/>
  <c r="BG141" i="7"/>
  <c r="BF141" i="7"/>
  <c r="T141" i="7"/>
  <c r="R141" i="7"/>
  <c r="P141" i="7"/>
  <c r="BI139" i="7"/>
  <c r="BH139" i="7"/>
  <c r="BG139" i="7"/>
  <c r="BF139" i="7"/>
  <c r="T139" i="7"/>
  <c r="R139" i="7"/>
  <c r="P139" i="7"/>
  <c r="BI137" i="7"/>
  <c r="BH137" i="7"/>
  <c r="BG137" i="7"/>
  <c r="BF137" i="7"/>
  <c r="T137" i="7"/>
  <c r="R137" i="7"/>
  <c r="P137" i="7"/>
  <c r="BI133" i="7"/>
  <c r="BH133" i="7"/>
  <c r="BG133" i="7"/>
  <c r="BF133" i="7"/>
  <c r="T133" i="7"/>
  <c r="R133" i="7"/>
  <c r="P133" i="7"/>
  <c r="BI129" i="7"/>
  <c r="BH129" i="7"/>
  <c r="BG129" i="7"/>
  <c r="BF129" i="7"/>
  <c r="T129" i="7"/>
  <c r="R129" i="7"/>
  <c r="P129" i="7"/>
  <c r="BI127" i="7"/>
  <c r="BH127" i="7"/>
  <c r="BG127" i="7"/>
  <c r="BF127" i="7"/>
  <c r="T127" i="7"/>
  <c r="R127" i="7"/>
  <c r="P127" i="7"/>
  <c r="BI125" i="7"/>
  <c r="BH125" i="7"/>
  <c r="BG125" i="7"/>
  <c r="BF125" i="7"/>
  <c r="T125" i="7"/>
  <c r="R125" i="7"/>
  <c r="P125" i="7"/>
  <c r="BI116" i="7"/>
  <c r="BH116" i="7"/>
  <c r="BG116" i="7"/>
  <c r="BF116" i="7"/>
  <c r="T116" i="7"/>
  <c r="T115" i="7"/>
  <c r="R116" i="7"/>
  <c r="R115" i="7" s="1"/>
  <c r="R111" i="7" s="1"/>
  <c r="P116" i="7"/>
  <c r="P115" i="7"/>
  <c r="BI112" i="7"/>
  <c r="BH112" i="7"/>
  <c r="BG112" i="7"/>
  <c r="BF112" i="7"/>
  <c r="T112" i="7"/>
  <c r="T111" i="7" s="1"/>
  <c r="R112" i="7"/>
  <c r="P112" i="7"/>
  <c r="P111" i="7" s="1"/>
  <c r="BI109" i="7"/>
  <c r="BH109" i="7"/>
  <c r="BG109" i="7"/>
  <c r="BF109" i="7"/>
  <c r="T109" i="7"/>
  <c r="R109" i="7"/>
  <c r="P109" i="7"/>
  <c r="BI107" i="7"/>
  <c r="BH107" i="7"/>
  <c r="BG107" i="7"/>
  <c r="BF107" i="7"/>
  <c r="T107" i="7"/>
  <c r="R107" i="7"/>
  <c r="P107" i="7"/>
  <c r="BI103" i="7"/>
  <c r="BH103" i="7"/>
  <c r="BG103" i="7"/>
  <c r="BF103" i="7"/>
  <c r="T103" i="7"/>
  <c r="R103" i="7"/>
  <c r="P103" i="7"/>
  <c r="BI102" i="7"/>
  <c r="BH102" i="7"/>
  <c r="BG102" i="7"/>
  <c r="BF102" i="7"/>
  <c r="T102" i="7"/>
  <c r="R102" i="7"/>
  <c r="P102" i="7"/>
  <c r="BI100" i="7"/>
  <c r="BH100" i="7"/>
  <c r="BG100" i="7"/>
  <c r="BF100" i="7"/>
  <c r="T100" i="7"/>
  <c r="T99" i="7"/>
  <c r="T98" i="7" s="1"/>
  <c r="R100" i="7"/>
  <c r="R99" i="7"/>
  <c r="R98" i="7"/>
  <c r="P100" i="7"/>
  <c r="P99" i="7" s="1"/>
  <c r="P98" i="7" s="1"/>
  <c r="BI97" i="7"/>
  <c r="BH97" i="7"/>
  <c r="BG97" i="7"/>
  <c r="BF97" i="7"/>
  <c r="T97" i="7"/>
  <c r="T96" i="7" s="1"/>
  <c r="R97" i="7"/>
  <c r="R96" i="7" s="1"/>
  <c r="P97" i="7"/>
  <c r="P96" i="7" s="1"/>
  <c r="J90" i="7"/>
  <c r="F90" i="7"/>
  <c r="F88" i="7"/>
  <c r="E86" i="7"/>
  <c r="J54" i="7"/>
  <c r="F54" i="7"/>
  <c r="F52" i="7"/>
  <c r="E50" i="7"/>
  <c r="J24" i="7"/>
  <c r="E24" i="7"/>
  <c r="J91" i="7"/>
  <c r="J23" i="7"/>
  <c r="J18" i="7"/>
  <c r="E18" i="7"/>
  <c r="F91" i="7"/>
  <c r="J17" i="7"/>
  <c r="J12" i="7"/>
  <c r="J88" i="7" s="1"/>
  <c r="E7" i="7"/>
  <c r="E48" i="7" s="1"/>
  <c r="J37" i="6"/>
  <c r="J36" i="6"/>
  <c r="AY59" i="1"/>
  <c r="J35" i="6"/>
  <c r="AX59" i="1" s="1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BI122" i="6"/>
  <c r="BH122" i="6"/>
  <c r="BG122" i="6"/>
  <c r="BF122" i="6"/>
  <c r="T122" i="6"/>
  <c r="R122" i="6"/>
  <c r="P122" i="6"/>
  <c r="BI121" i="6"/>
  <c r="BH121" i="6"/>
  <c r="BG121" i="6"/>
  <c r="BF121" i="6"/>
  <c r="T121" i="6"/>
  <c r="R121" i="6"/>
  <c r="P121" i="6"/>
  <c r="BI120" i="6"/>
  <c r="BH120" i="6"/>
  <c r="BG120" i="6"/>
  <c r="BF120" i="6"/>
  <c r="T120" i="6"/>
  <c r="R120" i="6"/>
  <c r="P120" i="6"/>
  <c r="BI119" i="6"/>
  <c r="BH119" i="6"/>
  <c r="BG119" i="6"/>
  <c r="BF119" i="6"/>
  <c r="T119" i="6"/>
  <c r="R119" i="6"/>
  <c r="P119" i="6"/>
  <c r="BI118" i="6"/>
  <c r="BH118" i="6"/>
  <c r="BG118" i="6"/>
  <c r="BF118" i="6"/>
  <c r="T118" i="6"/>
  <c r="R118" i="6"/>
  <c r="P118" i="6"/>
  <c r="BI117" i="6"/>
  <c r="BH117" i="6"/>
  <c r="BG117" i="6"/>
  <c r="BF117" i="6"/>
  <c r="T117" i="6"/>
  <c r="R117" i="6"/>
  <c r="P117" i="6"/>
  <c r="BI116" i="6"/>
  <c r="BH116" i="6"/>
  <c r="BG116" i="6"/>
  <c r="BF116" i="6"/>
  <c r="T116" i="6"/>
  <c r="R116" i="6"/>
  <c r="P116" i="6"/>
  <c r="BI115" i="6"/>
  <c r="BH115" i="6"/>
  <c r="BG115" i="6"/>
  <c r="BF115" i="6"/>
  <c r="T115" i="6"/>
  <c r="R115" i="6"/>
  <c r="P115" i="6"/>
  <c r="BI114" i="6"/>
  <c r="BH114" i="6"/>
  <c r="BG114" i="6"/>
  <c r="BF114" i="6"/>
  <c r="T114" i="6"/>
  <c r="R114" i="6"/>
  <c r="P114" i="6"/>
  <c r="BI113" i="6"/>
  <c r="BH113" i="6"/>
  <c r="BG113" i="6"/>
  <c r="BF113" i="6"/>
  <c r="T113" i="6"/>
  <c r="R113" i="6"/>
  <c r="P113" i="6"/>
  <c r="BI112" i="6"/>
  <c r="BH112" i="6"/>
  <c r="BG112" i="6"/>
  <c r="BF112" i="6"/>
  <c r="T112" i="6"/>
  <c r="R112" i="6"/>
  <c r="P112" i="6"/>
  <c r="BI111" i="6"/>
  <c r="BH111" i="6"/>
  <c r="BG111" i="6"/>
  <c r="BF111" i="6"/>
  <c r="T111" i="6"/>
  <c r="R111" i="6"/>
  <c r="P111" i="6"/>
  <c r="BI110" i="6"/>
  <c r="BH110" i="6"/>
  <c r="BG110" i="6"/>
  <c r="BF110" i="6"/>
  <c r="T110" i="6"/>
  <c r="R110" i="6"/>
  <c r="P110" i="6"/>
  <c r="BI109" i="6"/>
  <c r="BH109" i="6"/>
  <c r="BG109" i="6"/>
  <c r="BF109" i="6"/>
  <c r="T109" i="6"/>
  <c r="R109" i="6"/>
  <c r="P109" i="6"/>
  <c r="BI108" i="6"/>
  <c r="BH108" i="6"/>
  <c r="BG108" i="6"/>
  <c r="BF108" i="6"/>
  <c r="T108" i="6"/>
  <c r="R108" i="6"/>
  <c r="P108" i="6"/>
  <c r="BI107" i="6"/>
  <c r="BH107" i="6"/>
  <c r="BG107" i="6"/>
  <c r="BF107" i="6"/>
  <c r="T107" i="6"/>
  <c r="R107" i="6"/>
  <c r="P107" i="6"/>
  <c r="BI106" i="6"/>
  <c r="BH106" i="6"/>
  <c r="BG106" i="6"/>
  <c r="BF106" i="6"/>
  <c r="T106" i="6"/>
  <c r="R106" i="6"/>
  <c r="P106" i="6"/>
  <c r="BI105" i="6"/>
  <c r="BH105" i="6"/>
  <c r="BG105" i="6"/>
  <c r="BF105" i="6"/>
  <c r="T105" i="6"/>
  <c r="R105" i="6"/>
  <c r="P105" i="6"/>
  <c r="BI104" i="6"/>
  <c r="BH104" i="6"/>
  <c r="BG104" i="6"/>
  <c r="BF104" i="6"/>
  <c r="T104" i="6"/>
  <c r="R104" i="6"/>
  <c r="P104" i="6"/>
  <c r="BI103" i="6"/>
  <c r="BH103" i="6"/>
  <c r="BG103" i="6"/>
  <c r="BF103" i="6"/>
  <c r="T103" i="6"/>
  <c r="R103" i="6"/>
  <c r="P103" i="6"/>
  <c r="BI102" i="6"/>
  <c r="BH102" i="6"/>
  <c r="BG102" i="6"/>
  <c r="BF102" i="6"/>
  <c r="T102" i="6"/>
  <c r="R102" i="6"/>
  <c r="P102" i="6"/>
  <c r="BI101" i="6"/>
  <c r="BH101" i="6"/>
  <c r="BG101" i="6"/>
  <c r="BF101" i="6"/>
  <c r="T101" i="6"/>
  <c r="R101" i="6"/>
  <c r="P101" i="6"/>
  <c r="BI100" i="6"/>
  <c r="BH100" i="6"/>
  <c r="BG100" i="6"/>
  <c r="BF100" i="6"/>
  <c r="T100" i="6"/>
  <c r="R100" i="6"/>
  <c r="P100" i="6"/>
  <c r="BI99" i="6"/>
  <c r="BH99" i="6"/>
  <c r="BG99" i="6"/>
  <c r="BF99" i="6"/>
  <c r="T99" i="6"/>
  <c r="R99" i="6"/>
  <c r="P99" i="6"/>
  <c r="BI98" i="6"/>
  <c r="BH98" i="6"/>
  <c r="BG98" i="6"/>
  <c r="BF98" i="6"/>
  <c r="T98" i="6"/>
  <c r="R98" i="6"/>
  <c r="P98" i="6"/>
  <c r="BI97" i="6"/>
  <c r="BH97" i="6"/>
  <c r="BG97" i="6"/>
  <c r="BF97" i="6"/>
  <c r="T97" i="6"/>
  <c r="R97" i="6"/>
  <c r="P97" i="6"/>
  <c r="BI95" i="6"/>
  <c r="BH95" i="6"/>
  <c r="BG95" i="6"/>
  <c r="BF95" i="6"/>
  <c r="T95" i="6"/>
  <c r="R95" i="6"/>
  <c r="P95" i="6"/>
  <c r="BI94" i="6"/>
  <c r="BH94" i="6"/>
  <c r="BG94" i="6"/>
  <c r="BF94" i="6"/>
  <c r="T94" i="6"/>
  <c r="R94" i="6"/>
  <c r="P94" i="6"/>
  <c r="BI93" i="6"/>
  <c r="BH93" i="6"/>
  <c r="BG93" i="6"/>
  <c r="BF93" i="6"/>
  <c r="T93" i="6"/>
  <c r="R93" i="6"/>
  <c r="P93" i="6"/>
  <c r="BI92" i="6"/>
  <c r="BH92" i="6"/>
  <c r="BG92" i="6"/>
  <c r="BF92" i="6"/>
  <c r="T92" i="6"/>
  <c r="R92" i="6"/>
  <c r="P92" i="6"/>
  <c r="BI91" i="6"/>
  <c r="BH91" i="6"/>
  <c r="BG91" i="6"/>
  <c r="BF91" i="6"/>
  <c r="T91" i="6"/>
  <c r="R91" i="6"/>
  <c r="P91" i="6"/>
  <c r="BI90" i="6"/>
  <c r="BH90" i="6"/>
  <c r="BG90" i="6"/>
  <c r="BF90" i="6"/>
  <c r="T90" i="6"/>
  <c r="R90" i="6"/>
  <c r="P90" i="6"/>
  <c r="BI89" i="6"/>
  <c r="BH89" i="6"/>
  <c r="BG89" i="6"/>
  <c r="BF89" i="6"/>
  <c r="T89" i="6"/>
  <c r="R89" i="6"/>
  <c r="P89" i="6"/>
  <c r="BI88" i="6"/>
  <c r="BH88" i="6"/>
  <c r="BG88" i="6"/>
  <c r="BF88" i="6"/>
  <c r="T88" i="6"/>
  <c r="R88" i="6"/>
  <c r="P88" i="6"/>
  <c r="BI87" i="6"/>
  <c r="BH87" i="6"/>
  <c r="BG87" i="6"/>
  <c r="BF87" i="6"/>
  <c r="T87" i="6"/>
  <c r="R87" i="6"/>
  <c r="P87" i="6"/>
  <c r="BI86" i="6"/>
  <c r="BH86" i="6"/>
  <c r="BG86" i="6"/>
  <c r="BF86" i="6"/>
  <c r="T86" i="6"/>
  <c r="R86" i="6"/>
  <c r="P86" i="6"/>
  <c r="BI85" i="6"/>
  <c r="BH85" i="6"/>
  <c r="BG85" i="6"/>
  <c r="BF85" i="6"/>
  <c r="T85" i="6"/>
  <c r="R85" i="6"/>
  <c r="P85" i="6"/>
  <c r="BI84" i="6"/>
  <c r="BH84" i="6"/>
  <c r="BG84" i="6"/>
  <c r="BF84" i="6"/>
  <c r="T84" i="6"/>
  <c r="R84" i="6"/>
  <c r="P84" i="6"/>
  <c r="BI83" i="6"/>
  <c r="BH83" i="6"/>
  <c r="BG83" i="6"/>
  <c r="BF83" i="6"/>
  <c r="T83" i="6"/>
  <c r="R83" i="6"/>
  <c r="P83" i="6"/>
  <c r="BI82" i="6"/>
  <c r="BH82" i="6"/>
  <c r="BG82" i="6"/>
  <c r="BF82" i="6"/>
  <c r="T82" i="6"/>
  <c r="R82" i="6"/>
  <c r="P82" i="6"/>
  <c r="F75" i="6"/>
  <c r="E73" i="6"/>
  <c r="F52" i="6"/>
  <c r="E50" i="6"/>
  <c r="J24" i="6"/>
  <c r="E24" i="6"/>
  <c r="J78" i="6" s="1"/>
  <c r="J23" i="6"/>
  <c r="J21" i="6"/>
  <c r="E21" i="6"/>
  <c r="J77" i="6" s="1"/>
  <c r="J20" i="6"/>
  <c r="J18" i="6"/>
  <c r="E18" i="6"/>
  <c r="F78" i="6" s="1"/>
  <c r="J17" i="6"/>
  <c r="J15" i="6"/>
  <c r="E15" i="6"/>
  <c r="F77" i="6" s="1"/>
  <c r="J14" i="6"/>
  <c r="J12" i="6"/>
  <c r="J75" i="6" s="1"/>
  <c r="E7" i="6"/>
  <c r="E48" i="6"/>
  <c r="J37" i="5"/>
  <c r="J36" i="5"/>
  <c r="AY58" i="1" s="1"/>
  <c r="J35" i="5"/>
  <c r="AX58" i="1"/>
  <c r="BI263" i="5"/>
  <c r="BH263" i="5"/>
  <c r="BG263" i="5"/>
  <c r="BF263" i="5"/>
  <c r="T263" i="5"/>
  <c r="R263" i="5"/>
  <c r="P263" i="5"/>
  <c r="BI262" i="5"/>
  <c r="BH262" i="5"/>
  <c r="BG262" i="5"/>
  <c r="BF262" i="5"/>
  <c r="T262" i="5"/>
  <c r="R262" i="5"/>
  <c r="P262" i="5"/>
  <c r="BI260" i="5"/>
  <c r="BH260" i="5"/>
  <c r="BG260" i="5"/>
  <c r="BF260" i="5"/>
  <c r="T260" i="5"/>
  <c r="R260" i="5"/>
  <c r="P260" i="5"/>
  <c r="BI259" i="5"/>
  <c r="BH259" i="5"/>
  <c r="BG259" i="5"/>
  <c r="BF259" i="5"/>
  <c r="T259" i="5"/>
  <c r="R259" i="5"/>
  <c r="P259" i="5"/>
  <c r="BI258" i="5"/>
  <c r="BH258" i="5"/>
  <c r="BG258" i="5"/>
  <c r="BF258" i="5"/>
  <c r="T258" i="5"/>
  <c r="R258" i="5"/>
  <c r="P258" i="5"/>
  <c r="BI257" i="5"/>
  <c r="BH257" i="5"/>
  <c r="BG257" i="5"/>
  <c r="BF257" i="5"/>
  <c r="T257" i="5"/>
  <c r="R257" i="5"/>
  <c r="P257" i="5"/>
  <c r="BI256" i="5"/>
  <c r="BH256" i="5"/>
  <c r="BG256" i="5"/>
  <c r="BF256" i="5"/>
  <c r="T256" i="5"/>
  <c r="R256" i="5"/>
  <c r="P256" i="5"/>
  <c r="BI255" i="5"/>
  <c r="BH255" i="5"/>
  <c r="BG255" i="5"/>
  <c r="BF255" i="5"/>
  <c r="T255" i="5"/>
  <c r="R255" i="5"/>
  <c r="P255" i="5"/>
  <c r="BI254" i="5"/>
  <c r="BH254" i="5"/>
  <c r="BG254" i="5"/>
  <c r="BF254" i="5"/>
  <c r="T254" i="5"/>
  <c r="R254" i="5"/>
  <c r="P254" i="5"/>
  <c r="BI253" i="5"/>
  <c r="BH253" i="5"/>
  <c r="BG253" i="5"/>
  <c r="BF253" i="5"/>
  <c r="T253" i="5"/>
  <c r="R253" i="5"/>
  <c r="P253" i="5"/>
  <c r="BI252" i="5"/>
  <c r="BH252" i="5"/>
  <c r="BG252" i="5"/>
  <c r="BF252" i="5"/>
  <c r="T252" i="5"/>
  <c r="R252" i="5"/>
  <c r="P252" i="5"/>
  <c r="BI251" i="5"/>
  <c r="BH251" i="5"/>
  <c r="BG251" i="5"/>
  <c r="BF251" i="5"/>
  <c r="T251" i="5"/>
  <c r="R251" i="5"/>
  <c r="P251" i="5"/>
  <c r="BI250" i="5"/>
  <c r="BH250" i="5"/>
  <c r="BG250" i="5"/>
  <c r="BF250" i="5"/>
  <c r="T250" i="5"/>
  <c r="R250" i="5"/>
  <c r="P250" i="5"/>
  <c r="BI249" i="5"/>
  <c r="BH249" i="5"/>
  <c r="BG249" i="5"/>
  <c r="BF249" i="5"/>
  <c r="T249" i="5"/>
  <c r="R249" i="5"/>
  <c r="P249" i="5"/>
  <c r="BI248" i="5"/>
  <c r="BH248" i="5"/>
  <c r="BG248" i="5"/>
  <c r="BF248" i="5"/>
  <c r="T248" i="5"/>
  <c r="R248" i="5"/>
  <c r="P248" i="5"/>
  <c r="BI247" i="5"/>
  <c r="BH247" i="5"/>
  <c r="BG247" i="5"/>
  <c r="BF247" i="5"/>
  <c r="T247" i="5"/>
  <c r="R247" i="5"/>
  <c r="P247" i="5"/>
  <c r="BI246" i="5"/>
  <c r="BH246" i="5"/>
  <c r="BG246" i="5"/>
  <c r="BF246" i="5"/>
  <c r="T246" i="5"/>
  <c r="R246" i="5"/>
  <c r="P246" i="5"/>
  <c r="BI245" i="5"/>
  <c r="BH245" i="5"/>
  <c r="BG245" i="5"/>
  <c r="BF245" i="5"/>
  <c r="T245" i="5"/>
  <c r="R245" i="5"/>
  <c r="P245" i="5"/>
  <c r="BI244" i="5"/>
  <c r="BH244" i="5"/>
  <c r="BG244" i="5"/>
  <c r="BF244" i="5"/>
  <c r="T244" i="5"/>
  <c r="R244" i="5"/>
  <c r="P244" i="5"/>
  <c r="BI242" i="5"/>
  <c r="BH242" i="5"/>
  <c r="BG242" i="5"/>
  <c r="BF242" i="5"/>
  <c r="T242" i="5"/>
  <c r="R242" i="5"/>
  <c r="P242" i="5"/>
  <c r="BI241" i="5"/>
  <c r="BH241" i="5"/>
  <c r="BG241" i="5"/>
  <c r="BF241" i="5"/>
  <c r="T241" i="5"/>
  <c r="R241" i="5"/>
  <c r="P241" i="5"/>
  <c r="BI240" i="5"/>
  <c r="BH240" i="5"/>
  <c r="BG240" i="5"/>
  <c r="BF240" i="5"/>
  <c r="T240" i="5"/>
  <c r="R240" i="5"/>
  <c r="P240" i="5"/>
  <c r="BI239" i="5"/>
  <c r="BH239" i="5"/>
  <c r="BG239" i="5"/>
  <c r="BF239" i="5"/>
  <c r="T239" i="5"/>
  <c r="R239" i="5"/>
  <c r="P239" i="5"/>
  <c r="BI238" i="5"/>
  <c r="BH238" i="5"/>
  <c r="BG238" i="5"/>
  <c r="BF238" i="5"/>
  <c r="T238" i="5"/>
  <c r="R238" i="5"/>
  <c r="P238" i="5"/>
  <c r="BI237" i="5"/>
  <c r="BH237" i="5"/>
  <c r="BG237" i="5"/>
  <c r="BF237" i="5"/>
  <c r="T237" i="5"/>
  <c r="R237" i="5"/>
  <c r="P237" i="5"/>
  <c r="BI236" i="5"/>
  <c r="BH236" i="5"/>
  <c r="BG236" i="5"/>
  <c r="BF236" i="5"/>
  <c r="T236" i="5"/>
  <c r="R236" i="5"/>
  <c r="P236" i="5"/>
  <c r="BI235" i="5"/>
  <c r="BH235" i="5"/>
  <c r="BG235" i="5"/>
  <c r="BF235" i="5"/>
  <c r="T235" i="5"/>
  <c r="R235" i="5"/>
  <c r="P235" i="5"/>
  <c r="BI234" i="5"/>
  <c r="BH234" i="5"/>
  <c r="BG234" i="5"/>
  <c r="BF234" i="5"/>
  <c r="T234" i="5"/>
  <c r="R234" i="5"/>
  <c r="P234" i="5"/>
  <c r="BI233" i="5"/>
  <c r="BH233" i="5"/>
  <c r="BG233" i="5"/>
  <c r="BF233" i="5"/>
  <c r="T233" i="5"/>
  <c r="R233" i="5"/>
  <c r="P233" i="5"/>
  <c r="BI232" i="5"/>
  <c r="BH232" i="5"/>
  <c r="BG232" i="5"/>
  <c r="BF232" i="5"/>
  <c r="T232" i="5"/>
  <c r="R232" i="5"/>
  <c r="P232" i="5"/>
  <c r="BI231" i="5"/>
  <c r="BH231" i="5"/>
  <c r="BG231" i="5"/>
  <c r="BF231" i="5"/>
  <c r="T231" i="5"/>
  <c r="R231" i="5"/>
  <c r="P231" i="5"/>
  <c r="BI230" i="5"/>
  <c r="BH230" i="5"/>
  <c r="BG230" i="5"/>
  <c r="BF230" i="5"/>
  <c r="T230" i="5"/>
  <c r="R230" i="5"/>
  <c r="P230" i="5"/>
  <c r="BI229" i="5"/>
  <c r="BH229" i="5"/>
  <c r="BG229" i="5"/>
  <c r="BF229" i="5"/>
  <c r="T229" i="5"/>
  <c r="R229" i="5"/>
  <c r="P229" i="5"/>
  <c r="BI228" i="5"/>
  <c r="BH228" i="5"/>
  <c r="BG228" i="5"/>
  <c r="BF228" i="5"/>
  <c r="T228" i="5"/>
  <c r="R228" i="5"/>
  <c r="P228" i="5"/>
  <c r="BI227" i="5"/>
  <c r="BH227" i="5"/>
  <c r="BG227" i="5"/>
  <c r="BF227" i="5"/>
  <c r="T227" i="5"/>
  <c r="R227" i="5"/>
  <c r="P227" i="5"/>
  <c r="BI226" i="5"/>
  <c r="BH226" i="5"/>
  <c r="BG226" i="5"/>
  <c r="BF226" i="5"/>
  <c r="T226" i="5"/>
  <c r="R226" i="5"/>
  <c r="P226" i="5"/>
  <c r="BI224" i="5"/>
  <c r="BH224" i="5"/>
  <c r="BG224" i="5"/>
  <c r="BF224" i="5"/>
  <c r="T224" i="5"/>
  <c r="R224" i="5"/>
  <c r="P224" i="5"/>
  <c r="BI223" i="5"/>
  <c r="BH223" i="5"/>
  <c r="BG223" i="5"/>
  <c r="BF223" i="5"/>
  <c r="T223" i="5"/>
  <c r="R223" i="5"/>
  <c r="P223" i="5"/>
  <c r="BI222" i="5"/>
  <c r="BH222" i="5"/>
  <c r="BG222" i="5"/>
  <c r="BF222" i="5"/>
  <c r="T222" i="5"/>
  <c r="R222" i="5"/>
  <c r="P222" i="5"/>
  <c r="BI221" i="5"/>
  <c r="BH221" i="5"/>
  <c r="BG221" i="5"/>
  <c r="BF221" i="5"/>
  <c r="T221" i="5"/>
  <c r="R221" i="5"/>
  <c r="P221" i="5"/>
  <c r="BI220" i="5"/>
  <c r="BH220" i="5"/>
  <c r="BG220" i="5"/>
  <c r="BF220" i="5"/>
  <c r="T220" i="5"/>
  <c r="R220" i="5"/>
  <c r="P220" i="5"/>
  <c r="BI219" i="5"/>
  <c r="BH219" i="5"/>
  <c r="BG219" i="5"/>
  <c r="BF219" i="5"/>
  <c r="T219" i="5"/>
  <c r="R219" i="5"/>
  <c r="P219" i="5"/>
  <c r="BI218" i="5"/>
  <c r="BH218" i="5"/>
  <c r="BG218" i="5"/>
  <c r="BF218" i="5"/>
  <c r="T218" i="5"/>
  <c r="R218" i="5"/>
  <c r="P218" i="5"/>
  <c r="BI217" i="5"/>
  <c r="BH217" i="5"/>
  <c r="BG217" i="5"/>
  <c r="BF217" i="5"/>
  <c r="T217" i="5"/>
  <c r="R217" i="5"/>
  <c r="P217" i="5"/>
  <c r="BI216" i="5"/>
  <c r="BH216" i="5"/>
  <c r="BG216" i="5"/>
  <c r="BF216" i="5"/>
  <c r="T216" i="5"/>
  <c r="R216" i="5"/>
  <c r="P216" i="5"/>
  <c r="BI215" i="5"/>
  <c r="BH215" i="5"/>
  <c r="BG215" i="5"/>
  <c r="BF215" i="5"/>
  <c r="T215" i="5"/>
  <c r="R215" i="5"/>
  <c r="P215" i="5"/>
  <c r="BI214" i="5"/>
  <c r="BH214" i="5"/>
  <c r="BG214" i="5"/>
  <c r="BF214" i="5"/>
  <c r="T214" i="5"/>
  <c r="R214" i="5"/>
  <c r="P214" i="5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3" i="5"/>
  <c r="BH153" i="5"/>
  <c r="BG153" i="5"/>
  <c r="BF153" i="5"/>
  <c r="T153" i="5"/>
  <c r="R153" i="5"/>
  <c r="P153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BI120" i="5"/>
  <c r="BH120" i="5"/>
  <c r="BG120" i="5"/>
  <c r="BF120" i="5"/>
  <c r="T120" i="5"/>
  <c r="R120" i="5"/>
  <c r="P120" i="5"/>
  <c r="BI118" i="5"/>
  <c r="BH118" i="5"/>
  <c r="BG118" i="5"/>
  <c r="BF118" i="5"/>
  <c r="T118" i="5"/>
  <c r="R118" i="5"/>
  <c r="P118" i="5"/>
  <c r="BI117" i="5"/>
  <c r="BH117" i="5"/>
  <c r="BG117" i="5"/>
  <c r="BF117" i="5"/>
  <c r="T117" i="5"/>
  <c r="R117" i="5"/>
  <c r="P117" i="5"/>
  <c r="BI116" i="5"/>
  <c r="BH116" i="5"/>
  <c r="BG116" i="5"/>
  <c r="BF116" i="5"/>
  <c r="T116" i="5"/>
  <c r="R116" i="5"/>
  <c r="P116" i="5"/>
  <c r="BI115" i="5"/>
  <c r="BH115" i="5"/>
  <c r="BG115" i="5"/>
  <c r="BF115" i="5"/>
  <c r="T115" i="5"/>
  <c r="R115" i="5"/>
  <c r="P115" i="5"/>
  <c r="BI114" i="5"/>
  <c r="BH114" i="5"/>
  <c r="BG114" i="5"/>
  <c r="BF114" i="5"/>
  <c r="T114" i="5"/>
  <c r="R114" i="5"/>
  <c r="P114" i="5"/>
  <c r="BI113" i="5"/>
  <c r="BH113" i="5"/>
  <c r="BG113" i="5"/>
  <c r="BF113" i="5"/>
  <c r="T113" i="5"/>
  <c r="R113" i="5"/>
  <c r="P113" i="5"/>
  <c r="BI112" i="5"/>
  <c r="BH112" i="5"/>
  <c r="BG112" i="5"/>
  <c r="BF112" i="5"/>
  <c r="T112" i="5"/>
  <c r="R112" i="5"/>
  <c r="P112" i="5"/>
  <c r="BI111" i="5"/>
  <c r="BH111" i="5"/>
  <c r="BG111" i="5"/>
  <c r="BF111" i="5"/>
  <c r="T111" i="5"/>
  <c r="R111" i="5"/>
  <c r="P111" i="5"/>
  <c r="BI110" i="5"/>
  <c r="BH110" i="5"/>
  <c r="BG110" i="5"/>
  <c r="BF110" i="5"/>
  <c r="T110" i="5"/>
  <c r="R110" i="5"/>
  <c r="P110" i="5"/>
  <c r="BI109" i="5"/>
  <c r="BH109" i="5"/>
  <c r="BG109" i="5"/>
  <c r="BF109" i="5"/>
  <c r="T109" i="5"/>
  <c r="R109" i="5"/>
  <c r="P109" i="5"/>
  <c r="BI108" i="5"/>
  <c r="BH108" i="5"/>
  <c r="BG108" i="5"/>
  <c r="BF108" i="5"/>
  <c r="T108" i="5"/>
  <c r="R108" i="5"/>
  <c r="P108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5" i="5"/>
  <c r="BH105" i="5"/>
  <c r="BG105" i="5"/>
  <c r="BF105" i="5"/>
  <c r="T105" i="5"/>
  <c r="R105" i="5"/>
  <c r="P105" i="5"/>
  <c r="BI104" i="5"/>
  <c r="BH104" i="5"/>
  <c r="BG104" i="5"/>
  <c r="BF104" i="5"/>
  <c r="T104" i="5"/>
  <c r="R104" i="5"/>
  <c r="P104" i="5"/>
  <c r="BI103" i="5"/>
  <c r="BH103" i="5"/>
  <c r="BG103" i="5"/>
  <c r="BF103" i="5"/>
  <c r="T103" i="5"/>
  <c r="R103" i="5"/>
  <c r="P103" i="5"/>
  <c r="BI102" i="5"/>
  <c r="BH102" i="5"/>
  <c r="BG102" i="5"/>
  <c r="BF102" i="5"/>
  <c r="T102" i="5"/>
  <c r="R102" i="5"/>
  <c r="P102" i="5"/>
  <c r="BI101" i="5"/>
  <c r="BH101" i="5"/>
  <c r="BG101" i="5"/>
  <c r="BF101" i="5"/>
  <c r="T101" i="5"/>
  <c r="R101" i="5"/>
  <c r="P101" i="5"/>
  <c r="BI100" i="5"/>
  <c r="BH100" i="5"/>
  <c r="BG100" i="5"/>
  <c r="BF100" i="5"/>
  <c r="T100" i="5"/>
  <c r="R100" i="5"/>
  <c r="P100" i="5"/>
  <c r="BI99" i="5"/>
  <c r="BH99" i="5"/>
  <c r="BG99" i="5"/>
  <c r="BF99" i="5"/>
  <c r="T99" i="5"/>
  <c r="R99" i="5"/>
  <c r="P99" i="5"/>
  <c r="BI98" i="5"/>
  <c r="BH98" i="5"/>
  <c r="BG98" i="5"/>
  <c r="BF98" i="5"/>
  <c r="T98" i="5"/>
  <c r="R98" i="5"/>
  <c r="P98" i="5"/>
  <c r="BI97" i="5"/>
  <c r="BH97" i="5"/>
  <c r="BG97" i="5"/>
  <c r="BF97" i="5"/>
  <c r="T97" i="5"/>
  <c r="R97" i="5"/>
  <c r="P97" i="5"/>
  <c r="BI96" i="5"/>
  <c r="BH96" i="5"/>
  <c r="BG96" i="5"/>
  <c r="BF96" i="5"/>
  <c r="T96" i="5"/>
  <c r="R96" i="5"/>
  <c r="P96" i="5"/>
  <c r="BI95" i="5"/>
  <c r="BH95" i="5"/>
  <c r="BG95" i="5"/>
  <c r="BF95" i="5"/>
  <c r="T95" i="5"/>
  <c r="R95" i="5"/>
  <c r="P95" i="5"/>
  <c r="BI94" i="5"/>
  <c r="BH94" i="5"/>
  <c r="BG94" i="5"/>
  <c r="BF94" i="5"/>
  <c r="T94" i="5"/>
  <c r="R94" i="5"/>
  <c r="P94" i="5"/>
  <c r="BI93" i="5"/>
  <c r="BH93" i="5"/>
  <c r="BG93" i="5"/>
  <c r="BF93" i="5"/>
  <c r="T93" i="5"/>
  <c r="R93" i="5"/>
  <c r="P93" i="5"/>
  <c r="BI92" i="5"/>
  <c r="BH92" i="5"/>
  <c r="BG92" i="5"/>
  <c r="BF92" i="5"/>
  <c r="T92" i="5"/>
  <c r="R92" i="5"/>
  <c r="P92" i="5"/>
  <c r="BI91" i="5"/>
  <c r="BH91" i="5"/>
  <c r="BG91" i="5"/>
  <c r="BF91" i="5"/>
  <c r="T91" i="5"/>
  <c r="R91" i="5"/>
  <c r="P91" i="5"/>
  <c r="BI90" i="5"/>
  <c r="BH90" i="5"/>
  <c r="BG90" i="5"/>
  <c r="BF90" i="5"/>
  <c r="T90" i="5"/>
  <c r="R90" i="5"/>
  <c r="P90" i="5"/>
  <c r="F82" i="5"/>
  <c r="E80" i="5"/>
  <c r="F52" i="5"/>
  <c r="E50" i="5"/>
  <c r="J24" i="5"/>
  <c r="E24" i="5"/>
  <c r="J85" i="5" s="1"/>
  <c r="J23" i="5"/>
  <c r="J21" i="5"/>
  <c r="E21" i="5"/>
  <c r="J84" i="5" s="1"/>
  <c r="J20" i="5"/>
  <c r="J18" i="5"/>
  <c r="E18" i="5"/>
  <c r="F85" i="5" s="1"/>
  <c r="J17" i="5"/>
  <c r="J15" i="5"/>
  <c r="E15" i="5"/>
  <c r="F84" i="5" s="1"/>
  <c r="J14" i="5"/>
  <c r="J12" i="5"/>
  <c r="J82" i="5" s="1"/>
  <c r="E7" i="5"/>
  <c r="E48" i="5"/>
  <c r="J37" i="4"/>
  <c r="J36" i="4"/>
  <c r="AY57" i="1" s="1"/>
  <c r="J35" i="4"/>
  <c r="AX57" i="1"/>
  <c r="BI298" i="4"/>
  <c r="BH298" i="4"/>
  <c r="BG298" i="4"/>
  <c r="BF298" i="4"/>
  <c r="T298" i="4"/>
  <c r="R298" i="4"/>
  <c r="P298" i="4"/>
  <c r="BI295" i="4"/>
  <c r="BH295" i="4"/>
  <c r="BG295" i="4"/>
  <c r="BF295" i="4"/>
  <c r="T295" i="4"/>
  <c r="R295" i="4"/>
  <c r="P295" i="4"/>
  <c r="BI292" i="4"/>
  <c r="BH292" i="4"/>
  <c r="BG292" i="4"/>
  <c r="BF292" i="4"/>
  <c r="T292" i="4"/>
  <c r="R292" i="4"/>
  <c r="P292" i="4"/>
  <c r="BI286" i="4"/>
  <c r="BH286" i="4"/>
  <c r="BG286" i="4"/>
  <c r="BF286" i="4"/>
  <c r="T286" i="4"/>
  <c r="R286" i="4"/>
  <c r="P286" i="4"/>
  <c r="BI283" i="4"/>
  <c r="BH283" i="4"/>
  <c r="BG283" i="4"/>
  <c r="BF283" i="4"/>
  <c r="T283" i="4"/>
  <c r="R283" i="4"/>
  <c r="P283" i="4"/>
  <c r="BI280" i="4"/>
  <c r="BH280" i="4"/>
  <c r="BG280" i="4"/>
  <c r="BF280" i="4"/>
  <c r="T280" i="4"/>
  <c r="R280" i="4"/>
  <c r="P280" i="4"/>
  <c r="BI277" i="4"/>
  <c r="BH277" i="4"/>
  <c r="BG277" i="4"/>
  <c r="BF277" i="4"/>
  <c r="T277" i="4"/>
  <c r="R277" i="4"/>
  <c r="P277" i="4"/>
  <c r="BI274" i="4"/>
  <c r="BH274" i="4"/>
  <c r="BG274" i="4"/>
  <c r="BF274" i="4"/>
  <c r="T274" i="4"/>
  <c r="R274" i="4"/>
  <c r="P274" i="4"/>
  <c r="BI271" i="4"/>
  <c r="BH271" i="4"/>
  <c r="BG271" i="4"/>
  <c r="BF271" i="4"/>
  <c r="T271" i="4"/>
  <c r="R271" i="4"/>
  <c r="P271" i="4"/>
  <c r="BI268" i="4"/>
  <c r="BH268" i="4"/>
  <c r="BG268" i="4"/>
  <c r="BF268" i="4"/>
  <c r="T268" i="4"/>
  <c r="R268" i="4"/>
  <c r="P268" i="4"/>
  <c r="BI265" i="4"/>
  <c r="BH265" i="4"/>
  <c r="BG265" i="4"/>
  <c r="BF265" i="4"/>
  <c r="T265" i="4"/>
  <c r="R265" i="4"/>
  <c r="P265" i="4"/>
  <c r="BI264" i="4"/>
  <c r="BH264" i="4"/>
  <c r="BG264" i="4"/>
  <c r="BF264" i="4"/>
  <c r="T264" i="4"/>
  <c r="R264" i="4"/>
  <c r="P264" i="4"/>
  <c r="BI262" i="4"/>
  <c r="BH262" i="4"/>
  <c r="BG262" i="4"/>
  <c r="BF262" i="4"/>
  <c r="T262" i="4"/>
  <c r="R262" i="4"/>
  <c r="P262" i="4"/>
  <c r="BI261" i="4"/>
  <c r="BH261" i="4"/>
  <c r="BG261" i="4"/>
  <c r="BF261" i="4"/>
  <c r="T261" i="4"/>
  <c r="R261" i="4"/>
  <c r="P261" i="4"/>
  <c r="BI260" i="4"/>
  <c r="BH260" i="4"/>
  <c r="BG260" i="4"/>
  <c r="BF260" i="4"/>
  <c r="T260" i="4"/>
  <c r="R260" i="4"/>
  <c r="P260" i="4"/>
  <c r="BI259" i="4"/>
  <c r="BH259" i="4"/>
  <c r="BG259" i="4"/>
  <c r="BF259" i="4"/>
  <c r="T259" i="4"/>
  <c r="R259" i="4"/>
  <c r="P259" i="4"/>
  <c r="BI257" i="4"/>
  <c r="BH257" i="4"/>
  <c r="BG257" i="4"/>
  <c r="BF257" i="4"/>
  <c r="T257" i="4"/>
  <c r="T256" i="4" s="1"/>
  <c r="R257" i="4"/>
  <c r="R256" i="4"/>
  <c r="P257" i="4"/>
  <c r="P256" i="4" s="1"/>
  <c r="BI255" i="4"/>
  <c r="BH255" i="4"/>
  <c r="BG255" i="4"/>
  <c r="BF255" i="4"/>
  <c r="T255" i="4"/>
  <c r="R255" i="4"/>
  <c r="P255" i="4"/>
  <c r="BI254" i="4"/>
  <c r="BH254" i="4"/>
  <c r="BG254" i="4"/>
  <c r="BF254" i="4"/>
  <c r="T254" i="4"/>
  <c r="R254" i="4"/>
  <c r="P254" i="4"/>
  <c r="BI253" i="4"/>
  <c r="BH253" i="4"/>
  <c r="BG253" i="4"/>
  <c r="BF253" i="4"/>
  <c r="T253" i="4"/>
  <c r="R253" i="4"/>
  <c r="P253" i="4"/>
  <c r="BI252" i="4"/>
  <c r="BH252" i="4"/>
  <c r="BG252" i="4"/>
  <c r="BF252" i="4"/>
  <c r="T252" i="4"/>
  <c r="R252" i="4"/>
  <c r="P252" i="4"/>
  <c r="BI251" i="4"/>
  <c r="BH251" i="4"/>
  <c r="BG251" i="4"/>
  <c r="BF251" i="4"/>
  <c r="T251" i="4"/>
  <c r="R251" i="4"/>
  <c r="P251" i="4"/>
  <c r="BI250" i="4"/>
  <c r="BH250" i="4"/>
  <c r="BG250" i="4"/>
  <c r="BF250" i="4"/>
  <c r="T250" i="4"/>
  <c r="R250" i="4"/>
  <c r="P250" i="4"/>
  <c r="BI248" i="4"/>
  <c r="BH248" i="4"/>
  <c r="BG248" i="4"/>
  <c r="BF248" i="4"/>
  <c r="T248" i="4"/>
  <c r="R248" i="4"/>
  <c r="P248" i="4"/>
  <c r="BI247" i="4"/>
  <c r="BH247" i="4"/>
  <c r="BG247" i="4"/>
  <c r="BF247" i="4"/>
  <c r="T247" i="4"/>
  <c r="R247" i="4"/>
  <c r="P247" i="4"/>
  <c r="BI246" i="4"/>
  <c r="BH246" i="4"/>
  <c r="BG246" i="4"/>
  <c r="BF246" i="4"/>
  <c r="T246" i="4"/>
  <c r="R246" i="4"/>
  <c r="P246" i="4"/>
  <c r="BI245" i="4"/>
  <c r="BH245" i="4"/>
  <c r="BG245" i="4"/>
  <c r="BF245" i="4"/>
  <c r="T245" i="4"/>
  <c r="R245" i="4"/>
  <c r="P245" i="4"/>
  <c r="BI243" i="4"/>
  <c r="BH243" i="4"/>
  <c r="BG243" i="4"/>
  <c r="BF243" i="4"/>
  <c r="T243" i="4"/>
  <c r="R243" i="4"/>
  <c r="P243" i="4"/>
  <c r="BI242" i="4"/>
  <c r="BH242" i="4"/>
  <c r="BG242" i="4"/>
  <c r="BF242" i="4"/>
  <c r="T242" i="4"/>
  <c r="R242" i="4"/>
  <c r="P242" i="4"/>
  <c r="BI241" i="4"/>
  <c r="BH241" i="4"/>
  <c r="BG241" i="4"/>
  <c r="BF241" i="4"/>
  <c r="T241" i="4"/>
  <c r="R241" i="4"/>
  <c r="P241" i="4"/>
  <c r="BI240" i="4"/>
  <c r="BH240" i="4"/>
  <c r="BG240" i="4"/>
  <c r="BF240" i="4"/>
  <c r="T240" i="4"/>
  <c r="R240" i="4"/>
  <c r="P240" i="4"/>
  <c r="BI239" i="4"/>
  <c r="BH239" i="4"/>
  <c r="BG239" i="4"/>
  <c r="BF239" i="4"/>
  <c r="T239" i="4"/>
  <c r="R239" i="4"/>
  <c r="P239" i="4"/>
  <c r="BI238" i="4"/>
  <c r="BH238" i="4"/>
  <c r="BG238" i="4"/>
  <c r="BF238" i="4"/>
  <c r="T238" i="4"/>
  <c r="R238" i="4"/>
  <c r="P238" i="4"/>
  <c r="BI237" i="4"/>
  <c r="BH237" i="4"/>
  <c r="BG237" i="4"/>
  <c r="BF237" i="4"/>
  <c r="T237" i="4"/>
  <c r="R237" i="4"/>
  <c r="P237" i="4"/>
  <c r="BI236" i="4"/>
  <c r="BH236" i="4"/>
  <c r="BG236" i="4"/>
  <c r="BF236" i="4"/>
  <c r="T236" i="4"/>
  <c r="R236" i="4"/>
  <c r="P236" i="4"/>
  <c r="BI235" i="4"/>
  <c r="BH235" i="4"/>
  <c r="BG235" i="4"/>
  <c r="BF235" i="4"/>
  <c r="T235" i="4"/>
  <c r="R235" i="4"/>
  <c r="P235" i="4"/>
  <c r="BI234" i="4"/>
  <c r="BH234" i="4"/>
  <c r="BG234" i="4"/>
  <c r="BF234" i="4"/>
  <c r="T234" i="4"/>
  <c r="R234" i="4"/>
  <c r="P234" i="4"/>
  <c r="BI233" i="4"/>
  <c r="BH233" i="4"/>
  <c r="BG233" i="4"/>
  <c r="BF233" i="4"/>
  <c r="T233" i="4"/>
  <c r="R233" i="4"/>
  <c r="P233" i="4"/>
  <c r="BI232" i="4"/>
  <c r="BH232" i="4"/>
  <c r="BG232" i="4"/>
  <c r="BF232" i="4"/>
  <c r="T232" i="4"/>
  <c r="R232" i="4"/>
  <c r="P232" i="4"/>
  <c r="BI231" i="4"/>
  <c r="BH231" i="4"/>
  <c r="BG231" i="4"/>
  <c r="BF231" i="4"/>
  <c r="T231" i="4"/>
  <c r="R231" i="4"/>
  <c r="P231" i="4"/>
  <c r="BI230" i="4"/>
  <c r="BH230" i="4"/>
  <c r="BG230" i="4"/>
  <c r="BF230" i="4"/>
  <c r="T230" i="4"/>
  <c r="R230" i="4"/>
  <c r="P230" i="4"/>
  <c r="BI229" i="4"/>
  <c r="BH229" i="4"/>
  <c r="BG229" i="4"/>
  <c r="BF229" i="4"/>
  <c r="T229" i="4"/>
  <c r="R229" i="4"/>
  <c r="P229" i="4"/>
  <c r="BI228" i="4"/>
  <c r="BH228" i="4"/>
  <c r="BG228" i="4"/>
  <c r="BF228" i="4"/>
  <c r="T228" i="4"/>
  <c r="R228" i="4"/>
  <c r="P228" i="4"/>
  <c r="BI226" i="4"/>
  <c r="BH226" i="4"/>
  <c r="BG226" i="4"/>
  <c r="BF226" i="4"/>
  <c r="T226" i="4"/>
  <c r="R226" i="4"/>
  <c r="P226" i="4"/>
  <c r="BI225" i="4"/>
  <c r="BH225" i="4"/>
  <c r="BG225" i="4"/>
  <c r="BF225" i="4"/>
  <c r="T225" i="4"/>
  <c r="R225" i="4"/>
  <c r="P225" i="4"/>
  <c r="BI224" i="4"/>
  <c r="BH224" i="4"/>
  <c r="BG224" i="4"/>
  <c r="BF224" i="4"/>
  <c r="T224" i="4"/>
  <c r="R224" i="4"/>
  <c r="P224" i="4"/>
  <c r="BI223" i="4"/>
  <c r="BH223" i="4"/>
  <c r="BG223" i="4"/>
  <c r="BF223" i="4"/>
  <c r="T223" i="4"/>
  <c r="R223" i="4"/>
  <c r="P223" i="4"/>
  <c r="BI222" i="4"/>
  <c r="BH222" i="4"/>
  <c r="BG222" i="4"/>
  <c r="BF222" i="4"/>
  <c r="T222" i="4"/>
  <c r="R222" i="4"/>
  <c r="P222" i="4"/>
  <c r="BI220" i="4"/>
  <c r="BH220" i="4"/>
  <c r="BG220" i="4"/>
  <c r="BF220" i="4"/>
  <c r="T220" i="4"/>
  <c r="R220" i="4"/>
  <c r="P220" i="4"/>
  <c r="BI219" i="4"/>
  <c r="BH219" i="4"/>
  <c r="BG219" i="4"/>
  <c r="BF219" i="4"/>
  <c r="T219" i="4"/>
  <c r="R219" i="4"/>
  <c r="P219" i="4"/>
  <c r="BI218" i="4"/>
  <c r="BH218" i="4"/>
  <c r="BG218" i="4"/>
  <c r="BF218" i="4"/>
  <c r="T218" i="4"/>
  <c r="R218" i="4"/>
  <c r="P218" i="4"/>
  <c r="BI217" i="4"/>
  <c r="BH217" i="4"/>
  <c r="BG217" i="4"/>
  <c r="BF217" i="4"/>
  <c r="T217" i="4"/>
  <c r="R217" i="4"/>
  <c r="P217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3" i="4"/>
  <c r="BH213" i="4"/>
  <c r="BG213" i="4"/>
  <c r="BF213" i="4"/>
  <c r="T213" i="4"/>
  <c r="R213" i="4"/>
  <c r="P213" i="4"/>
  <c r="BI212" i="4"/>
  <c r="BH212" i="4"/>
  <c r="BG212" i="4"/>
  <c r="BF212" i="4"/>
  <c r="T212" i="4"/>
  <c r="R212" i="4"/>
  <c r="P212" i="4"/>
  <c r="BI211" i="4"/>
  <c r="BH211" i="4"/>
  <c r="BG211" i="4"/>
  <c r="BF211" i="4"/>
  <c r="T211" i="4"/>
  <c r="R211" i="4"/>
  <c r="P211" i="4"/>
  <c r="BI210" i="4"/>
  <c r="BH210" i="4"/>
  <c r="BG210" i="4"/>
  <c r="BF210" i="4"/>
  <c r="T210" i="4"/>
  <c r="R210" i="4"/>
  <c r="P210" i="4"/>
  <c r="BI208" i="4"/>
  <c r="BH208" i="4"/>
  <c r="BG208" i="4"/>
  <c r="BF208" i="4"/>
  <c r="T208" i="4"/>
  <c r="R208" i="4"/>
  <c r="P208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0" i="4"/>
  <c r="BH170" i="4"/>
  <c r="BG170" i="4"/>
  <c r="BF170" i="4"/>
  <c r="T170" i="4"/>
  <c r="T169" i="4" s="1"/>
  <c r="R170" i="4"/>
  <c r="R169" i="4"/>
  <c r="P170" i="4"/>
  <c r="P169" i="4" s="1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BI120" i="4"/>
  <c r="BH120" i="4"/>
  <c r="BG120" i="4"/>
  <c r="BF120" i="4"/>
  <c r="T120" i="4"/>
  <c r="R120" i="4"/>
  <c r="P120" i="4"/>
  <c r="BI119" i="4"/>
  <c r="BH119" i="4"/>
  <c r="BG119" i="4"/>
  <c r="BF119" i="4"/>
  <c r="T119" i="4"/>
  <c r="R119" i="4"/>
  <c r="P119" i="4"/>
  <c r="BI118" i="4"/>
  <c r="BH118" i="4"/>
  <c r="BG118" i="4"/>
  <c r="BF118" i="4"/>
  <c r="T118" i="4"/>
  <c r="R118" i="4"/>
  <c r="P118" i="4"/>
  <c r="BI117" i="4"/>
  <c r="BH117" i="4"/>
  <c r="BG117" i="4"/>
  <c r="BF117" i="4"/>
  <c r="T117" i="4"/>
  <c r="R117" i="4"/>
  <c r="P117" i="4"/>
  <c r="BI116" i="4"/>
  <c r="BH116" i="4"/>
  <c r="BG116" i="4"/>
  <c r="BF116" i="4"/>
  <c r="T116" i="4"/>
  <c r="R116" i="4"/>
  <c r="P116" i="4"/>
  <c r="BI115" i="4"/>
  <c r="BH115" i="4"/>
  <c r="BG115" i="4"/>
  <c r="BF115" i="4"/>
  <c r="T115" i="4"/>
  <c r="R115" i="4"/>
  <c r="P115" i="4"/>
  <c r="BI114" i="4"/>
  <c r="BH114" i="4"/>
  <c r="BG114" i="4"/>
  <c r="BF114" i="4"/>
  <c r="T114" i="4"/>
  <c r="R114" i="4"/>
  <c r="P114" i="4"/>
  <c r="BI113" i="4"/>
  <c r="BH113" i="4"/>
  <c r="BG113" i="4"/>
  <c r="BF113" i="4"/>
  <c r="T113" i="4"/>
  <c r="R113" i="4"/>
  <c r="P113" i="4"/>
  <c r="BI112" i="4"/>
  <c r="BH112" i="4"/>
  <c r="BG112" i="4"/>
  <c r="BF112" i="4"/>
  <c r="T112" i="4"/>
  <c r="R112" i="4"/>
  <c r="P112" i="4"/>
  <c r="BI111" i="4"/>
  <c r="BH111" i="4"/>
  <c r="BG111" i="4"/>
  <c r="BF111" i="4"/>
  <c r="T111" i="4"/>
  <c r="R111" i="4"/>
  <c r="P111" i="4"/>
  <c r="BI110" i="4"/>
  <c r="BH110" i="4"/>
  <c r="BG110" i="4"/>
  <c r="BF110" i="4"/>
  <c r="T110" i="4"/>
  <c r="R110" i="4"/>
  <c r="P110" i="4"/>
  <c r="BI109" i="4"/>
  <c r="BH109" i="4"/>
  <c r="BG109" i="4"/>
  <c r="BF109" i="4"/>
  <c r="T109" i="4"/>
  <c r="R109" i="4"/>
  <c r="P109" i="4"/>
  <c r="BI108" i="4"/>
  <c r="BH108" i="4"/>
  <c r="BG108" i="4"/>
  <c r="BF108" i="4"/>
  <c r="T108" i="4"/>
  <c r="R108" i="4"/>
  <c r="P108" i="4"/>
  <c r="BI107" i="4"/>
  <c r="BH107" i="4"/>
  <c r="BG107" i="4"/>
  <c r="BF107" i="4"/>
  <c r="T107" i="4"/>
  <c r="R107" i="4"/>
  <c r="P107" i="4"/>
  <c r="BI106" i="4"/>
  <c r="BH106" i="4"/>
  <c r="BG106" i="4"/>
  <c r="BF106" i="4"/>
  <c r="T106" i="4"/>
  <c r="R106" i="4"/>
  <c r="P106" i="4"/>
  <c r="BI105" i="4"/>
  <c r="BH105" i="4"/>
  <c r="BG105" i="4"/>
  <c r="BF105" i="4"/>
  <c r="T105" i="4"/>
  <c r="R105" i="4"/>
  <c r="P105" i="4"/>
  <c r="BI104" i="4"/>
  <c r="BH104" i="4"/>
  <c r="BG104" i="4"/>
  <c r="BF104" i="4"/>
  <c r="T104" i="4"/>
  <c r="R104" i="4"/>
  <c r="P104" i="4"/>
  <c r="BI103" i="4"/>
  <c r="BH103" i="4"/>
  <c r="BG103" i="4"/>
  <c r="BF103" i="4"/>
  <c r="T103" i="4"/>
  <c r="R103" i="4"/>
  <c r="P103" i="4"/>
  <c r="BI102" i="4"/>
  <c r="BH102" i="4"/>
  <c r="BG102" i="4"/>
  <c r="BF102" i="4"/>
  <c r="T102" i="4"/>
  <c r="R102" i="4"/>
  <c r="P102" i="4"/>
  <c r="BI101" i="4"/>
  <c r="BH101" i="4"/>
  <c r="BG101" i="4"/>
  <c r="BF101" i="4"/>
  <c r="T101" i="4"/>
  <c r="R101" i="4"/>
  <c r="P101" i="4"/>
  <c r="BI100" i="4"/>
  <c r="BH100" i="4"/>
  <c r="BG100" i="4"/>
  <c r="BF100" i="4"/>
  <c r="T100" i="4"/>
  <c r="R100" i="4"/>
  <c r="P100" i="4"/>
  <c r="BI99" i="4"/>
  <c r="BH99" i="4"/>
  <c r="BG99" i="4"/>
  <c r="BF99" i="4"/>
  <c r="T99" i="4"/>
  <c r="R99" i="4"/>
  <c r="P99" i="4"/>
  <c r="J92" i="4"/>
  <c r="F92" i="4"/>
  <c r="F90" i="4"/>
  <c r="E88" i="4"/>
  <c r="J54" i="4"/>
  <c r="F54" i="4"/>
  <c r="F52" i="4"/>
  <c r="E50" i="4"/>
  <c r="J24" i="4"/>
  <c r="E24" i="4"/>
  <c r="J93" i="4"/>
  <c r="J23" i="4"/>
  <c r="J18" i="4"/>
  <c r="E18" i="4"/>
  <c r="F93" i="4"/>
  <c r="J17" i="4"/>
  <c r="J12" i="4"/>
  <c r="J52" i="4" s="1"/>
  <c r="E7" i="4"/>
  <c r="E86" i="4"/>
  <c r="J37" i="3"/>
  <c r="J36" i="3"/>
  <c r="AY56" i="1"/>
  <c r="J35" i="3"/>
  <c r="AX56" i="1"/>
  <c r="BI764" i="3"/>
  <c r="BH764" i="3"/>
  <c r="BG764" i="3"/>
  <c r="BF764" i="3"/>
  <c r="T764" i="3"/>
  <c r="T763" i="3"/>
  <c r="R764" i="3"/>
  <c r="R763" i="3"/>
  <c r="P764" i="3"/>
  <c r="P763" i="3"/>
  <c r="BI761" i="3"/>
  <c r="BH761" i="3"/>
  <c r="BG761" i="3"/>
  <c r="BF761" i="3"/>
  <c r="T761" i="3"/>
  <c r="R761" i="3"/>
  <c r="P761" i="3"/>
  <c r="BI703" i="3"/>
  <c r="BH703" i="3"/>
  <c r="BG703" i="3"/>
  <c r="BF703" i="3"/>
  <c r="T703" i="3"/>
  <c r="R703" i="3"/>
  <c r="P703" i="3"/>
  <c r="BI700" i="3"/>
  <c r="BH700" i="3"/>
  <c r="BG700" i="3"/>
  <c r="BF700" i="3"/>
  <c r="T700" i="3"/>
  <c r="R700" i="3"/>
  <c r="P700" i="3"/>
  <c r="BI696" i="3"/>
  <c r="BH696" i="3"/>
  <c r="BG696" i="3"/>
  <c r="BF696" i="3"/>
  <c r="T696" i="3"/>
  <c r="R696" i="3"/>
  <c r="P696" i="3"/>
  <c r="BI693" i="3"/>
  <c r="BH693" i="3"/>
  <c r="BG693" i="3"/>
  <c r="BF693" i="3"/>
  <c r="T693" i="3"/>
  <c r="R693" i="3"/>
  <c r="P693" i="3"/>
  <c r="BI691" i="3"/>
  <c r="BH691" i="3"/>
  <c r="BG691" i="3"/>
  <c r="BF691" i="3"/>
  <c r="T691" i="3"/>
  <c r="R691" i="3"/>
  <c r="P691" i="3"/>
  <c r="BI679" i="3"/>
  <c r="BH679" i="3"/>
  <c r="BG679" i="3"/>
  <c r="BF679" i="3"/>
  <c r="T679" i="3"/>
  <c r="R679" i="3"/>
  <c r="P679" i="3"/>
  <c r="BI676" i="3"/>
  <c r="BH676" i="3"/>
  <c r="BG676" i="3"/>
  <c r="BF676" i="3"/>
  <c r="T676" i="3"/>
  <c r="R676" i="3"/>
  <c r="P676" i="3"/>
  <c r="BI674" i="3"/>
  <c r="BH674" i="3"/>
  <c r="BG674" i="3"/>
  <c r="BF674" i="3"/>
  <c r="T674" i="3"/>
  <c r="R674" i="3"/>
  <c r="P674" i="3"/>
  <c r="BI672" i="3"/>
  <c r="BH672" i="3"/>
  <c r="BG672" i="3"/>
  <c r="BF672" i="3"/>
  <c r="T672" i="3"/>
  <c r="R672" i="3"/>
  <c r="P672" i="3"/>
  <c r="BI668" i="3"/>
  <c r="BH668" i="3"/>
  <c r="BG668" i="3"/>
  <c r="BF668" i="3"/>
  <c r="T668" i="3"/>
  <c r="R668" i="3"/>
  <c r="P668" i="3"/>
  <c r="BI654" i="3"/>
  <c r="BH654" i="3"/>
  <c r="BG654" i="3"/>
  <c r="BF654" i="3"/>
  <c r="T654" i="3"/>
  <c r="R654" i="3"/>
  <c r="P654" i="3"/>
  <c r="BI651" i="3"/>
  <c r="BH651" i="3"/>
  <c r="BG651" i="3"/>
  <c r="BF651" i="3"/>
  <c r="T651" i="3"/>
  <c r="R651" i="3"/>
  <c r="P651" i="3"/>
  <c r="BI649" i="3"/>
  <c r="BH649" i="3"/>
  <c r="BG649" i="3"/>
  <c r="BF649" i="3"/>
  <c r="T649" i="3"/>
  <c r="R649" i="3"/>
  <c r="P649" i="3"/>
  <c r="BI646" i="3"/>
  <c r="BH646" i="3"/>
  <c r="BG646" i="3"/>
  <c r="BF646" i="3"/>
  <c r="T646" i="3"/>
  <c r="R646" i="3"/>
  <c r="P646" i="3"/>
  <c r="BI644" i="3"/>
  <c r="BH644" i="3"/>
  <c r="BG644" i="3"/>
  <c r="BF644" i="3"/>
  <c r="T644" i="3"/>
  <c r="R644" i="3"/>
  <c r="P644" i="3"/>
  <c r="BI611" i="3"/>
  <c r="BH611" i="3"/>
  <c r="BG611" i="3"/>
  <c r="BF611" i="3"/>
  <c r="T611" i="3"/>
  <c r="R611" i="3"/>
  <c r="P611" i="3"/>
  <c r="BI609" i="3"/>
  <c r="BH609" i="3"/>
  <c r="BG609" i="3"/>
  <c r="BF609" i="3"/>
  <c r="T609" i="3"/>
  <c r="R609" i="3"/>
  <c r="P609" i="3"/>
  <c r="BI607" i="3"/>
  <c r="BH607" i="3"/>
  <c r="BG607" i="3"/>
  <c r="BF607" i="3"/>
  <c r="T607" i="3"/>
  <c r="R607" i="3"/>
  <c r="P607" i="3"/>
  <c r="BI603" i="3"/>
  <c r="BH603" i="3"/>
  <c r="BG603" i="3"/>
  <c r="BF603" i="3"/>
  <c r="T603" i="3"/>
  <c r="R603" i="3"/>
  <c r="P603" i="3"/>
  <c r="BI599" i="3"/>
  <c r="BH599" i="3"/>
  <c r="BG599" i="3"/>
  <c r="BF599" i="3"/>
  <c r="T599" i="3"/>
  <c r="R599" i="3"/>
  <c r="P599" i="3"/>
  <c r="BI596" i="3"/>
  <c r="BH596" i="3"/>
  <c r="BG596" i="3"/>
  <c r="BF596" i="3"/>
  <c r="T596" i="3"/>
  <c r="R596" i="3"/>
  <c r="P596" i="3"/>
  <c r="BI594" i="3"/>
  <c r="BH594" i="3"/>
  <c r="BG594" i="3"/>
  <c r="BF594" i="3"/>
  <c r="T594" i="3"/>
  <c r="R594" i="3"/>
  <c r="P594" i="3"/>
  <c r="BI590" i="3"/>
  <c r="BH590" i="3"/>
  <c r="BG590" i="3"/>
  <c r="BF590" i="3"/>
  <c r="T590" i="3"/>
  <c r="R590" i="3"/>
  <c r="P590" i="3"/>
  <c r="BI588" i="3"/>
  <c r="BH588" i="3"/>
  <c r="BG588" i="3"/>
  <c r="BF588" i="3"/>
  <c r="T588" i="3"/>
  <c r="R588" i="3"/>
  <c r="P588" i="3"/>
  <c r="BI586" i="3"/>
  <c r="BH586" i="3"/>
  <c r="BG586" i="3"/>
  <c r="BF586" i="3"/>
  <c r="T586" i="3"/>
  <c r="R586" i="3"/>
  <c r="P586" i="3"/>
  <c r="BI583" i="3"/>
  <c r="BH583" i="3"/>
  <c r="BG583" i="3"/>
  <c r="BF583" i="3"/>
  <c r="T583" i="3"/>
  <c r="R583" i="3"/>
  <c r="P583" i="3"/>
  <c r="BI565" i="3"/>
  <c r="BH565" i="3"/>
  <c r="BG565" i="3"/>
  <c r="BF565" i="3"/>
  <c r="T565" i="3"/>
  <c r="R565" i="3"/>
  <c r="P565" i="3"/>
  <c r="BI561" i="3"/>
  <c r="BH561" i="3"/>
  <c r="BG561" i="3"/>
  <c r="BF561" i="3"/>
  <c r="T561" i="3"/>
  <c r="R561" i="3"/>
  <c r="P561" i="3"/>
  <c r="BI559" i="3"/>
  <c r="BH559" i="3"/>
  <c r="BG559" i="3"/>
  <c r="BF559" i="3"/>
  <c r="T559" i="3"/>
  <c r="R559" i="3"/>
  <c r="P559" i="3"/>
  <c r="BI555" i="3"/>
  <c r="BH555" i="3"/>
  <c r="BG555" i="3"/>
  <c r="BF555" i="3"/>
  <c r="T555" i="3"/>
  <c r="R555" i="3"/>
  <c r="P555" i="3"/>
  <c r="BI552" i="3"/>
  <c r="BH552" i="3"/>
  <c r="BG552" i="3"/>
  <c r="BF552" i="3"/>
  <c r="T552" i="3"/>
  <c r="R552" i="3"/>
  <c r="P552" i="3"/>
  <c r="BI551" i="3"/>
  <c r="BH551" i="3"/>
  <c r="BG551" i="3"/>
  <c r="BF551" i="3"/>
  <c r="T551" i="3"/>
  <c r="R551" i="3"/>
  <c r="P551" i="3"/>
  <c r="BI547" i="3"/>
  <c r="BH547" i="3"/>
  <c r="BG547" i="3"/>
  <c r="BF547" i="3"/>
  <c r="T547" i="3"/>
  <c r="R547" i="3"/>
  <c r="P547" i="3"/>
  <c r="BI543" i="3"/>
  <c r="BH543" i="3"/>
  <c r="BG543" i="3"/>
  <c r="BF543" i="3"/>
  <c r="T543" i="3"/>
  <c r="R543" i="3"/>
  <c r="P543" i="3"/>
  <c r="BI539" i="3"/>
  <c r="BH539" i="3"/>
  <c r="BG539" i="3"/>
  <c r="BF539" i="3"/>
  <c r="T539" i="3"/>
  <c r="R539" i="3"/>
  <c r="P539" i="3"/>
  <c r="BI535" i="3"/>
  <c r="BH535" i="3"/>
  <c r="BG535" i="3"/>
  <c r="BF535" i="3"/>
  <c r="T535" i="3"/>
  <c r="R535" i="3"/>
  <c r="P535" i="3"/>
  <c r="BI533" i="3"/>
  <c r="BH533" i="3"/>
  <c r="BG533" i="3"/>
  <c r="BF533" i="3"/>
  <c r="T533" i="3"/>
  <c r="R533" i="3"/>
  <c r="P533" i="3"/>
  <c r="BI530" i="3"/>
  <c r="BH530" i="3"/>
  <c r="BG530" i="3"/>
  <c r="BF530" i="3"/>
  <c r="T530" i="3"/>
  <c r="R530" i="3"/>
  <c r="P530" i="3"/>
  <c r="BI529" i="3"/>
  <c r="BH529" i="3"/>
  <c r="BG529" i="3"/>
  <c r="BF529" i="3"/>
  <c r="T529" i="3"/>
  <c r="R529" i="3"/>
  <c r="P529" i="3"/>
  <c r="BI526" i="3"/>
  <c r="BH526" i="3"/>
  <c r="BG526" i="3"/>
  <c r="BF526" i="3"/>
  <c r="T526" i="3"/>
  <c r="R526" i="3"/>
  <c r="P526" i="3"/>
  <c r="BI523" i="3"/>
  <c r="BH523" i="3"/>
  <c r="BG523" i="3"/>
  <c r="BF523" i="3"/>
  <c r="T523" i="3"/>
  <c r="R523" i="3"/>
  <c r="P523" i="3"/>
  <c r="BI520" i="3"/>
  <c r="BH520" i="3"/>
  <c r="BG520" i="3"/>
  <c r="BF520" i="3"/>
  <c r="T520" i="3"/>
  <c r="R520" i="3"/>
  <c r="P520" i="3"/>
  <c r="BI519" i="3"/>
  <c r="BH519" i="3"/>
  <c r="BG519" i="3"/>
  <c r="BF519" i="3"/>
  <c r="T519" i="3"/>
  <c r="R519" i="3"/>
  <c r="P519" i="3"/>
  <c r="BI518" i="3"/>
  <c r="BH518" i="3"/>
  <c r="BG518" i="3"/>
  <c r="BF518" i="3"/>
  <c r="T518" i="3"/>
  <c r="R518" i="3"/>
  <c r="P518" i="3"/>
  <c r="BI517" i="3"/>
  <c r="BH517" i="3"/>
  <c r="BG517" i="3"/>
  <c r="BF517" i="3"/>
  <c r="T517" i="3"/>
  <c r="R517" i="3"/>
  <c r="P517" i="3"/>
  <c r="BI516" i="3"/>
  <c r="BH516" i="3"/>
  <c r="BG516" i="3"/>
  <c r="BF516" i="3"/>
  <c r="T516" i="3"/>
  <c r="R516" i="3"/>
  <c r="P516" i="3"/>
  <c r="BI515" i="3"/>
  <c r="BH515" i="3"/>
  <c r="BG515" i="3"/>
  <c r="BF515" i="3"/>
  <c r="T515" i="3"/>
  <c r="R515" i="3"/>
  <c r="P515" i="3"/>
  <c r="BI511" i="3"/>
  <c r="BH511" i="3"/>
  <c r="BG511" i="3"/>
  <c r="BF511" i="3"/>
  <c r="T511" i="3"/>
  <c r="R511" i="3"/>
  <c r="P511" i="3"/>
  <c r="BI508" i="3"/>
  <c r="BH508" i="3"/>
  <c r="BG508" i="3"/>
  <c r="BF508" i="3"/>
  <c r="T508" i="3"/>
  <c r="R508" i="3"/>
  <c r="P508" i="3"/>
  <c r="BI505" i="3"/>
  <c r="BH505" i="3"/>
  <c r="BG505" i="3"/>
  <c r="BF505" i="3"/>
  <c r="T505" i="3"/>
  <c r="R505" i="3"/>
  <c r="P505" i="3"/>
  <c r="BI502" i="3"/>
  <c r="BH502" i="3"/>
  <c r="BG502" i="3"/>
  <c r="BF502" i="3"/>
  <c r="T502" i="3"/>
  <c r="R502" i="3"/>
  <c r="P502" i="3"/>
  <c r="BI499" i="3"/>
  <c r="BH499" i="3"/>
  <c r="BG499" i="3"/>
  <c r="BF499" i="3"/>
  <c r="T499" i="3"/>
  <c r="R499" i="3"/>
  <c r="P499" i="3"/>
  <c r="BI488" i="3"/>
  <c r="BH488" i="3"/>
  <c r="BG488" i="3"/>
  <c r="BF488" i="3"/>
  <c r="T488" i="3"/>
  <c r="R488" i="3"/>
  <c r="P488" i="3"/>
  <c r="BI487" i="3"/>
  <c r="BH487" i="3"/>
  <c r="BG487" i="3"/>
  <c r="BF487" i="3"/>
  <c r="T487" i="3"/>
  <c r="R487" i="3"/>
  <c r="P487" i="3"/>
  <c r="BI486" i="3"/>
  <c r="BH486" i="3"/>
  <c r="BG486" i="3"/>
  <c r="BF486" i="3"/>
  <c r="T486" i="3"/>
  <c r="R486" i="3"/>
  <c r="P486" i="3"/>
  <c r="BI482" i="3"/>
  <c r="BH482" i="3"/>
  <c r="BG482" i="3"/>
  <c r="BF482" i="3"/>
  <c r="T482" i="3"/>
  <c r="R482" i="3"/>
  <c r="P482" i="3"/>
  <c r="BI481" i="3"/>
  <c r="BH481" i="3"/>
  <c r="BG481" i="3"/>
  <c r="BF481" i="3"/>
  <c r="T481" i="3"/>
  <c r="R481" i="3"/>
  <c r="P481" i="3"/>
  <c r="BI477" i="3"/>
  <c r="BH477" i="3"/>
  <c r="BG477" i="3"/>
  <c r="BF477" i="3"/>
  <c r="T477" i="3"/>
  <c r="R477" i="3"/>
  <c r="P477" i="3"/>
  <c r="BI474" i="3"/>
  <c r="BH474" i="3"/>
  <c r="BG474" i="3"/>
  <c r="BF474" i="3"/>
  <c r="T474" i="3"/>
  <c r="R474" i="3"/>
  <c r="P474" i="3"/>
  <c r="BI470" i="3"/>
  <c r="BH470" i="3"/>
  <c r="BG470" i="3"/>
  <c r="BF470" i="3"/>
  <c r="T470" i="3"/>
  <c r="R470" i="3"/>
  <c r="P470" i="3"/>
  <c r="BI467" i="3"/>
  <c r="BH467" i="3"/>
  <c r="BG467" i="3"/>
  <c r="BF467" i="3"/>
  <c r="T467" i="3"/>
  <c r="R467" i="3"/>
  <c r="P467" i="3"/>
  <c r="BI463" i="3"/>
  <c r="BH463" i="3"/>
  <c r="BG463" i="3"/>
  <c r="BF463" i="3"/>
  <c r="T463" i="3"/>
  <c r="R463" i="3"/>
  <c r="P463" i="3"/>
  <c r="BI461" i="3"/>
  <c r="BH461" i="3"/>
  <c r="BG461" i="3"/>
  <c r="BF461" i="3"/>
  <c r="T461" i="3"/>
  <c r="R461" i="3"/>
  <c r="P461" i="3"/>
  <c r="BI457" i="3"/>
  <c r="BH457" i="3"/>
  <c r="BG457" i="3"/>
  <c r="BF457" i="3"/>
  <c r="T457" i="3"/>
  <c r="R457" i="3"/>
  <c r="P457" i="3"/>
  <c r="BI455" i="3"/>
  <c r="BH455" i="3"/>
  <c r="BG455" i="3"/>
  <c r="BF455" i="3"/>
  <c r="T455" i="3"/>
  <c r="R455" i="3"/>
  <c r="P455" i="3"/>
  <c r="BI452" i="3"/>
  <c r="BH452" i="3"/>
  <c r="BG452" i="3"/>
  <c r="BF452" i="3"/>
  <c r="T452" i="3"/>
  <c r="R452" i="3"/>
  <c r="P452" i="3"/>
  <c r="BI448" i="3"/>
  <c r="BH448" i="3"/>
  <c r="BG448" i="3"/>
  <c r="BF448" i="3"/>
  <c r="T448" i="3"/>
  <c r="R448" i="3"/>
  <c r="P448" i="3"/>
  <c r="BI444" i="3"/>
  <c r="BH444" i="3"/>
  <c r="BG444" i="3"/>
  <c r="BF444" i="3"/>
  <c r="T444" i="3"/>
  <c r="R444" i="3"/>
  <c r="P444" i="3"/>
  <c r="BI442" i="3"/>
  <c r="BH442" i="3"/>
  <c r="BG442" i="3"/>
  <c r="BF442" i="3"/>
  <c r="T442" i="3"/>
  <c r="R442" i="3"/>
  <c r="P442" i="3"/>
  <c r="BI440" i="3"/>
  <c r="BH440" i="3"/>
  <c r="BG440" i="3"/>
  <c r="BF440" i="3"/>
  <c r="T440" i="3"/>
  <c r="R440" i="3"/>
  <c r="P440" i="3"/>
  <c r="BI436" i="3"/>
  <c r="BH436" i="3"/>
  <c r="BG436" i="3"/>
  <c r="BF436" i="3"/>
  <c r="T436" i="3"/>
  <c r="R436" i="3"/>
  <c r="P436" i="3"/>
  <c r="BI434" i="3"/>
  <c r="BH434" i="3"/>
  <c r="BG434" i="3"/>
  <c r="BF434" i="3"/>
  <c r="T434" i="3"/>
  <c r="T433" i="3"/>
  <c r="R434" i="3"/>
  <c r="R433" i="3"/>
  <c r="P434" i="3"/>
  <c r="P433" i="3"/>
  <c r="BI432" i="3"/>
  <c r="BH432" i="3"/>
  <c r="BG432" i="3"/>
  <c r="BF432" i="3"/>
  <c r="T432" i="3"/>
  <c r="T431" i="3"/>
  <c r="R432" i="3"/>
  <c r="R431" i="3"/>
  <c r="P432" i="3"/>
  <c r="P431" i="3"/>
  <c r="BI429" i="3"/>
  <c r="BH429" i="3"/>
  <c r="BG429" i="3"/>
  <c r="BF429" i="3"/>
  <c r="T429" i="3"/>
  <c r="R429" i="3"/>
  <c r="P429" i="3"/>
  <c r="BI426" i="3"/>
  <c r="BH426" i="3"/>
  <c r="BG426" i="3"/>
  <c r="BF426" i="3"/>
  <c r="T426" i="3"/>
  <c r="R426" i="3"/>
  <c r="P426" i="3"/>
  <c r="BI423" i="3"/>
  <c r="BH423" i="3"/>
  <c r="BG423" i="3"/>
  <c r="BF423" i="3"/>
  <c r="T423" i="3"/>
  <c r="R423" i="3"/>
  <c r="P423" i="3"/>
  <c r="BI419" i="3"/>
  <c r="BH419" i="3"/>
  <c r="BG419" i="3"/>
  <c r="BF419" i="3"/>
  <c r="T419" i="3"/>
  <c r="R419" i="3"/>
  <c r="P419" i="3"/>
  <c r="BI415" i="3"/>
  <c r="BH415" i="3"/>
  <c r="BG415" i="3"/>
  <c r="BF415" i="3"/>
  <c r="T415" i="3"/>
  <c r="T414" i="3"/>
  <c r="R415" i="3"/>
  <c r="R414" i="3"/>
  <c r="P415" i="3"/>
  <c r="P414" i="3"/>
  <c r="BI412" i="3"/>
  <c r="BH412" i="3"/>
  <c r="BG412" i="3"/>
  <c r="BF412" i="3"/>
  <c r="T412" i="3"/>
  <c r="R412" i="3"/>
  <c r="P412" i="3"/>
  <c r="BI408" i="3"/>
  <c r="BH408" i="3"/>
  <c r="BG408" i="3"/>
  <c r="BF408" i="3"/>
  <c r="T408" i="3"/>
  <c r="R408" i="3"/>
  <c r="P408" i="3"/>
  <c r="BI406" i="3"/>
  <c r="BH406" i="3"/>
  <c r="BG406" i="3"/>
  <c r="BF406" i="3"/>
  <c r="T406" i="3"/>
  <c r="R406" i="3"/>
  <c r="P406" i="3"/>
  <c r="BI404" i="3"/>
  <c r="BH404" i="3"/>
  <c r="BG404" i="3"/>
  <c r="BF404" i="3"/>
  <c r="T404" i="3"/>
  <c r="R404" i="3"/>
  <c r="P404" i="3"/>
  <c r="BI399" i="3"/>
  <c r="BH399" i="3"/>
  <c r="BG399" i="3"/>
  <c r="BF399" i="3"/>
  <c r="T399" i="3"/>
  <c r="R399" i="3"/>
  <c r="P399" i="3"/>
  <c r="BI395" i="3"/>
  <c r="BH395" i="3"/>
  <c r="BG395" i="3"/>
  <c r="BF395" i="3"/>
  <c r="T395" i="3"/>
  <c r="R395" i="3"/>
  <c r="P395" i="3"/>
  <c r="BI392" i="3"/>
  <c r="BH392" i="3"/>
  <c r="BG392" i="3"/>
  <c r="BF392" i="3"/>
  <c r="T392" i="3"/>
  <c r="R392" i="3"/>
  <c r="P392" i="3"/>
  <c r="BI388" i="3"/>
  <c r="BH388" i="3"/>
  <c r="BG388" i="3"/>
  <c r="BF388" i="3"/>
  <c r="T388" i="3"/>
  <c r="R388" i="3"/>
  <c r="P388" i="3"/>
  <c r="BI387" i="3"/>
  <c r="BH387" i="3"/>
  <c r="BG387" i="3"/>
  <c r="BF387" i="3"/>
  <c r="T387" i="3"/>
  <c r="R387" i="3"/>
  <c r="P387" i="3"/>
  <c r="BI385" i="3"/>
  <c r="BH385" i="3"/>
  <c r="BG385" i="3"/>
  <c r="BF385" i="3"/>
  <c r="T385" i="3"/>
  <c r="R385" i="3"/>
  <c r="P385" i="3"/>
  <c r="BI383" i="3"/>
  <c r="BH383" i="3"/>
  <c r="BG383" i="3"/>
  <c r="BF383" i="3"/>
  <c r="T383" i="3"/>
  <c r="R383" i="3"/>
  <c r="P383" i="3"/>
  <c r="BI380" i="3"/>
  <c r="BH380" i="3"/>
  <c r="BG380" i="3"/>
  <c r="BF380" i="3"/>
  <c r="T380" i="3"/>
  <c r="R380" i="3"/>
  <c r="P380" i="3"/>
  <c r="BI379" i="3"/>
  <c r="BH379" i="3"/>
  <c r="BG379" i="3"/>
  <c r="BF379" i="3"/>
  <c r="T379" i="3"/>
  <c r="R379" i="3"/>
  <c r="P379" i="3"/>
  <c r="BI375" i="3"/>
  <c r="BH375" i="3"/>
  <c r="BG375" i="3"/>
  <c r="BF375" i="3"/>
  <c r="T375" i="3"/>
  <c r="R375" i="3"/>
  <c r="P375" i="3"/>
  <c r="BI374" i="3"/>
  <c r="BH374" i="3"/>
  <c r="BG374" i="3"/>
  <c r="BF374" i="3"/>
  <c r="T374" i="3"/>
  <c r="R374" i="3"/>
  <c r="P374" i="3"/>
  <c r="BI370" i="3"/>
  <c r="BH370" i="3"/>
  <c r="BG370" i="3"/>
  <c r="BF370" i="3"/>
  <c r="T370" i="3"/>
  <c r="R370" i="3"/>
  <c r="P370" i="3"/>
  <c r="BI367" i="3"/>
  <c r="BH367" i="3"/>
  <c r="BG367" i="3"/>
  <c r="BF367" i="3"/>
  <c r="T367" i="3"/>
  <c r="R367" i="3"/>
  <c r="P367" i="3"/>
  <c r="BI361" i="3"/>
  <c r="BH361" i="3"/>
  <c r="BG361" i="3"/>
  <c r="BF361" i="3"/>
  <c r="T361" i="3"/>
  <c r="R361" i="3"/>
  <c r="P361" i="3"/>
  <c r="BI352" i="3"/>
  <c r="BH352" i="3"/>
  <c r="BG352" i="3"/>
  <c r="BF352" i="3"/>
  <c r="T352" i="3"/>
  <c r="R352" i="3"/>
  <c r="P352" i="3"/>
  <c r="BI349" i="3"/>
  <c r="BH349" i="3"/>
  <c r="BG349" i="3"/>
  <c r="BF349" i="3"/>
  <c r="T349" i="3"/>
  <c r="R349" i="3"/>
  <c r="P349" i="3"/>
  <c r="BI345" i="3"/>
  <c r="BH345" i="3"/>
  <c r="BG345" i="3"/>
  <c r="BF345" i="3"/>
  <c r="T345" i="3"/>
  <c r="R345" i="3"/>
  <c r="P345" i="3"/>
  <c r="BI343" i="3"/>
  <c r="BH343" i="3"/>
  <c r="BG343" i="3"/>
  <c r="BF343" i="3"/>
  <c r="T343" i="3"/>
  <c r="R343" i="3"/>
  <c r="P343" i="3"/>
  <c r="BI341" i="3"/>
  <c r="BH341" i="3"/>
  <c r="BG341" i="3"/>
  <c r="BF341" i="3"/>
  <c r="T341" i="3"/>
  <c r="R341" i="3"/>
  <c r="P341" i="3"/>
  <c r="BI337" i="3"/>
  <c r="BH337" i="3"/>
  <c r="BG337" i="3"/>
  <c r="BF337" i="3"/>
  <c r="T337" i="3"/>
  <c r="R337" i="3"/>
  <c r="P337" i="3"/>
  <c r="BI334" i="3"/>
  <c r="BH334" i="3"/>
  <c r="BG334" i="3"/>
  <c r="BF334" i="3"/>
  <c r="T334" i="3"/>
  <c r="R334" i="3"/>
  <c r="P334" i="3"/>
  <c r="BI330" i="3"/>
  <c r="BH330" i="3"/>
  <c r="BG330" i="3"/>
  <c r="BF330" i="3"/>
  <c r="T330" i="3"/>
  <c r="R330" i="3"/>
  <c r="P330" i="3"/>
  <c r="BI323" i="3"/>
  <c r="BH323" i="3"/>
  <c r="BG323" i="3"/>
  <c r="BF323" i="3"/>
  <c r="T323" i="3"/>
  <c r="R323" i="3"/>
  <c r="P323" i="3"/>
  <c r="BI302" i="3"/>
  <c r="BH302" i="3"/>
  <c r="BG302" i="3"/>
  <c r="BF302" i="3"/>
  <c r="T302" i="3"/>
  <c r="R302" i="3"/>
  <c r="P302" i="3"/>
  <c r="BI292" i="3"/>
  <c r="BH292" i="3"/>
  <c r="BG292" i="3"/>
  <c r="BF292" i="3"/>
  <c r="T292" i="3"/>
  <c r="R292" i="3"/>
  <c r="P292" i="3"/>
  <c r="BI283" i="3"/>
  <c r="BH283" i="3"/>
  <c r="BG283" i="3"/>
  <c r="BF283" i="3"/>
  <c r="T283" i="3"/>
  <c r="R283" i="3"/>
  <c r="P283" i="3"/>
  <c r="BI272" i="3"/>
  <c r="BH272" i="3"/>
  <c r="BG272" i="3"/>
  <c r="BF272" i="3"/>
  <c r="T272" i="3"/>
  <c r="R272" i="3"/>
  <c r="P272" i="3"/>
  <c r="BI254" i="3"/>
  <c r="BH254" i="3"/>
  <c r="BG254" i="3"/>
  <c r="BF254" i="3"/>
  <c r="T254" i="3"/>
  <c r="R254" i="3"/>
  <c r="P254" i="3"/>
  <c r="BI247" i="3"/>
  <c r="BH247" i="3"/>
  <c r="BG247" i="3"/>
  <c r="BF247" i="3"/>
  <c r="T247" i="3"/>
  <c r="R247" i="3"/>
  <c r="P247" i="3"/>
  <c r="BI242" i="3"/>
  <c r="BH242" i="3"/>
  <c r="BG242" i="3"/>
  <c r="BF242" i="3"/>
  <c r="T242" i="3"/>
  <c r="R242" i="3"/>
  <c r="P242" i="3"/>
  <c r="BI240" i="3"/>
  <c r="BH240" i="3"/>
  <c r="BG240" i="3"/>
  <c r="BF240" i="3"/>
  <c r="T240" i="3"/>
  <c r="R240" i="3"/>
  <c r="P240" i="3"/>
  <c r="BI236" i="3"/>
  <c r="BH236" i="3"/>
  <c r="BG236" i="3"/>
  <c r="BF236" i="3"/>
  <c r="T236" i="3"/>
  <c r="R236" i="3"/>
  <c r="P236" i="3"/>
  <c r="BI232" i="3"/>
  <c r="BH232" i="3"/>
  <c r="BG232" i="3"/>
  <c r="BF232" i="3"/>
  <c r="T232" i="3"/>
  <c r="R232" i="3"/>
  <c r="P232" i="3"/>
  <c r="BI228" i="3"/>
  <c r="BH228" i="3"/>
  <c r="BG228" i="3"/>
  <c r="BF228" i="3"/>
  <c r="T228" i="3"/>
  <c r="R228" i="3"/>
  <c r="P228" i="3"/>
  <c r="BI219" i="3"/>
  <c r="BH219" i="3"/>
  <c r="BG219" i="3"/>
  <c r="BF219" i="3"/>
  <c r="T219" i="3"/>
  <c r="R219" i="3"/>
  <c r="P219" i="3"/>
  <c r="BI215" i="3"/>
  <c r="BH215" i="3"/>
  <c r="BG215" i="3"/>
  <c r="BF215" i="3"/>
  <c r="T215" i="3"/>
  <c r="R215" i="3"/>
  <c r="P215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1" i="3"/>
  <c r="BH201" i="3"/>
  <c r="BG201" i="3"/>
  <c r="BF201" i="3"/>
  <c r="T201" i="3"/>
  <c r="R201" i="3"/>
  <c r="P201" i="3"/>
  <c r="BI197" i="3"/>
  <c r="BH197" i="3"/>
  <c r="BG197" i="3"/>
  <c r="BF197" i="3"/>
  <c r="T197" i="3"/>
  <c r="R197" i="3"/>
  <c r="P197" i="3"/>
  <c r="BI193" i="3"/>
  <c r="BH193" i="3"/>
  <c r="BG193" i="3"/>
  <c r="BF193" i="3"/>
  <c r="T193" i="3"/>
  <c r="R193" i="3"/>
  <c r="P193" i="3"/>
  <c r="BI189" i="3"/>
  <c r="BH189" i="3"/>
  <c r="BG189" i="3"/>
  <c r="BF189" i="3"/>
  <c r="T189" i="3"/>
  <c r="R189" i="3"/>
  <c r="P189" i="3"/>
  <c r="BI185" i="3"/>
  <c r="BH185" i="3"/>
  <c r="BG185" i="3"/>
  <c r="BF185" i="3"/>
  <c r="T185" i="3"/>
  <c r="R185" i="3"/>
  <c r="P185" i="3"/>
  <c r="BI181" i="3"/>
  <c r="BH181" i="3"/>
  <c r="BG181" i="3"/>
  <c r="BF181" i="3"/>
  <c r="T181" i="3"/>
  <c r="R181" i="3"/>
  <c r="P181" i="3"/>
  <c r="BI177" i="3"/>
  <c r="BH177" i="3"/>
  <c r="BG177" i="3"/>
  <c r="BF177" i="3"/>
  <c r="T177" i="3"/>
  <c r="R177" i="3"/>
  <c r="P177" i="3"/>
  <c r="BI173" i="3"/>
  <c r="BH173" i="3"/>
  <c r="BG173" i="3"/>
  <c r="BF173" i="3"/>
  <c r="T173" i="3"/>
  <c r="R173" i="3"/>
  <c r="P173" i="3"/>
  <c r="BI169" i="3"/>
  <c r="BH169" i="3"/>
  <c r="BG169" i="3"/>
  <c r="BF169" i="3"/>
  <c r="T169" i="3"/>
  <c r="R169" i="3"/>
  <c r="P169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59" i="3"/>
  <c r="BH159" i="3"/>
  <c r="BG159" i="3"/>
  <c r="BF159" i="3"/>
  <c r="T159" i="3"/>
  <c r="R159" i="3"/>
  <c r="P159" i="3"/>
  <c r="BI154" i="3"/>
  <c r="BH154" i="3"/>
  <c r="BG154" i="3"/>
  <c r="BF154" i="3"/>
  <c r="T154" i="3"/>
  <c r="R154" i="3"/>
  <c r="P154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2" i="3"/>
  <c r="BH142" i="3"/>
  <c r="BG142" i="3"/>
  <c r="BF142" i="3"/>
  <c r="T142" i="3"/>
  <c r="R142" i="3"/>
  <c r="P142" i="3"/>
  <c r="BI136" i="3"/>
  <c r="BH136" i="3"/>
  <c r="BG136" i="3"/>
  <c r="BF136" i="3"/>
  <c r="T136" i="3"/>
  <c r="R136" i="3"/>
  <c r="P136" i="3"/>
  <c r="BI132" i="3"/>
  <c r="BH132" i="3"/>
  <c r="BG132" i="3"/>
  <c r="BF132" i="3"/>
  <c r="T132" i="3"/>
  <c r="R132" i="3"/>
  <c r="P132" i="3"/>
  <c r="BI129" i="3"/>
  <c r="BH129" i="3"/>
  <c r="BG129" i="3"/>
  <c r="BF129" i="3"/>
  <c r="T129" i="3"/>
  <c r="R129" i="3"/>
  <c r="P129" i="3"/>
  <c r="BI126" i="3"/>
  <c r="BH126" i="3"/>
  <c r="BG126" i="3"/>
  <c r="BF126" i="3"/>
  <c r="T126" i="3"/>
  <c r="R126" i="3"/>
  <c r="P126" i="3"/>
  <c r="BI124" i="3"/>
  <c r="BH124" i="3"/>
  <c r="BG124" i="3"/>
  <c r="BF124" i="3"/>
  <c r="T124" i="3"/>
  <c r="R124" i="3"/>
  <c r="P124" i="3"/>
  <c r="BI120" i="3"/>
  <c r="BH120" i="3"/>
  <c r="BG120" i="3"/>
  <c r="BF120" i="3"/>
  <c r="T120" i="3"/>
  <c r="R120" i="3"/>
  <c r="P120" i="3"/>
  <c r="BI117" i="3"/>
  <c r="BH117" i="3"/>
  <c r="BG117" i="3"/>
  <c r="BF117" i="3"/>
  <c r="T117" i="3"/>
  <c r="R117" i="3"/>
  <c r="P117" i="3"/>
  <c r="BI113" i="3"/>
  <c r="BH113" i="3"/>
  <c r="BG113" i="3"/>
  <c r="BF113" i="3"/>
  <c r="T113" i="3"/>
  <c r="R113" i="3"/>
  <c r="P113" i="3"/>
  <c r="BI109" i="3"/>
  <c r="BH109" i="3"/>
  <c r="BG109" i="3"/>
  <c r="BF109" i="3"/>
  <c r="T109" i="3"/>
  <c r="R109" i="3"/>
  <c r="P109" i="3"/>
  <c r="BI105" i="3"/>
  <c r="BH105" i="3"/>
  <c r="BG105" i="3"/>
  <c r="BF105" i="3"/>
  <c r="T105" i="3"/>
  <c r="R105" i="3"/>
  <c r="P105" i="3"/>
  <c r="J98" i="3"/>
  <c r="F98" i="3"/>
  <c r="F96" i="3"/>
  <c r="E94" i="3"/>
  <c r="J54" i="3"/>
  <c r="F54" i="3"/>
  <c r="F52" i="3"/>
  <c r="E50" i="3"/>
  <c r="J24" i="3"/>
  <c r="E24" i="3"/>
  <c r="J99" i="3"/>
  <c r="J23" i="3"/>
  <c r="J18" i="3"/>
  <c r="E18" i="3"/>
  <c r="F99" i="3"/>
  <c r="J17" i="3"/>
  <c r="J12" i="3"/>
  <c r="J52" i="3"/>
  <c r="E7" i="3"/>
  <c r="E48" i="3"/>
  <c r="J37" i="2"/>
  <c r="J36" i="2"/>
  <c r="AY55" i="1"/>
  <c r="J35" i="2"/>
  <c r="AX55" i="1" s="1"/>
  <c r="BI246" i="2"/>
  <c r="BH246" i="2"/>
  <c r="BG246" i="2"/>
  <c r="BF246" i="2"/>
  <c r="T246" i="2"/>
  <c r="T245" i="2"/>
  <c r="R246" i="2"/>
  <c r="R245" i="2" s="1"/>
  <c r="P246" i="2"/>
  <c r="P245" i="2"/>
  <c r="BI234" i="2"/>
  <c r="BH234" i="2"/>
  <c r="BG234" i="2"/>
  <c r="BF234" i="2"/>
  <c r="T234" i="2"/>
  <c r="R234" i="2"/>
  <c r="P234" i="2"/>
  <c r="P229" i="2"/>
  <c r="BI230" i="2"/>
  <c r="BH230" i="2"/>
  <c r="BG230" i="2"/>
  <c r="BF230" i="2"/>
  <c r="T230" i="2"/>
  <c r="R230" i="2"/>
  <c r="P230" i="2"/>
  <c r="BI225" i="2"/>
  <c r="BH225" i="2"/>
  <c r="BG225" i="2"/>
  <c r="BF225" i="2"/>
  <c r="T225" i="2"/>
  <c r="R225" i="2"/>
  <c r="P225" i="2"/>
  <c r="BI214" i="2"/>
  <c r="BH214" i="2"/>
  <c r="BG214" i="2"/>
  <c r="BF214" i="2"/>
  <c r="T214" i="2"/>
  <c r="R214" i="2"/>
  <c r="P214" i="2"/>
  <c r="BI206" i="2"/>
  <c r="BH206" i="2"/>
  <c r="BG206" i="2"/>
  <c r="BF206" i="2"/>
  <c r="T206" i="2"/>
  <c r="T205" i="2"/>
  <c r="R206" i="2"/>
  <c r="R205" i="2"/>
  <c r="P206" i="2"/>
  <c r="P205" i="2"/>
  <c r="BI201" i="2"/>
  <c r="BH201" i="2"/>
  <c r="BG201" i="2"/>
  <c r="BF201" i="2"/>
  <c r="T201" i="2"/>
  <c r="T200" i="2"/>
  <c r="R201" i="2"/>
  <c r="R200" i="2"/>
  <c r="P201" i="2"/>
  <c r="P200" i="2"/>
  <c r="BI193" i="2"/>
  <c r="BH193" i="2"/>
  <c r="BG193" i="2"/>
  <c r="BF193" i="2"/>
  <c r="T193" i="2"/>
  <c r="R193" i="2"/>
  <c r="P193" i="2"/>
  <c r="BI189" i="2"/>
  <c r="BH189" i="2"/>
  <c r="BG189" i="2"/>
  <c r="BF189" i="2"/>
  <c r="T189" i="2"/>
  <c r="R189" i="2"/>
  <c r="P189" i="2"/>
  <c r="BI186" i="2"/>
  <c r="BH186" i="2"/>
  <c r="BG186" i="2"/>
  <c r="BF186" i="2"/>
  <c r="T186" i="2"/>
  <c r="T185" i="2"/>
  <c r="R186" i="2"/>
  <c r="R185" i="2"/>
  <c r="P186" i="2"/>
  <c r="P185" i="2"/>
  <c r="BI176" i="2"/>
  <c r="BH176" i="2"/>
  <c r="BG176" i="2"/>
  <c r="BF176" i="2"/>
  <c r="T176" i="2"/>
  <c r="T175" i="2"/>
  <c r="R176" i="2"/>
  <c r="R175" i="2"/>
  <c r="P176" i="2"/>
  <c r="P175" i="2"/>
  <c r="BI171" i="2"/>
  <c r="BH171" i="2"/>
  <c r="BG171" i="2"/>
  <c r="BF171" i="2"/>
  <c r="T171" i="2"/>
  <c r="R171" i="2"/>
  <c r="P171" i="2"/>
  <c r="BI168" i="2"/>
  <c r="BH168" i="2"/>
  <c r="BG168" i="2"/>
  <c r="BF168" i="2"/>
  <c r="T168" i="2"/>
  <c r="R168" i="2"/>
  <c r="P168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2" i="2"/>
  <c r="BH152" i="2"/>
  <c r="BG152" i="2"/>
  <c r="BF152" i="2"/>
  <c r="T152" i="2"/>
  <c r="R152" i="2"/>
  <c r="P152" i="2"/>
  <c r="BI148" i="2"/>
  <c r="BH148" i="2"/>
  <c r="BG148" i="2"/>
  <c r="BF148" i="2"/>
  <c r="T148" i="2"/>
  <c r="R148" i="2"/>
  <c r="P148" i="2"/>
  <c r="BI144" i="2"/>
  <c r="BH144" i="2"/>
  <c r="BG144" i="2"/>
  <c r="BF144" i="2"/>
  <c r="T144" i="2"/>
  <c r="R144" i="2"/>
  <c r="P144" i="2"/>
  <c r="BI140" i="2"/>
  <c r="BH140" i="2"/>
  <c r="BG140" i="2"/>
  <c r="BF140" i="2"/>
  <c r="T140" i="2"/>
  <c r="R140" i="2"/>
  <c r="P140" i="2"/>
  <c r="BI135" i="2"/>
  <c r="BH135" i="2"/>
  <c r="BG135" i="2"/>
  <c r="BF135" i="2"/>
  <c r="T135" i="2"/>
  <c r="R135" i="2"/>
  <c r="P135" i="2"/>
  <c r="BI124" i="2"/>
  <c r="BH124" i="2"/>
  <c r="BG124" i="2"/>
  <c r="BF124" i="2"/>
  <c r="T124" i="2"/>
  <c r="R124" i="2"/>
  <c r="P124" i="2"/>
  <c r="BI117" i="2"/>
  <c r="BH117" i="2"/>
  <c r="BG117" i="2"/>
  <c r="BF117" i="2"/>
  <c r="T117" i="2"/>
  <c r="R117" i="2"/>
  <c r="P117" i="2"/>
  <c r="BI113" i="2"/>
  <c r="BH113" i="2"/>
  <c r="BG113" i="2"/>
  <c r="BF113" i="2"/>
  <c r="T113" i="2"/>
  <c r="R113" i="2"/>
  <c r="P113" i="2"/>
  <c r="BI109" i="2"/>
  <c r="BH109" i="2"/>
  <c r="BG109" i="2"/>
  <c r="BF109" i="2"/>
  <c r="T109" i="2"/>
  <c r="R109" i="2"/>
  <c r="P109" i="2"/>
  <c r="BI98" i="2"/>
  <c r="BH98" i="2"/>
  <c r="BG98" i="2"/>
  <c r="BF98" i="2"/>
  <c r="T98" i="2"/>
  <c r="R98" i="2"/>
  <c r="P98" i="2"/>
  <c r="BI95" i="2"/>
  <c r="BH95" i="2"/>
  <c r="BG95" i="2"/>
  <c r="BF95" i="2"/>
  <c r="T95" i="2"/>
  <c r="R95" i="2"/>
  <c r="P95" i="2"/>
  <c r="BI94" i="2"/>
  <c r="BH94" i="2"/>
  <c r="BG94" i="2"/>
  <c r="BF94" i="2"/>
  <c r="T94" i="2"/>
  <c r="R94" i="2"/>
  <c r="P94" i="2"/>
  <c r="J87" i="2"/>
  <c r="F87" i="2"/>
  <c r="F85" i="2"/>
  <c r="E83" i="2"/>
  <c r="J54" i="2"/>
  <c r="F54" i="2"/>
  <c r="F52" i="2"/>
  <c r="E50" i="2"/>
  <c r="J24" i="2"/>
  <c r="E24" i="2"/>
  <c r="J88" i="2"/>
  <c r="J23" i="2"/>
  <c r="J18" i="2"/>
  <c r="E18" i="2"/>
  <c r="F88" i="2"/>
  <c r="J17" i="2"/>
  <c r="J12" i="2"/>
  <c r="J85" i="2"/>
  <c r="E7" i="2"/>
  <c r="E81" i="2" s="1"/>
  <c r="L50" i="1"/>
  <c r="AM50" i="1"/>
  <c r="AM49" i="1"/>
  <c r="L49" i="1"/>
  <c r="AM47" i="1"/>
  <c r="L47" i="1"/>
  <c r="L45" i="1"/>
  <c r="L44" i="1"/>
  <c r="BK176" i="2"/>
  <c r="AS54" i="1"/>
  <c r="J520" i="3"/>
  <c r="BK481" i="3"/>
  <c r="BK419" i="3"/>
  <c r="BK345" i="3"/>
  <c r="J228" i="3"/>
  <c r="BK142" i="3"/>
  <c r="J674" i="3"/>
  <c r="BK607" i="3"/>
  <c r="BK543" i="3"/>
  <c r="J530" i="3"/>
  <c r="BK434" i="3"/>
  <c r="J392" i="3"/>
  <c r="BK343" i="3"/>
  <c r="J189" i="3"/>
  <c r="BK148" i="3"/>
  <c r="J696" i="3"/>
  <c r="BK533" i="3"/>
  <c r="BK474" i="3"/>
  <c r="BK432" i="3"/>
  <c r="J323" i="3"/>
  <c r="J215" i="3"/>
  <c r="BK169" i="3"/>
  <c r="J109" i="3"/>
  <c r="BK646" i="3"/>
  <c r="J526" i="3"/>
  <c r="BK457" i="3"/>
  <c r="J419" i="3"/>
  <c r="J345" i="3"/>
  <c r="BK302" i="3"/>
  <c r="BK219" i="3"/>
  <c r="BK154" i="3"/>
  <c r="J126" i="3"/>
  <c r="J268" i="4"/>
  <c r="J254" i="4"/>
  <c r="BK271" i="4"/>
  <c r="J247" i="4"/>
  <c r="J232" i="4"/>
  <c r="J222" i="4"/>
  <c r="J212" i="4"/>
  <c r="BK202" i="4"/>
  <c r="J196" i="4"/>
  <c r="J190" i="4"/>
  <c r="BK181" i="4"/>
  <c r="J174" i="4"/>
  <c r="BK163" i="4"/>
  <c r="BK153" i="4"/>
  <c r="BK142" i="4"/>
  <c r="J137" i="4"/>
  <c r="J126" i="4"/>
  <c r="BK115" i="4"/>
  <c r="J108" i="4"/>
  <c r="J106" i="4"/>
  <c r="J103" i="4"/>
  <c r="J101" i="4"/>
  <c r="BK298" i="4"/>
  <c r="J298" i="4"/>
  <c r="J295" i="4"/>
  <c r="J283" i="4"/>
  <c r="J271" i="4"/>
  <c r="BK265" i="4"/>
  <c r="J248" i="4"/>
  <c r="BK228" i="4"/>
  <c r="J211" i="4"/>
  <c r="BK200" i="4"/>
  <c r="J193" i="4"/>
  <c r="BK174" i="4"/>
  <c r="J163" i="4"/>
  <c r="BK152" i="4"/>
  <c r="J146" i="4"/>
  <c r="BK125" i="4"/>
  <c r="BK109" i="4"/>
  <c r="J100" i="4"/>
  <c r="BK255" i="4"/>
  <c r="J243" i="4"/>
  <c r="BK236" i="4"/>
  <c r="J225" i="4"/>
  <c r="BK220" i="4"/>
  <c r="BK212" i="4"/>
  <c r="BK193" i="4"/>
  <c r="BK189" i="4"/>
  <c r="J179" i="4"/>
  <c r="BK173" i="4"/>
  <c r="J157" i="4"/>
  <c r="J148" i="4"/>
  <c r="J138" i="4"/>
  <c r="BK130" i="4"/>
  <c r="J120" i="4"/>
  <c r="J112" i="4"/>
  <c r="J202" i="5"/>
  <c r="J196" i="5"/>
  <c r="BK187" i="5"/>
  <c r="BK178" i="5"/>
  <c r="BK168" i="5"/>
  <c r="BK164" i="5"/>
  <c r="J263" i="5"/>
  <c r="BK218" i="5"/>
  <c r="J183" i="5"/>
  <c r="BK107" i="5"/>
  <c r="J83" i="6"/>
  <c r="J132" i="6"/>
  <c r="J97" i="7"/>
  <c r="J137" i="8"/>
  <c r="J147" i="8"/>
  <c r="J142" i="8"/>
  <c r="J97" i="9"/>
  <c r="J155" i="10"/>
  <c r="J140" i="10"/>
  <c r="BK146" i="10"/>
  <c r="J186" i="2"/>
  <c r="J168" i="2"/>
  <c r="BK152" i="2"/>
  <c r="BK140" i="2"/>
  <c r="BK113" i="2"/>
  <c r="J98" i="2"/>
  <c r="J201" i="2"/>
  <c r="BK193" i="2"/>
  <c r="BK189" i="2"/>
  <c r="J225" i="2"/>
  <c r="BK201" i="2"/>
  <c r="J691" i="3"/>
  <c r="J611" i="3"/>
  <c r="J583" i="3"/>
  <c r="J533" i="3"/>
  <c r="BK505" i="3"/>
  <c r="J461" i="3"/>
  <c r="BK392" i="3"/>
  <c r="J352" i="3"/>
  <c r="J302" i="3"/>
  <c r="BK211" i="3"/>
  <c r="J169" i="3"/>
  <c r="BK113" i="3"/>
  <c r="BK672" i="3"/>
  <c r="BK609" i="3"/>
  <c r="BK552" i="3"/>
  <c r="J529" i="3"/>
  <c r="J505" i="3"/>
  <c r="J467" i="3"/>
  <c r="J440" i="3"/>
  <c r="BK408" i="3"/>
  <c r="J374" i="3"/>
  <c r="J283" i="3"/>
  <c r="J219" i="3"/>
  <c r="BK181" i="3"/>
  <c r="J113" i="3"/>
  <c r="BK679" i="3"/>
  <c r="J559" i="3"/>
  <c r="BK526" i="3"/>
  <c r="BK486" i="3"/>
  <c r="BK442" i="3"/>
  <c r="J412" i="3"/>
  <c r="BK367" i="3"/>
  <c r="J242" i="3"/>
  <c r="J181" i="3"/>
  <c r="J159" i="3"/>
  <c r="BK764" i="3"/>
  <c r="J649" i="3"/>
  <c r="J590" i="3"/>
  <c r="J539" i="3"/>
  <c r="J511" i="3"/>
  <c r="BK470" i="3"/>
  <c r="J432" i="3"/>
  <c r="BK388" i="3"/>
  <c r="J370" i="3"/>
  <c r="J334" i="3"/>
  <c r="J185" i="3"/>
  <c r="BK165" i="3"/>
  <c r="J120" i="3"/>
  <c r="J277" i="4"/>
  <c r="J264" i="4"/>
  <c r="BK250" i="4"/>
  <c r="J236" i="4"/>
  <c r="BK108" i="4"/>
  <c r="J261" i="4"/>
  <c r="J250" i="4"/>
  <c r="J234" i="4"/>
  <c r="J223" i="4"/>
  <c r="J214" i="4"/>
  <c r="BK204" i="4"/>
  <c r="J197" i="4"/>
  <c r="J188" i="4"/>
  <c r="BK184" i="4"/>
  <c r="J176" i="4"/>
  <c r="J173" i="4"/>
  <c r="J155" i="4"/>
  <c r="BK147" i="4"/>
  <c r="BK137" i="4"/>
  <c r="BK129" i="4"/>
  <c r="J119" i="4"/>
  <c r="BK111" i="4"/>
  <c r="BK243" i="4"/>
  <c r="J229" i="4"/>
  <c r="J213" i="4"/>
  <c r="BK201" i="4"/>
  <c r="BK194" i="4"/>
  <c r="BK182" i="4"/>
  <c r="J170" i="4"/>
  <c r="BK155" i="4"/>
  <c r="J149" i="4"/>
  <c r="BK136" i="4"/>
  <c r="BK122" i="4"/>
  <c r="J116" i="4"/>
  <c r="J107" i="4"/>
  <c r="BK101" i="4"/>
  <c r="BK261" i="4"/>
  <c r="BK242" i="4"/>
  <c r="J237" i="4"/>
  <c r="BK223" i="4"/>
  <c r="BK213" i="4"/>
  <c r="J207" i="4"/>
  <c r="BK190" i="4"/>
  <c r="J181" i="4"/>
  <c r="J168" i="4"/>
  <c r="J156" i="4"/>
  <c r="BK146" i="4"/>
  <c r="J136" i="4"/>
  <c r="J132" i="4"/>
  <c r="J122" i="4"/>
  <c r="BK116" i="4"/>
  <c r="J104" i="4"/>
  <c r="BK201" i="5"/>
  <c r="J191" i="5"/>
  <c r="J182" i="5"/>
  <c r="BK170" i="5"/>
  <c r="J162" i="5"/>
  <c r="J156" i="5"/>
  <c r="J149" i="5"/>
  <c r="J144" i="5"/>
  <c r="J139" i="5"/>
  <c r="BK133" i="5"/>
  <c r="BK129" i="5"/>
  <c r="J121" i="5"/>
  <c r="BK116" i="5"/>
  <c r="BK111" i="5"/>
  <c r="J106" i="5"/>
  <c r="J103" i="5"/>
  <c r="BK96" i="5"/>
  <c r="BK90" i="5"/>
  <c r="BK255" i="5"/>
  <c r="J248" i="5"/>
  <c r="J238" i="5"/>
  <c r="BK230" i="5"/>
  <c r="BK216" i="5"/>
  <c r="BK207" i="5"/>
  <c r="BK203" i="5"/>
  <c r="J193" i="5"/>
  <c r="BK177" i="5"/>
  <c r="J170" i="5"/>
  <c r="J163" i="5"/>
  <c r="J153" i="5"/>
  <c r="J143" i="5"/>
  <c r="J133" i="5"/>
  <c r="BK125" i="5"/>
  <c r="BK117" i="5"/>
  <c r="BK103" i="5"/>
  <c r="J96" i="5"/>
  <c r="BK93" i="5"/>
  <c r="BK252" i="5"/>
  <c r="BK246" i="5"/>
  <c r="J236" i="5"/>
  <c r="J228" i="5"/>
  <c r="BK217" i="5"/>
  <c r="BK259" i="5"/>
  <c r="J250" i="5"/>
  <c r="BK242" i="5"/>
  <c r="BK229" i="5"/>
  <c r="BK223" i="5"/>
  <c r="J215" i="5"/>
  <c r="J201" i="5"/>
  <c r="J192" i="5"/>
  <c r="BK182" i="5"/>
  <c r="BK176" i="5"/>
  <c r="BK163" i="5"/>
  <c r="J150" i="5"/>
  <c r="BK145" i="5"/>
  <c r="J135" i="5"/>
  <c r="BK124" i="5"/>
  <c r="J111" i="5"/>
  <c r="BK98" i="5"/>
  <c r="J130" i="6"/>
  <c r="J122" i="6"/>
  <c r="J112" i="6"/>
  <c r="BK104" i="6"/>
  <c r="J98" i="6"/>
  <c r="J85" i="6"/>
  <c r="BK135" i="6"/>
  <c r="J126" i="6"/>
  <c r="BK116" i="6"/>
  <c r="BK102" i="6"/>
  <c r="BK95" i="6"/>
  <c r="BK85" i="6"/>
  <c r="BK130" i="6"/>
  <c r="J121" i="6"/>
  <c r="J113" i="6"/>
  <c r="J84" i="6"/>
  <c r="BK223" i="7"/>
  <c r="BK212" i="7"/>
  <c r="J193" i="7"/>
  <c r="J179" i="7"/>
  <c r="BK150" i="7"/>
  <c r="J100" i="7"/>
  <c r="J218" i="7"/>
  <c r="J205" i="7"/>
  <c r="J109" i="7"/>
  <c r="J194" i="7"/>
  <c r="BK160" i="7"/>
  <c r="J137" i="7"/>
  <c r="J230" i="7"/>
  <c r="J198" i="7"/>
  <c r="J186" i="8"/>
  <c r="BK174" i="8"/>
  <c r="J164" i="8"/>
  <c r="BK151" i="8"/>
  <c r="BK139" i="8"/>
  <c r="BK119" i="8"/>
  <c r="BK113" i="8"/>
  <c r="J107" i="8"/>
  <c r="BK184" i="8"/>
  <c r="BK173" i="8"/>
  <c r="J155" i="8"/>
  <c r="BK138" i="8"/>
  <c r="BK123" i="8"/>
  <c r="BK107" i="8"/>
  <c r="BK98" i="8"/>
  <c r="BK164" i="8"/>
  <c r="J152" i="8"/>
  <c r="BK140" i="8"/>
  <c r="J130" i="8"/>
  <c r="J118" i="8"/>
  <c r="J98" i="8"/>
  <c r="J130" i="9"/>
  <c r="BK115" i="9"/>
  <c r="BK94" i="9"/>
  <c r="J125" i="9"/>
  <c r="BK107" i="9"/>
  <c r="J92" i="9"/>
  <c r="BK117" i="9"/>
  <c r="J100" i="9"/>
  <c r="BK167" i="10"/>
  <c r="BK148" i="10"/>
  <c r="BK139" i="10"/>
  <c r="J128" i="10"/>
  <c r="BK110" i="10"/>
  <c r="J99" i="10"/>
  <c r="BK170" i="10"/>
  <c r="J165" i="10"/>
  <c r="BK152" i="10"/>
  <c r="J136" i="10"/>
  <c r="BK128" i="10"/>
  <c r="BK115" i="10"/>
  <c r="BK106" i="10"/>
  <c r="BK172" i="10"/>
  <c r="J157" i="10"/>
  <c r="J151" i="10"/>
  <c r="J144" i="10"/>
  <c r="BK134" i="10"/>
  <c r="J127" i="10"/>
  <c r="J116" i="10"/>
  <c r="J103" i="10"/>
  <c r="J90" i="11"/>
  <c r="BK94" i="11"/>
  <c r="J240" i="5"/>
  <c r="BK232" i="5"/>
  <c r="J221" i="5"/>
  <c r="J210" i="5"/>
  <c r="J200" i="5"/>
  <c r="J180" i="5"/>
  <c r="J173" i="5"/>
  <c r="J165" i="5"/>
  <c r="BK134" i="5"/>
  <c r="J124" i="5"/>
  <c r="J122" i="5"/>
  <c r="BK108" i="5"/>
  <c r="J102" i="5"/>
  <c r="J171" i="2"/>
  <c r="J162" i="2"/>
  <c r="BK144" i="2"/>
  <c r="J135" i="2"/>
  <c r="J113" i="2"/>
  <c r="J206" i="2"/>
  <c r="J672" i="3"/>
  <c r="J599" i="3"/>
  <c r="J565" i="3"/>
  <c r="BK502" i="3"/>
  <c r="BK448" i="3"/>
  <c r="BK370" i="3"/>
  <c r="BK247" i="3"/>
  <c r="J177" i="3"/>
  <c r="J764" i="3"/>
  <c r="BK611" i="3"/>
  <c r="BK561" i="3"/>
  <c r="J487" i="3"/>
  <c r="J477" i="3"/>
  <c r="J442" i="3"/>
  <c r="BK423" i="3"/>
  <c r="J380" i="3"/>
  <c r="BK272" i="3"/>
  <c r="BK201" i="3"/>
  <c r="BK129" i="3"/>
  <c r="BK651" i="3"/>
  <c r="BK555" i="3"/>
  <c r="J499" i="3"/>
  <c r="J455" i="3"/>
  <c r="J404" i="3"/>
  <c r="J201" i="3"/>
  <c r="BK150" i="3"/>
  <c r="BK603" i="3"/>
  <c r="BK565" i="3"/>
  <c r="BK516" i="3"/>
  <c r="BK477" i="3"/>
  <c r="BK444" i="3"/>
  <c r="BK383" i="3"/>
  <c r="BK164" i="2"/>
  <c r="BK148" i="2"/>
  <c r="J140" i="2"/>
  <c r="BK117" i="2"/>
  <c r="J94" i="2"/>
  <c r="BK693" i="3"/>
  <c r="BK649" i="3"/>
  <c r="J586" i="3"/>
  <c r="J543" i="3"/>
  <c r="BK515" i="3"/>
  <c r="J399" i="3"/>
  <c r="J383" i="3"/>
  <c r="BK330" i="3"/>
  <c r="BK189" i="3"/>
  <c r="BK117" i="3"/>
  <c r="BK654" i="3"/>
  <c r="BK599" i="3"/>
  <c r="BK519" i="3"/>
  <c r="BK508" i="3"/>
  <c r="BK95" i="2"/>
  <c r="J388" i="3"/>
  <c r="BK455" i="3"/>
  <c r="J367" i="3"/>
  <c r="J236" i="3"/>
  <c r="BK761" i="3"/>
  <c r="BK586" i="3"/>
  <c r="J519" i="3"/>
  <c r="BK440" i="3"/>
  <c r="J379" i="3"/>
  <c r="BK254" i="3"/>
  <c r="BK193" i="3"/>
  <c r="J164" i="3"/>
  <c r="J703" i="3"/>
  <c r="J588" i="3"/>
  <c r="BK499" i="3"/>
  <c r="BK467" i="3"/>
  <c r="J406" i="3"/>
  <c r="BK374" i="3"/>
  <c r="J337" i="3"/>
  <c r="J254" i="3"/>
  <c r="BK173" i="3"/>
  <c r="J142" i="3"/>
  <c r="J292" i="4"/>
  <c r="BK260" i="4"/>
  <c r="BK247" i="4"/>
  <c r="J241" i="4"/>
  <c r="BK224" i="4"/>
  <c r="BK164" i="4"/>
  <c r="BK286" i="4"/>
  <c r="J259" i="4"/>
  <c r="BK253" i="4"/>
  <c r="BK237" i="4"/>
  <c r="BK226" i="4"/>
  <c r="J216" i="4"/>
  <c r="J205" i="4"/>
  <c r="J200" i="4"/>
  <c r="BK192" i="4"/>
  <c r="BK185" i="4"/>
  <c r="BK177" i="4"/>
  <c r="BK168" i="4"/>
  <c r="BK157" i="4"/>
  <c r="BK148" i="4"/>
  <c r="J140" i="4"/>
  <c r="J130" i="4"/>
  <c r="BK120" i="4"/>
  <c r="J110" i="4"/>
  <c r="BK107" i="4"/>
  <c r="J105" i="4"/>
  <c r="BK102" i="4"/>
  <c r="BK100" i="4"/>
  <c r="J99" i="4"/>
  <c r="BK295" i="4"/>
  <c r="BK292" i="4"/>
  <c r="J274" i="4"/>
  <c r="BK268" i="4"/>
  <c r="BK264" i="4"/>
  <c r="BK262" i="4"/>
  <c r="BK240" i="4"/>
  <c r="BK231" i="4"/>
  <c r="J218" i="4"/>
  <c r="BK207" i="4"/>
  <c r="BK197" i="4"/>
  <c r="J185" i="4"/>
  <c r="BK167" i="4"/>
  <c r="BK158" i="4"/>
  <c r="J142" i="4"/>
  <c r="BK135" i="4"/>
  <c r="BK118" i="4"/>
  <c r="BK104" i="4"/>
  <c r="BK274" i="4"/>
  <c r="BK248" i="4"/>
  <c r="J240" i="4"/>
  <c r="BK232" i="4"/>
  <c r="J224" i="4"/>
  <c r="BK217" i="4"/>
  <c r="BK205" i="4"/>
  <c r="J202" i="4"/>
  <c r="J182" i="4"/>
  <c r="BK176" i="4"/>
  <c r="BK162" i="4"/>
  <c r="J152" i="4"/>
  <c r="J141" i="4"/>
  <c r="BK133" i="4"/>
  <c r="BK124" i="4"/>
  <c r="J118" i="4"/>
  <c r="J109" i="4"/>
  <c r="BK208" i="5"/>
  <c r="BK192" i="5"/>
  <c r="BK183" i="5"/>
  <c r="BK171" i="5"/>
  <c r="J244" i="5"/>
  <c r="J257" i="5"/>
  <c r="BK184" i="5"/>
  <c r="J164" i="5"/>
  <c r="J93" i="5"/>
  <c r="J104" i="6"/>
  <c r="BK129" i="7"/>
  <c r="BK180" i="8"/>
  <c r="BK105" i="8"/>
  <c r="BK103" i="8"/>
  <c r="J102" i="8"/>
  <c r="J136" i="9"/>
  <c r="J112" i="10"/>
  <c r="BK111" i="10"/>
  <c r="J105" i="10"/>
  <c r="BK117" i="10"/>
  <c r="BK171" i="2"/>
  <c r="BK162" i="2"/>
  <c r="J148" i="2"/>
  <c r="J124" i="2"/>
  <c r="J109" i="2"/>
  <c r="BK94" i="2"/>
  <c r="BK234" i="2"/>
  <c r="BK186" i="2"/>
  <c r="BK206" i="2"/>
  <c r="BK700" i="3"/>
  <c r="BK668" i="3"/>
  <c r="J596" i="3"/>
  <c r="J551" i="3"/>
  <c r="BK518" i="3"/>
  <c r="BK482" i="3"/>
  <c r="J429" i="3"/>
  <c r="BK406" i="3"/>
  <c r="BK380" i="3"/>
  <c r="BK334" i="3"/>
  <c r="BK236" i="3"/>
  <c r="BK185" i="3"/>
  <c r="BK126" i="3"/>
  <c r="J679" i="3"/>
  <c r="J651" i="3"/>
  <c r="J594" i="3"/>
  <c r="BK539" i="3"/>
  <c r="J518" i="3"/>
  <c r="J486" i="3"/>
  <c r="J448" i="3"/>
  <c r="BK429" i="3"/>
  <c r="J387" i="3"/>
  <c r="BK349" i="3"/>
  <c r="BK240" i="3"/>
  <c r="J197" i="3"/>
  <c r="BK132" i="3"/>
  <c r="BK703" i="3"/>
  <c r="J609" i="3"/>
  <c r="J535" i="3"/>
  <c r="BK511" i="3"/>
  <c r="J470" i="3"/>
  <c r="J434" i="3"/>
  <c r="BK395" i="3"/>
  <c r="BK292" i="3"/>
  <c r="J211" i="3"/>
  <c r="J173" i="3"/>
  <c r="BK136" i="3"/>
  <c r="J693" i="3"/>
  <c r="J607" i="3"/>
  <c r="J552" i="3"/>
  <c r="BK517" i="3"/>
  <c r="BK487" i="3"/>
  <c r="BK461" i="3"/>
  <c r="BK412" i="3"/>
  <c r="BK379" i="3"/>
  <c r="J343" i="3"/>
  <c r="J292" i="3"/>
  <c r="BK228" i="3"/>
  <c r="J150" i="3"/>
  <c r="J132" i="3"/>
  <c r="J286" i="4"/>
  <c r="J257" i="4"/>
  <c r="J242" i="4"/>
  <c r="J184" i="4"/>
  <c r="BK277" i="4"/>
  <c r="BK254" i="4"/>
  <c r="J239" i="4"/>
  <c r="BK229" i="4"/>
  <c r="J217" i="4"/>
  <c r="J208" i="4"/>
  <c r="J201" i="4"/>
  <c r="J194" i="4"/>
  <c r="J187" i="4"/>
  <c r="BK179" i="4"/>
  <c r="J167" i="4"/>
  <c r="BK159" i="4"/>
  <c r="BK149" i="4"/>
  <c r="BK141" i="4"/>
  <c r="J133" i="4"/>
  <c r="J125" i="4"/>
  <c r="BK114" i="4"/>
  <c r="BK252" i="4"/>
  <c r="J233" i="4"/>
  <c r="J219" i="4"/>
  <c r="BK208" i="4"/>
  <c r="J198" i="4"/>
  <c r="J189" i="4"/>
  <c r="BK165" i="4"/>
  <c r="J162" i="4"/>
  <c r="J153" i="4"/>
  <c r="BK143" i="4"/>
  <c r="BK132" i="4"/>
  <c r="BK113" i="4"/>
  <c r="BK105" i="4"/>
  <c r="J280" i="4"/>
  <c r="J252" i="4"/>
  <c r="BK239" i="4"/>
  <c r="BK233" i="4"/>
  <c r="J228" i="4"/>
  <c r="BK219" i="4"/>
  <c r="J203" i="4"/>
  <c r="J195" i="4"/>
  <c r="BK183" i="4"/>
  <c r="J178" i="4"/>
  <c r="BK160" i="4"/>
  <c r="J150" i="4"/>
  <c r="BK140" i="4"/>
  <c r="J129" i="4"/>
  <c r="BK119" i="4"/>
  <c r="J113" i="4"/>
  <c r="BK204" i="5"/>
  <c r="BK195" i="5"/>
  <c r="J188" i="5"/>
  <c r="BK173" i="5"/>
  <c r="J167" i="5"/>
  <c r="BK159" i="5"/>
  <c r="J151" i="5"/>
  <c r="J147" i="5"/>
  <c r="BK141" i="5"/>
  <c r="BK136" i="5"/>
  <c r="J131" i="5"/>
  <c r="J123" i="5"/>
  <c r="BK118" i="5"/>
  <c r="J113" i="5"/>
  <c r="J109" i="5"/>
  <c r="J105" i="5"/>
  <c r="J98" i="5"/>
  <c r="J92" i="5"/>
  <c r="J260" i="5"/>
  <c r="J253" i="5"/>
  <c r="J242" i="5"/>
  <c r="J233" i="5"/>
  <c r="BK226" i="5"/>
  <c r="J211" i="5"/>
  <c r="BK205" i="5"/>
  <c r="J198" i="5"/>
  <c r="J181" i="5"/>
  <c r="J174" i="5"/>
  <c r="J168" i="5"/>
  <c r="J158" i="5"/>
  <c r="BK147" i="5"/>
  <c r="BK138" i="5"/>
  <c r="J129" i="5"/>
  <c r="BK121" i="5"/>
  <c r="BK106" i="5"/>
  <c r="J100" i="5"/>
  <c r="BK262" i="5"/>
  <c r="BK257" i="5"/>
  <c r="BK248" i="5"/>
  <c r="J239" i="5"/>
  <c r="J232" i="5"/>
  <c r="BK221" i="5"/>
  <c r="BK212" i="5"/>
  <c r="J255" i="5"/>
  <c r="J247" i="5"/>
  <c r="J237" i="5"/>
  <c r="J226" i="5"/>
  <c r="J219" i="5"/>
  <c r="BK211" i="5"/>
  <c r="J197" i="5"/>
  <c r="BK188" i="5"/>
  <c r="BK179" i="5"/>
  <c r="BK172" i="5"/>
  <c r="J159" i="5"/>
  <c r="J146" i="5"/>
  <c r="J140" i="5"/>
  <c r="BK130" i="5"/>
  <c r="J114" i="5"/>
  <c r="J108" i="5"/>
  <c r="J136" i="6"/>
  <c r="BK125" i="6"/>
  <c r="J117" i="6"/>
  <c r="BK108" i="6"/>
  <c r="J101" i="6"/>
  <c r="BK92" i="6"/>
  <c r="BK137" i="6"/>
  <c r="BK129" i="6"/>
  <c r="BK121" i="6"/>
  <c r="BK111" i="6"/>
  <c r="J99" i="6"/>
  <c r="J93" i="6"/>
  <c r="BK89" i="6"/>
  <c r="J137" i="6"/>
  <c r="J127" i="6"/>
  <c r="BK117" i="6"/>
  <c r="J108" i="6"/>
  <c r="J232" i="7"/>
  <c r="BK218" i="7"/>
  <c r="BK202" i="7"/>
  <c r="BK186" i="7"/>
  <c r="BK164" i="7"/>
  <c r="BK139" i="7"/>
  <c r="J238" i="7"/>
  <c r="BK211" i="7"/>
  <c r="BK190" i="7"/>
  <c r="BK181" i="7"/>
  <c r="J160" i="7"/>
  <c r="BK144" i="7"/>
  <c r="BK133" i="7"/>
  <c r="BK125" i="7"/>
  <c r="J102" i="7"/>
  <c r="J227" i="7"/>
  <c r="J212" i="7"/>
  <c r="BK204" i="7"/>
  <c r="J186" i="7"/>
  <c r="BK170" i="7"/>
  <c r="BK148" i="7"/>
  <c r="J125" i="7"/>
  <c r="BK103" i="7"/>
  <c r="BK214" i="7"/>
  <c r="J176" i="7"/>
  <c r="BK107" i="7"/>
  <c r="J181" i="8"/>
  <c r="BK169" i="8"/>
  <c r="J156" i="8"/>
  <c r="BK144" i="8"/>
  <c r="J124" i="8"/>
  <c r="J115" i="8"/>
  <c r="J109" i="8"/>
  <c r="J187" i="8"/>
  <c r="BK178" i="8"/>
  <c r="J162" i="8"/>
  <c r="BK143" i="8"/>
  <c r="BK133" i="8"/>
  <c r="J116" i="8"/>
  <c r="J103" i="8"/>
  <c r="J169" i="8"/>
  <c r="J159" i="8"/>
  <c r="BK147" i="8"/>
  <c r="BK136" i="8"/>
  <c r="J121" i="8"/>
  <c r="BK111" i="8"/>
  <c r="J105" i="8"/>
  <c r="BK125" i="9"/>
  <c r="J109" i="9"/>
  <c r="J131" i="9"/>
  <c r="BK121" i="9"/>
  <c r="BK100" i="9"/>
  <c r="BK123" i="9"/>
  <c r="J107" i="9"/>
  <c r="BK88" i="9"/>
  <c r="BK160" i="10"/>
  <c r="BK144" i="10"/>
  <c r="BK133" i="10"/>
  <c r="BK116" i="10"/>
  <c r="J107" i="10"/>
  <c r="J175" i="10"/>
  <c r="BK169" i="10"/>
  <c r="BK157" i="10"/>
  <c r="BK141" i="10"/>
  <c r="J132" i="10"/>
  <c r="BK122" i="10"/>
  <c r="J110" i="10"/>
  <c r="BK99" i="10"/>
  <c r="BK166" i="10"/>
  <c r="J154" i="10"/>
  <c r="J148" i="10"/>
  <c r="J139" i="10"/>
  <c r="J131" i="10"/>
  <c r="J123" i="10"/>
  <c r="J113" i="10"/>
  <c r="BK98" i="10"/>
  <c r="J94" i="11"/>
  <c r="BK249" i="5"/>
  <c r="BK236" i="5"/>
  <c r="BK227" i="5"/>
  <c r="BK214" i="5"/>
  <c r="J206" i="5"/>
  <c r="J204" i="5"/>
  <c r="J194" i="5"/>
  <c r="BK186" i="5"/>
  <c r="J176" i="5"/>
  <c r="BK169" i="5"/>
  <c r="J160" i="5"/>
  <c r="J155" i="5"/>
  <c r="BK149" i="5"/>
  <c r="BK144" i="5"/>
  <c r="BK139" i="5"/>
  <c r="BK128" i="5"/>
  <c r="J118" i="5"/>
  <c r="BK105" i="5"/>
  <c r="BK99" i="5"/>
  <c r="BK95" i="5"/>
  <c r="J90" i="5"/>
  <c r="BK258" i="5"/>
  <c r="BK254" i="5"/>
  <c r="BK250" i="5"/>
  <c r="J245" i="5"/>
  <c r="BK238" i="5"/>
  <c r="BK235" i="5"/>
  <c r="J230" i="5"/>
  <c r="J223" i="5"/>
  <c r="J218" i="5"/>
  <c r="J214" i="5"/>
  <c r="BK210" i="5"/>
  <c r="J262" i="5"/>
  <c r="BK253" i="5"/>
  <c r="J249" i="5"/>
  <c r="BK245" i="5"/>
  <c r="BK240" i="5"/>
  <c r="BK233" i="5"/>
  <c r="BK228" i="5"/>
  <c r="J224" i="5"/>
  <c r="J220" i="5"/>
  <c r="J216" i="5"/>
  <c r="J212" i="5"/>
  <c r="J207" i="5"/>
  <c r="BK200" i="5"/>
  <c r="J195" i="5"/>
  <c r="BK191" i="5"/>
  <c r="J186" i="5"/>
  <c r="BK181" i="5"/>
  <c r="J177" i="5"/>
  <c r="BK174" i="5"/>
  <c r="J166" i="5"/>
  <c r="J161" i="5"/>
  <c r="BK156" i="5"/>
  <c r="BK148" i="5"/>
  <c r="J142" i="5"/>
  <c r="J138" i="5"/>
  <c r="J134" i="5"/>
  <c r="J128" i="5"/>
  <c r="J116" i="5"/>
  <c r="BK113" i="5"/>
  <c r="J110" i="5"/>
  <c r="BK101" i="5"/>
  <c r="J95" i="5"/>
  <c r="J135" i="6"/>
  <c r="BK128" i="6"/>
  <c r="J124" i="6"/>
  <c r="J120" i="6"/>
  <c r="J116" i="6"/>
  <c r="BK110" i="6"/>
  <c r="BK106" i="6"/>
  <c r="BK103" i="6"/>
  <c r="BK100" i="6"/>
  <c r="BK94" i="6"/>
  <c r="BK91" i="6"/>
  <c r="BK84" i="6"/>
  <c r="BK136" i="6"/>
  <c r="J131" i="6"/>
  <c r="BK122" i="6"/>
  <c r="BK118" i="6"/>
  <c r="BK113" i="6"/>
  <c r="BK109" i="6"/>
  <c r="J103" i="6"/>
  <c r="J100" i="6"/>
  <c r="BK97" i="6"/>
  <c r="J92" i="6"/>
  <c r="J87" i="6"/>
  <c r="J82" i="6"/>
  <c r="J134" i="6"/>
  <c r="J129" i="6"/>
  <c r="J125" i="6"/>
  <c r="J118" i="6"/>
  <c r="BK114" i="6"/>
  <c r="J111" i="6"/>
  <c r="J110" i="6"/>
  <c r="BK86" i="6"/>
  <c r="BK82" i="6"/>
  <c r="J225" i="7"/>
  <c r="J219" i="7"/>
  <c r="J214" i="7"/>
  <c r="BK207" i="7"/>
  <c r="BK198" i="7"/>
  <c r="J191" i="7"/>
  <c r="BK182" i="7"/>
  <c r="BK166" i="7"/>
  <c r="BK156" i="7"/>
  <c r="J144" i="7"/>
  <c r="BK116" i="7"/>
  <c r="BK238" i="7"/>
  <c r="BK219" i="7"/>
  <c r="BK209" i="7"/>
  <c r="BK194" i="7"/>
  <c r="J182" i="7"/>
  <c r="J164" i="7"/>
  <c r="BK153" i="7"/>
  <c r="BK141" i="7"/>
  <c r="BK137" i="7"/>
  <c r="BK112" i="7"/>
  <c r="J103" i="7"/>
  <c r="BK97" i="7"/>
  <c r="BK225" i="7"/>
  <c r="J223" i="7"/>
  <c r="BK205" i="7"/>
  <c r="J190" i="7"/>
  <c r="BK174" i="7"/>
  <c r="BK162" i="7"/>
  <c r="J156" i="7"/>
  <c r="BK146" i="7"/>
  <c r="J129" i="7"/>
  <c r="BK102" i="7"/>
  <c r="BK227" i="7"/>
  <c r="J204" i="7"/>
  <c r="BK178" i="7"/>
  <c r="J153" i="7"/>
  <c r="J184" i="8"/>
  <c r="J178" i="8"/>
  <c r="J173" i="8"/>
  <c r="BK166" i="8"/>
  <c r="J161" i="8"/>
  <c r="BK155" i="8"/>
  <c r="BK149" i="8"/>
  <c r="J141" i="8"/>
  <c r="J126" i="8"/>
  <c r="BK120" i="8"/>
  <c r="BK118" i="8"/>
  <c r="BK114" i="8"/>
  <c r="J110" i="8"/>
  <c r="J108" i="8"/>
  <c r="BK104" i="8"/>
  <c r="J183" i="8"/>
  <c r="BK181" i="8"/>
  <c r="J176" i="8"/>
  <c r="BK167" i="8"/>
  <c r="J160" i="8"/>
  <c r="J149" i="8"/>
  <c r="J146" i="8"/>
  <c r="J140" i="8"/>
  <c r="J136" i="8"/>
  <c r="BK130" i="8"/>
  <c r="J122" i="8"/>
  <c r="J113" i="8"/>
  <c r="BK102" i="8"/>
  <c r="BK100" i="8"/>
  <c r="J171" i="8"/>
  <c r="J166" i="8"/>
  <c r="BK160" i="8"/>
  <c r="BK153" i="8"/>
  <c r="J143" i="8"/>
  <c r="BK137" i="8"/>
  <c r="J133" i="8"/>
  <c r="BK126" i="8"/>
  <c r="J120" i="8"/>
  <c r="BK115" i="8"/>
  <c r="BK110" i="8"/>
  <c r="J104" i="8"/>
  <c r="J100" i="8"/>
  <c r="BK141" i="8"/>
  <c r="BK131" i="9"/>
  <c r="BK127" i="9"/>
  <c r="J117" i="9"/>
  <c r="J111" i="9"/>
  <c r="J88" i="9"/>
  <c r="J133" i="9"/>
  <c r="J127" i="9"/>
  <c r="J115" i="9"/>
  <c r="J94" i="9"/>
  <c r="J90" i="9"/>
  <c r="BK133" i="9"/>
  <c r="J121" i="9"/>
  <c r="BK112" i="9"/>
  <c r="BK105" i="9"/>
  <c r="BK92" i="9"/>
  <c r="J169" i="10"/>
  <c r="BK163" i="10"/>
  <c r="BK154" i="10"/>
  <c r="BK147" i="10"/>
  <c r="J142" i="10"/>
  <c r="J137" i="10"/>
  <c r="BK130" i="10"/>
  <c r="J124" i="10"/>
  <c r="BK113" i="10"/>
  <c r="J108" i="10"/>
  <c r="J100" i="10"/>
  <c r="J98" i="10"/>
  <c r="J172" i="10"/>
  <c r="J168" i="10"/>
  <c r="BK161" i="10"/>
  <c r="BK153" i="10"/>
  <c r="J145" i="10"/>
  <c r="BK137" i="10"/>
  <c r="J133" i="10"/>
  <c r="BK127" i="10"/>
  <c r="BK123" i="10"/>
  <c r="J117" i="10"/>
  <c r="J111" i="10"/>
  <c r="BK108" i="10"/>
  <c r="BK103" i="10"/>
  <c r="BK175" i="10"/>
  <c r="J170" i="10"/>
  <c r="BK165" i="10"/>
  <c r="J156" i="10"/>
  <c r="J153" i="10"/>
  <c r="J149" i="10"/>
  <c r="BK145" i="10"/>
  <c r="BK140" i="10"/>
  <c r="BK136" i="10"/>
  <c r="BK132" i="10"/>
  <c r="J130" i="10"/>
  <c r="J126" i="10"/>
  <c r="BK124" i="10"/>
  <c r="J119" i="10"/>
  <c r="BK112" i="10"/>
  <c r="J106" i="10"/>
  <c r="BK100" i="10"/>
  <c r="J92" i="11"/>
  <c r="BK90" i="11"/>
  <c r="BK246" i="2"/>
  <c r="BK168" i="2"/>
  <c r="J164" i="2"/>
  <c r="J160" i="2"/>
  <c r="J152" i="2"/>
  <c r="J144" i="2"/>
  <c r="BK135" i="2"/>
  <c r="BK124" i="2"/>
  <c r="J117" i="2"/>
  <c r="BK109" i="2"/>
  <c r="BK98" i="2"/>
  <c r="J95" i="2"/>
  <c r="BK160" i="2"/>
  <c r="J246" i="2"/>
  <c r="J234" i="2"/>
  <c r="J193" i="2"/>
  <c r="J189" i="2"/>
  <c r="J176" i="2"/>
  <c r="BK230" i="2"/>
  <c r="J230" i="2"/>
  <c r="BK225" i="2"/>
  <c r="BK214" i="2"/>
  <c r="J214" i="2"/>
  <c r="J761" i="3"/>
  <c r="BK674" i="3"/>
  <c r="J654" i="3"/>
  <c r="BK590" i="3"/>
  <c r="BK588" i="3"/>
  <c r="J555" i="3"/>
  <c r="BK535" i="3"/>
  <c r="BK529" i="3"/>
  <c r="J516" i="3"/>
  <c r="J488" i="3"/>
  <c r="BK463" i="3"/>
  <c r="J444" i="3"/>
  <c r="BK415" i="3"/>
  <c r="J395" i="3"/>
  <c r="BK385" i="3"/>
  <c r="BK361" i="3"/>
  <c r="BK337" i="3"/>
  <c r="BK323" i="3"/>
  <c r="J240" i="3"/>
  <c r="J232" i="3"/>
  <c r="J210" i="3"/>
  <c r="BK159" i="3"/>
  <c r="BK120" i="3"/>
  <c r="BK105" i="3"/>
  <c r="J676" i="3"/>
  <c r="J668" i="3"/>
  <c r="BK644" i="3"/>
  <c r="J603" i="3"/>
  <c r="BK596" i="3"/>
  <c r="BK559" i="3"/>
  <c r="J547" i="3"/>
  <c r="J523" i="3"/>
  <c r="J517" i="3"/>
  <c r="J502" i="3"/>
  <c r="J482" i="3"/>
  <c r="J452" i="3"/>
  <c r="BK436" i="3"/>
  <c r="BK426" i="3"/>
  <c r="BK404" i="3"/>
  <c r="BK375" i="3"/>
  <c r="J361" i="3"/>
  <c r="J341" i="3"/>
  <c r="BK242" i="3"/>
  <c r="BK215" i="3"/>
  <c r="J193" i="3"/>
  <c r="J136" i="3"/>
  <c r="BK124" i="3"/>
  <c r="BK109" i="3"/>
  <c r="J700" i="3"/>
  <c r="BK691" i="3"/>
  <c r="J646" i="3"/>
  <c r="J561" i="3"/>
  <c r="BK551" i="3"/>
  <c r="BK530" i="3"/>
  <c r="BK520" i="3"/>
  <c r="J508" i="3"/>
  <c r="J481" i="3"/>
  <c r="J457" i="3"/>
  <c r="J436" i="3"/>
  <c r="J415" i="3"/>
  <c r="BK399" i="3"/>
  <c r="BK387" i="3"/>
  <c r="BK352" i="3"/>
  <c r="BK283" i="3"/>
  <c r="BK232" i="3"/>
  <c r="BK197" i="3"/>
  <c r="BK177" i="3"/>
  <c r="J165" i="3"/>
  <c r="J154" i="3"/>
  <c r="J124" i="3"/>
  <c r="J105" i="3"/>
  <c r="BK696" i="3"/>
  <c r="BK676" i="3"/>
  <c r="J644" i="3"/>
  <c r="BK594" i="3"/>
  <c r="BK583" i="3"/>
  <c r="BK547" i="3"/>
  <c r="BK523" i="3"/>
  <c r="J515" i="3"/>
  <c r="BK488" i="3"/>
  <c r="J474" i="3"/>
  <c r="J463" i="3"/>
  <c r="BK452" i="3"/>
  <c r="J426" i="3"/>
  <c r="J423" i="3"/>
  <c r="J408" i="3"/>
  <c r="J385" i="3"/>
  <c r="J375" i="3"/>
  <c r="J349" i="3"/>
  <c r="BK341" i="3"/>
  <c r="J330" i="3"/>
  <c r="J272" i="3"/>
  <c r="J247" i="3"/>
  <c r="BK210" i="3"/>
  <c r="BK164" i="3"/>
  <c r="J148" i="3"/>
  <c r="J129" i="3"/>
  <c r="J117" i="3"/>
  <c r="BK283" i="4"/>
  <c r="J265" i="4"/>
  <c r="BK259" i="4"/>
  <c r="BK251" i="4"/>
  <c r="BK246" i="4"/>
  <c r="J238" i="4"/>
  <c r="BK215" i="4"/>
  <c r="BK150" i="4"/>
  <c r="BK280" i="4"/>
  <c r="J260" i="4"/>
  <c r="BK257" i="4"/>
  <c r="J251" i="4"/>
  <c r="J245" i="4"/>
  <c r="J235" i="4"/>
  <c r="J230" i="4"/>
  <c r="BK225" i="4"/>
  <c r="J220" i="4"/>
  <c r="J215" i="4"/>
  <c r="J210" i="4"/>
  <c r="J206" i="4"/>
  <c r="BK203" i="4"/>
  <c r="BK198" i="4"/>
  <c r="BK195" i="4"/>
  <c r="J191" i="4"/>
  <c r="BK187" i="4"/>
  <c r="J186" i="4"/>
  <c r="J183" i="4"/>
  <c r="BK178" i="4"/>
  <c r="J175" i="4"/>
  <c r="BK170" i="4"/>
  <c r="J165" i="4"/>
  <c r="J158" i="4"/>
  <c r="BK156" i="4"/>
  <c r="J151" i="4"/>
  <c r="J144" i="4"/>
  <c r="BK139" i="4"/>
  <c r="J134" i="4"/>
  <c r="J131" i="4"/>
  <c r="J127" i="4"/>
  <c r="J124" i="4"/>
  <c r="BK117" i="4"/>
  <c r="BK112" i="4"/>
  <c r="J255" i="4"/>
  <c r="BK245" i="4"/>
  <c r="BK234" i="4"/>
  <c r="BK230" i="4"/>
  <c r="J226" i="4"/>
  <c r="BK214" i="4"/>
  <c r="BK210" i="4"/>
  <c r="BK206" i="4"/>
  <c r="BK199" i="4"/>
  <c r="BK196" i="4"/>
  <c r="BK191" i="4"/>
  <c r="BK186" i="4"/>
  <c r="J180" i="4"/>
  <c r="BK166" i="4"/>
  <c r="J164" i="4"/>
  <c r="J160" i="4"/>
  <c r="BK154" i="4"/>
  <c r="BK151" i="4"/>
  <c r="BK144" i="4"/>
  <c r="BK138" i="4"/>
  <c r="BK134" i="4"/>
  <c r="BK126" i="4"/>
  <c r="BK121" i="4"/>
  <c r="J114" i="4"/>
  <c r="J111" i="4"/>
  <c r="BK106" i="4"/>
  <c r="BK103" i="4"/>
  <c r="BK99" i="4"/>
  <c r="J262" i="4"/>
  <c r="J253" i="4"/>
  <c r="J246" i="4"/>
  <c r="BK241" i="4"/>
  <c r="BK238" i="4"/>
  <c r="BK235" i="4"/>
  <c r="J231" i="4"/>
  <c r="BK222" i="4"/>
  <c r="BK218" i="4"/>
  <c r="BK216" i="4"/>
  <c r="BK211" i="4"/>
  <c r="J204" i="4"/>
  <c r="J199" i="4"/>
  <c r="J192" i="4"/>
  <c r="BK188" i="4"/>
  <c r="BK180" i="4"/>
  <c r="J177" i="4"/>
  <c r="BK175" i="4"/>
  <c r="J166" i="4"/>
  <c r="J159" i="4"/>
  <c r="J154" i="4"/>
  <c r="J147" i="4"/>
  <c r="J143" i="4"/>
  <c r="J139" i="4"/>
  <c r="J135" i="4"/>
  <c r="BK131" i="4"/>
  <c r="BK127" i="4"/>
  <c r="J121" i="4"/>
  <c r="J117" i="4"/>
  <c r="J115" i="4"/>
  <c r="BK110" i="4"/>
  <c r="J102" i="4"/>
  <c r="J203" i="5"/>
  <c r="BK197" i="5"/>
  <c r="BK194" i="5"/>
  <c r="BK189" i="5"/>
  <c r="BK185" i="5"/>
  <c r="BK180" i="5"/>
  <c r="J172" i="5"/>
  <c r="J169" i="5"/>
  <c r="BK165" i="5"/>
  <c r="BK160" i="5"/>
  <c r="BK157" i="5"/>
  <c r="BK155" i="5"/>
  <c r="BK150" i="5"/>
  <c r="J148" i="5"/>
  <c r="J145" i="5"/>
  <c r="BK142" i="5"/>
  <c r="BK140" i="5"/>
  <c r="BK137" i="5"/>
  <c r="BK135" i="5"/>
  <c r="BK132" i="5"/>
  <c r="J130" i="5"/>
  <c r="J125" i="5"/>
  <c r="BK122" i="5"/>
  <c r="J120" i="5"/>
  <c r="J117" i="5"/>
  <c r="J115" i="5"/>
  <c r="BK112" i="5"/>
  <c r="BK110" i="5"/>
  <c r="J107" i="5"/>
  <c r="J104" i="5"/>
  <c r="BK102" i="5"/>
  <c r="BK100" i="5"/>
  <c r="J97" i="5"/>
  <c r="BK94" i="5"/>
  <c r="J91" i="5"/>
  <c r="BK263" i="5"/>
  <c r="BK256" i="5"/>
  <c r="J254" i="5"/>
  <c r="BK251" i="5"/>
  <c r="J246" i="5"/>
  <c r="BK239" i="5"/>
  <c r="J234" i="5"/>
  <c r="J229" i="5"/>
  <c r="BK222" i="5"/>
  <c r="BK219" i="5"/>
  <c r="J213" i="5"/>
  <c r="J208" i="5"/>
  <c r="BK206" i="5"/>
  <c r="J205" i="5"/>
  <c r="BK202" i="5"/>
  <c r="BK196" i="5"/>
  <c r="J187" i="5"/>
  <c r="J184" i="5"/>
  <c r="J179" i="5"/>
  <c r="J175" i="5"/>
  <c r="J171" i="5"/>
  <c r="BK166" i="5"/>
  <c r="BK161" i="5"/>
  <c r="J157" i="5"/>
  <c r="BK151" i="5"/>
  <c r="BK146" i="5"/>
  <c r="J141" i="5"/>
  <c r="J137" i="5"/>
  <c r="BK131" i="5"/>
  <c r="J127" i="5"/>
  <c r="BK123" i="5"/>
  <c r="BK120" i="5"/>
  <c r="BK114" i="5"/>
  <c r="BK104" i="5"/>
  <c r="J101" i="5"/>
  <c r="BK97" i="5"/>
  <c r="J94" i="5"/>
  <c r="BK91" i="5"/>
  <c r="J259" i="5"/>
  <c r="J256" i="5"/>
  <c r="J251" i="5"/>
  <c r="BK247" i="5"/>
  <c r="BK241" i="5"/>
  <c r="BK237" i="5"/>
  <c r="BK234" i="5"/>
  <c r="J231" i="5"/>
  <c r="BK224" i="5"/>
  <c r="BK220" i="5"/>
  <c r="BK215" i="5"/>
  <c r="BK209" i="5"/>
  <c r="BK260" i="5"/>
  <c r="J258" i="5"/>
  <c r="J252" i="5"/>
  <c r="BK244" i="5"/>
  <c r="J241" i="5"/>
  <c r="J235" i="5"/>
  <c r="BK231" i="5"/>
  <c r="J227" i="5"/>
  <c r="J222" i="5"/>
  <c r="J217" i="5"/>
  <c r="BK213" i="5"/>
  <c r="J209" i="5"/>
  <c r="BK198" i="5"/>
  <c r="BK193" i="5"/>
  <c r="J189" i="5"/>
  <c r="J185" i="5"/>
  <c r="J178" i="5"/>
  <c r="BK175" i="5"/>
  <c r="BK167" i="5"/>
  <c r="BK162" i="5"/>
  <c r="BK158" i="5"/>
  <c r="BK153" i="5"/>
  <c r="BK143" i="5"/>
  <c r="J136" i="5"/>
  <c r="J132" i="5"/>
  <c r="BK127" i="5"/>
  <c r="BK115" i="5"/>
  <c r="J112" i="5"/>
  <c r="BK109" i="5"/>
  <c r="J99" i="5"/>
  <c r="BK92" i="5"/>
  <c r="BK132" i="6"/>
  <c r="BK126" i="6"/>
  <c r="J123" i="6"/>
  <c r="J119" i="6"/>
  <c r="BK115" i="6"/>
  <c r="J109" i="6"/>
  <c r="BK105" i="6"/>
  <c r="J102" i="6"/>
  <c r="BK99" i="6"/>
  <c r="BK93" i="6"/>
  <c r="J88" i="6"/>
  <c r="J138" i="6"/>
  <c r="BK134" i="6"/>
  <c r="BK127" i="6"/>
  <c r="BK124" i="6"/>
  <c r="BK120" i="6"/>
  <c r="J114" i="6"/>
  <c r="J107" i="6"/>
  <c r="BK101" i="6"/>
  <c r="BK98" i="6"/>
  <c r="J94" i="6"/>
  <c r="BK90" i="6"/>
  <c r="J86" i="6"/>
  <c r="BK138" i="6"/>
  <c r="BK131" i="6"/>
  <c r="J128" i="6"/>
  <c r="BK123" i="6"/>
  <c r="BK119" i="6"/>
  <c r="J115" i="6"/>
  <c r="BK112" i="6"/>
  <c r="BK107" i="6"/>
  <c r="J106" i="6"/>
  <c r="J105" i="6"/>
  <c r="J97" i="6"/>
  <c r="J95" i="6"/>
  <c r="J91" i="6"/>
  <c r="J90" i="6"/>
  <c r="J89" i="6"/>
  <c r="BK88" i="6"/>
  <c r="BK87" i="6"/>
  <c r="BK83" i="6"/>
  <c r="BK230" i="7"/>
  <c r="BK222" i="7"/>
  <c r="J216" i="7"/>
  <c r="J211" i="7"/>
  <c r="BK200" i="7"/>
  <c r="BK188" i="7"/>
  <c r="J181" i="7"/>
  <c r="J174" i="7"/>
  <c r="J162" i="7"/>
  <c r="J148" i="7"/>
  <c r="J127" i="7"/>
  <c r="BK109" i="7"/>
  <c r="BK235" i="7"/>
  <c r="BK216" i="7"/>
  <c r="J207" i="7"/>
  <c r="BK191" i="7"/>
  <c r="J188" i="7"/>
  <c r="J178" i="7"/>
  <c r="J146" i="7"/>
  <c r="J139" i="7"/>
  <c r="J133" i="7"/>
  <c r="J116" i="7"/>
  <c r="J107" i="7"/>
  <c r="BK100" i="7"/>
  <c r="J235" i="7"/>
  <c r="J209" i="7"/>
  <c r="J202" i="7"/>
  <c r="BK193" i="7"/>
  <c r="BK176" i="7"/>
  <c r="J166" i="7"/>
  <c r="J150" i="7"/>
  <c r="J141" i="7"/>
  <c r="BK127" i="7"/>
  <c r="J112" i="7"/>
  <c r="BK232" i="7"/>
  <c r="J222" i="7"/>
  <c r="J200" i="7"/>
  <c r="BK179" i="7"/>
  <c r="J170" i="7"/>
  <c r="BK187" i="8"/>
  <c r="BK183" i="8"/>
  <c r="BK176" i="8"/>
  <c r="BK171" i="8"/>
  <c r="BK165" i="8"/>
  <c r="BK159" i="8"/>
  <c r="J153" i="8"/>
  <c r="J148" i="8"/>
  <c r="BK142" i="8"/>
  <c r="BK127" i="8"/>
  <c r="BK122" i="8"/>
  <c r="BK116" i="8"/>
  <c r="J111" i="8"/>
  <c r="BK106" i="8"/>
  <c r="BK186" i="8"/>
  <c r="J180" i="8"/>
  <c r="J174" i="8"/>
  <c r="J165" i="8"/>
  <c r="BK161" i="8"/>
  <c r="BK152" i="8"/>
  <c r="BK148" i="8"/>
  <c r="J144" i="8"/>
  <c r="J139" i="8"/>
  <c r="J135" i="8"/>
  <c r="BK124" i="8"/>
  <c r="BK121" i="8"/>
  <c r="BK109" i="8"/>
  <c r="J106" i="8"/>
  <c r="BK101" i="8"/>
  <c r="BK95" i="8"/>
  <c r="J167" i="8"/>
  <c r="BK162" i="8"/>
  <c r="BK156" i="8"/>
  <c r="J151" i="8"/>
  <c r="BK146" i="8"/>
  <c r="J138" i="8"/>
  <c r="BK135" i="8"/>
  <c r="J127" i="8"/>
  <c r="J123" i="8"/>
  <c r="J119" i="8"/>
  <c r="J114" i="8"/>
  <c r="BK108" i="8"/>
  <c r="J101" i="8"/>
  <c r="J95" i="8"/>
  <c r="BK139" i="9"/>
  <c r="J128" i="9"/>
  <c r="J119" i="9"/>
  <c r="J112" i="9"/>
  <c r="BK103" i="9"/>
  <c r="BK136" i="9"/>
  <c r="BK128" i="9"/>
  <c r="J123" i="9"/>
  <c r="BK109" i="9"/>
  <c r="J105" i="9"/>
  <c r="BK97" i="9"/>
  <c r="J139" i="9"/>
  <c r="BK130" i="9"/>
  <c r="BK119" i="9"/>
  <c r="BK111" i="9"/>
  <c r="J103" i="9"/>
  <c r="BK90" i="9"/>
  <c r="J166" i="10"/>
  <c r="J161" i="10"/>
  <c r="BK151" i="10"/>
  <c r="J146" i="10"/>
  <c r="J141" i="10"/>
  <c r="BK135" i="10"/>
  <c r="BK131" i="10"/>
  <c r="BK126" i="10"/>
  <c r="BK114" i="10"/>
  <c r="J109" i="10"/>
  <c r="BK105" i="10"/>
  <c r="BK97" i="10"/>
  <c r="J173" i="10"/>
  <c r="J167" i="10"/>
  <c r="J163" i="10"/>
  <c r="BK156" i="10"/>
  <c r="BK149" i="10"/>
  <c r="J138" i="10"/>
  <c r="J134" i="10"/>
  <c r="J129" i="10"/>
  <c r="J125" i="10"/>
  <c r="BK119" i="10"/>
  <c r="J114" i="10"/>
  <c r="BK109" i="10"/>
  <c r="BK101" i="10"/>
  <c r="BK173" i="10"/>
  <c r="BK168" i="10"/>
  <c r="J160" i="10"/>
  <c r="BK155" i="10"/>
  <c r="J152" i="10"/>
  <c r="J147" i="10"/>
  <c r="BK142" i="10"/>
  <c r="BK138" i="10"/>
  <c r="J135" i="10"/>
  <c r="BK129" i="10"/>
  <c r="BK125" i="10"/>
  <c r="J122" i="10"/>
  <c r="J115" i="10"/>
  <c r="BK107" i="10"/>
  <c r="J101" i="10"/>
  <c r="J97" i="10"/>
  <c r="BK87" i="11"/>
  <c r="BK92" i="11"/>
  <c r="J87" i="11"/>
  <c r="P85" i="11" l="1"/>
  <c r="P84" i="11" s="1"/>
  <c r="AU64" i="1" s="1"/>
  <c r="R229" i="2"/>
  <c r="T229" i="2"/>
  <c r="P93" i="2"/>
  <c r="R159" i="2"/>
  <c r="BK188" i="2"/>
  <c r="J188" i="2"/>
  <c r="J66" i="2"/>
  <c r="T213" i="2"/>
  <c r="BK104" i="3"/>
  <c r="R131" i="3"/>
  <c r="R158" i="3"/>
  <c r="BK246" i="3"/>
  <c r="J246" i="3" s="1"/>
  <c r="J64" i="3" s="1"/>
  <c r="BK382" i="3"/>
  <c r="J382" i="3" s="1"/>
  <c r="J65" i="3" s="1"/>
  <c r="BK386" i="3"/>
  <c r="J386" i="3"/>
  <c r="J66" i="3" s="1"/>
  <c r="BK403" i="3"/>
  <c r="J403" i="3"/>
  <c r="J67" i="3"/>
  <c r="R418" i="3"/>
  <c r="BK435" i="3"/>
  <c r="J435" i="3" s="1"/>
  <c r="J73" i="3" s="1"/>
  <c r="BK469" i="3"/>
  <c r="J469" i="3" s="1"/>
  <c r="J74" i="3" s="1"/>
  <c r="P476" i="3"/>
  <c r="BK532" i="3"/>
  <c r="J532" i="3" s="1"/>
  <c r="J76" i="3" s="1"/>
  <c r="P554" i="3"/>
  <c r="BK598" i="3"/>
  <c r="J598" i="3" s="1"/>
  <c r="J78" i="3" s="1"/>
  <c r="BK653" i="3"/>
  <c r="J653" i="3" s="1"/>
  <c r="J79" i="3" s="1"/>
  <c r="BK695" i="3"/>
  <c r="J695" i="3"/>
  <c r="J80" i="3" s="1"/>
  <c r="P702" i="3"/>
  <c r="P89" i="5"/>
  <c r="R119" i="5"/>
  <c r="BK126" i="5"/>
  <c r="J126" i="5" s="1"/>
  <c r="J62" i="5" s="1"/>
  <c r="P152" i="5"/>
  <c r="R190" i="5"/>
  <c r="BK199" i="5"/>
  <c r="J199" i="5" s="1"/>
  <c r="J65" i="5" s="1"/>
  <c r="BK225" i="5"/>
  <c r="J225" i="5" s="1"/>
  <c r="J66" i="5" s="1"/>
  <c r="P243" i="5"/>
  <c r="P261" i="5"/>
  <c r="P96" i="6"/>
  <c r="P133" i="6"/>
  <c r="P81" i="6" s="1"/>
  <c r="AU59" i="1" s="1"/>
  <c r="BK101" i="7"/>
  <c r="J101" i="7" s="1"/>
  <c r="J64" i="7" s="1"/>
  <c r="T124" i="7"/>
  <c r="BK136" i="7"/>
  <c r="J136" i="7" s="1"/>
  <c r="J69" i="7" s="1"/>
  <c r="P155" i="7"/>
  <c r="R221" i="7"/>
  <c r="P229" i="7"/>
  <c r="R97" i="8"/>
  <c r="P112" i="8"/>
  <c r="P117" i="8"/>
  <c r="R125" i="8"/>
  <c r="R132" i="8"/>
  <c r="P154" i="8"/>
  <c r="T158" i="8"/>
  <c r="T163" i="8"/>
  <c r="R168" i="8"/>
  <c r="T175" i="8"/>
  <c r="T182" i="8"/>
  <c r="T185" i="8"/>
  <c r="P87" i="9"/>
  <c r="BK102" i="9"/>
  <c r="J102" i="9" s="1"/>
  <c r="J62" i="9" s="1"/>
  <c r="BK114" i="9"/>
  <c r="J114" i="9" s="1"/>
  <c r="J63" i="9" s="1"/>
  <c r="R96" i="10"/>
  <c r="P104" i="10"/>
  <c r="R121" i="10"/>
  <c r="P143" i="10"/>
  <c r="BK150" i="10"/>
  <c r="J150" i="10"/>
  <c r="J68" i="10" s="1"/>
  <c r="R150" i="10"/>
  <c r="P159" i="10"/>
  <c r="T159" i="10"/>
  <c r="BK164" i="10"/>
  <c r="J164" i="10" s="1"/>
  <c r="J72" i="10" s="1"/>
  <c r="R164" i="10"/>
  <c r="P171" i="10"/>
  <c r="T171" i="10"/>
  <c r="BK93" i="2"/>
  <c r="BK92" i="2"/>
  <c r="J92" i="2" s="1"/>
  <c r="J60" i="2" s="1"/>
  <c r="BK159" i="2"/>
  <c r="J159" i="2"/>
  <c r="J62" i="2" s="1"/>
  <c r="T188" i="2"/>
  <c r="T174" i="2" s="1"/>
  <c r="BK213" i="2"/>
  <c r="J213" i="2" s="1"/>
  <c r="J69" i="2" s="1"/>
  <c r="P104" i="3"/>
  <c r="BK131" i="3"/>
  <c r="J131" i="3" s="1"/>
  <c r="J62" i="3" s="1"/>
  <c r="T158" i="3"/>
  <c r="P246" i="3"/>
  <c r="T382" i="3"/>
  <c r="R386" i="3"/>
  <c r="R403" i="3"/>
  <c r="P418" i="3"/>
  <c r="P435" i="3"/>
  <c r="P469" i="3"/>
  <c r="R476" i="3"/>
  <c r="P532" i="3"/>
  <c r="T554" i="3"/>
  <c r="P598" i="3"/>
  <c r="R653" i="3"/>
  <c r="R695" i="3"/>
  <c r="BK702" i="3"/>
  <c r="J702" i="3" s="1"/>
  <c r="J81" i="3" s="1"/>
  <c r="BK98" i="4"/>
  <c r="J98" i="4" s="1"/>
  <c r="J61" i="4" s="1"/>
  <c r="P98" i="4"/>
  <c r="BK123" i="4"/>
  <c r="J123" i="4" s="1"/>
  <c r="J62" i="4" s="1"/>
  <c r="R123" i="4"/>
  <c r="P128" i="4"/>
  <c r="BK145" i="4"/>
  <c r="J145" i="4" s="1"/>
  <c r="J64" i="4" s="1"/>
  <c r="T145" i="4"/>
  <c r="BK172" i="4"/>
  <c r="J172" i="4" s="1"/>
  <c r="J68" i="4" s="1"/>
  <c r="R172" i="4"/>
  <c r="P209" i="4"/>
  <c r="BK227" i="4"/>
  <c r="J227" i="4"/>
  <c r="J71" i="4"/>
  <c r="T227" i="4"/>
  <c r="P244" i="4"/>
  <c r="T244" i="4"/>
  <c r="T249" i="4"/>
  <c r="P258" i="4"/>
  <c r="T258" i="4"/>
  <c r="R263" i="4"/>
  <c r="BK89" i="5"/>
  <c r="J89" i="5" s="1"/>
  <c r="J60" i="5" s="1"/>
  <c r="BK119" i="5"/>
  <c r="J119" i="5"/>
  <c r="J61" i="5" s="1"/>
  <c r="R126" i="5"/>
  <c r="T152" i="5"/>
  <c r="T190" i="5"/>
  <c r="R199" i="5"/>
  <c r="T225" i="5"/>
  <c r="R243" i="5"/>
  <c r="BK261" i="5"/>
  <c r="J261" i="5" s="1"/>
  <c r="J68" i="5" s="1"/>
  <c r="BK96" i="6"/>
  <c r="J96" i="6"/>
  <c r="J60" i="6" s="1"/>
  <c r="BK133" i="6"/>
  <c r="J133" i="6"/>
  <c r="J61" i="6"/>
  <c r="R101" i="7"/>
  <c r="P124" i="7"/>
  <c r="T136" i="7"/>
  <c r="T155" i="7"/>
  <c r="P221" i="7"/>
  <c r="R229" i="7"/>
  <c r="T97" i="8"/>
  <c r="R112" i="8"/>
  <c r="R117" i="8"/>
  <c r="P125" i="8"/>
  <c r="P132" i="8"/>
  <c r="T154" i="8"/>
  <c r="R158" i="8"/>
  <c r="R163" i="8"/>
  <c r="T168" i="8"/>
  <c r="R175" i="8"/>
  <c r="R182" i="8"/>
  <c r="R185" i="8"/>
  <c r="T87" i="9"/>
  <c r="P102" i="9"/>
  <c r="P114" i="9"/>
  <c r="T96" i="10"/>
  <c r="BK104" i="10"/>
  <c r="J104" i="10"/>
  <c r="J63" i="10" s="1"/>
  <c r="BK121" i="10"/>
  <c r="J121" i="10"/>
  <c r="J66" i="10"/>
  <c r="R93" i="2"/>
  <c r="R92" i="2" s="1"/>
  <c r="T159" i="2"/>
  <c r="P188" i="2"/>
  <c r="R213" i="2"/>
  <c r="R104" i="3"/>
  <c r="P131" i="3"/>
  <c r="P158" i="3"/>
  <c r="R246" i="3"/>
  <c r="P382" i="3"/>
  <c r="P386" i="3"/>
  <c r="P403" i="3"/>
  <c r="T418" i="3"/>
  <c r="R435" i="3"/>
  <c r="T469" i="3"/>
  <c r="T476" i="3"/>
  <c r="T532" i="3"/>
  <c r="R554" i="3"/>
  <c r="R598" i="3"/>
  <c r="P653" i="3"/>
  <c r="P695" i="3"/>
  <c r="R702" i="3"/>
  <c r="T98" i="4"/>
  <c r="P123" i="4"/>
  <c r="T123" i="4"/>
  <c r="T128" i="4"/>
  <c r="P145" i="4"/>
  <c r="BK161" i="4"/>
  <c r="J161" i="4" s="1"/>
  <c r="J65" i="4" s="1"/>
  <c r="R161" i="4"/>
  <c r="P172" i="4"/>
  <c r="BK209" i="4"/>
  <c r="J209" i="4" s="1"/>
  <c r="J69" i="4" s="1"/>
  <c r="T209" i="4"/>
  <c r="P221" i="4"/>
  <c r="T221" i="4"/>
  <c r="R227" i="4"/>
  <c r="BK244" i="4"/>
  <c r="J244" i="4" s="1"/>
  <c r="J72" i="4" s="1"/>
  <c r="BK249" i="4"/>
  <c r="J249" i="4"/>
  <c r="J73" i="4" s="1"/>
  <c r="P249" i="4"/>
  <c r="BK258" i="4"/>
  <c r="J258" i="4"/>
  <c r="J75" i="4" s="1"/>
  <c r="R258" i="4"/>
  <c r="T263" i="4"/>
  <c r="R89" i="5"/>
  <c r="P119" i="5"/>
  <c r="T126" i="5"/>
  <c r="R152" i="5"/>
  <c r="P190" i="5"/>
  <c r="P199" i="5"/>
  <c r="R225" i="5"/>
  <c r="T243" i="5"/>
  <c r="T261" i="5"/>
  <c r="T96" i="6"/>
  <c r="T133" i="6"/>
  <c r="T81" i="6" s="1"/>
  <c r="T101" i="7"/>
  <c r="T95" i="7" s="1"/>
  <c r="R124" i="7"/>
  <c r="P136" i="7"/>
  <c r="P135" i="7"/>
  <c r="R155" i="7"/>
  <c r="T221" i="7"/>
  <c r="T229" i="7"/>
  <c r="P97" i="8"/>
  <c r="T112" i="8"/>
  <c r="T117" i="8"/>
  <c r="T125" i="8"/>
  <c r="T132" i="8"/>
  <c r="R154" i="8"/>
  <c r="P158" i="8"/>
  <c r="P163" i="8"/>
  <c r="P168" i="8"/>
  <c r="P175" i="8"/>
  <c r="P182" i="8"/>
  <c r="P185" i="8"/>
  <c r="BK87" i="9"/>
  <c r="J87" i="9" s="1"/>
  <c r="J61" i="9" s="1"/>
  <c r="R102" i="9"/>
  <c r="R114" i="9"/>
  <c r="R86" i="9" s="1"/>
  <c r="R85" i="9" s="1"/>
  <c r="BK96" i="10"/>
  <c r="J96" i="10" s="1"/>
  <c r="J61" i="10" s="1"/>
  <c r="T104" i="10"/>
  <c r="T121" i="10"/>
  <c r="T120" i="10" s="1"/>
  <c r="R143" i="10"/>
  <c r="T143" i="10"/>
  <c r="T150" i="10"/>
  <c r="BK159" i="10"/>
  <c r="J159" i="10"/>
  <c r="J70" i="10"/>
  <c r="R159" i="10"/>
  <c r="P164" i="10"/>
  <c r="T164" i="10"/>
  <c r="BK171" i="10"/>
  <c r="J171" i="10" s="1"/>
  <c r="J73" i="10" s="1"/>
  <c r="R171" i="10"/>
  <c r="T93" i="2"/>
  <c r="T92" i="2" s="1"/>
  <c r="P159" i="2"/>
  <c r="R188" i="2"/>
  <c r="R174" i="2"/>
  <c r="P213" i="2"/>
  <c r="T104" i="3"/>
  <c r="T131" i="3"/>
  <c r="BK158" i="3"/>
  <c r="J158" i="3" s="1"/>
  <c r="J63" i="3" s="1"/>
  <c r="T246" i="3"/>
  <c r="R382" i="3"/>
  <c r="T386" i="3"/>
  <c r="T403" i="3"/>
  <c r="BK418" i="3"/>
  <c r="J418" i="3"/>
  <c r="J70" i="3" s="1"/>
  <c r="T435" i="3"/>
  <c r="R469" i="3"/>
  <c r="BK476" i="3"/>
  <c r="J476" i="3" s="1"/>
  <c r="J75" i="3" s="1"/>
  <c r="R532" i="3"/>
  <c r="R417" i="3"/>
  <c r="BK554" i="3"/>
  <c r="J554" i="3" s="1"/>
  <c r="J77" i="3" s="1"/>
  <c r="T598" i="3"/>
  <c r="T653" i="3"/>
  <c r="T695" i="3"/>
  <c r="T702" i="3"/>
  <c r="R98" i="4"/>
  <c r="BK128" i="4"/>
  <c r="J128" i="4" s="1"/>
  <c r="J63" i="4" s="1"/>
  <c r="R128" i="4"/>
  <c r="R145" i="4"/>
  <c r="P161" i="4"/>
  <c r="T161" i="4"/>
  <c r="T172" i="4"/>
  <c r="T171" i="4" s="1"/>
  <c r="R209" i="4"/>
  <c r="BK221" i="4"/>
  <c r="J221" i="4"/>
  <c r="J70" i="4" s="1"/>
  <c r="R221" i="4"/>
  <c r="P227" i="4"/>
  <c r="R244" i="4"/>
  <c r="R249" i="4"/>
  <c r="BK263" i="4"/>
  <c r="J263" i="4"/>
  <c r="J76" i="4"/>
  <c r="P263" i="4"/>
  <c r="T89" i="5"/>
  <c r="T119" i="5"/>
  <c r="P126" i="5"/>
  <c r="BK152" i="5"/>
  <c r="J152" i="5" s="1"/>
  <c r="J63" i="5" s="1"/>
  <c r="BK190" i="5"/>
  <c r="J190" i="5" s="1"/>
  <c r="J64" i="5" s="1"/>
  <c r="T199" i="5"/>
  <c r="P225" i="5"/>
  <c r="BK243" i="5"/>
  <c r="J243" i="5" s="1"/>
  <c r="J67" i="5" s="1"/>
  <c r="R261" i="5"/>
  <c r="R96" i="6"/>
  <c r="R133" i="6"/>
  <c r="R81" i="6" s="1"/>
  <c r="P101" i="7"/>
  <c r="P95" i="7" s="1"/>
  <c r="P94" i="7" s="1"/>
  <c r="AU60" i="1" s="1"/>
  <c r="BK124" i="7"/>
  <c r="J124" i="7" s="1"/>
  <c r="J67" i="7" s="1"/>
  <c r="R136" i="7"/>
  <c r="R135" i="7"/>
  <c r="BK155" i="7"/>
  <c r="J155" i="7" s="1"/>
  <c r="J70" i="7" s="1"/>
  <c r="BK221" i="7"/>
  <c r="J221" i="7" s="1"/>
  <c r="J71" i="7" s="1"/>
  <c r="BK229" i="7"/>
  <c r="J229" i="7"/>
  <c r="J72" i="7" s="1"/>
  <c r="BK97" i="8"/>
  <c r="J97" i="8"/>
  <c r="J61" i="8"/>
  <c r="BK112" i="8"/>
  <c r="J112" i="8" s="1"/>
  <c r="J62" i="8" s="1"/>
  <c r="BK117" i="8"/>
  <c r="J117" i="8" s="1"/>
  <c r="J63" i="8" s="1"/>
  <c r="BK125" i="8"/>
  <c r="J125" i="8"/>
  <c r="J64" i="8" s="1"/>
  <c r="BK132" i="8"/>
  <c r="J132" i="8"/>
  <c r="J66" i="8"/>
  <c r="BK154" i="8"/>
  <c r="J154" i="8" s="1"/>
  <c r="J67" i="8" s="1"/>
  <c r="BK158" i="8"/>
  <c r="J158" i="8" s="1"/>
  <c r="J68" i="8" s="1"/>
  <c r="BK163" i="8"/>
  <c r="J163" i="8"/>
  <c r="J69" i="8" s="1"/>
  <c r="BK168" i="8"/>
  <c r="J168" i="8"/>
  <c r="J70" i="8"/>
  <c r="BK175" i="8"/>
  <c r="J175" i="8" s="1"/>
  <c r="J71" i="8" s="1"/>
  <c r="BK182" i="8"/>
  <c r="J182" i="8" s="1"/>
  <c r="J72" i="8" s="1"/>
  <c r="BK185" i="8"/>
  <c r="J185" i="8"/>
  <c r="J73" i="8" s="1"/>
  <c r="R87" i="9"/>
  <c r="T102" i="9"/>
  <c r="T114" i="9"/>
  <c r="P96" i="10"/>
  <c r="P95" i="10"/>
  <c r="R104" i="10"/>
  <c r="P121" i="10"/>
  <c r="BK143" i="10"/>
  <c r="J143" i="10" s="1"/>
  <c r="J67" i="10" s="1"/>
  <c r="P150" i="10"/>
  <c r="P120" i="10" s="1"/>
  <c r="BK185" i="2"/>
  <c r="J185" i="2" s="1"/>
  <c r="J65" i="2" s="1"/>
  <c r="BK200" i="2"/>
  <c r="J200" i="2"/>
  <c r="J67" i="2" s="1"/>
  <c r="BK205" i="2"/>
  <c r="J205" i="2"/>
  <c r="J68" i="2"/>
  <c r="BK229" i="2"/>
  <c r="J229" i="2" s="1"/>
  <c r="J70" i="2" s="1"/>
  <c r="BK245" i="2"/>
  <c r="J245" i="2" s="1"/>
  <c r="J71" i="2" s="1"/>
  <c r="BK414" i="3"/>
  <c r="J414" i="3"/>
  <c r="J68" i="3" s="1"/>
  <c r="BK234" i="7"/>
  <c r="J234" i="7"/>
  <c r="J73" i="7"/>
  <c r="BK138" i="9"/>
  <c r="J138" i="9" s="1"/>
  <c r="J65" i="9" s="1"/>
  <c r="BK433" i="3"/>
  <c r="J433" i="3" s="1"/>
  <c r="J72" i="3" s="1"/>
  <c r="BK763" i="3"/>
  <c r="J763" i="3"/>
  <c r="J82" i="3" s="1"/>
  <c r="BK96" i="7"/>
  <c r="J96" i="7"/>
  <c r="J61" i="7"/>
  <c r="BK99" i="7"/>
  <c r="J99" i="7" s="1"/>
  <c r="J63" i="7" s="1"/>
  <c r="BK86" i="11"/>
  <c r="J86" i="11" s="1"/>
  <c r="J61" i="11" s="1"/>
  <c r="BK169" i="4"/>
  <c r="J169" i="4"/>
  <c r="J66" i="4" s="1"/>
  <c r="BK256" i="4"/>
  <c r="J256" i="4"/>
  <c r="J74" i="4"/>
  <c r="BK81" i="6"/>
  <c r="J81" i="6" s="1"/>
  <c r="BK162" i="10"/>
  <c r="J162" i="10" s="1"/>
  <c r="J71" i="10" s="1"/>
  <c r="BK174" i="10"/>
  <c r="J174" i="10"/>
  <c r="J74" i="10" s="1"/>
  <c r="BK91" i="11"/>
  <c r="J91" i="11"/>
  <c r="J63" i="11"/>
  <c r="BK93" i="11"/>
  <c r="J93" i="11" s="1"/>
  <c r="J64" i="11" s="1"/>
  <c r="BK175" i="2"/>
  <c r="J175" i="2" s="1"/>
  <c r="J64" i="2" s="1"/>
  <c r="BK431" i="3"/>
  <c r="J431" i="3"/>
  <c r="J71" i="3" s="1"/>
  <c r="BK115" i="7"/>
  <c r="J115" i="7"/>
  <c r="J66" i="7"/>
  <c r="BK237" i="7"/>
  <c r="J237" i="7" s="1"/>
  <c r="J74" i="7" s="1"/>
  <c r="BK94" i="8"/>
  <c r="J94" i="8" s="1"/>
  <c r="J60" i="8" s="1"/>
  <c r="BK129" i="8"/>
  <c r="J129" i="8"/>
  <c r="J65" i="8" s="1"/>
  <c r="BK135" i="9"/>
  <c r="J135" i="9"/>
  <c r="J64" i="9"/>
  <c r="BK102" i="10"/>
  <c r="J102" i="10" s="1"/>
  <c r="J62" i="10" s="1"/>
  <c r="BK118" i="10"/>
  <c r="J118" i="10" s="1"/>
  <c r="J64" i="10" s="1"/>
  <c r="BK89" i="11"/>
  <c r="J89" i="11"/>
  <c r="J62" i="11" s="1"/>
  <c r="F55" i="11"/>
  <c r="E74" i="11"/>
  <c r="J78" i="11"/>
  <c r="BE90" i="11"/>
  <c r="BE94" i="11"/>
  <c r="J81" i="11"/>
  <c r="BE87" i="11"/>
  <c r="BE92" i="11"/>
  <c r="J52" i="10"/>
  <c r="J54" i="10"/>
  <c r="J55" i="10"/>
  <c r="E84" i="10"/>
  <c r="F90" i="10"/>
  <c r="BE97" i="10"/>
  <c r="BE98" i="10"/>
  <c r="BE99" i="10"/>
  <c r="BE100" i="10"/>
  <c r="BE101" i="10"/>
  <c r="BE109" i="10"/>
  <c r="BE111" i="10"/>
  <c r="BE113" i="10"/>
  <c r="BE116" i="10"/>
  <c r="BE123" i="10"/>
  <c r="BE124" i="10"/>
  <c r="BE128" i="10"/>
  <c r="BE129" i="10"/>
  <c r="BE131" i="10"/>
  <c r="BE133" i="10"/>
  <c r="BE137" i="10"/>
  <c r="BE139" i="10"/>
  <c r="BE141" i="10"/>
  <c r="BE142" i="10"/>
  <c r="BE144" i="10"/>
  <c r="BE147" i="10"/>
  <c r="BE153" i="10"/>
  <c r="BE154" i="10"/>
  <c r="BE157" i="10"/>
  <c r="BE160" i="10"/>
  <c r="BE163" i="10"/>
  <c r="BE165" i="10"/>
  <c r="BE167" i="10"/>
  <c r="BE172" i="10"/>
  <c r="BE173" i="10"/>
  <c r="F55" i="10"/>
  <c r="BE105" i="10"/>
  <c r="BE106" i="10"/>
  <c r="BE107" i="10"/>
  <c r="BE114" i="10"/>
  <c r="BE119" i="10"/>
  <c r="BE126" i="10"/>
  <c r="BE127" i="10"/>
  <c r="BE135" i="10"/>
  <c r="BE145" i="10"/>
  <c r="BE151" i="10"/>
  <c r="BE152" i="10"/>
  <c r="BE155" i="10"/>
  <c r="BE161" i="10"/>
  <c r="BE168" i="10"/>
  <c r="BE175" i="10"/>
  <c r="BE103" i="10"/>
  <c r="BE108" i="10"/>
  <c r="BE110" i="10"/>
  <c r="BE112" i="10"/>
  <c r="BE115" i="10"/>
  <c r="BE117" i="10"/>
  <c r="BE122" i="10"/>
  <c r="BE125" i="10"/>
  <c r="BE130" i="10"/>
  <c r="BE132" i="10"/>
  <c r="BE134" i="10"/>
  <c r="BE136" i="10"/>
  <c r="BE138" i="10"/>
  <c r="BE140" i="10"/>
  <c r="BE146" i="10"/>
  <c r="BE148" i="10"/>
  <c r="BE149" i="10"/>
  <c r="BE156" i="10"/>
  <c r="BE166" i="10"/>
  <c r="BE169" i="10"/>
  <c r="BE170" i="10"/>
  <c r="E48" i="9"/>
  <c r="F55" i="9"/>
  <c r="J82" i="9"/>
  <c r="BE88" i="9"/>
  <c r="BE90" i="9"/>
  <c r="BE103" i="9"/>
  <c r="BE111" i="9"/>
  <c r="BE112" i="9"/>
  <c r="BE115" i="9"/>
  <c r="BE117" i="9"/>
  <c r="BE125" i="9"/>
  <c r="BE128" i="9"/>
  <c r="BE131" i="9"/>
  <c r="J52" i="9"/>
  <c r="BE94" i="9"/>
  <c r="BE97" i="9"/>
  <c r="BE105" i="9"/>
  <c r="BE107" i="9"/>
  <c r="BE119" i="9"/>
  <c r="BE123" i="9"/>
  <c r="BE127" i="9"/>
  <c r="BE92" i="9"/>
  <c r="BE100" i="9"/>
  <c r="BE109" i="9"/>
  <c r="BE121" i="9"/>
  <c r="BE130" i="9"/>
  <c r="BE133" i="9"/>
  <c r="BE136" i="9"/>
  <c r="BE139" i="9"/>
  <c r="J52" i="8"/>
  <c r="E83" i="8"/>
  <c r="F90" i="8"/>
  <c r="BE119" i="8"/>
  <c r="BE161" i="8"/>
  <c r="BE95" i="8"/>
  <c r="BE102" i="8"/>
  <c r="BE104" i="8"/>
  <c r="BE108" i="8"/>
  <c r="BE114" i="8"/>
  <c r="BE127" i="8"/>
  <c r="BE130" i="8"/>
  <c r="BE136" i="8"/>
  <c r="BE144" i="8"/>
  <c r="BE146" i="8"/>
  <c r="BE151" i="8"/>
  <c r="BE152" i="8"/>
  <c r="BE153" i="8"/>
  <c r="BE155" i="8"/>
  <c r="BE156" i="8"/>
  <c r="BE162" i="8"/>
  <c r="BE169" i="8"/>
  <c r="BE173" i="8"/>
  <c r="BE174" i="8"/>
  <c r="J55" i="8"/>
  <c r="BE98" i="8"/>
  <c r="BE100" i="8"/>
  <c r="BE101" i="8"/>
  <c r="BE103" i="8"/>
  <c r="BE106" i="8"/>
  <c r="BE109" i="8"/>
  <c r="BE110" i="8"/>
  <c r="BE113" i="8"/>
  <c r="BE115" i="8"/>
  <c r="BE116" i="8"/>
  <c r="BE120" i="8"/>
  <c r="BE121" i="8"/>
  <c r="BE124" i="8"/>
  <c r="BE135" i="8"/>
  <c r="BE139" i="8"/>
  <c r="BE140" i="8"/>
  <c r="BE142" i="8"/>
  <c r="BE149" i="8"/>
  <c r="BE159" i="8"/>
  <c r="BE164" i="8"/>
  <c r="BE166" i="8"/>
  <c r="BE167" i="8"/>
  <c r="BE180" i="8"/>
  <c r="BE183" i="8"/>
  <c r="BE184" i="8"/>
  <c r="BE187" i="8"/>
  <c r="BE105" i="8"/>
  <c r="BE107" i="8"/>
  <c r="BE111" i="8"/>
  <c r="BE118" i="8"/>
  <c r="BE122" i="8"/>
  <c r="BE123" i="8"/>
  <c r="BE126" i="8"/>
  <c r="BE133" i="8"/>
  <c r="BE137" i="8"/>
  <c r="BE138" i="8"/>
  <c r="BE141" i="8"/>
  <c r="BE143" i="8"/>
  <c r="BE147" i="8"/>
  <c r="BE148" i="8"/>
  <c r="BE160" i="8"/>
  <c r="BE165" i="8"/>
  <c r="BE171" i="8"/>
  <c r="BE176" i="8"/>
  <c r="BE178" i="8"/>
  <c r="BE181" i="8"/>
  <c r="BE186" i="8"/>
  <c r="J52" i="7"/>
  <c r="F55" i="7"/>
  <c r="E84" i="7"/>
  <c r="BE107" i="7"/>
  <c r="BE109" i="7"/>
  <c r="BE150" i="7"/>
  <c r="BE153" i="7"/>
  <c r="BE156" i="7"/>
  <c r="BE162" i="7"/>
  <c r="BE164" i="7"/>
  <c r="BE174" i="7"/>
  <c r="BE179" i="7"/>
  <c r="BE182" i="7"/>
  <c r="BE188" i="7"/>
  <c r="BE207" i="7"/>
  <c r="BE211" i="7"/>
  <c r="BE214" i="7"/>
  <c r="BE216" i="7"/>
  <c r="BE218" i="7"/>
  <c r="J55" i="7"/>
  <c r="BE97" i="7"/>
  <c r="BE100" i="7"/>
  <c r="BE116" i="7"/>
  <c r="BE133" i="7"/>
  <c r="BE141" i="7"/>
  <c r="BE148" i="7"/>
  <c r="BE176" i="7"/>
  <c r="BE178" i="7"/>
  <c r="BE181" i="7"/>
  <c r="BE186" i="7"/>
  <c r="BE190" i="7"/>
  <c r="BE194" i="7"/>
  <c r="BE209" i="7"/>
  <c r="BE219" i="7"/>
  <c r="BE230" i="7"/>
  <c r="BE103" i="7"/>
  <c r="BE137" i="7"/>
  <c r="BE139" i="7"/>
  <c r="BE166" i="7"/>
  <c r="BE170" i="7"/>
  <c r="BE198" i="7"/>
  <c r="BE200" i="7"/>
  <c r="BE202" i="7"/>
  <c r="BE205" i="7"/>
  <c r="BE212" i="7"/>
  <c r="BE222" i="7"/>
  <c r="BE223" i="7"/>
  <c r="BE227" i="7"/>
  <c r="BE238" i="7"/>
  <c r="BE102" i="7"/>
  <c r="BE112" i="7"/>
  <c r="BE125" i="7"/>
  <c r="BE127" i="7"/>
  <c r="BE129" i="7"/>
  <c r="BE144" i="7"/>
  <c r="BE146" i="7"/>
  <c r="BE160" i="7"/>
  <c r="BE191" i="7"/>
  <c r="BE193" i="7"/>
  <c r="BE204" i="7"/>
  <c r="BE225" i="7"/>
  <c r="BE232" i="7"/>
  <c r="BE235" i="7"/>
  <c r="F54" i="6"/>
  <c r="E71" i="6"/>
  <c r="BE82" i="6"/>
  <c r="BE84" i="6"/>
  <c r="BE86" i="6"/>
  <c r="BE94" i="6"/>
  <c r="BE103" i="6"/>
  <c r="BE104" i="6"/>
  <c r="BE106" i="6"/>
  <c r="BE111" i="6"/>
  <c r="BE113" i="6"/>
  <c r="BE116" i="6"/>
  <c r="BE118" i="6"/>
  <c r="BE121" i="6"/>
  <c r="BE122" i="6"/>
  <c r="J54" i="6"/>
  <c r="J55" i="6"/>
  <c r="BE85" i="6"/>
  <c r="BE87" i="6"/>
  <c r="BE88" i="6"/>
  <c r="BE89" i="6"/>
  <c r="BE91" i="6"/>
  <c r="BE93" i="6"/>
  <c r="BE95" i="6"/>
  <c r="BE98" i="6"/>
  <c r="BE99" i="6"/>
  <c r="BE100" i="6"/>
  <c r="BE101" i="6"/>
  <c r="BE108" i="6"/>
  <c r="BE110" i="6"/>
  <c r="BE112" i="6"/>
  <c r="BE115" i="6"/>
  <c r="BE117" i="6"/>
  <c r="BE119" i="6"/>
  <c r="BE120" i="6"/>
  <c r="BE126" i="6"/>
  <c r="BE127" i="6"/>
  <c r="BE128" i="6"/>
  <c r="BE131" i="6"/>
  <c r="BE136" i="6"/>
  <c r="BE137" i="6"/>
  <c r="BE138" i="6"/>
  <c r="J52" i="6"/>
  <c r="F55" i="6"/>
  <c r="BE83" i="6"/>
  <c r="BE90" i="6"/>
  <c r="BE92" i="6"/>
  <c r="BE97" i="6"/>
  <c r="BE102" i="6"/>
  <c r="BE105" i="6"/>
  <c r="BE107" i="6"/>
  <c r="BE109" i="6"/>
  <c r="BE114" i="6"/>
  <c r="BE123" i="6"/>
  <c r="BE124" i="6"/>
  <c r="BE125" i="6"/>
  <c r="BE129" i="6"/>
  <c r="BE130" i="6"/>
  <c r="BE132" i="6"/>
  <c r="BE134" i="6"/>
  <c r="BE135" i="6"/>
  <c r="J52" i="5"/>
  <c r="F55" i="5"/>
  <c r="E78" i="5"/>
  <c r="BE91" i="5"/>
  <c r="BE100" i="5"/>
  <c r="BE103" i="5"/>
  <c r="BE104" i="5"/>
  <c r="BE105" i="5"/>
  <c r="BE114" i="5"/>
  <c r="BE123" i="5"/>
  <c r="BE125" i="5"/>
  <c r="BE129" i="5"/>
  <c r="BE139" i="5"/>
  <c r="BE141" i="5"/>
  <c r="BE145" i="5"/>
  <c r="BE147" i="5"/>
  <c r="BE149" i="5"/>
  <c r="BE155" i="5"/>
  <c r="BE157" i="5"/>
  <c r="BE158" i="5"/>
  <c r="BE166" i="5"/>
  <c r="BE168" i="5"/>
  <c r="BE169" i="5"/>
  <c r="BE170" i="5"/>
  <c r="BE171" i="5"/>
  <c r="BE174" i="5"/>
  <c r="BE176" i="5"/>
  <c r="BE178" i="5"/>
  <c r="BE180" i="5"/>
  <c r="BE181" i="5"/>
  <c r="BE183" i="5"/>
  <c r="BE185" i="5"/>
  <c r="BE186" i="5"/>
  <c r="BE187" i="5"/>
  <c r="BE192" i="5"/>
  <c r="BE193" i="5"/>
  <c r="BE194" i="5"/>
  <c r="BE195" i="5"/>
  <c r="BE196" i="5"/>
  <c r="BE207" i="5"/>
  <c r="BE208" i="5"/>
  <c r="BE215" i="5"/>
  <c r="BE217" i="5"/>
  <c r="BE219" i="5"/>
  <c r="BE230" i="5"/>
  <c r="BE232" i="5"/>
  <c r="BE239" i="5"/>
  <c r="BE241" i="5"/>
  <c r="BE244" i="5"/>
  <c r="BE247" i="5"/>
  <c r="BE248" i="5"/>
  <c r="BE254" i="5"/>
  <c r="BE263" i="5"/>
  <c r="BE209" i="5"/>
  <c r="BE211" i="5"/>
  <c r="BE214" i="5"/>
  <c r="BE216" i="5"/>
  <c r="BE220" i="5"/>
  <c r="BE222" i="5"/>
  <c r="BE223" i="5"/>
  <c r="BE227" i="5"/>
  <c r="BE228" i="5"/>
  <c r="BE233" i="5"/>
  <c r="BE234" i="5"/>
  <c r="BE236" i="5"/>
  <c r="BE240" i="5"/>
  <c r="BE242" i="5"/>
  <c r="BE245" i="5"/>
  <c r="BE246" i="5"/>
  <c r="BE249" i="5"/>
  <c r="BE251" i="5"/>
  <c r="BE252" i="5"/>
  <c r="BE253" i="5"/>
  <c r="BE255" i="5"/>
  <c r="BE258" i="5"/>
  <c r="BE260" i="5"/>
  <c r="J54" i="5"/>
  <c r="BE90" i="5"/>
  <c r="BE94" i="5"/>
  <c r="BE96" i="5"/>
  <c r="BE98" i="5"/>
  <c r="BE106" i="5"/>
  <c r="BE107" i="5"/>
  <c r="BE109" i="5"/>
  <c r="BE113" i="5"/>
  <c r="BE116" i="5"/>
  <c r="BE117" i="5"/>
  <c r="BE124" i="5"/>
  <c r="BE127" i="5"/>
  <c r="BE133" i="5"/>
  <c r="BE135" i="5"/>
  <c r="BE137" i="5"/>
  <c r="BE138" i="5"/>
  <c r="BE142" i="5"/>
  <c r="BE143" i="5"/>
  <c r="BE146" i="5"/>
  <c r="BE150" i="5"/>
  <c r="BE151" i="5"/>
  <c r="BE160" i="5"/>
  <c r="BE162" i="5"/>
  <c r="BE163" i="5"/>
  <c r="BE164" i="5"/>
  <c r="BE165" i="5"/>
  <c r="BE173" i="5"/>
  <c r="BE175" i="5"/>
  <c r="BE179" i="5"/>
  <c r="BE189" i="5"/>
  <c r="BE197" i="5"/>
  <c r="BE198" i="5"/>
  <c r="BE201" i="5"/>
  <c r="BE202" i="5"/>
  <c r="BE204" i="5"/>
  <c r="BE205" i="5"/>
  <c r="BE206" i="5"/>
  <c r="BE210" i="5"/>
  <c r="BE212" i="5"/>
  <c r="BE213" i="5"/>
  <c r="BE218" i="5"/>
  <c r="BE221" i="5"/>
  <c r="BE224" i="5"/>
  <c r="BE226" i="5"/>
  <c r="BE229" i="5"/>
  <c r="BE231" i="5"/>
  <c r="BE235" i="5"/>
  <c r="BE237" i="5"/>
  <c r="BE238" i="5"/>
  <c r="BE250" i="5"/>
  <c r="BE256" i="5"/>
  <c r="BE257" i="5"/>
  <c r="BE259" i="5"/>
  <c r="BE262" i="5"/>
  <c r="F54" i="5"/>
  <c r="J55" i="5"/>
  <c r="BE92" i="5"/>
  <c r="BE93" i="5"/>
  <c r="BE95" i="5"/>
  <c r="BE97" i="5"/>
  <c r="BE99" i="5"/>
  <c r="BE101" i="5"/>
  <c r="BE102" i="5"/>
  <c r="BE108" i="5"/>
  <c r="BE110" i="5"/>
  <c r="BE111" i="5"/>
  <c r="BE112" i="5"/>
  <c r="BE115" i="5"/>
  <c r="BE118" i="5"/>
  <c r="BE120" i="5"/>
  <c r="BE121" i="5"/>
  <c r="BE122" i="5"/>
  <c r="BE128" i="5"/>
  <c r="BE130" i="5"/>
  <c r="BE131" i="5"/>
  <c r="BE132" i="5"/>
  <c r="BE134" i="5"/>
  <c r="BE136" i="5"/>
  <c r="BE140" i="5"/>
  <c r="BE144" i="5"/>
  <c r="BE148" i="5"/>
  <c r="BE153" i="5"/>
  <c r="BE156" i="5"/>
  <c r="BE159" i="5"/>
  <c r="BE161" i="5"/>
  <c r="BE167" i="5"/>
  <c r="BE172" i="5"/>
  <c r="BE177" i="5"/>
  <c r="BE182" i="5"/>
  <c r="BE184" i="5"/>
  <c r="BE188" i="5"/>
  <c r="BE191" i="5"/>
  <c r="BE200" i="5"/>
  <c r="BE203" i="5"/>
  <c r="J104" i="3"/>
  <c r="J61" i="3" s="1"/>
  <c r="J55" i="4"/>
  <c r="J90" i="4"/>
  <c r="BE103" i="4"/>
  <c r="BE106" i="4"/>
  <c r="BE108" i="4"/>
  <c r="BE111" i="4"/>
  <c r="BE112" i="4"/>
  <c r="BE114" i="4"/>
  <c r="BE115" i="4"/>
  <c r="BE130" i="4"/>
  <c r="BE132" i="4"/>
  <c r="BE138" i="4"/>
  <c r="BE140" i="4"/>
  <c r="BE142" i="4"/>
  <c r="BE144" i="4"/>
  <c r="BE146" i="4"/>
  <c r="BE152" i="4"/>
  <c r="BE153" i="4"/>
  <c r="BE156" i="4"/>
  <c r="BE163" i="4"/>
  <c r="BE167" i="4"/>
  <c r="BE168" i="4"/>
  <c r="BE173" i="4"/>
  <c r="BE179" i="4"/>
  <c r="BE180" i="4"/>
  <c r="BE182" i="4"/>
  <c r="BE184" i="4"/>
  <c r="BE191" i="4"/>
  <c r="BE192" i="4"/>
  <c r="BE193" i="4"/>
  <c r="BE195" i="4"/>
  <c r="BE197" i="4"/>
  <c r="BE199" i="4"/>
  <c r="BE203" i="4"/>
  <c r="BE207" i="4"/>
  <c r="BE208" i="4"/>
  <c r="BE214" i="4"/>
  <c r="BE215" i="4"/>
  <c r="BE217" i="4"/>
  <c r="BE219" i="4"/>
  <c r="BE222" i="4"/>
  <c r="BE224" i="4"/>
  <c r="BE229" i="4"/>
  <c r="BE232" i="4"/>
  <c r="BE234" i="4"/>
  <c r="BE250" i="4"/>
  <c r="BE254" i="4"/>
  <c r="BE264" i="4"/>
  <c r="BE268" i="4"/>
  <c r="BE277" i="4"/>
  <c r="BE280" i="4"/>
  <c r="BE283" i="4"/>
  <c r="BE286" i="4"/>
  <c r="E48" i="4"/>
  <c r="BE100" i="4"/>
  <c r="BE102" i="4"/>
  <c r="BE104" i="4"/>
  <c r="BE116" i="4"/>
  <c r="BE119" i="4"/>
  <c r="BE120" i="4"/>
  <c r="BE122" i="4"/>
  <c r="BE125" i="4"/>
  <c r="BE126" i="4"/>
  <c r="BE127" i="4"/>
  <c r="BE129" i="4"/>
  <c r="BE133" i="4"/>
  <c r="BE135" i="4"/>
  <c r="BE136" i="4"/>
  <c r="BE141" i="4"/>
  <c r="BE143" i="4"/>
  <c r="BE147" i="4"/>
  <c r="BE148" i="4"/>
  <c r="BE150" i="4"/>
  <c r="BE151" i="4"/>
  <c r="BE159" i="4"/>
  <c r="BE162" i="4"/>
  <c r="BE164" i="4"/>
  <c r="BE165" i="4"/>
  <c r="BE175" i="4"/>
  <c r="BE177" i="4"/>
  <c r="BE181" i="4"/>
  <c r="BE185" i="4"/>
  <c r="BE188" i="4"/>
  <c r="BE190" i="4"/>
  <c r="BE196" i="4"/>
  <c r="BE198" i="4"/>
  <c r="BE201" i="4"/>
  <c r="BE202" i="4"/>
  <c r="BE205" i="4"/>
  <c r="BE210" i="4"/>
  <c r="BE211" i="4"/>
  <c r="BE216" i="4"/>
  <c r="BE220" i="4"/>
  <c r="BE225" i="4"/>
  <c r="BE226" i="4"/>
  <c r="BE230" i="4"/>
  <c r="BE233" i="4"/>
  <c r="BE237" i="4"/>
  <c r="BE246" i="4"/>
  <c r="BE253" i="4"/>
  <c r="BE257" i="4"/>
  <c r="BE261" i="4"/>
  <c r="BE274" i="4"/>
  <c r="BE292" i="4"/>
  <c r="BE295" i="4"/>
  <c r="BE298" i="4"/>
  <c r="F55" i="4"/>
  <c r="BE99" i="4"/>
  <c r="BE101" i="4"/>
  <c r="BE105" i="4"/>
  <c r="BE107" i="4"/>
  <c r="BE109" i="4"/>
  <c r="BE110" i="4"/>
  <c r="BE113" i="4"/>
  <c r="BE117" i="4"/>
  <c r="BE118" i="4"/>
  <c r="BE121" i="4"/>
  <c r="BE124" i="4"/>
  <c r="BE131" i="4"/>
  <c r="BE137" i="4"/>
  <c r="BE139" i="4"/>
  <c r="BE149" i="4"/>
  <c r="BE154" i="4"/>
  <c r="BE155" i="4"/>
  <c r="BE158" i="4"/>
  <c r="BE160" i="4"/>
  <c r="BE166" i="4"/>
  <c r="BE170" i="4"/>
  <c r="BE174" i="4"/>
  <c r="BE176" i="4"/>
  <c r="BE178" i="4"/>
  <c r="BE183" i="4"/>
  <c r="BE186" i="4"/>
  <c r="BE187" i="4"/>
  <c r="BE194" i="4"/>
  <c r="BE200" i="4"/>
  <c r="BE204" i="4"/>
  <c r="BE206" i="4"/>
  <c r="BE212" i="4"/>
  <c r="BE213" i="4"/>
  <c r="BE218" i="4"/>
  <c r="BE223" i="4"/>
  <c r="BE228" i="4"/>
  <c r="BE231" i="4"/>
  <c r="BE236" i="4"/>
  <c r="BE238" i="4"/>
  <c r="BE239" i="4"/>
  <c r="BE240" i="4"/>
  <c r="BE242" i="4"/>
  <c r="BE245" i="4"/>
  <c r="BE247" i="4"/>
  <c r="BE251" i="4"/>
  <c r="BE255" i="4"/>
  <c r="BE262" i="4"/>
  <c r="BE265" i="4"/>
  <c r="BE134" i="4"/>
  <c r="BE157" i="4"/>
  <c r="BE189" i="4"/>
  <c r="BE235" i="4"/>
  <c r="BE241" i="4"/>
  <c r="BE243" i="4"/>
  <c r="BE248" i="4"/>
  <c r="BE252" i="4"/>
  <c r="BE259" i="4"/>
  <c r="BE260" i="4"/>
  <c r="BE271" i="4"/>
  <c r="J93" i="2"/>
  <c r="J61" i="2" s="1"/>
  <c r="J55" i="3"/>
  <c r="J96" i="3"/>
  <c r="BE109" i="3"/>
  <c r="BE124" i="3"/>
  <c r="BE148" i="3"/>
  <c r="BE154" i="3"/>
  <c r="BE173" i="3"/>
  <c r="BE177" i="3"/>
  <c r="BE189" i="3"/>
  <c r="BE197" i="3"/>
  <c r="BE211" i="3"/>
  <c r="BE232" i="3"/>
  <c r="BE240" i="3"/>
  <c r="BE323" i="3"/>
  <c r="BE330" i="3"/>
  <c r="BE361" i="3"/>
  <c r="BE375" i="3"/>
  <c r="BE385" i="3"/>
  <c r="BE399" i="3"/>
  <c r="BE404" i="3"/>
  <c r="BE419" i="3"/>
  <c r="BE482" i="3"/>
  <c r="BE502" i="3"/>
  <c r="BE505" i="3"/>
  <c r="BE518" i="3"/>
  <c r="BE519" i="3"/>
  <c r="BE526" i="3"/>
  <c r="BE552" i="3"/>
  <c r="BE559" i="3"/>
  <c r="BE588" i="3"/>
  <c r="BE596" i="3"/>
  <c r="BE607" i="3"/>
  <c r="BE609" i="3"/>
  <c r="BE611" i="3"/>
  <c r="BE649" i="3"/>
  <c r="BE651" i="3"/>
  <c r="BE654" i="3"/>
  <c r="BE668" i="3"/>
  <c r="BE672" i="3"/>
  <c r="BE679" i="3"/>
  <c r="E92" i="3"/>
  <c r="BE105" i="3"/>
  <c r="BE117" i="3"/>
  <c r="BE126" i="3"/>
  <c r="BE129" i="3"/>
  <c r="BE142" i="3"/>
  <c r="BE210" i="3"/>
  <c r="BE219" i="3"/>
  <c r="BE236" i="3"/>
  <c r="BE254" i="3"/>
  <c r="BE302" i="3"/>
  <c r="BE334" i="3"/>
  <c r="BE337" i="3"/>
  <c r="BE343" i="3"/>
  <c r="BE345" i="3"/>
  <c r="BE379" i="3"/>
  <c r="BE380" i="3"/>
  <c r="BE406" i="3"/>
  <c r="BE415" i="3"/>
  <c r="BE426" i="3"/>
  <c r="BE429" i="3"/>
  <c r="BE444" i="3"/>
  <c r="BE448" i="3"/>
  <c r="BE463" i="3"/>
  <c r="BE487" i="3"/>
  <c r="BE508" i="3"/>
  <c r="BE515" i="3"/>
  <c r="BE517" i="3"/>
  <c r="BE529" i="3"/>
  <c r="BE539" i="3"/>
  <c r="BE543" i="3"/>
  <c r="BE590" i="3"/>
  <c r="BE594" i="3"/>
  <c r="BE599" i="3"/>
  <c r="BE644" i="3"/>
  <c r="BE646" i="3"/>
  <c r="BE674" i="3"/>
  <c r="BE696" i="3"/>
  <c r="F55" i="3"/>
  <c r="BE113" i="3"/>
  <c r="BE120" i="3"/>
  <c r="BE132" i="3"/>
  <c r="BE136" i="3"/>
  <c r="BE159" i="3"/>
  <c r="BE165" i="3"/>
  <c r="BE181" i="3"/>
  <c r="BE185" i="3"/>
  <c r="BE228" i="3"/>
  <c r="BE247" i="3"/>
  <c r="BE349" i="3"/>
  <c r="BE352" i="3"/>
  <c r="BE367" i="3"/>
  <c r="BE370" i="3"/>
  <c r="BE383" i="3"/>
  <c r="BE387" i="3"/>
  <c r="BE388" i="3"/>
  <c r="BE392" i="3"/>
  <c r="BE395" i="3"/>
  <c r="BE412" i="3"/>
  <c r="BE442" i="3"/>
  <c r="BE457" i="3"/>
  <c r="BE461" i="3"/>
  <c r="BE477" i="3"/>
  <c r="BE481" i="3"/>
  <c r="BE488" i="3"/>
  <c r="BE499" i="3"/>
  <c r="BE511" i="3"/>
  <c r="BE516" i="3"/>
  <c r="BE533" i="3"/>
  <c r="BE535" i="3"/>
  <c r="BE555" i="3"/>
  <c r="BE565" i="3"/>
  <c r="BE583" i="3"/>
  <c r="BE586" i="3"/>
  <c r="BE676" i="3"/>
  <c r="BE691" i="3"/>
  <c r="BE693" i="3"/>
  <c r="BE150" i="3"/>
  <c r="BE164" i="3"/>
  <c r="BE169" i="3"/>
  <c r="BE193" i="3"/>
  <c r="BE201" i="3"/>
  <c r="BE215" i="3"/>
  <c r="BE242" i="3"/>
  <c r="BE272" i="3"/>
  <c r="BE283" i="3"/>
  <c r="BE292" i="3"/>
  <c r="BE341" i="3"/>
  <c r="BE374" i="3"/>
  <c r="BE408" i="3"/>
  <c r="BE423" i="3"/>
  <c r="BE432" i="3"/>
  <c r="BE434" i="3"/>
  <c r="BE436" i="3"/>
  <c r="BE440" i="3"/>
  <c r="BE452" i="3"/>
  <c r="BE455" i="3"/>
  <c r="BE467" i="3"/>
  <c r="BE470" i="3"/>
  <c r="BE474" i="3"/>
  <c r="BE486" i="3"/>
  <c r="BE520" i="3"/>
  <c r="BE523" i="3"/>
  <c r="BE530" i="3"/>
  <c r="BE547" i="3"/>
  <c r="BE551" i="3"/>
  <c r="BE561" i="3"/>
  <c r="BE603" i="3"/>
  <c r="BE700" i="3"/>
  <c r="BE703" i="3"/>
  <c r="BE761" i="3"/>
  <c r="BE764" i="3"/>
  <c r="BE201" i="2"/>
  <c r="BE206" i="2"/>
  <c r="BE214" i="2"/>
  <c r="BE225" i="2"/>
  <c r="E48" i="2"/>
  <c r="J52" i="2"/>
  <c r="F55" i="2"/>
  <c r="BE176" i="2"/>
  <c r="BE189" i="2"/>
  <c r="BE230" i="2"/>
  <c r="BE234" i="2"/>
  <c r="BE193" i="2"/>
  <c r="BE246" i="2"/>
  <c r="J55" i="2"/>
  <c r="BE94" i="2"/>
  <c r="BE95" i="2"/>
  <c r="BE98" i="2"/>
  <c r="BE109" i="2"/>
  <c r="BE113" i="2"/>
  <c r="BE117" i="2"/>
  <c r="BE124" i="2"/>
  <c r="BE135" i="2"/>
  <c r="BE140" i="2"/>
  <c r="BE144" i="2"/>
  <c r="BE148" i="2"/>
  <c r="BE152" i="2"/>
  <c r="BE160" i="2"/>
  <c r="BE162" i="2"/>
  <c r="BE164" i="2"/>
  <c r="BE168" i="2"/>
  <c r="BE171" i="2"/>
  <c r="BE186" i="2"/>
  <c r="F35" i="3"/>
  <c r="BB56" i="1"/>
  <c r="F36" i="11"/>
  <c r="BC64" i="1" s="1"/>
  <c r="F35" i="4"/>
  <c r="BB57" i="1"/>
  <c r="J34" i="7"/>
  <c r="AW60" i="1" s="1"/>
  <c r="F37" i="10"/>
  <c r="BD63" i="1"/>
  <c r="F36" i="3"/>
  <c r="BC56" i="1" s="1"/>
  <c r="F35" i="2"/>
  <c r="BB55" i="1"/>
  <c r="F36" i="6"/>
  <c r="BC59" i="1" s="1"/>
  <c r="F35" i="8"/>
  <c r="BB61" i="1"/>
  <c r="J34" i="4"/>
  <c r="AW57" i="1" s="1"/>
  <c r="F36" i="7"/>
  <c r="BC60" i="1"/>
  <c r="F37" i="9"/>
  <c r="BD62" i="1" s="1"/>
  <c r="F35" i="11"/>
  <c r="BB64" i="1"/>
  <c r="F34" i="11"/>
  <c r="BA64" i="1" s="1"/>
  <c r="F37" i="11"/>
  <c r="BD64" i="1"/>
  <c r="F37" i="2"/>
  <c r="BD55" i="1" s="1"/>
  <c r="F36" i="5"/>
  <c r="BC58" i="1"/>
  <c r="F35" i="10"/>
  <c r="BB63" i="1"/>
  <c r="F37" i="3"/>
  <c r="BD56" i="1"/>
  <c r="F34" i="2"/>
  <c r="BA55" i="1"/>
  <c r="F34" i="4"/>
  <c r="BA57" i="1"/>
  <c r="J34" i="5"/>
  <c r="AW58" i="1"/>
  <c r="J34" i="2"/>
  <c r="AW55" i="1"/>
  <c r="F35" i="5"/>
  <c r="BB58" i="1"/>
  <c r="F34" i="8"/>
  <c r="BA61" i="1"/>
  <c r="F36" i="9"/>
  <c r="BC62" i="1"/>
  <c r="J34" i="3"/>
  <c r="AW56" i="1"/>
  <c r="F35" i="6"/>
  <c r="BB59" i="1"/>
  <c r="J34" i="6"/>
  <c r="AW59" i="1"/>
  <c r="F34" i="7"/>
  <c r="BA60" i="1"/>
  <c r="F35" i="7"/>
  <c r="BB60" i="1"/>
  <c r="F34" i="9"/>
  <c r="BA62" i="1"/>
  <c r="F34" i="10"/>
  <c r="BA63" i="1"/>
  <c r="J34" i="11"/>
  <c r="AW64" i="1"/>
  <c r="F34" i="3"/>
  <c r="BA56" i="1"/>
  <c r="F34" i="6"/>
  <c r="BA59" i="1" s="1"/>
  <c r="F37" i="7"/>
  <c r="BD60" i="1"/>
  <c r="J34" i="9"/>
  <c r="AW62" i="1" s="1"/>
  <c r="F37" i="4"/>
  <c r="BD57" i="1"/>
  <c r="F37" i="6"/>
  <c r="BD59" i="1" s="1"/>
  <c r="J34" i="8"/>
  <c r="AW61" i="1" s="1"/>
  <c r="J34" i="10"/>
  <c r="AW63" i="1"/>
  <c r="F36" i="4"/>
  <c r="BC57" i="1" s="1"/>
  <c r="F36" i="8"/>
  <c r="BC61" i="1"/>
  <c r="F36" i="2"/>
  <c r="BC55" i="1" s="1"/>
  <c r="F37" i="5"/>
  <c r="BD58" i="1"/>
  <c r="F37" i="8"/>
  <c r="BD61" i="1" s="1"/>
  <c r="F35" i="9"/>
  <c r="BB62" i="1"/>
  <c r="F36" i="10"/>
  <c r="BC63" i="1" s="1"/>
  <c r="F34" i="5"/>
  <c r="BA58" i="1"/>
  <c r="J30" i="6" l="1"/>
  <c r="J59" i="6"/>
  <c r="BK97" i="4"/>
  <c r="BK96" i="4" s="1"/>
  <c r="J96" i="4" s="1"/>
  <c r="J30" i="4" s="1"/>
  <c r="BK88" i="5"/>
  <c r="J88" i="5" s="1"/>
  <c r="J59" i="5" s="1"/>
  <c r="BK171" i="4"/>
  <c r="J171" i="4" s="1"/>
  <c r="J67" i="4" s="1"/>
  <c r="BK120" i="10"/>
  <c r="P93" i="8"/>
  <c r="AU61" i="1"/>
  <c r="T93" i="8"/>
  <c r="P174" i="2"/>
  <c r="R93" i="8"/>
  <c r="T88" i="5"/>
  <c r="R97" i="4"/>
  <c r="T91" i="2"/>
  <c r="R88" i="5"/>
  <c r="T97" i="4"/>
  <c r="T96" i="4" s="1"/>
  <c r="T158" i="10"/>
  <c r="P86" i="9"/>
  <c r="P85" i="9"/>
  <c r="AU62" i="1" s="1"/>
  <c r="P92" i="2"/>
  <c r="P91" i="2"/>
  <c r="AU55" i="1"/>
  <c r="P171" i="4"/>
  <c r="R103" i="3"/>
  <c r="R102" i="3"/>
  <c r="R171" i="4"/>
  <c r="P103" i="3"/>
  <c r="P88" i="5"/>
  <c r="AU58" i="1"/>
  <c r="T103" i="3"/>
  <c r="R91" i="2"/>
  <c r="T86" i="9"/>
  <c r="T85" i="9"/>
  <c r="R95" i="7"/>
  <c r="R94" i="7" s="1"/>
  <c r="R120" i="10"/>
  <c r="R158" i="10"/>
  <c r="T417" i="3"/>
  <c r="T95" i="10"/>
  <c r="T94" i="10" s="1"/>
  <c r="T135" i="7"/>
  <c r="T94" i="7"/>
  <c r="P97" i="4"/>
  <c r="P96" i="4" s="1"/>
  <c r="AU57" i="1" s="1"/>
  <c r="P417" i="3"/>
  <c r="P158" i="10"/>
  <c r="P94" i="10" s="1"/>
  <c r="AU63" i="1" s="1"/>
  <c r="R95" i="10"/>
  <c r="R94" i="10" s="1"/>
  <c r="BK103" i="3"/>
  <c r="J103" i="3"/>
  <c r="J60" i="3"/>
  <c r="BK111" i="7"/>
  <c r="J111" i="7" s="1"/>
  <c r="J65" i="7" s="1"/>
  <c r="BK86" i="9"/>
  <c r="J86" i="9" s="1"/>
  <c r="J60" i="9" s="1"/>
  <c r="BK158" i="10"/>
  <c r="J158" i="10"/>
  <c r="J69" i="10" s="1"/>
  <c r="BK174" i="2"/>
  <c r="J174" i="2"/>
  <c r="J63" i="2"/>
  <c r="BK98" i="7"/>
  <c r="J98" i="7" s="1"/>
  <c r="J62" i="7" s="1"/>
  <c r="BK95" i="10"/>
  <c r="J95" i="10" s="1"/>
  <c r="J60" i="10" s="1"/>
  <c r="BK85" i="11"/>
  <c r="J85" i="11"/>
  <c r="J60" i="11" s="1"/>
  <c r="BK417" i="3"/>
  <c r="J417" i="3"/>
  <c r="J69" i="3"/>
  <c r="BK95" i="7"/>
  <c r="J95" i="7"/>
  <c r="J60" i="7"/>
  <c r="BK135" i="7"/>
  <c r="J135" i="7" s="1"/>
  <c r="J68" i="7" s="1"/>
  <c r="BK93" i="8"/>
  <c r="J93" i="8"/>
  <c r="J59" i="8" s="1"/>
  <c r="J120" i="10"/>
  <c r="J65" i="10"/>
  <c r="AG59" i="1"/>
  <c r="AG57" i="1"/>
  <c r="J59" i="4"/>
  <c r="J97" i="4"/>
  <c r="J60" i="4"/>
  <c r="F33" i="3"/>
  <c r="AZ56" i="1" s="1"/>
  <c r="J33" i="8"/>
  <c r="AV61" i="1"/>
  <c r="AT61" i="1" s="1"/>
  <c r="J33" i="4"/>
  <c r="AV57" i="1"/>
  <c r="AT57" i="1"/>
  <c r="AN57" i="1" s="1"/>
  <c r="F33" i="11"/>
  <c r="AZ64" i="1"/>
  <c r="J30" i="5"/>
  <c r="AG58" i="1" s="1"/>
  <c r="F33" i="7"/>
  <c r="AZ60" i="1" s="1"/>
  <c r="F33" i="2"/>
  <c r="AZ55" i="1" s="1"/>
  <c r="J33" i="5"/>
  <c r="AV58" i="1" s="1"/>
  <c r="AT58" i="1" s="1"/>
  <c r="F33" i="5"/>
  <c r="AZ58" i="1" s="1"/>
  <c r="J33" i="11"/>
  <c r="AV64" i="1"/>
  <c r="AT64" i="1" s="1"/>
  <c r="J33" i="6"/>
  <c r="AV59" i="1" s="1"/>
  <c r="AT59" i="1" s="1"/>
  <c r="F33" i="10"/>
  <c r="AZ63" i="1" s="1"/>
  <c r="F33" i="4"/>
  <c r="AZ57" i="1" s="1"/>
  <c r="J33" i="10"/>
  <c r="AV63" i="1" s="1"/>
  <c r="AT63" i="1" s="1"/>
  <c r="BA54" i="1"/>
  <c r="W30" i="1" s="1"/>
  <c r="J33" i="7"/>
  <c r="AV60" i="1"/>
  <c r="AT60" i="1" s="1"/>
  <c r="BC54" i="1"/>
  <c r="W32" i="1" s="1"/>
  <c r="F33" i="6"/>
  <c r="AZ59" i="1" s="1"/>
  <c r="F33" i="9"/>
  <c r="AZ62" i="1" s="1"/>
  <c r="BB54" i="1"/>
  <c r="W31" i="1" s="1"/>
  <c r="J33" i="3"/>
  <c r="AV56" i="1" s="1"/>
  <c r="AT56" i="1" s="1"/>
  <c r="F33" i="8"/>
  <c r="AZ61" i="1"/>
  <c r="J33" i="2"/>
  <c r="AV55" i="1"/>
  <c r="AT55" i="1" s="1"/>
  <c r="J33" i="9"/>
  <c r="AV62" i="1" s="1"/>
  <c r="AT62" i="1" s="1"/>
  <c r="BD54" i="1"/>
  <c r="W33" i="1"/>
  <c r="AN59" i="1" l="1"/>
  <c r="T102" i="3"/>
  <c r="P102" i="3"/>
  <c r="AU56" i="1"/>
  <c r="R96" i="4"/>
  <c r="BK85" i="9"/>
  <c r="J85" i="9"/>
  <c r="BK91" i="2"/>
  <c r="J91" i="2" s="1"/>
  <c r="J30" i="2" s="1"/>
  <c r="AG55" i="1" s="1"/>
  <c r="BK84" i="11"/>
  <c r="J84" i="11"/>
  <c r="BK94" i="7"/>
  <c r="J94" i="7" s="1"/>
  <c r="J30" i="7" s="1"/>
  <c r="AG60" i="1" s="1"/>
  <c r="BK102" i="3"/>
  <c r="J102" i="3"/>
  <c r="J59" i="3"/>
  <c r="BK94" i="10"/>
  <c r="J94" i="10"/>
  <c r="J59" i="10"/>
  <c r="AN58" i="1"/>
  <c r="J39" i="6"/>
  <c r="J39" i="5"/>
  <c r="J39" i="4"/>
  <c r="J30" i="11"/>
  <c r="AG64" i="1" s="1"/>
  <c r="AZ54" i="1"/>
  <c r="W29" i="1"/>
  <c r="J30" i="8"/>
  <c r="AG61" i="1" s="1"/>
  <c r="AX54" i="1"/>
  <c r="AY54" i="1"/>
  <c r="AW54" i="1"/>
  <c r="AK30" i="1"/>
  <c r="J30" i="9"/>
  <c r="AG62" i="1"/>
  <c r="AU54" i="1"/>
  <c r="J39" i="2" l="1"/>
  <c r="J39" i="7"/>
  <c r="J39" i="8"/>
  <c r="J39" i="9"/>
  <c r="J39" i="11"/>
  <c r="J59" i="11"/>
  <c r="J59" i="2"/>
  <c r="J59" i="9"/>
  <c r="J59" i="7"/>
  <c r="AN61" i="1"/>
  <c r="AN55" i="1"/>
  <c r="AN60" i="1"/>
  <c r="AN62" i="1"/>
  <c r="AN64" i="1"/>
  <c r="J30" i="3"/>
  <c r="AG56" i="1"/>
  <c r="AN56" i="1" s="1"/>
  <c r="AV54" i="1"/>
  <c r="AK29" i="1"/>
  <c r="J30" i="10"/>
  <c r="AG63" i="1" s="1"/>
  <c r="AG54" i="1" l="1"/>
  <c r="AK26" i="1" s="1"/>
  <c r="J39" i="3"/>
  <c r="J39" i="10"/>
  <c r="AN63" i="1"/>
  <c r="AK35" i="1"/>
  <c r="AT54" i="1"/>
  <c r="AN54" i="1" s="1"/>
</calcChain>
</file>

<file path=xl/sharedStrings.xml><?xml version="1.0" encoding="utf-8"?>
<sst xmlns="http://schemas.openxmlformats.org/spreadsheetml/2006/main" count="20054" uniqueCount="2815">
  <si>
    <t>Export Komplet</t>
  </si>
  <si>
    <t>VZ</t>
  </si>
  <si>
    <t>2.0</t>
  </si>
  <si>
    <t>ZAMOK</t>
  </si>
  <si>
    <t>False</t>
  </si>
  <si>
    <t>{5ca219dc-e515-45cc-bf0c-dbe4d41b7b6c}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</si>
  <si>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</si>
  <si>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</si>
  <si>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</si>
  <si>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</si>
  <si>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</si>
  <si>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</si>
  <si>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</si>
  <si>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</si>
  <si>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0042022_1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</si>
  <si>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</si>
  <si>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</si>
  <si>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UHK-Objekt E-Stavební úpravy pracoviště centra terénní archeologie - 1. Etapa</t>
  </si>
  <si>
    <t>KSO:</t>
  </si>
  <si>
    <t/>
  </si>
  <si>
    <t>CC-CZ:</t>
  </si>
  <si>
    <t>Místo:</t>
  </si>
  <si>
    <t>Hradec Králové</t>
  </si>
  <si>
    <t>Datum:</t>
  </si>
  <si>
    <t>22. 6. 2022</t>
  </si>
  <si>
    <t>Zadavatel:</t>
  </si>
  <si>
    <t>IČ:</t>
  </si>
  <si>
    <t>Univerzita Hradec Králové</t>
  </si>
  <si>
    <t>DIČ:</t>
  </si>
  <si>
    <t>Uchazeč:</t>
  </si>
  <si>
    <t>Vyplň údaj</t>
  </si>
  <si>
    <t>Projektant:</t>
  </si>
  <si>
    <t>Fplan projekty a stavby s. r. 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</si>
  <si>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</si>
  <si>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</si>
  <si>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</si>
  <si>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</si>
  <si>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</si>
  <si>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</si>
  <si>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</si>
  <si>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</si>
  <si>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</si>
  <si>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</si>
  <si>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</si>
  <si>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</si>
  <si>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</si>
  <si>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</si>
  <si>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</si>
  <si>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</si>
  <si>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</si>
  <si>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</si>
  <si>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</si>
  <si>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</si>
  <si>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</si>
  <si>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</si>
  <si>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</si>
  <si>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</si>
  <si>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</si>
  <si>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</si>
  <si>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</si>
  <si>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</si>
  <si>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</si>
  <si>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</si>
  <si>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</si>
  <si>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</si>
  <si>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</si>
  <si>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</si>
  <si>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</si>
  <si>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</si>
  <si>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</si>
  <si>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</si>
  <si>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</si>
  <si>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</si>
  <si>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</si>
  <si>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</si>
  <si>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</si>
  <si>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</si>
  <si>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01.1a</t>
  </si>
  <si>
    <t>Stavební část - bourací práce</t>
  </si>
  <si>
    <t>STA</t>
  </si>
  <si>
    <t>1</t>
  </si>
  <si>
    <t>{ad98b38a-26f3-462e-81ba-038c98e1ee20}</t>
  </si>
  <si>
    <t>2</t>
  </si>
  <si>
    <t>SO 01.1b</t>
  </si>
  <si>
    <t>Stavební část - nové konstrukce</t>
  </si>
  <si>
    <t>{48f923d8-a488-4469-9240-1ab7b8ab8aef}</t>
  </si>
  <si>
    <t>SO 01.1c</t>
  </si>
  <si>
    <t>Stavební část - nábytek</t>
  </si>
  <si>
    <t>{3737c2f1-9659-4d7d-84bc-9004d282e28e}</t>
  </si>
  <si>
    <t>SO 01.4a</t>
  </si>
  <si>
    <t>Elektroinstalace</t>
  </si>
  <si>
    <t>{814e5ca2-4b09-4b7a-80cb-99323c597a79}</t>
  </si>
  <si>
    <t>SO 01.4b</t>
  </si>
  <si>
    <t>Elektro-slaboproud</t>
  </si>
  <si>
    <t>{0cf6ae7c-a194-46e3-b67a-cf7df472bb8b}</t>
  </si>
  <si>
    <t>SO 01.4c</t>
  </si>
  <si>
    <t>Zdravotechnika</t>
  </si>
  <si>
    <t>{e3aa288e-7944-4612-be06-76065f98619b}</t>
  </si>
  <si>
    <t>SO 01.4d</t>
  </si>
  <si>
    <t>Vzduchotechnika, chlazení</t>
  </si>
  <si>
    <t>{fe13329d-a73d-4a49-90cb-ccb001c2dccd}</t>
  </si>
  <si>
    <t>SO 01.4e</t>
  </si>
  <si>
    <t>Vytápění</t>
  </si>
  <si>
    <t>{9d364e26-2139-4838-b524-27f394ea7ae6}</t>
  </si>
  <si>
    <t>SO 01.4f</t>
  </si>
  <si>
    <t>Měření a regulace</t>
  </si>
  <si>
    <t>{087bf5cd-19d3-40bb-a4e4-1d475ee0fea6}</t>
  </si>
  <si>
    <t>SO 02</t>
  </si>
  <si>
    <t>VRN</t>
  </si>
  <si>
    <t>VON</t>
  </si>
  <si>
    <t>{41eadec4-d364-4e64-868c-5bf5d25b227e}</t>
  </si>
  <si>
    <t>KRYCÍ LIST SOUPISU PRACÍ</t>
  </si>
  <si>
    <t>Objekt:</t>
  </si>
  <si>
    <t>SO 01.1a - Stavební část - bourací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</si>
  <si>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</si>
  <si>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</si>
  <si>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</si>
  <si>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</si>
  <si>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</si>
  <si>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</si>
  <si>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</si>
  <si>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</si>
  <si>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</si>
  <si>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713 - Izolace tepelné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</si>
  <si>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</si>
  <si>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</si>
  <si>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</si>
  <si>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</si>
  <si>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</si>
  <si>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</si>
  <si>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</si>
  <si>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</si>
  <si>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</si>
  <si>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</si>
  <si>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</si>
  <si>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</si>
  <si>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</si>
  <si>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</si>
  <si>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</si>
  <si>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</si>
  <si>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</si>
  <si>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</si>
  <si>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</si>
  <si>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</si>
  <si>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</si>
  <si>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</si>
  <si>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</si>
  <si>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</si>
  <si>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</si>
  <si>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00901</t>
  </si>
  <si>
    <t xml:space="preserve">Vyčištění separátoru kalů před bouracími pracemi vč. likvidace </t>
  </si>
  <si>
    <t>kpl</t>
  </si>
  <si>
    <t>4</t>
  </si>
  <si>
    <t>-133865342</t>
  </si>
  <si>
    <t>949101111</t>
  </si>
  <si>
    <t>Lešení pomocné pracovní pro objekty pozemních staveb pro zatížení do 150 kg/m2, o výšce lešeňové podlahy do 1,9 m</t>
  </si>
  <si>
    <t>m2</t>
  </si>
  <si>
    <t>CS ÚRS 2022 01</t>
  </si>
  <si>
    <t>227610572</t>
  </si>
  <si>
    <t>Online PSC</t>
  </si>
  <si>
    <t>https://podminky.urs.cz/item/CS_URS_2022_01/949101111</t>
  </si>
  <si>
    <t>VV</t>
  </si>
  <si>
    <t>358,98</t>
  </si>
  <si>
    <t>3</t>
  </si>
  <si>
    <t>962031133</t>
  </si>
  <si>
    <t>Bourání příček z cihel, tvárnic nebo příčkovek z cihel pálených, plných nebo dutých na maltu vápennou nebo vápenocementovou, tl. do 150 mm</t>
  </si>
  <si>
    <t>683839857</t>
  </si>
  <si>
    <t>https://podminky.urs.cz/item/CS_URS_2022_01/962031133</t>
  </si>
  <si>
    <t>mč 103,104,105</t>
  </si>
  <si>
    <t>(6,2*2+4,9+1,4*4)*2,7</t>
  </si>
  <si>
    <t>mč 112</t>
  </si>
  <si>
    <t>3,8*2,7+0,9*2</t>
  </si>
  <si>
    <t>mč 108</t>
  </si>
  <si>
    <t>0,8*2</t>
  </si>
  <si>
    <t>mč 106</t>
  </si>
  <si>
    <t>0,8*2+0,9*2</t>
  </si>
  <si>
    <t>Součet</t>
  </si>
  <si>
    <t>962032431</t>
  </si>
  <si>
    <t>Bourání zdiva nadzákladového z cihel nebo tvárnic z dutých cihel nebo tvárnic pálených nebo nepálených, na maltu vápennou nebo vápenocementovou, objemu do 1 m3</t>
  </si>
  <si>
    <t>m3</t>
  </si>
  <si>
    <t>1821399354</t>
  </si>
  <si>
    <t>https://podminky.urs.cz/item/CS_URS_2022_01/962032431</t>
  </si>
  <si>
    <t>mč 113-114</t>
  </si>
  <si>
    <t>1,65*2,2*0,25</t>
  </si>
  <si>
    <t>5</t>
  </si>
  <si>
    <t>962042320</t>
  </si>
  <si>
    <t>Bourání zdiva z betonu prostého nadzákladového objemu do 1 m3</t>
  </si>
  <si>
    <t>-1749225463</t>
  </si>
  <si>
    <t>https://podminky.urs.cz/item/CS_URS_2022_01/962042320</t>
  </si>
  <si>
    <t>základ patky pod rušené vzt jednotky na střeše</t>
  </si>
  <si>
    <t>0,8*0,3*0,1*4</t>
  </si>
  <si>
    <t>6</t>
  </si>
  <si>
    <t>962052210</t>
  </si>
  <si>
    <t>Bourání zdiva železobetonového nadzákladového, objemu do 1 m3</t>
  </si>
  <si>
    <t>1998538184</t>
  </si>
  <si>
    <t>https://podminky.urs.cz/item/CS_URS_2022_01/962052210</t>
  </si>
  <si>
    <t>separátor kalů</t>
  </si>
  <si>
    <t>0,7*1,1*0,07*2</t>
  </si>
  <si>
    <t>0,6*0,48*0,7</t>
  </si>
  <si>
    <t>1,26*0,16*0,7</t>
  </si>
  <si>
    <t>7</t>
  </si>
  <si>
    <t>968072455</t>
  </si>
  <si>
    <t>Vybourání kovových rámů oken s křídly, dveřních zárubní, vrat, stěn, ostění nebo obkladů dveřních zárubní, plochy do 2 m2</t>
  </si>
  <si>
    <t>-113726678</t>
  </si>
  <si>
    <t>https://podminky.urs.cz/item/CS_URS_2022_01/968072455</t>
  </si>
  <si>
    <t>mč 101</t>
  </si>
  <si>
    <t>1,45*2+0,9*2</t>
  </si>
  <si>
    <t>0,8*2*2+0,6*2*6</t>
  </si>
  <si>
    <t>mč 113</t>
  </si>
  <si>
    <t>1,45*2</t>
  </si>
  <si>
    <t>mč 102</t>
  </si>
  <si>
    <t>8</t>
  </si>
  <si>
    <t>968082016</t>
  </si>
  <si>
    <t>Vybourání plastových rámů oken s křídly, dveřních zárubní, vrat rámu oken s křídly, plochy přes 1 do 2 m2</t>
  </si>
  <si>
    <t>469187859</t>
  </si>
  <si>
    <t>https://podminky.urs.cz/item/CS_URS_2022_01/968082016</t>
  </si>
  <si>
    <t>0,9*1,5</t>
  </si>
  <si>
    <t>968082018</t>
  </si>
  <si>
    <t>Vybourání plastových rámů oken s křídly, dveřních zárubní, vrat rámu oken s křídly, plochy přes 4 m2</t>
  </si>
  <si>
    <t>1393363119</t>
  </si>
  <si>
    <t>https://podminky.urs.cz/item/CS_URS_2022_01/968082018</t>
  </si>
  <si>
    <t>mč 114</t>
  </si>
  <si>
    <t>4,5*1,65</t>
  </si>
  <si>
    <t>10</t>
  </si>
  <si>
    <t>972054341.R1</t>
  </si>
  <si>
    <t>Vybourání otvorů ve stropech nebo klenbách železobetonových bez odstranění podlahy a násypu, plochy do 0,25 m2, tl. přes 150 mm</t>
  </si>
  <si>
    <t>kus</t>
  </si>
  <si>
    <t>-1981877726</t>
  </si>
  <si>
    <t>prostupy pro VZT</t>
  </si>
  <si>
    <t>DN 400</t>
  </si>
  <si>
    <t>11</t>
  </si>
  <si>
    <t>974042553</t>
  </si>
  <si>
    <t>Vysekání rýh v betonové nebo jiné monolitické dlažbě s betonovým podkladem do hl. 100 mm a šířky do 100 mm</t>
  </si>
  <si>
    <t>m</t>
  </si>
  <si>
    <t>-970460095</t>
  </si>
  <si>
    <t>https://podminky.urs.cz/item/CS_URS_2022_01/974042553</t>
  </si>
  <si>
    <t>drážka pro vedení el kabelů v podlaze</t>
  </si>
  <si>
    <t>60</t>
  </si>
  <si>
    <t>12</t>
  </si>
  <si>
    <t>978059541</t>
  </si>
  <si>
    <t>Odsekání obkladů stěn včetně otlučení podkladní omítky až na zdivo z obkládaček vnitřních, z jakýchkoliv materiálů, plochy přes 1 m2</t>
  </si>
  <si>
    <t>1548470267</t>
  </si>
  <si>
    <t>https://podminky.urs.cz/item/CS_URS_2022_01/978059541</t>
  </si>
  <si>
    <t>(6,2*6+4,9*6)*2</t>
  </si>
  <si>
    <t>mč 107</t>
  </si>
  <si>
    <t>1,5*1</t>
  </si>
  <si>
    <t>997</t>
  </si>
  <si>
    <t>Přesun sutě</t>
  </si>
  <si>
    <t>13</t>
  </si>
  <si>
    <t>997013111</t>
  </si>
  <si>
    <t>Vnitrostaveništní doprava suti a vybouraných hmot vodorovně do 50 m svisle s použitím mechanizace pro budovy a haly výšky do 6 m</t>
  </si>
  <si>
    <t>t</t>
  </si>
  <si>
    <t>-1216154447</t>
  </si>
  <si>
    <t>https://podminky.urs.cz/item/CS_URS_2022_01/997013111</t>
  </si>
  <si>
    <t>14</t>
  </si>
  <si>
    <t>997013501</t>
  </si>
  <si>
    <t>Odvoz suti a vybouraných hmot na skládku nebo meziskládku se složením, na vzdálenost do 1 km</t>
  </si>
  <si>
    <t>-542304019</t>
  </si>
  <si>
    <t>https://podminky.urs.cz/item/CS_URS_2022_01/997013501</t>
  </si>
  <si>
    <t>997013509</t>
  </si>
  <si>
    <t>Odvoz suti a vybouraných hmot na skládku nebo meziskládku se složením, na vzdálenost Příplatek k ceně za každý další i započatý 1 km přes 1 km</t>
  </si>
  <si>
    <t>669487275</t>
  </si>
  <si>
    <t>https://podminky.urs.cz/item/CS_URS_2022_01/997013509</t>
  </si>
  <si>
    <t>skládka Tuněchody 37 km</t>
  </si>
  <si>
    <t>36*50,337</t>
  </si>
  <si>
    <t>16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</si>
  <si>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</si>
  <si>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</si>
  <si>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632858818</t>
  </si>
  <si>
    <t>https://podminky.urs.cz/item/CS_URS_2022_01/997013609</t>
  </si>
  <si>
    <t>50,337-13,992</t>
  </si>
  <si>
    <t>17</t>
  </si>
  <si>
    <t>997013631</t>
  </si>
  <si>
    <t>Poplatek za uložení stavebního odpadu na skládce (skládkovné) směsného stavebního a demoličního zatříděného do Katalogu odpadů pod kódem 17 09 04</t>
  </si>
  <si>
    <t>-772147726</t>
  </si>
  <si>
    <t>https://podminky.urs.cz/item/CS_URS_2022_01/997013631</t>
  </si>
  <si>
    <t>13,992</t>
  </si>
  <si>
    <t>PSV</t>
  </si>
  <si>
    <t>Práce a dodávky PSV</t>
  </si>
  <si>
    <t>712</t>
  </si>
  <si>
    <t>Povlakové krytiny</t>
  </si>
  <si>
    <t>18</t>
  </si>
  <si>
    <t>712363803</t>
  </si>
  <si>
    <t>Odstranění povlakové krytiny střech plochých do 10° s mechanicky kotvenou izolací pro jakoukoli tloušťku izolace budovy výšky do 18 m, kotvené do betonu</t>
  </si>
  <si>
    <t>1252959421</t>
  </si>
  <si>
    <t>https://podminky.urs.cz/item/CS_URS_2022_01/712363803</t>
  </si>
  <si>
    <t>3,14*0,2*0,2*4</t>
  </si>
  <si>
    <t>nové patky pro VZT</t>
  </si>
  <si>
    <t>0,6*0,25*4</t>
  </si>
  <si>
    <t>1*0,3+1,2*0,5+2,7*0,5+1,2*0,5+2,4*0,5</t>
  </si>
  <si>
    <t>713</t>
  </si>
  <si>
    <t>Izolace tepelné</t>
  </si>
  <si>
    <t>19</t>
  </si>
  <si>
    <t>713141843</t>
  </si>
  <si>
    <t>Odstranění tepelné izolace střech plochých z rohoží, pásů, dílců, desek, bloků mezi roštem připevněných lepením z polystyrenu suchého, tloušťka izolace přes 100 mm</t>
  </si>
  <si>
    <t>1459484666</t>
  </si>
  <si>
    <t>https://podminky.urs.cz/item/CS_URS_2022_01/713141843</t>
  </si>
  <si>
    <t>763</t>
  </si>
  <si>
    <t>Konstrukce suché výstavby</t>
  </si>
  <si>
    <t>20</t>
  </si>
  <si>
    <t>763121811</t>
  </si>
  <si>
    <t>Demontáž předsazených nebo šachtových stěn ze sádrokartonových desek s nosnou konstrukcí z ocelových profilů jednoduchých, opláštění jednoduché</t>
  </si>
  <si>
    <t>2085387204</t>
  </si>
  <si>
    <t>https://podminky.urs.cz/item/CS_URS_2022_01/763121811</t>
  </si>
  <si>
    <t>(1,2+0,9+0,8*3)*2,8</t>
  </si>
  <si>
    <t>763131821</t>
  </si>
  <si>
    <t>Demontáž podhledu nebo samostatného požárního předělu ze sádrokartonových desek s nosnou konstrukcí dvouvrstvou z ocelových profilů, opláštění jednoduché</t>
  </si>
  <si>
    <t>-230410560</t>
  </si>
  <si>
    <t>https://podminky.urs.cz/item/CS_URS_2022_01/763131821</t>
  </si>
  <si>
    <t>mč 102,103,104,105</t>
  </si>
  <si>
    <t>78,8+25,57+14,65+1,46</t>
  </si>
  <si>
    <t>mč 107,111,113,114</t>
  </si>
  <si>
    <t>71,79+71,15+48,1+47,46</t>
  </si>
  <si>
    <t>764</t>
  </si>
  <si>
    <t>Konstrukce klempířské</t>
  </si>
  <si>
    <t>22</t>
  </si>
  <si>
    <t>764002851</t>
  </si>
  <si>
    <t>Demontáž klempířských konstrukcí oplechování parapetů do suti</t>
  </si>
  <si>
    <t>923488232</t>
  </si>
  <si>
    <t>https://podminky.urs.cz/item/CS_URS_2022_01/764002851</t>
  </si>
  <si>
    <t>4,5</t>
  </si>
  <si>
    <t>766</t>
  </si>
  <si>
    <t>Konstrukce truhlářské</t>
  </si>
  <si>
    <t>23</t>
  </si>
  <si>
    <t>766441811</t>
  </si>
  <si>
    <t>Demontáž parapetních desek dřevěných nebo plastových šířky do 300 mm délky do 1 m</t>
  </si>
  <si>
    <t>2034262748</t>
  </si>
  <si>
    <t>https://podminky.urs.cz/item/CS_URS_2022_01/766441811</t>
  </si>
  <si>
    <t>771</t>
  </si>
  <si>
    <t>Podlahy z dlaždic</t>
  </si>
  <si>
    <t>24</t>
  </si>
  <si>
    <t>771473810</t>
  </si>
  <si>
    <t>Demontáž soklíků z dlaždic keramických lepených rovných</t>
  </si>
  <si>
    <t>2005746364</t>
  </si>
  <si>
    <t>https://podminky.urs.cz/item/CS_URS_2022_01/771473810</t>
  </si>
  <si>
    <t>68</t>
  </si>
  <si>
    <t>25</t>
  </si>
  <si>
    <t>771573810</t>
  </si>
  <si>
    <t>Demontáž podlah z dlaždic keramických lepených</t>
  </si>
  <si>
    <t>166535704</t>
  </si>
  <si>
    <t>https://podminky.urs.cz/item/CS_URS_2022_01/771573810</t>
  </si>
  <si>
    <t>mč 102,103,104,105,106,108,112</t>
  </si>
  <si>
    <t>78,8+25,57+14,65+1,46+22,3+27,17+10,87</t>
  </si>
  <si>
    <t>776</t>
  </si>
  <si>
    <t>Podlahy povlakové</t>
  </si>
  <si>
    <t>26</t>
  </si>
  <si>
    <t>776201812</t>
  </si>
  <si>
    <t>Demontáž povlakových podlahovin lepených ručně s podložkou</t>
  </si>
  <si>
    <t>-325401169</t>
  </si>
  <si>
    <t>https://podminky.urs.cz/item/CS_URS_2022_01/776201812</t>
  </si>
  <si>
    <t>mč 107, 111, 113,114</t>
  </si>
  <si>
    <t>27</t>
  </si>
  <si>
    <t>776410811</t>
  </si>
  <si>
    <t>Demontáž soklíků nebo lišt pryžových nebo plastových</t>
  </si>
  <si>
    <t>-1987153911</t>
  </si>
  <si>
    <t>https://podminky.urs.cz/item/CS_URS_2022_01/776410811</t>
  </si>
  <si>
    <t>54</t>
  </si>
  <si>
    <t>mč 111</t>
  </si>
  <si>
    <t>783</t>
  </si>
  <si>
    <t>Dokončovací práce - nátěry</t>
  </si>
  <si>
    <t>28</t>
  </si>
  <si>
    <t>783806811</t>
  </si>
  <si>
    <t>Odstranění nátěrů z omítek oškrábáním</t>
  </si>
  <si>
    <t>1200487945</t>
  </si>
  <si>
    <t>https://podminky.urs.cz/item/CS_URS_2022_01/783806811</t>
  </si>
  <si>
    <t>(6,2+4,9)*2*0,7</t>
  </si>
  <si>
    <t>SO 01.1b - Stavební část - nové konstrukce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</si>
  <si>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</si>
  <si>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</si>
  <si>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</si>
  <si>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</si>
  <si>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8 - Trubní vedení</t>
  </si>
  <si>
    <t xml:space="preserve">    998 - Přesun hmot</t>
  </si>
  <si>
    <t xml:space="preserve">    722 - Zdravotechnika - vnitřní vodovod</t>
  </si>
  <si>
    <t xml:space="preserve">    727 - Zdravotechnika - požární ochrana</t>
  </si>
  <si>
    <t xml:space="preserve">    767 - Konstrukce zámečnické</t>
  </si>
  <si>
    <t xml:space="preserve">    781 - Dokončovací práce - obklady</t>
  </si>
  <si>
    <t xml:space="preserve">    784 - Dokončovací práce - malby a tapety</t>
  </si>
  <si>
    <t>OST - Ostatní</t>
  </si>
  <si>
    <t>Zemní práce</t>
  </si>
  <si>
    <t>113107331</t>
  </si>
  <si>
    <t>Odstranění podkladů nebo krytů strojně plochy jednotlivě do 50 m2 s přemístěním hmot na skládku na vzdálenost do 3 m nebo s naložením na dopravní prostředek z betonu prostého, o tl. vrstvy přes 100 do 150 mm</t>
  </si>
  <si>
    <t>-1816000070</t>
  </si>
  <si>
    <t>https://podminky.urs.cz/item/CS_URS_2022_01/113107331</t>
  </si>
  <si>
    <t>nová plošina</t>
  </si>
  <si>
    <t>1,3*1,9</t>
  </si>
  <si>
    <t>131351100</t>
  </si>
  <si>
    <t>Hloubení nezapažených jam a zářezů strojně s urovnáním dna do předepsaného profilu a spádu v hornině třídy těžitelnosti II skupiny 4 do 20 m3</t>
  </si>
  <si>
    <t>1180588403</t>
  </si>
  <si>
    <t>https://podminky.urs.cz/item/CS_URS_2022_01/131351100</t>
  </si>
  <si>
    <t>nová rampa</t>
  </si>
  <si>
    <t>1,3*1,9*0,56</t>
  </si>
  <si>
    <t>132151101</t>
  </si>
  <si>
    <t>Hloubení nezapažených rýh šířky do 800 mm strojně s urovnáním dna do předepsaného profilu a spádu v hornině třídy těžitelnosti I skupiny 1 a 2 do 20 m3</t>
  </si>
  <si>
    <t>-1912448429</t>
  </si>
  <si>
    <t>https://podminky.urs.cz/item/CS_URS_2022_01/132151101</t>
  </si>
  <si>
    <t>základový pas nová plošina</t>
  </si>
  <si>
    <t>(1,3+1,9*2)*0,25*0,1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</si>
  <si>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</si>
  <si>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</si>
  <si>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980918626</t>
  </si>
  <si>
    <t>https://podminky.urs.cz/item/CS_URS_2022_01/162751117</t>
  </si>
  <si>
    <t>1,383+0,128</t>
  </si>
  <si>
    <t>162751119</t>
  </si>
  <si>
    <t xml:space="preserve"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</t>
  </si>
  <si>
    <t>-2004302538</t>
  </si>
  <si>
    <t>https://podminky.urs.cz/item/CS_URS_2022_01/162751119</t>
  </si>
  <si>
    <t>27*1,511</t>
  </si>
  <si>
    <t>167151101</t>
  </si>
  <si>
    <t>Nakládání, skládání a překládání neulehlého výkopku nebo sypaniny strojně nakládání, množství do 100 m3, z horniny třídy těžitelnosti I, skupiny 1 až 3</t>
  </si>
  <si>
    <t>1692017395</t>
  </si>
  <si>
    <t>https://podminky.urs.cz/item/CS_URS_2022_01/167151101</t>
  </si>
  <si>
    <t>171201221</t>
  </si>
  <si>
    <t>Poplatek za uložení stavebního odpadu na skládce (skládkovné) zeminy a kamení zatříděného do Katalogu odpadů pod kódem 17 05 04</t>
  </si>
  <si>
    <t>757837214</t>
  </si>
  <si>
    <t>https://podminky.urs.cz/item/CS_URS_2022_01/171201221</t>
  </si>
  <si>
    <t>1,511*1,8</t>
  </si>
  <si>
    <t>171251201</t>
  </si>
  <si>
    <t>Uložení sypaniny na skládky nebo meziskládky bez hutnění s upravením uložené sypaniny do předepsaného tvaru</t>
  </si>
  <si>
    <t>1300842011</t>
  </si>
  <si>
    <t>https://podminky.urs.cz/item/CS_URS_2022_01/171251201</t>
  </si>
  <si>
    <t>Zakládání</t>
  </si>
  <si>
    <t>274313711</t>
  </si>
  <si>
    <t>Základy z betonu prostého pasy betonu kamenem neprokládaného tř. C 20/25</t>
  </si>
  <si>
    <t>-714955678</t>
  </si>
  <si>
    <t>https://podminky.urs.cz/item/CS_URS_2022_01/274313711</t>
  </si>
  <si>
    <t>(1,9*2+1,3)*0,25*0,25</t>
  </si>
  <si>
    <t>275313711</t>
  </si>
  <si>
    <t>Základy z betonu prostého patky a bloky z betonu kamenem neprokládaného tř. C 20/25</t>
  </si>
  <si>
    <t>-1155397669</t>
  </si>
  <si>
    <t>https://podminky.urs.cz/item/CS_URS_2022_01/275313711</t>
  </si>
  <si>
    <t>nové patky pod vzt na střeše</t>
  </si>
  <si>
    <t>1,1*0,64*0,55*5</t>
  </si>
  <si>
    <t>2,6*0,64*0,55*2</t>
  </si>
  <si>
    <t>275351121</t>
  </si>
  <si>
    <t>Bednění základů patek zřízení</t>
  </si>
  <si>
    <t>1356267055</t>
  </si>
  <si>
    <t>https://podminky.urs.cz/item/CS_URS_2022_01/275351121</t>
  </si>
  <si>
    <t>(1,1+0,55)*2*0,64*5</t>
  </si>
  <si>
    <t>(2,6+0,55)*2*0,64*2</t>
  </si>
  <si>
    <t>275351122</t>
  </si>
  <si>
    <t>Bednění základů patek odstranění</t>
  </si>
  <si>
    <t>-1885347548</t>
  </si>
  <si>
    <t>https://podminky.urs.cz/item/CS_URS_2022_01/275351122</t>
  </si>
  <si>
    <t>279113151</t>
  </si>
  <si>
    <t>Základové zdi z tvárnic ztraceného bednění včetně výplně z betonu bez zvláštních nároků na vliv prostředí třídy C 25/30, tloušťky zdiva 150 mm</t>
  </si>
  <si>
    <t>-124130236</t>
  </si>
  <si>
    <t>https://podminky.urs.cz/item/CS_URS_2022_01/279113151</t>
  </si>
  <si>
    <t>(1,86*2+1,2)*0,25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</si>
  <si>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</si>
  <si>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</si>
  <si>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-1895819491</t>
  </si>
  <si>
    <t>https://podminky.urs.cz/item/CS_URS_2022_01/279361821</t>
  </si>
  <si>
    <t>R6 svisle a 250 mm</t>
  </si>
  <si>
    <t>(5/0,25)*0,25*0,222/1000</t>
  </si>
  <si>
    <t>Svislé a kompletní konstrukce</t>
  </si>
  <si>
    <t>311101212</t>
  </si>
  <si>
    <t xml:space="preserve"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</t>
  </si>
  <si>
    <t>1451612419</t>
  </si>
  <si>
    <t>https://podminky.urs.cz/item/CS_URS_2022_01/311101212</t>
  </si>
  <si>
    <t>průchod stěnou separátoru</t>
  </si>
  <si>
    <t>0,5*3</t>
  </si>
  <si>
    <t>M</t>
  </si>
  <si>
    <t>28611130</t>
  </si>
  <si>
    <t>trubka kanalizační PVC DN 160x500mm SN4</t>
  </si>
  <si>
    <t>384952813</t>
  </si>
  <si>
    <t>311113143</t>
  </si>
  <si>
    <t>Nadzákladové zdi z tvárnic ztraceného bednění hladkých, včetně výplně z betonu třídy C 20/25, tloušťky zdiva přes 200 do 250 mm</t>
  </si>
  <si>
    <t>1379771040</t>
  </si>
  <si>
    <t>https://podminky.urs.cz/item/CS_URS_2022_01/311113143</t>
  </si>
  <si>
    <t>0,6*0,75*4</t>
  </si>
  <si>
    <t>311234311</t>
  </si>
  <si>
    <t>Zdivo jednovrstvé z cihel děrovaných nebroušených klasických spojených na pero a drážku na maltu M10, pevnost cihel do P10, tl. zdiva 440 mm</t>
  </si>
  <si>
    <t>640457724</t>
  </si>
  <si>
    <t>https://podminky.urs.cz/item/CS_URS_2022_01/311234311</t>
  </si>
  <si>
    <t>mč 119-108</t>
  </si>
  <si>
    <t>1,55*2</t>
  </si>
  <si>
    <t>311234251</t>
  </si>
  <si>
    <t>Zdivo jednovrstvé z cihel děrovaných nebroušených klasických spojených na pero a drážku na maltu M10, pevnost cihel do P10, tl. zdiva 300 mm</t>
  </si>
  <si>
    <t>985890181</t>
  </si>
  <si>
    <t>https://podminky.urs.cz/item/CS_URS_2022_01/311234251</t>
  </si>
  <si>
    <t>mč 101-127</t>
  </si>
  <si>
    <t>311235145</t>
  </si>
  <si>
    <t>Zdivo jednovrstvé z cihel děrovaných broušených na celoplošnou tenkovrstvou maltu, pevnost cihel přes P10 do P15, tl. zdiva 250 mm</t>
  </si>
  <si>
    <t>-1086911384</t>
  </si>
  <si>
    <t>https://podminky.urs.cz/item/CS_URS_2022_01/311235145</t>
  </si>
  <si>
    <t>mč 116-117</t>
  </si>
  <si>
    <t>1*3,1</t>
  </si>
  <si>
    <t>317142412</t>
  </si>
  <si>
    <t>Překlady nenosné z pórobetonu osazené do tenkého maltového lože, výšky do 250 mm, šířky překladu 75 mm, délky překladu přes 1000 do 1250 mm</t>
  </si>
  <si>
    <t>812449147</t>
  </si>
  <si>
    <t>https://podminky.urs.cz/item/CS_URS_2022_01/317142412</t>
  </si>
  <si>
    <t>B2</t>
  </si>
  <si>
    <t>317142422</t>
  </si>
  <si>
    <t>Překlady nenosné z pórobetonu osazené do tenkého maltového lože, výšky do 250 mm, šířky překladu 100 mm, délky překladu přes 1000 do 1250 mm</t>
  </si>
  <si>
    <t>-507511877</t>
  </si>
  <si>
    <t>https://podminky.urs.cz/item/CS_URS_2022_01/317142422</t>
  </si>
  <si>
    <t>B1</t>
  </si>
  <si>
    <t>317168012</t>
  </si>
  <si>
    <t>Překlady keramické ploché osazené do maltového lože, výšky překladu 71 mm šířky 115 mm, délky 1250 mm</t>
  </si>
  <si>
    <t>-879935508</t>
  </si>
  <si>
    <t>https://podminky.urs.cz/item/CS_URS_2022_01/317168012</t>
  </si>
  <si>
    <t>B4</t>
  </si>
  <si>
    <t>317168022</t>
  </si>
  <si>
    <t>Překlady keramické ploché osazené do maltového lože, výšky překladu 71 mm šířky 145 mm, délky 1250 mm</t>
  </si>
  <si>
    <t>-1844554547</t>
  </si>
  <si>
    <t>https://podminky.urs.cz/item/CS_URS_2022_01/317168022</t>
  </si>
  <si>
    <t>B3</t>
  </si>
  <si>
    <t>317168053</t>
  </si>
  <si>
    <t>Překlady keramické vysoké osazené do maltového lože, šířky překladu 70 mm výšky 238 mm, délky 1500 mm</t>
  </si>
  <si>
    <t>-33846759</t>
  </si>
  <si>
    <t>https://podminky.urs.cz/item/CS_URS_2022_01/317168053</t>
  </si>
  <si>
    <t>B5</t>
  </si>
  <si>
    <t>317941123</t>
  </si>
  <si>
    <t>Osazování ocelových válcovaných nosníků na zdivu I nebo IE nebo U nebo UE nebo L č. 14 až 22 nebo výšky do 220 mm</t>
  </si>
  <si>
    <t>-905775658</t>
  </si>
  <si>
    <t>https://podminky.urs.cz/item/CS_URS_2022_01/317941123</t>
  </si>
  <si>
    <t>O1</t>
  </si>
  <si>
    <t>5,08*22,4/1000</t>
  </si>
  <si>
    <t>O2</t>
  </si>
  <si>
    <t>4,2*22,4/1000</t>
  </si>
  <si>
    <t>O7</t>
  </si>
  <si>
    <t>2*22,4/1000</t>
  </si>
  <si>
    <t>13010752</t>
  </si>
  <si>
    <t>ocel profilová IPE 200 jakost 11 375</t>
  </si>
  <si>
    <t>-1059920324</t>
  </si>
  <si>
    <t>317998113</t>
  </si>
  <si>
    <t>Izolace tepelná mezi překlady z pěnového polystyrenu výšky 24 cm, tloušťky 80 mm</t>
  </si>
  <si>
    <t>-676302813</t>
  </si>
  <si>
    <t>https://podminky.urs.cz/item/CS_URS_2022_01/317998113</t>
  </si>
  <si>
    <t>1,5</t>
  </si>
  <si>
    <t>29</t>
  </si>
  <si>
    <t>342272215</t>
  </si>
  <si>
    <t>Příčky z pórobetonových tvárnic hladkých na tenké maltové lože objemová hmotnost do 500 kg/m3, tloušťka příčky 75 mm</t>
  </si>
  <si>
    <t>-1965895841</t>
  </si>
  <si>
    <t>https://podminky.urs.cz/item/CS_URS_2022_01/342272215</t>
  </si>
  <si>
    <t>mč 111,113</t>
  </si>
  <si>
    <t>(3,3*2+2)*3</t>
  </si>
  <si>
    <t>30</t>
  </si>
  <si>
    <t>342272225</t>
  </si>
  <si>
    <t>Příčky z pórobetonových tvárnic hladkých na tenké maltové lože objemová hmotnost do 500 kg/m3, tloušťka příčky 100 mm</t>
  </si>
  <si>
    <t>-414540619</t>
  </si>
  <si>
    <t>https://podminky.urs.cz/item/CS_URS_2022_01/342272225</t>
  </si>
  <si>
    <t>mč 128</t>
  </si>
  <si>
    <t>(1,2+1,6)*3,1</t>
  </si>
  <si>
    <t>mč 105,106,125</t>
  </si>
  <si>
    <t>(2,15+1,66+2,8)*3,1</t>
  </si>
  <si>
    <t>mč 110,111,112,113</t>
  </si>
  <si>
    <t>(6,1+3,3+3,4)*3,1</t>
  </si>
  <si>
    <t>31</t>
  </si>
  <si>
    <t>342272245</t>
  </si>
  <si>
    <t>Příčky z pórobetonových tvárnic hladkých na tenké maltové lože objemová hmotnost do 500 kg/m3, tloušťka příčky 150 mm</t>
  </si>
  <si>
    <t>-420655446</t>
  </si>
  <si>
    <t>https://podminky.urs.cz/item/CS_URS_2022_01/342272245</t>
  </si>
  <si>
    <t>mč 108-121</t>
  </si>
  <si>
    <t>(3,8*2+2,1)*3,1</t>
  </si>
  <si>
    <t>32</t>
  </si>
  <si>
    <t>380326122</t>
  </si>
  <si>
    <t>Kompletní konstrukce čistíren odpadních vod, nádrží, vodojemů, kanálů z betonu železového bez výztuže a bednění se zvýšenými nároky na prostředí tř. C 25/30, tl. přes 150 do 300 mm</t>
  </si>
  <si>
    <t>-294027827</t>
  </si>
  <si>
    <t>https://podminky.urs.cz/item/CS_URS_2022_01/380326122</t>
  </si>
  <si>
    <t>nová stěna separátor kalů</t>
  </si>
  <si>
    <t>1,85*0,7*0,2</t>
  </si>
  <si>
    <t>33</t>
  </si>
  <si>
    <t>380356231</t>
  </si>
  <si>
    <t>Bednění kompletních konstrukcí čistíren odpadních vod, nádrží, vodojemů, kanálů konstrukcí neomítaných z betonu prostého nebo železového ploch rovinných zřízení</t>
  </si>
  <si>
    <t>-924818762</t>
  </si>
  <si>
    <t>https://podminky.urs.cz/item/CS_URS_2022_01/380356231</t>
  </si>
  <si>
    <t>1,85*0,7*2</t>
  </si>
  <si>
    <t>34</t>
  </si>
  <si>
    <t>380356232</t>
  </si>
  <si>
    <t>Bednění kompletních konstrukcí čistíren odpadních vod, nádrží, vodojemů, kanálů konstrukcí neomítaných z betonu prostého nebo železového ploch rovinných odstranění</t>
  </si>
  <si>
    <t>90699446</t>
  </si>
  <si>
    <t>https://podminky.urs.cz/item/CS_URS_2022_01/380356232</t>
  </si>
  <si>
    <t>35</t>
  </si>
  <si>
    <t>380361006</t>
  </si>
  <si>
    <t>Výztuž kompletních konstrukcí čistíren odpadních vod, nádrží, vodojemů, kanálů z oceli 10 505 (R) nebo BSt 500</t>
  </si>
  <si>
    <t>190589082</t>
  </si>
  <si>
    <t>https://podminky.urs.cz/item/CS_URS_2022_01/380361006</t>
  </si>
  <si>
    <t>nová stěna separátor kalů - stupeň vyztužení 90 kg/m3</t>
  </si>
  <si>
    <t>0,259*0,09</t>
  </si>
  <si>
    <t>Úpravy povrchů, podlahy a osazování výplní</t>
  </si>
  <si>
    <t>36</t>
  </si>
  <si>
    <t>612111121</t>
  </si>
  <si>
    <t>Vyspravení povrchu neomítaných vnitřních ploch monolitických betonových nebo železobetonových konstrukcí rozetřením vysprávky do ztracena maltou cementovou lokálně v rozsahu vyspravované plochy do 30 % z celkové plochy stěn</t>
  </si>
  <si>
    <t>832090105</t>
  </si>
  <si>
    <t>https://podminky.urs.cz/item/CS_URS_2022_01/612111121</t>
  </si>
  <si>
    <t xml:space="preserve">stěny separátoru kalů po bourání </t>
  </si>
  <si>
    <t>1,1*0,07*2</t>
  </si>
  <si>
    <t>0,6*0,48*2</t>
  </si>
  <si>
    <t>1,26*0,16*2</t>
  </si>
  <si>
    <t>37</t>
  </si>
  <si>
    <t>612131101</t>
  </si>
  <si>
    <t>Podkladní a spojovací vrstva vnitřních omítaných ploch cementový postřik nanášený ručně celoplošně stěn</t>
  </si>
  <si>
    <t>-1774380961</t>
  </si>
  <si>
    <t>https://podminky.urs.cz/item/CS_URS_2022_01/612131101</t>
  </si>
  <si>
    <t>ostění</t>
  </si>
  <si>
    <t>(2,1*2+1,2)*0,35</t>
  </si>
  <si>
    <t>(2*2+1,65)*0,25</t>
  </si>
  <si>
    <t>zazdívky</t>
  </si>
  <si>
    <t>1,6*2*2</t>
  </si>
  <si>
    <t>(1+0,25)*3,1*2</t>
  </si>
  <si>
    <t>oprava stávajících stěn po otlučených obkladech</t>
  </si>
  <si>
    <t>mč původní 103,104,105</t>
  </si>
  <si>
    <t>(6,2*2+4,9)*2</t>
  </si>
  <si>
    <t>mč původní 107</t>
  </si>
  <si>
    <t>38</t>
  </si>
  <si>
    <t>612131121</t>
  </si>
  <si>
    <t>Podkladní a spojovací vrstva vnitřních omítaných ploch penetrace akrylát-silikonová nanášená ručně stěn</t>
  </si>
  <si>
    <t>18752964</t>
  </si>
  <si>
    <t>https://podminky.urs.cz/item/CS_URS_2022_01/612131121</t>
  </si>
  <si>
    <t>zazdívky a opravy cihly keram</t>
  </si>
  <si>
    <t>54,903</t>
  </si>
  <si>
    <t>zdivo porobeton 150</t>
  </si>
  <si>
    <t>30,07*2</t>
  </si>
  <si>
    <t>zdivo porobeton 100</t>
  </si>
  <si>
    <t>68,851*2</t>
  </si>
  <si>
    <t>zdivo porobeton 75</t>
  </si>
  <si>
    <t>25,8*2</t>
  </si>
  <si>
    <t>39</t>
  </si>
  <si>
    <t>612142001</t>
  </si>
  <si>
    <t>Potažení vnitřních ploch pletivem v ploše nebo pruzích, na plném podkladu sklovláknitým vtlačením do tmelu stěn</t>
  </si>
  <si>
    <t>-427866509</t>
  </si>
  <si>
    <t>https://podminky.urs.cz/item/CS_URS_2022_01/612142001</t>
  </si>
  <si>
    <t>40</t>
  </si>
  <si>
    <t>612311131</t>
  </si>
  <si>
    <t>Potažení vnitřních ploch štukem tloušťky do 3 mm svislých konstrukcí stěn</t>
  </si>
  <si>
    <t>613008848</t>
  </si>
  <si>
    <t>https://podminky.urs.cz/item/CS_URS_2022_01/612311131</t>
  </si>
  <si>
    <t>nad obklad</t>
  </si>
  <si>
    <t>(3,2+3,9)*2*0,7</t>
  </si>
  <si>
    <t>1,5*4*0,7</t>
  </si>
  <si>
    <t>(2,9+3,1)*2*0,7</t>
  </si>
  <si>
    <t>(0,9+1,6)*2*2*0,7</t>
  </si>
  <si>
    <t>41</t>
  </si>
  <si>
    <t>612321141</t>
  </si>
  <si>
    <t>Omítka vápenocementová vnitřních ploch nanášená ručně dvouvrstvá, tloušťky jádrové omítky do 10 mm a tloušťky štuku do 3 mm štuková svislých konstrukcí stěn</t>
  </si>
  <si>
    <t>1355855895</t>
  </si>
  <si>
    <t>https://podminky.urs.cz/item/CS_URS_2022_01/612321141</t>
  </si>
  <si>
    <t>mč 110</t>
  </si>
  <si>
    <t>(2,4+2,2)*2*2,7</t>
  </si>
  <si>
    <t>-(0,8*2*2)</t>
  </si>
  <si>
    <t>(2,4+3,2)*2*2,7</t>
  </si>
  <si>
    <t>42</t>
  </si>
  <si>
    <t>612325302</t>
  </si>
  <si>
    <t>Vápenocementová omítka ostění nebo nadpraží štuková</t>
  </si>
  <si>
    <t>-1661027660</t>
  </si>
  <si>
    <t>https://podminky.urs.cz/item/CS_URS_2022_01/612325302</t>
  </si>
  <si>
    <t>(4,5+1,65)*2*0,35</t>
  </si>
  <si>
    <t>43</t>
  </si>
  <si>
    <t>612325423</t>
  </si>
  <si>
    <t>Oprava vápenocementové omítky vnitřních ploch štukové dvouvrstvé, tloušťky do 20 mm a tloušťky štuku do 3 mm stěn, v rozsahu opravované plochy přes 30 do 50%</t>
  </si>
  <si>
    <t>2132406742</t>
  </si>
  <si>
    <t>https://podminky.urs.cz/item/CS_URS_2022_01/612325423</t>
  </si>
  <si>
    <t>odhad oprav stávajících omítek</t>
  </si>
  <si>
    <t>250</t>
  </si>
  <si>
    <t>44</t>
  </si>
  <si>
    <t>622525203.R1</t>
  </si>
  <si>
    <t>Oprava tenkovrstvé omítky vnějších ploch silikátové, akrylátové, silikonové nebo silikonsilikátové stěn, v rozsahu opravované plochy vč. podkladu</t>
  </si>
  <si>
    <t>-967090550</t>
  </si>
  <si>
    <t>zazdívka okna rampa</t>
  </si>
  <si>
    <t>45</t>
  </si>
  <si>
    <t>631311135</t>
  </si>
  <si>
    <t>Mazanina z betonu prostého bez zvýšených nároků na prostředí tl. přes 120 do 240 mm tř. C 20/25</t>
  </si>
  <si>
    <t>-1893796997</t>
  </si>
  <si>
    <t>https://podminky.urs.cz/item/CS_URS_2022_01/631311135</t>
  </si>
  <si>
    <t>1,86*1,2*0,15</t>
  </si>
  <si>
    <t>46</t>
  </si>
  <si>
    <t>631319013</t>
  </si>
  <si>
    <t>Příplatek k mazanině tl do 240 mm za přehlazení povrchu</t>
  </si>
  <si>
    <t>-239743862</t>
  </si>
  <si>
    <t>https://podminky.urs.cz/item/CS_URS_2022_01/631319013</t>
  </si>
  <si>
    <t>47</t>
  </si>
  <si>
    <t>631319197</t>
  </si>
  <si>
    <t>Příplatek k cenám mazanin za malou plochu do 5 m2 jednotlivě mazanina tl. přes 120 do 240 mm</t>
  </si>
  <si>
    <t>-586177351</t>
  </si>
  <si>
    <t>https://podminky.urs.cz/item/CS_URS_2022_01/631319197</t>
  </si>
  <si>
    <t>48</t>
  </si>
  <si>
    <t>631362021</t>
  </si>
  <si>
    <t>Výztuž mazanin ze svařovaných sítí z drátů typu KARI</t>
  </si>
  <si>
    <t>-444360798</t>
  </si>
  <si>
    <t>https://podminky.urs.cz/item/CS_URS_2022_01/631362021</t>
  </si>
  <si>
    <t>nová stupeň vyztužení 90 kg/m3 kari 100/100/6</t>
  </si>
  <si>
    <t>1,86*1,2*4,44/1000</t>
  </si>
  <si>
    <t>49</t>
  </si>
  <si>
    <t>635111242</t>
  </si>
  <si>
    <t>Násyp ze štěrkopísku, písku nebo kameniva pod podlahy se zhutněním z kameniva hrubého 16-32</t>
  </si>
  <si>
    <t>-697051802</t>
  </si>
  <si>
    <t>https://podminky.urs.cz/item/CS_URS_2022_01/635111242</t>
  </si>
  <si>
    <t>1,7*0,8*0,16</t>
  </si>
  <si>
    <t>50</t>
  </si>
  <si>
    <t>642942611</t>
  </si>
  <si>
    <t>Osazování zárubní nebo rámů kovových dveřních lisovaných nebo z úhelníků bez dveřních křídel na montážní pěnu, plochy otvoru do 2,5 m2</t>
  </si>
  <si>
    <t>-1392616788</t>
  </si>
  <si>
    <t>https://podminky.urs.cz/item/CS_URS_2022_01/642942611</t>
  </si>
  <si>
    <t>D3</t>
  </si>
  <si>
    <t>D4</t>
  </si>
  <si>
    <t>1+2</t>
  </si>
  <si>
    <t>D5</t>
  </si>
  <si>
    <t>2+2</t>
  </si>
  <si>
    <t>51</t>
  </si>
  <si>
    <t>55331487</t>
  </si>
  <si>
    <t>zárubeň jednokřídlá ocelová pro zdění tl stěny 110-150mm rozměru 800/1970, 2100mm</t>
  </si>
  <si>
    <t>-2129154097</t>
  </si>
  <si>
    <t>52</t>
  </si>
  <si>
    <t>55331481</t>
  </si>
  <si>
    <t>zárubeň jednokřídlá ocelová pro zdění tl stěny 75-100mm rozměru 700/1970, 2100mm</t>
  </si>
  <si>
    <t>299363260</t>
  </si>
  <si>
    <t>53</t>
  </si>
  <si>
    <t>642942721</t>
  </si>
  <si>
    <t>Osazování zárubní nebo rámů kovových dveřních lisovaných nebo z úhelníků bez dveřních křídel na montážní pěnu, plochy otvoru přes 2,5 do 4,5 m2</t>
  </si>
  <si>
    <t>-584809308</t>
  </si>
  <si>
    <t>https://podminky.urs.cz/item/CS_URS_2022_01/642942721</t>
  </si>
  <si>
    <t>D2</t>
  </si>
  <si>
    <t>55331723</t>
  </si>
  <si>
    <t>zárubeň dvoukřídlá ocelová pro dodatečnou montáž tl stěny 210-250mm rozměru 1450/1970, 2100mm</t>
  </si>
  <si>
    <t>-894330460</t>
  </si>
  <si>
    <t>55</t>
  </si>
  <si>
    <t>642945112</t>
  </si>
  <si>
    <t>Osazování ocelových zárubní protipožárních nebo protiplynových dveří do vynechaného otvoru, s obetonováním, dveří dvoukřídlových přes 2,5 do 6,5 m2</t>
  </si>
  <si>
    <t>-1385951691</t>
  </si>
  <si>
    <t>https://podminky.urs.cz/item/CS_URS_2022_01/642945112</t>
  </si>
  <si>
    <t>D10</t>
  </si>
  <si>
    <t>56</t>
  </si>
  <si>
    <t>55331759</t>
  </si>
  <si>
    <t>zárubeň dvoukřídlá ocelová pro zdění s protipožární úpravou tl stěny 75-100mm rozměru 1450/1970, 2100mm</t>
  </si>
  <si>
    <t>-1263008961</t>
  </si>
  <si>
    <t>57</t>
  </si>
  <si>
    <t>R632</t>
  </si>
  <si>
    <t>Osazení a dodávka rohového L profilu 50/50/5, lemování vany plošiny</t>
  </si>
  <si>
    <t>1211747652</t>
  </si>
  <si>
    <t>1,7*2+0,9</t>
  </si>
  <si>
    <t>Trubní vedení</t>
  </si>
  <si>
    <t>58</t>
  </si>
  <si>
    <t>891315313</t>
  </si>
  <si>
    <t>Montáž vodovodních armatur na potrubí koncových klapek PE-HD do hrdla PE nebo PVC potrubí DN 150</t>
  </si>
  <si>
    <t>39951491</t>
  </si>
  <si>
    <t>https://podminky.urs.cz/item/CS_URS_2022_01/891315313</t>
  </si>
  <si>
    <t>59</t>
  </si>
  <si>
    <t>84015</t>
  </si>
  <si>
    <t>klapka zpětná koncová KG pro odpadní vodu DN 150</t>
  </si>
  <si>
    <t>-695367452</t>
  </si>
  <si>
    <t>0091</t>
  </si>
  <si>
    <t>Tabulky orientační systém dle PBŘ a popisu místností</t>
  </si>
  <si>
    <t>1592357495</t>
  </si>
  <si>
    <t>61</t>
  </si>
  <si>
    <t>113106071</t>
  </si>
  <si>
    <t>Rozebrání dlažeb a dílců při překopech inženýrských sítí s přemístěním hmot na skládku na vzdálenost do 3 m nebo s naložením na dopravní prostředek ručně vozovek a ploch, s jakoukoliv výplní spár ze zámkové dlažby s ložem z kameniva</t>
  </si>
  <si>
    <t>-921427094</t>
  </si>
  <si>
    <t>https://podminky.urs.cz/item/CS_URS_2022_01/113106071</t>
  </si>
  <si>
    <t>1,3*2</t>
  </si>
  <si>
    <t>62</t>
  </si>
  <si>
    <t>952901111</t>
  </si>
  <si>
    <t>Vyčištění budov nebo objektů před předáním do užívání budov bytové nebo občanské výstavby, světlé výšky podlaží do 4 m</t>
  </si>
  <si>
    <t>1585919024</t>
  </si>
  <si>
    <t>https://podminky.urs.cz/item/CS_URS_2022_01/952901111</t>
  </si>
  <si>
    <t>15,71+63,07+3,15+12,9+24,96+16,55+5,21+7,26+6,82+9,41+43,97+14,27+11,67+62,91+48,1+47,46+10,87+7,19+5,55+1,8</t>
  </si>
  <si>
    <t>63</t>
  </si>
  <si>
    <t>973031325</t>
  </si>
  <si>
    <t>Vysekání výklenků nebo kapes ve zdivu z cihel na maltu vápennou nebo vápenocementovou kapes, plochy do 0,10 m2, hl. do 300 mm</t>
  </si>
  <si>
    <t>1061406085</t>
  </si>
  <si>
    <t>https://podminky.urs.cz/item/CS_URS_2022_01/973031325</t>
  </si>
  <si>
    <t>kapsy pro překlady</t>
  </si>
  <si>
    <t>64</t>
  </si>
  <si>
    <t>973031335</t>
  </si>
  <si>
    <t>Vysekání výklenků nebo kapes ve zdivu z cihel na maltu vápennou nebo vápenocementovou kapes, plochy do 0,16 m2, hl. do 300 mm</t>
  </si>
  <si>
    <t>1838242858</t>
  </si>
  <si>
    <t>https://podminky.urs.cz/item/CS_URS_2022_01/973031335</t>
  </si>
  <si>
    <t>kapsy pro nosníky IPE</t>
  </si>
  <si>
    <t>65</t>
  </si>
  <si>
    <t>997013113</t>
  </si>
  <si>
    <t>Vnitrostaveništní doprava suti a vybouraných hmot vodorovně do 50 m svisle s použitím mechanizace pro budovy a haly výšky přes 9 do 12 m</t>
  </si>
  <si>
    <t>266450553</t>
  </si>
  <si>
    <t>https://podminky.urs.cz/item/CS_URS_2022_01/997013113</t>
  </si>
  <si>
    <t>66</t>
  </si>
  <si>
    <t>1845307466</t>
  </si>
  <si>
    <t>67</t>
  </si>
  <si>
    <t>1267396351</t>
  </si>
  <si>
    <t>36*2,252</t>
  </si>
  <si>
    <t>-339705715</t>
  </si>
  <si>
    <t>998</t>
  </si>
  <si>
    <t>Přesun hmot</t>
  </si>
  <si>
    <t>69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</si>
  <si>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</si>
  <si>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</si>
  <si>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-2127666810</t>
  </si>
  <si>
    <t>https://podminky.urs.cz/item/CS_URS_2022_01/998011001</t>
  </si>
  <si>
    <t>70</t>
  </si>
  <si>
    <t>712341716.R1</t>
  </si>
  <si>
    <t>Provedení povlakové krytiny střech plochých do 10° pásy přitavením NAIP ostatní činnosti při pokládání pásů (materiál ve specifikaci) zaizolování prostupů střešní rovinou kruhový průřez, průměr přes 300 mm do 500 mm vč. dodávky materiálu</t>
  </si>
  <si>
    <t>101537392</t>
  </si>
  <si>
    <t>71</t>
  </si>
  <si>
    <t>712341719.R1</t>
  </si>
  <si>
    <t>Provedení povlakové krytiny střech plochých do 10° pásy přitavením NAIP ostatní činnosti při pokládání pásů (materiál ve specifikaci) zaizolování prostupů střešní rovinou hranatý průřez, vnitřní plochy přes 0,09 do 0,25 m2 vč. dodávky materiálu</t>
  </si>
  <si>
    <t>2033025601</t>
  </si>
  <si>
    <t>72</t>
  </si>
  <si>
    <t>712341720.R1</t>
  </si>
  <si>
    <t>Provedení povlakové krytiny střech plochých do 10° pásy přitavením NAIP ostatní činnosti při pokládání pásů (materiál ve specifikaci) zaizolování prostupů střešní rovinou hranatý průřez, vnitřní plochy do 1 m2 vč. dodávky materiálu</t>
  </si>
  <si>
    <t>410132431</t>
  </si>
  <si>
    <t>73</t>
  </si>
  <si>
    <t>998712201</t>
  </si>
  <si>
    <t>Přesun hmot pro povlakové krytiny stanovený procentní sazbou (%) z ceny vodorovná dopravní vzdálenost do 50 m v objektech výšky do 6 m</t>
  </si>
  <si>
    <t>%</t>
  </si>
  <si>
    <t>54413355</t>
  </si>
  <si>
    <t>https://podminky.urs.cz/item/CS_URS_2022_01/998712201</t>
  </si>
  <si>
    <t>722</t>
  </si>
  <si>
    <t>Zdravotechnika - vnitřní vodovod</t>
  </si>
  <si>
    <t>74</t>
  </si>
  <si>
    <t>722001</t>
  </si>
  <si>
    <t>Dod + Mt přenosný práškový hasicí přístroj 21 A</t>
  </si>
  <si>
    <t>-1500076879</t>
  </si>
  <si>
    <t>727</t>
  </si>
  <si>
    <t>Zdravotechnika - požární ochrana</t>
  </si>
  <si>
    <t>75</t>
  </si>
  <si>
    <t>727111</t>
  </si>
  <si>
    <t>Protipožární trubní ucpávky prostupy stěnou a stropem požární odolnost dle PBŘ</t>
  </si>
  <si>
    <t>soubor</t>
  </si>
  <si>
    <t>1671243054</t>
  </si>
  <si>
    <t>76</t>
  </si>
  <si>
    <t>763111433</t>
  </si>
  <si>
    <t>Příčka ze sádrokartonových desek s nosnou konstrukcí z jednoduchých ocelových profilů UW, CW dvojitě opláštěná deskami impregnovanými H2 tl. 2 x 12,5 mm EI 60, příčka tl. 125 mm, profil 75, bez izolace</t>
  </si>
  <si>
    <t>-1159850053</t>
  </si>
  <si>
    <t>https://podminky.urs.cz/item/CS_URS_2022_01/763111433</t>
  </si>
  <si>
    <t>instalační předstěna sprchy mč 111,113</t>
  </si>
  <si>
    <t>0,9*3*2</t>
  </si>
  <si>
    <t>77</t>
  </si>
  <si>
    <t>763111771</t>
  </si>
  <si>
    <t>Příčka ze sádrokartonových desek Příplatek k cenám za rovinnost speciální tmelení kvality Q3</t>
  </si>
  <si>
    <t>-1438321693</t>
  </si>
  <si>
    <t>https://podminky.urs.cz/item/CS_URS_2022_01/763111771</t>
  </si>
  <si>
    <t>78</t>
  </si>
  <si>
    <t>763121714</t>
  </si>
  <si>
    <t>Stěna předsazená ze sádrokartonových desek ostatní konstrukce a práce na předsazených stěnách ze sádrokartonových desek základní penetrační nátěr</t>
  </si>
  <si>
    <t>-1153830660</t>
  </si>
  <si>
    <t>https://podminky.urs.cz/item/CS_URS_2022_01/763121714</t>
  </si>
  <si>
    <t>79</t>
  </si>
  <si>
    <t>763131411</t>
  </si>
  <si>
    <t>Podhled ze sádrokartonových desek dvouvrstvá zavěšená spodní konstrukce z ocelových profilů CD, UD jednoduše opláštěná deskou standardní A, tl. 12,5 mm, bez izolace</t>
  </si>
  <si>
    <t>-687827611</t>
  </si>
  <si>
    <t>https://podminky.urs.cz/item/CS_URS_2022_01/763131411</t>
  </si>
  <si>
    <t>63,07</t>
  </si>
  <si>
    <t>80</t>
  </si>
  <si>
    <t>763131451</t>
  </si>
  <si>
    <t>Podhled ze sádrokartonových desek dvouvrstvá zavěšená spodní konstrukce z ocelových profilů CD, UD jednoduše opláštěná deskou impregnovanou H2, tl. 12,5 mm, bez izolace</t>
  </si>
  <si>
    <t>1198478902</t>
  </si>
  <si>
    <t>https://podminky.urs.cz/item/CS_URS_2022_01/763131451</t>
  </si>
  <si>
    <t>5,21+7,26+6,82+9,41</t>
  </si>
  <si>
    <t>81</t>
  </si>
  <si>
    <t>763131714</t>
  </si>
  <si>
    <t>Podhled ze sádrokartonových desek ostatní práce a konstrukce na podhledech ze sádrokartonových desek základní penetrační nátěr</t>
  </si>
  <si>
    <t>317834833</t>
  </si>
  <si>
    <t>https://podminky.urs.cz/item/CS_URS_2022_01/763131714</t>
  </si>
  <si>
    <t>63,07+28,7</t>
  </si>
  <si>
    <t>82</t>
  </si>
  <si>
    <t>763131771</t>
  </si>
  <si>
    <t>Podhled ze sádrokartonových desek Příplatek k cenám za rovinnost kvality speciální tmelení kvality Q3</t>
  </si>
  <si>
    <t>-2022514997</t>
  </si>
  <si>
    <t>https://podminky.urs.cz/item/CS_URS_2022_01/763131771</t>
  </si>
  <si>
    <t>83</t>
  </si>
  <si>
    <t>763431031</t>
  </si>
  <si>
    <t>Montáž podhledu minerálního včetně zavěšeného roštu skrytého s panely vyjímatelnými jakékoliv velikosti panelů</t>
  </si>
  <si>
    <t>-1627879363</t>
  </si>
  <si>
    <t>https://podminky.urs.cz/item/CS_URS_2022_01/763431031</t>
  </si>
  <si>
    <t>mč 108,115,116,117,118,119,120,121,124</t>
  </si>
  <si>
    <t>16,55+43,97+14,27+11,67+62,91+48,1+47,46+10,87+7,19</t>
  </si>
  <si>
    <t>84</t>
  </si>
  <si>
    <t>59036514</t>
  </si>
  <si>
    <t>deska podhledová minerální rovná bílá jemně strukturovaná mikroperforovaná zvukově pohltivá 15x600x600mm</t>
  </si>
  <si>
    <t>113905006</t>
  </si>
  <si>
    <t>262,99*1,05 'Přepočtené koeficientem množství</t>
  </si>
  <si>
    <t>85</t>
  </si>
  <si>
    <t>763431201</t>
  </si>
  <si>
    <t>Montáž podhledu minerálního napojení na stěnu lištou obvodovou</t>
  </si>
  <si>
    <t>692986544</t>
  </si>
  <si>
    <t>https://podminky.urs.cz/item/CS_URS_2022_01/763431201</t>
  </si>
  <si>
    <t>16,2+27,8+15,8+14+42,8+28,6+28+13,6+11,2</t>
  </si>
  <si>
    <t>86</t>
  </si>
  <si>
    <t>998763401</t>
  </si>
  <si>
    <t>Přesun hmot pro konstrukce montované z desek stanovený procentní sazbou (%) z ceny vodorovná dopravní vzdálenost do 50 m v objektech výšky do 6 m</t>
  </si>
  <si>
    <t>1352014442</t>
  </si>
  <si>
    <t>https://podminky.urs.cz/item/CS_URS_2022_01/998763401</t>
  </si>
  <si>
    <t>87</t>
  </si>
  <si>
    <t>764216644</t>
  </si>
  <si>
    <t>Oplechování parapetů z pozinkovaného plechu s povrchovou úpravou rovných celoplošně lepené, bez rohů rš 330 mm</t>
  </si>
  <si>
    <t>-1056773736</t>
  </si>
  <si>
    <t>https://podminky.urs.cz/item/CS_URS_2022_01/764216644</t>
  </si>
  <si>
    <t>W01</t>
  </si>
  <si>
    <t>88</t>
  </si>
  <si>
    <t>998764201</t>
  </si>
  <si>
    <t>Přesun hmot pro konstrukce klempířské stanovený procentní sazbou (%) z ceny vodorovná dopravní vzdálenost do 50 m v objektech výšky do 6 m</t>
  </si>
  <si>
    <t>1883702121</t>
  </si>
  <si>
    <t>https://podminky.urs.cz/item/CS_URS_2022_01/998764201</t>
  </si>
  <si>
    <t>89</t>
  </si>
  <si>
    <t>766660031</t>
  </si>
  <si>
    <t>Montáž dveřních křídel dřevěných nebo plastových otevíravých do ocelové zárubně protipožárních dvoukřídlových jakékoliv šířky</t>
  </si>
  <si>
    <t>-1628167197</t>
  </si>
  <si>
    <t>https://podminky.urs.cz/item/CS_URS_2022_01/766660031</t>
  </si>
  <si>
    <t>90</t>
  </si>
  <si>
    <t>R766D10</t>
  </si>
  <si>
    <t>dveře dvoukřídlé dřevotřískové povrch laminátový CPL plné 1450x1970/2100mm, EW30 DP3+C3, kovový samozavírač, panikové kování</t>
  </si>
  <si>
    <t>-552140544</t>
  </si>
  <si>
    <t>91</t>
  </si>
  <si>
    <t>766694115</t>
  </si>
  <si>
    <t>Montáž ostatních truhlářských konstrukcí parapetních desek dřevěných nebo plastových šířky do 300 mm, délky přes 3600 mm</t>
  </si>
  <si>
    <t>-1024713013</t>
  </si>
  <si>
    <t>https://podminky.urs.cz/item/CS_URS_2022_01/766694115</t>
  </si>
  <si>
    <t>92</t>
  </si>
  <si>
    <t>60794102</t>
  </si>
  <si>
    <t>parapet dřevotřískový vnitřní povrch laminátový š 260mm</t>
  </si>
  <si>
    <t>-601561137</t>
  </si>
  <si>
    <t>93</t>
  </si>
  <si>
    <t>766D1</t>
  </si>
  <si>
    <t>D+Mt D1 2100/1100 Dveře plast jednokřídlé plné s nadsvětlíkem, otevíravé, izol dvojsklo, pětikomor rám, bíláxbílá, bezp. sklo Conex, paniková klika, požární odolnost EI30DP3 + samozavírač C3</t>
  </si>
  <si>
    <t>257765575</t>
  </si>
  <si>
    <t>94</t>
  </si>
  <si>
    <t>766660001</t>
  </si>
  <si>
    <t>Montáž dveřních křídel dřevěných nebo plastových otevíravých do ocelové zárubně povrchově upravených jednokřídlových, šířky do 800 mm</t>
  </si>
  <si>
    <t>348398449</t>
  </si>
  <si>
    <t>https://podminky.urs.cz/item/CS_URS_2022_01/766660001</t>
  </si>
  <si>
    <t>D9</t>
  </si>
  <si>
    <t>1+1</t>
  </si>
  <si>
    <t>95</t>
  </si>
  <si>
    <t>R766D3</t>
  </si>
  <si>
    <t>dveře jednokřídlé dřevotřískové povrch laminátový CPL plné 800x1970/2100mm, zámek fab, koulexklika, bílá</t>
  </si>
  <si>
    <t>8369877</t>
  </si>
  <si>
    <t>96</t>
  </si>
  <si>
    <t>R766D4</t>
  </si>
  <si>
    <t>dveře jednokřídlé dřevotřískové povrch laminátový CPL plné 800x1970/2100mm, zámek fab, klikaxklika, bílá</t>
  </si>
  <si>
    <t>1241934375</t>
  </si>
  <si>
    <t>97</t>
  </si>
  <si>
    <t>R766D5</t>
  </si>
  <si>
    <t>dveře jednokřídlé dřevotřískové povrch laminátový CPL plné 700x1970/2100mm, zámek wc, klikaxklika, větrací mřížka, bílá</t>
  </si>
  <si>
    <t>1609262999</t>
  </si>
  <si>
    <t>98</t>
  </si>
  <si>
    <t>R766D9</t>
  </si>
  <si>
    <t>dveře jednokřídlé dřevotřískové povrch laminátový CPL plné 700x1970/2100mm, zámek fab, klikaxklika, bílá</t>
  </si>
  <si>
    <t>469890539</t>
  </si>
  <si>
    <t>99</t>
  </si>
  <si>
    <t>766660011</t>
  </si>
  <si>
    <t>Montáž dveřních křídel dřevěných nebo plastových otevíravých do ocelové zárubně povrchově upravených dvoukřídlových, šířky do 1450 mm</t>
  </si>
  <si>
    <t>-744011247</t>
  </si>
  <si>
    <t>https://podminky.urs.cz/item/CS_URS_2022_01/766660011</t>
  </si>
  <si>
    <t>100</t>
  </si>
  <si>
    <t>R766D2</t>
  </si>
  <si>
    <t>dveře dvoukřídlé dřevotřískové povrch laminátový CPL 2/3 prosklené 1450x1970/2100mm, zámek fab, klikaxklika</t>
  </si>
  <si>
    <t>1875845602</t>
  </si>
  <si>
    <t>101</t>
  </si>
  <si>
    <t>766D20</t>
  </si>
  <si>
    <t>Dod+Mont nové dveřní kování klika/koule</t>
  </si>
  <si>
    <t>ks</t>
  </si>
  <si>
    <t>1411314323</t>
  </si>
  <si>
    <t>102</t>
  </si>
  <si>
    <t>766D21</t>
  </si>
  <si>
    <t>-1762324031</t>
  </si>
  <si>
    <t>103</t>
  </si>
  <si>
    <t>766D22</t>
  </si>
  <si>
    <t>-723572130</t>
  </si>
  <si>
    <t>104</t>
  </si>
  <si>
    <t>766D23</t>
  </si>
  <si>
    <t>402010595</t>
  </si>
  <si>
    <t>105</t>
  </si>
  <si>
    <t>766D6</t>
  </si>
  <si>
    <t xml:space="preserve">D+Mt D6 4830/2500 Sestava hliník okna fix s dveřmi 800/2020, jednokřídlé prosklené s nadsvětlíkem, otevíravé, pětikomor rám, bíláxbílá, bezp. sklo Conex, klikaxklika </t>
  </si>
  <si>
    <t>131291304</t>
  </si>
  <si>
    <t>D6</t>
  </si>
  <si>
    <t>106</t>
  </si>
  <si>
    <t>766D7</t>
  </si>
  <si>
    <t xml:space="preserve">D+Mt D7 3950/2500 Sestava hliník okna fix s dveřmi 800/2020, jednokřídlé prosklené s nadsvětlíkem, otevíravé, pětikomor rám, bíláxbílá, bezp. sklo Conex, klikaxklika </t>
  </si>
  <si>
    <t>-233748509</t>
  </si>
  <si>
    <t>D7</t>
  </si>
  <si>
    <t>107</t>
  </si>
  <si>
    <t>766D8</t>
  </si>
  <si>
    <t xml:space="preserve">D+Mt D8 3320/2300 Sestava hliník okna fix 2x1200/1400 s dveřmi 800/2250, jednokřídlé prosklené, otevíravé, pětikomor rám, bíláxbílá, bezp. sklo Conex, klikaxklika </t>
  </si>
  <si>
    <t>-1110911354</t>
  </si>
  <si>
    <t>D8</t>
  </si>
  <si>
    <t>108</t>
  </si>
  <si>
    <t>766W01</t>
  </si>
  <si>
    <t>D+Mt W01 4500/1650 Okno plast pětikřídlé, pevné, neotevíravé, izol dvojsklo, pětikomor rám, bíláxbílá, požární odolnost EW30DP3</t>
  </si>
  <si>
    <t>-1631079555</t>
  </si>
  <si>
    <t>109</t>
  </si>
  <si>
    <t>998766201</t>
  </si>
  <si>
    <t>Přesun hmot pro konstrukce truhlářské stanovený procentní sazbou (%) z ceny vodorovná dopravní vzdálenost do 50 m v objektech výšky do 6 m</t>
  </si>
  <si>
    <t>1315767509</t>
  </si>
  <si>
    <t>https://podminky.urs.cz/item/CS_URS_2022_01/998766201</t>
  </si>
  <si>
    <t>767</t>
  </si>
  <si>
    <t>Konstrukce zámečnické</t>
  </si>
  <si>
    <t>110</t>
  </si>
  <si>
    <t>7671</t>
  </si>
  <si>
    <t>Žárové zinkování máčením</t>
  </si>
  <si>
    <t>kg</t>
  </si>
  <si>
    <t>-117080160</t>
  </si>
  <si>
    <t>187,6+135,88</t>
  </si>
  <si>
    <t>111</t>
  </si>
  <si>
    <t>767995114</t>
  </si>
  <si>
    <t>Montáž ostatních atypických zámečnických konstrukcí hmotnosti přes 20 do 50 kg</t>
  </si>
  <si>
    <t>-1309748582</t>
  </si>
  <si>
    <t>https://podminky.urs.cz/item/CS_URS_2022_01/767995114</t>
  </si>
  <si>
    <t>O11 jackl 80/120/5</t>
  </si>
  <si>
    <t>4*3,35*14</t>
  </si>
  <si>
    <t>112</t>
  </si>
  <si>
    <t>50328</t>
  </si>
  <si>
    <t>profil ocelový obdélníkový svařovaný 120x80x5mm</t>
  </si>
  <si>
    <t>-45212908</t>
  </si>
  <si>
    <t xml:space="preserve">O11 </t>
  </si>
  <si>
    <t>4*3,35*14/1000</t>
  </si>
  <si>
    <t>0,188*1,1 'Přepočtené koeficientem množství</t>
  </si>
  <si>
    <t>113</t>
  </si>
  <si>
    <t>-744646781</t>
  </si>
  <si>
    <t>O12 IPE 160</t>
  </si>
  <si>
    <t>2*4,3*15,8</t>
  </si>
  <si>
    <t>114</t>
  </si>
  <si>
    <t>13010748</t>
  </si>
  <si>
    <t>ocel profilová IPE 160 jakost 11 375</t>
  </si>
  <si>
    <t>-1307502542</t>
  </si>
  <si>
    <t>2*4,3*15,8/1000</t>
  </si>
  <si>
    <t>0,136*1,1 'Přepočtené koeficientem množství</t>
  </si>
  <si>
    <t>115</t>
  </si>
  <si>
    <t>R</t>
  </si>
  <si>
    <t>767R</t>
  </si>
  <si>
    <t>Montáž, výroba a osazení atypických zámečnických konstrukcí - pomocný kotvící materiál</t>
  </si>
  <si>
    <t>966401249</t>
  </si>
  <si>
    <t>116</t>
  </si>
  <si>
    <t>998767201</t>
  </si>
  <si>
    <t>Přesun hmot pro zámečnické konstrukce stanovený procentní sazbou (%) z ceny vodorovná dopravní vzdálenost do 50 m v objektech výšky do 6 m</t>
  </si>
  <si>
    <t>533529715</t>
  </si>
  <si>
    <t>https://podminky.urs.cz/item/CS_URS_2022_01/998767201</t>
  </si>
  <si>
    <t>117</t>
  </si>
  <si>
    <t>771121011</t>
  </si>
  <si>
    <t>Příprava podkladu před provedením dlažby nátěr penetrační na podlahu</t>
  </si>
  <si>
    <t>1421035234</t>
  </si>
  <si>
    <t>https://podminky.urs.cz/item/CS_URS_2022_01/771121011</t>
  </si>
  <si>
    <t xml:space="preserve">mč 102,105,106,110,111,112,113,125 </t>
  </si>
  <si>
    <t>(63,07+3,15+12,9+5,21+7,26+6,82+9,41+5,55)</t>
  </si>
  <si>
    <t>118</t>
  </si>
  <si>
    <t>771121015</t>
  </si>
  <si>
    <t>Příprava podkladu před provedením dlažby nátěr kontaktní pro nesavé podklady na podlahu</t>
  </si>
  <si>
    <t>-537593219</t>
  </si>
  <si>
    <t>https://podminky.urs.cz/item/CS_URS_2022_01/771121015</t>
  </si>
  <si>
    <t>119</t>
  </si>
  <si>
    <t>771151014</t>
  </si>
  <si>
    <t>Příprava podkladu před provedením dlažby samonivelační stěrka min.pevnosti 20 MPa, tloušťky přes 8 do 10 mm</t>
  </si>
  <si>
    <t>-1389664302</t>
  </si>
  <si>
    <t>https://podminky.urs.cz/item/CS_URS_2022_01/771151014</t>
  </si>
  <si>
    <t>120</t>
  </si>
  <si>
    <t>771474112</t>
  </si>
  <si>
    <t>Montáž soklů z dlaždic keramických lepených flexibilním lepidlem rovných, výšky přes 65 do 90 mm</t>
  </si>
  <si>
    <t>-695416999</t>
  </si>
  <si>
    <t>https://podminky.urs.cz/item/CS_URS_2022_01/771474112</t>
  </si>
  <si>
    <t>(2,4+2,2)*2</t>
  </si>
  <si>
    <t>-(0,8*2)</t>
  </si>
  <si>
    <t>(2,4+3,2)*2</t>
  </si>
  <si>
    <t>mč 125</t>
  </si>
  <si>
    <t>(2,7+2)*2</t>
  </si>
  <si>
    <t>-(0,8)</t>
  </si>
  <si>
    <t>mč 105</t>
  </si>
  <si>
    <t>(1,9+1,7)*2</t>
  </si>
  <si>
    <t>3,8*4</t>
  </si>
  <si>
    <t>121</t>
  </si>
  <si>
    <t>59761416</t>
  </si>
  <si>
    <t>sokl-dlažba keramická slinutá hladká do interiéru i exteriéru 300x80mm</t>
  </si>
  <si>
    <t>-295252160</t>
  </si>
  <si>
    <t>91,8/0,3</t>
  </si>
  <si>
    <t>306*1,1 'Přepočtené koeficientem množství</t>
  </si>
  <si>
    <t>122</t>
  </si>
  <si>
    <t>771574263</t>
  </si>
  <si>
    <t>Montáž podlah z dlaždic keramických lepených flexibilním lepidlem maloformátových pro vysoké mechanické zatížení protiskluzných nebo reliéfních (bezbariérových) přes 9 do 12 ks/m2</t>
  </si>
  <si>
    <t>-1564732781</t>
  </si>
  <si>
    <t>https://podminky.urs.cz/item/CS_URS_2022_01/771574263</t>
  </si>
  <si>
    <t>123</t>
  </si>
  <si>
    <t>61409</t>
  </si>
  <si>
    <t>dlažba keramická slinutá protiskluzná do interiéru i exteriéru pro vysoké mechanické namáhání 300/300 mm</t>
  </si>
  <si>
    <t>1266351285</t>
  </si>
  <si>
    <t>113,37*1,1 'Přepočtené koeficientem množství</t>
  </si>
  <si>
    <t>124</t>
  </si>
  <si>
    <t>771591112</t>
  </si>
  <si>
    <t>Izolace podlahy pod dlažbu nátěrem nebo stěrkou ve dvou vrstvách</t>
  </si>
  <si>
    <t>888274215</t>
  </si>
  <si>
    <t>https://podminky.urs.cz/item/CS_URS_2022_01/771591112</t>
  </si>
  <si>
    <t>mč 111,113 sprchy</t>
  </si>
  <si>
    <t>125</t>
  </si>
  <si>
    <t>771592011</t>
  </si>
  <si>
    <t>Čištění vnitřních ploch po položení dlažby podlah nebo schodišť chemickými prostředky</t>
  </si>
  <si>
    <t>280929470</t>
  </si>
  <si>
    <t>https://podminky.urs.cz/item/CS_URS_2022_01/771592011</t>
  </si>
  <si>
    <t>126</t>
  </si>
  <si>
    <t>998771201</t>
  </si>
  <si>
    <t>Přesun hmot pro podlahy z dlaždic stanovený procentní sazbou (%) z ceny vodorovná dopravní vzdálenost do 50 m v objektech výšky do 6 m</t>
  </si>
  <si>
    <t>1689774080</t>
  </si>
  <si>
    <t>https://podminky.urs.cz/item/CS_URS_2022_01/998771201</t>
  </si>
  <si>
    <t>127</t>
  </si>
  <si>
    <t>776121111</t>
  </si>
  <si>
    <t>Příprava podkladu penetrace vodou ředitelná na savý podklad (válečkováním) ředěná v poměru 1:3 podlah</t>
  </si>
  <si>
    <t>-1148756284</t>
  </si>
  <si>
    <t>https://podminky.urs.cz/item/CS_URS_2022_01/776121111</t>
  </si>
  <si>
    <t>mč 107,108,115,116,117,118,119,120,121,124,128 - 2 vrstvy</t>
  </si>
  <si>
    <t>(24,96+16,55+43,97+14,27+11,67+62,91+48,1+47,46+10,87+7,19+1,8)*2</t>
  </si>
  <si>
    <t>128</t>
  </si>
  <si>
    <t>776141114</t>
  </si>
  <si>
    <t>Příprava podkladu vyrovnání samonivelační stěrkou podlah min.pevnosti 20 MPa, tloušťky přes 8 do 10 mm</t>
  </si>
  <si>
    <t>-9263011</t>
  </si>
  <si>
    <t>https://podminky.urs.cz/item/CS_URS_2022_01/776141114</t>
  </si>
  <si>
    <t xml:space="preserve">mč 107,108,115,116,117,118,119,120,121,124,128 </t>
  </si>
  <si>
    <t>(24,96+16,55+43,97+14,27+11,67+62,91+48,1+47,46+10,87+7,19+1,8)</t>
  </si>
  <si>
    <t>129</t>
  </si>
  <si>
    <t>776221111</t>
  </si>
  <si>
    <t>Montáž podlahovin z PVC lepením standardním lepidlem z pásů standardních</t>
  </si>
  <si>
    <t>1297194263</t>
  </si>
  <si>
    <t>https://podminky.urs.cz/item/CS_URS_2022_01/776221111</t>
  </si>
  <si>
    <t>130</t>
  </si>
  <si>
    <t>R11044</t>
  </si>
  <si>
    <t>PVC vinyl pás šedý, povrch PUR, tl 2,80mm,útlum hluku 15 dB, rozměrová stálost 0,40%, protiskluznost DS R10, odpor 0,018, třída zátěže 41</t>
  </si>
  <si>
    <t>-1927636518</t>
  </si>
  <si>
    <t>289,75*1,1 'Přepočtené koeficientem množství</t>
  </si>
  <si>
    <t>131</t>
  </si>
  <si>
    <t>776411112</t>
  </si>
  <si>
    <t>Montáž soklíků lepením obvodových, výšky přes 80 do 100 mm</t>
  </si>
  <si>
    <t>-221722312</t>
  </si>
  <si>
    <t>https://podminky.urs.cz/item/CS_URS_2022_01/776411112</t>
  </si>
  <si>
    <t>(7+3,8)*2</t>
  </si>
  <si>
    <t>-1,5</t>
  </si>
  <si>
    <t>(4,3+3,8)*2</t>
  </si>
  <si>
    <t>mč 115</t>
  </si>
  <si>
    <t>(4,8+5*2)+(4+5*2)</t>
  </si>
  <si>
    <t>-(3*2+1,5)</t>
  </si>
  <si>
    <t>mč 116</t>
  </si>
  <si>
    <t>(4,8+3*2)</t>
  </si>
  <si>
    <t>mč 117</t>
  </si>
  <si>
    <t>(4+3*2)</t>
  </si>
  <si>
    <t>mč 118</t>
  </si>
  <si>
    <t>(8+9)*2+2*2</t>
  </si>
  <si>
    <t>mč 119</t>
  </si>
  <si>
    <t>(8+6,3)*2</t>
  </si>
  <si>
    <t>mč 120</t>
  </si>
  <si>
    <t>(8+6)*2</t>
  </si>
  <si>
    <t>-1,5*2</t>
  </si>
  <si>
    <t>mč 121</t>
  </si>
  <si>
    <t>(2,8+3,8)*2</t>
  </si>
  <si>
    <t>-0,8</t>
  </si>
  <si>
    <t>mč 124</t>
  </si>
  <si>
    <t>(1,6+0,6)*2</t>
  </si>
  <si>
    <t>(1,5+1,2)*2</t>
  </si>
  <si>
    <t>132</t>
  </si>
  <si>
    <t>28411010</t>
  </si>
  <si>
    <t>lišta soklová PVC 20x100mm</t>
  </si>
  <si>
    <t>170163374</t>
  </si>
  <si>
    <t>186,9*1,02 'Přepočtené koeficientem množství</t>
  </si>
  <si>
    <t>133</t>
  </si>
  <si>
    <t>776421312</t>
  </si>
  <si>
    <t>Montáž lišt přechodových šroubovaných</t>
  </si>
  <si>
    <t>-1284374834</t>
  </si>
  <si>
    <t>https://podminky.urs.cz/item/CS_URS_2022_01/776421312</t>
  </si>
  <si>
    <t>1,5*7+0,7+0,8</t>
  </si>
  <si>
    <t>134</t>
  </si>
  <si>
    <t>55343114</t>
  </si>
  <si>
    <t>profil přechodový Al narážecí 30mm bronz</t>
  </si>
  <si>
    <t>1223836053</t>
  </si>
  <si>
    <t>12*1,02 'Přepočtené koeficientem množství</t>
  </si>
  <si>
    <t>135</t>
  </si>
  <si>
    <t>998776201</t>
  </si>
  <si>
    <t>Přesun hmot pro podlahy povlakové stanovený procentní sazbou (%) z ceny vodorovná dopravní vzdálenost do 50 m v objektech výšky do 6 m</t>
  </si>
  <si>
    <t>672529700</t>
  </si>
  <si>
    <t>https://podminky.urs.cz/item/CS_URS_2022_01/998776201</t>
  </si>
  <si>
    <t>781</t>
  </si>
  <si>
    <t>Dokončovací práce - obklady</t>
  </si>
  <si>
    <t>136</t>
  </si>
  <si>
    <t>781121011</t>
  </si>
  <si>
    <t>Příprava podkladu před provedením obkladu nátěr penetrační na stěnu</t>
  </si>
  <si>
    <t>-241179071</t>
  </si>
  <si>
    <t>https://podminky.urs.cz/item/CS_URS_2022_01/781121011</t>
  </si>
  <si>
    <t>pod obklad</t>
  </si>
  <si>
    <t>(3,2+3,9)*2*2</t>
  </si>
  <si>
    <t>1,5*4*2</t>
  </si>
  <si>
    <t>-(0,8*2+0,7*2*4)</t>
  </si>
  <si>
    <t>(2,9+3,1)*2*2</t>
  </si>
  <si>
    <t>(0,9+1,6)*2*2*2</t>
  </si>
  <si>
    <t>mč 121 nad linkou</t>
  </si>
  <si>
    <t>(1,7+1,8)*0,6</t>
  </si>
  <si>
    <t>137</t>
  </si>
  <si>
    <t>781131112</t>
  </si>
  <si>
    <t>Izolace stěny pod obklad izolace nátěrem nebo stěrkou ve dvou vrstvách</t>
  </si>
  <si>
    <t>1323975751</t>
  </si>
  <si>
    <t>https://podminky.urs.cz/item/CS_URS_2022_01/781131112</t>
  </si>
  <si>
    <t>sprchové kouty mč 111,113</t>
  </si>
  <si>
    <t>0,9*3*2,2*2</t>
  </si>
  <si>
    <t>138</t>
  </si>
  <si>
    <t>781474114</t>
  </si>
  <si>
    <t>Montáž obkladů vnitřních stěn z dlaždic keramických lepených flexibilním lepidlem maloformátových hladkých přes 19 do 22 ks/m2</t>
  </si>
  <si>
    <t>1572283223</t>
  </si>
  <si>
    <t>https://podminky.urs.cz/item/CS_URS_2022_01/781474114</t>
  </si>
  <si>
    <t>139</t>
  </si>
  <si>
    <t>61040</t>
  </si>
  <si>
    <t>obklad keramický hladký 200/250 mm</t>
  </si>
  <si>
    <t>-1688621106</t>
  </si>
  <si>
    <t>72,1*1,1 'Přepočtené koeficientem množství</t>
  </si>
  <si>
    <t>140</t>
  </si>
  <si>
    <t>781494111</t>
  </si>
  <si>
    <t>Obklad - dokončující práce profily ukončovací lepené flexibilním lepidlem rohové</t>
  </si>
  <si>
    <t>-1533722131</t>
  </si>
  <si>
    <t>https://podminky.urs.cz/item/CS_URS_2022_01/781494111</t>
  </si>
  <si>
    <t>2*2</t>
  </si>
  <si>
    <t>141</t>
  </si>
  <si>
    <t>781494511</t>
  </si>
  <si>
    <t>Obklad - dokončující práce profily ukončovací lepené flexibilním lepidlem ukončovací</t>
  </si>
  <si>
    <t>2859856</t>
  </si>
  <si>
    <t>https://podminky.urs.cz/item/CS_URS_2022_01/781494511</t>
  </si>
  <si>
    <t>(3,2+3,9)*2</t>
  </si>
  <si>
    <t>1,5*4</t>
  </si>
  <si>
    <t>(2,9+3,1)*2</t>
  </si>
  <si>
    <t>(0,9+1,6)*2*2</t>
  </si>
  <si>
    <t>142</t>
  </si>
  <si>
    <t>781495211</t>
  </si>
  <si>
    <t>Čištění vnitřních ploch po provedení obkladu stěn chemickými prostředky</t>
  </si>
  <si>
    <t>-163681278</t>
  </si>
  <si>
    <t>https://podminky.urs.cz/item/CS_URS_2022_01/781495211</t>
  </si>
  <si>
    <t>143</t>
  </si>
  <si>
    <t>998781201</t>
  </si>
  <si>
    <t>Přesun hmot pro obklady keramické stanovený procentní sazbou (%) z ceny vodorovná dopravní vzdálenost do 50 m v objektech výšky do 6 m</t>
  </si>
  <si>
    <t>-1002034203</t>
  </si>
  <si>
    <t>https://podminky.urs.cz/item/CS_URS_2022_01/998781201</t>
  </si>
  <si>
    <t>144</t>
  </si>
  <si>
    <t>783314203</t>
  </si>
  <si>
    <t>Základní antikorozní nátěr zámečnických konstrukcí jednonásobný syntetický samozákladující</t>
  </si>
  <si>
    <t>-337611066</t>
  </si>
  <si>
    <t>https://podminky.urs.cz/item/CS_URS_2022_01/783314203</t>
  </si>
  <si>
    <t>zárubně</t>
  </si>
  <si>
    <t>8*2+3*3</t>
  </si>
  <si>
    <t>145</t>
  </si>
  <si>
    <t>783317101</t>
  </si>
  <si>
    <t>Krycí nátěr (email) zámečnických konstrukcí jednonásobný syntetický standardní</t>
  </si>
  <si>
    <t>-1742367832</t>
  </si>
  <si>
    <t>https://podminky.urs.cz/item/CS_URS_2022_01/783317101</t>
  </si>
  <si>
    <t>784</t>
  </si>
  <si>
    <t>Dokončovací práce - malby a tapety</t>
  </si>
  <si>
    <t>146</t>
  </si>
  <si>
    <t>784181101</t>
  </si>
  <si>
    <t>Penetrace podkladu jednonásobná základní akrylátová v místnostech výšky do 3,80 m</t>
  </si>
  <si>
    <t>-265576203</t>
  </si>
  <si>
    <t>https://podminky.urs.cz/item/CS_URS_2022_01/784181101</t>
  </si>
  <si>
    <t>podhled 102,110,111,112,113</t>
  </si>
  <si>
    <t>stěny všechny</t>
  </si>
  <si>
    <t>66*2,7</t>
  </si>
  <si>
    <t>(2,7+2)*2*3</t>
  </si>
  <si>
    <t>(7+3,8)*2*3</t>
  </si>
  <si>
    <t>(4,3+3,8)*2*2,7</t>
  </si>
  <si>
    <t>((4,8+5*2)+(4+5*2))*2,5</t>
  </si>
  <si>
    <t>(4,8+3*2)*2,5</t>
  </si>
  <si>
    <t>(4+3*2)*2,5</t>
  </si>
  <si>
    <t>((8+9)*2+2*2)*2,5</t>
  </si>
  <si>
    <t>(8+6,3)*2*2,5</t>
  </si>
  <si>
    <t>(8+6)*2*2,5</t>
  </si>
  <si>
    <t>(2,8+3,8)*2*2,7</t>
  </si>
  <si>
    <t>(1,6+0,6)*2*2,5</t>
  </si>
  <si>
    <t>(1,5+1,2)*2*2,5</t>
  </si>
  <si>
    <t>3,8*4*3</t>
  </si>
  <si>
    <t>147</t>
  </si>
  <si>
    <t>784221101</t>
  </si>
  <si>
    <t>Malby z malířských směsí otěruvzdorných za sucha dvojnásobné, bílé za sucha otěruvzdorné dobře v místnostech výšky do 3,80 m</t>
  </si>
  <si>
    <t>-686975286</t>
  </si>
  <si>
    <t>https://podminky.urs.cz/item/CS_URS_2022_01/784221101</t>
  </si>
  <si>
    <t>OST</t>
  </si>
  <si>
    <t>Ostatní</t>
  </si>
  <si>
    <t>148</t>
  </si>
  <si>
    <t>T55</t>
  </si>
  <si>
    <t>Dod+mont hydraulická zvedací plošina 1700/900 mm, zdvih 1100 mm, nosnost 3000 kg vč. rozvodů a zapojení</t>
  </si>
  <si>
    <t>512</t>
  </si>
  <si>
    <t>648622418</t>
  </si>
  <si>
    <t>SO 01.1c - Stavební část - nábytek</t>
  </si>
  <si>
    <t>D1 - Laboratoř 01</t>
  </si>
  <si>
    <t xml:space="preserve">    D2 - N2 Laboratorní stůl rohový 2400+2500/750/900</t>
  </si>
  <si>
    <t xml:space="preserve">    D3 - N6 Stůl pracovní 2420/600/850</t>
  </si>
  <si>
    <t xml:space="preserve">    D4 - N7 Laboratorní pracovní linka 3010/750/900</t>
  </si>
  <si>
    <t xml:space="preserve">    D5 - N12 Laboratorní stůl 4925/600/750</t>
  </si>
  <si>
    <t xml:space="preserve">    D6 - T53 Digestoř 1500/900/2500</t>
  </si>
  <si>
    <t xml:space="preserve">    D7 - N1 Židle</t>
  </si>
  <si>
    <t>D8 - Laboratoř 02</t>
  </si>
  <si>
    <t xml:space="preserve">    D9 - N3 Laboratorní stůl oboustranný 5500/1350/900</t>
  </si>
  <si>
    <t xml:space="preserve">    D10 - N4 Laboratorní stůl 1820/900/900</t>
  </si>
  <si>
    <t xml:space="preserve">    D11 - N9 Laboratorní pracovní linka 2180/750/900</t>
  </si>
  <si>
    <t xml:space="preserve">    D12 - N13 Laboratorní stůl 5250/750/750</t>
  </si>
  <si>
    <t xml:space="preserve">    D13 - N14 Skříň úložná 1500/600/2330</t>
  </si>
  <si>
    <t xml:space="preserve">    D14 - T52 Digestoř 1200/900/2500</t>
  </si>
  <si>
    <t>D19 - Montážní práce, doprava</t>
  </si>
  <si>
    <t>D1</t>
  </si>
  <si>
    <t>Laboratoř 01</t>
  </si>
  <si>
    <t>N2 Laboratorní stůl rohový 2400+2500/750/900</t>
  </si>
  <si>
    <t>Pol1</t>
  </si>
  <si>
    <t>Konstrukce tvaru H (montovaná), pro práci ve stoje, bez pracovní desky 1500 545 870</t>
  </si>
  <si>
    <t>Pol2</t>
  </si>
  <si>
    <t>Konstrukce tvaru H (montovaná), pro práci ve stoje, bez pracovní desky 900 695 870</t>
  </si>
  <si>
    <t>Pol3</t>
  </si>
  <si>
    <t>Zakrytování zad (odnímatelné) 1500/870 0 0 0</t>
  </si>
  <si>
    <t>Pol4</t>
  </si>
  <si>
    <t>Zakrytování zad (odnímatelné) - 900/870 0 0 0</t>
  </si>
  <si>
    <t>Pol5</t>
  </si>
  <si>
    <t>Zakrytování zad (odnímatelné) - 1500/870 0 0 0</t>
  </si>
  <si>
    <t>Pol6</t>
  </si>
  <si>
    <t>Zakrytování prostoru mezi konstrukci a médiovou stěnou (lamino) 0 0 0</t>
  </si>
  <si>
    <t>Pol7</t>
  </si>
  <si>
    <t>Deska pracovní, kámen umělý, tl. 20 mm 1000 600 20</t>
  </si>
  <si>
    <t>Pol8</t>
  </si>
  <si>
    <t>Deska pracovní, kámen umělý, tl. 20 mm 1000 750 20</t>
  </si>
  <si>
    <t>Pol9</t>
  </si>
  <si>
    <t>Stěna pro rozvod médií kovová - typ sloupová (stojící na podlaze), jednostranná bez vaničky, 2 police (HPL) hloubky 126+300 mm 1500 300 1620</t>
  </si>
  <si>
    <t>Pol10</t>
  </si>
  <si>
    <t>Blende zadní pro MSK sloupová (kovové) 1500 0 0</t>
  </si>
  <si>
    <t>Pol11</t>
  </si>
  <si>
    <t>Panel elektro zásuvek (2x230V) - do médiové stěny (typ sloupová)</t>
  </si>
  <si>
    <t>Pol12</t>
  </si>
  <si>
    <t>Panel datových zásuvek (2xDAT) dvojzásuvka - do médiové stěny (typ sloupová)</t>
  </si>
  <si>
    <t>Pol13</t>
  </si>
  <si>
    <t>Rameno odsávací FX2_ORIG_D100_L 1200_Up-PLUS, včetně adaptéru 100 1200 0</t>
  </si>
  <si>
    <t>Pol14</t>
  </si>
  <si>
    <t>Dymník kombinovaný, plast průhledný, ORIGINAL 380 460 0</t>
  </si>
  <si>
    <t>Pol15</t>
  </si>
  <si>
    <t>Kryt stropní PLUS 0 0 0</t>
  </si>
  <si>
    <t>Pol16</t>
  </si>
  <si>
    <t>Flexibilní hadice pro laboratorní použití, průměr 75 mm - pro propojení skříňky pod digestoří, bezpečnostní skříně, ... s vyústěním vzduchotechniky 1000 75 0</t>
  </si>
  <si>
    <t>N6 Stůl pracovní 2420/600/850</t>
  </si>
  <si>
    <t>Pol17</t>
  </si>
  <si>
    <t>Skříňka laboratorní dveřová na soklu, pro práci ve stoje, dveře bez zámku (jedna police), dvoudveřová 900 570 820</t>
  </si>
  <si>
    <t>Pol18</t>
  </si>
  <si>
    <t>Skříňka laboratorní dveřová na soklu, pro práci ve stoje, dveře bez zámku (jedna police), jednodveřová 600 570 820</t>
  </si>
  <si>
    <t>Pol19</t>
  </si>
  <si>
    <t>Deska pracovní, postforming, tl. 28 mm 1000 600 28</t>
  </si>
  <si>
    <t>N7 Laboratorní pracovní linka 3010/750/900</t>
  </si>
  <si>
    <t>Pol20</t>
  </si>
  <si>
    <t>Doměr rovný se soklem 18 150 867</t>
  </si>
  <si>
    <t>Pol21</t>
  </si>
  <si>
    <t>Skříňka laboratorní dveřová na soklu, pro práci ve stoje, dveře bez zámku (jedna police), jednodveřová 450 570 870</t>
  </si>
  <si>
    <t>Pol22</t>
  </si>
  <si>
    <t>Skříňka laboratorní výlevková dveřová na soklu s podpěrou pod výlevku, pro práci ve stoje, dveře bez zámku (bez police), jednodveřová 600 570 870</t>
  </si>
  <si>
    <t>Pol23</t>
  </si>
  <si>
    <t>Skříňka laboratorní dveřová na soklu, pro práci ve stoje, dveře bez zámku (jedna police), dvoudveřová 900 570 870</t>
  </si>
  <si>
    <t>Pol24</t>
  </si>
  <si>
    <t>Výlevka kameninová pro zabudování 445 445 265</t>
  </si>
  <si>
    <t>Pol25</t>
  </si>
  <si>
    <t>Sifon k výlevce PP bez odbočky 0 0 0</t>
  </si>
  <si>
    <t>Pol26</t>
  </si>
  <si>
    <t>Armatura laboratorní stojánková - SMĚŠOVACÍ, VODA, s klinickou pákou, vysoká, G3/4" 0 250 300</t>
  </si>
  <si>
    <t>Pol27</t>
  </si>
  <si>
    <t>Sprcha bezpečnostní obličejová s jednoduchou úhlovou oční/obličejovou tryskou, varianta pro uchycení do pracovní desky stolu 0 0 0</t>
  </si>
  <si>
    <t>Pol28</t>
  </si>
  <si>
    <t>Skříňka nástěnná dveřová, dveře plné bez zámku (jedna police), jednodveřová 600 350 740</t>
  </si>
  <si>
    <t>Pol29</t>
  </si>
  <si>
    <t>Odkapávač - sušák na sklo nástěnný, 72 pozic, průměr bodlin 15 mm 450 0 630</t>
  </si>
  <si>
    <t>N12 Laboratorní stůl 4925/600/750</t>
  </si>
  <si>
    <t>Pol30</t>
  </si>
  <si>
    <t>Skříňka laboratorní kombinovaná na soklu, pro práci v sedě, dveře bez zámku (jedna police), horní zásuvka bez zámku, jednodveřová 600 570 720</t>
  </si>
  <si>
    <t>Pol31</t>
  </si>
  <si>
    <t>Konstrukce tvaru H (montovaná), pro práci v sedě, bez pracovní desky 1200 545 720</t>
  </si>
  <si>
    <t>Pol32</t>
  </si>
  <si>
    <t>Skříňka laboratorní zásuvková na soklu, pro práci v sedě, čtyři zásuvky, horní zásuvka bez zámku 600 570 720</t>
  </si>
  <si>
    <t>Pol33</t>
  </si>
  <si>
    <t>Konstrukce tvaru H (montovaná), pro práci v sedě, bez pracovní desky 1300 545 720</t>
  </si>
  <si>
    <t>T53 Digestoř 1500/900/2500</t>
  </si>
  <si>
    <t>Pol34</t>
  </si>
  <si>
    <t>Digestoř - plechová, výška pracovní desky 900 mm, 4x 230 V / IP 44 (2 vnitřní), LED světlo, příprava pro ovládací jednotku, dvě okna manuálně vertikálně posuvná - spodní i horizontálně posuvné, bezp. Sklo, speciální komaxit 1500 900 2500</t>
  </si>
  <si>
    <t>Pol35</t>
  </si>
  <si>
    <t>Instalace pro digestoře - typ B2 - určen pro manuální posun okna, s bezpečnostními ALARMY (nedostatečného průtoku vzduchu, nadlimitního otevření okna nad 500 mm a kontrola zavřeného okna pro MaR)</t>
  </si>
  <si>
    <t>Pol36</t>
  </si>
  <si>
    <t>Deska pracovní digestoře 1500, umělý kámen, tl. 20 mm se zvýšeným okrajem tl. 35 mm 1500</t>
  </si>
  <si>
    <t>Pol37</t>
  </si>
  <si>
    <t>Skříňka bezpečnostní na hořlaviny nízká, typ 90, 2 dveře , 1 výjezd, záchytná vana 1402 574 600</t>
  </si>
  <si>
    <t>Pol38</t>
  </si>
  <si>
    <t>Sokl pro skříně bezpečnostní šířky 1400 mm 1400 550 30</t>
  </si>
  <si>
    <t>Pol39</t>
  </si>
  <si>
    <t>Flexibilní hadice pro laboratorní použití, průměr 51 mm - pro propojení skříňky pod digestoří, bezpečnostní skříně, ... s vyústěním vzduchotechniky 1000 51 0</t>
  </si>
  <si>
    <t>Pol40</t>
  </si>
  <si>
    <t>Flexibilní hadice pro laboratorní použití, průměr 250 mm - pro propojení digestoře, odtahového dílu, ... s vyústěním vzduchotechniky 1000 250 0</t>
  </si>
  <si>
    <t>N1 Židle</t>
  </si>
  <si>
    <t>Pol41</t>
  </si>
  <si>
    <t>Židle laboratorní zvýšená, kožené opěradlo, výškově stavitelná s opěrným chromovým kruhem, koženka, kolečka pro tvrdý povrch 620 0 1080</t>
  </si>
  <si>
    <t>Laboratoř 02</t>
  </si>
  <si>
    <t>N3 Laboratorní stůl oboustranný 5500/1350/900</t>
  </si>
  <si>
    <t>Pol42</t>
  </si>
  <si>
    <t>Skříňka laboratorní kombinovaná na soklu, pro práci ve stoje, dveře bez zámku (jedna police), dvě horní zásuvky (vedle sebe) bez zámku, dvoudveřová 900 570 870</t>
  </si>
  <si>
    <t>Pol43</t>
  </si>
  <si>
    <t>Konstrukce tvaru H (montovaná), pro práci ve stoje, bez pracovní desky 800 545 870</t>
  </si>
  <si>
    <t>Pol44</t>
  </si>
  <si>
    <t>Skříňka laboratorní zásuvková na soklu, pro práci ve stoje, čtyři zásuvky, horní zásuvka bez zámku 600 570 870</t>
  </si>
  <si>
    <t>Pol45</t>
  </si>
  <si>
    <t>Skříňka laboratorní ukončující otevřená na soklu, pro práci ve stoje, jedna police 325 700 870</t>
  </si>
  <si>
    <t>150</t>
  </si>
  <si>
    <t>152</t>
  </si>
  <si>
    <t>154</t>
  </si>
  <si>
    <t>156</t>
  </si>
  <si>
    <t>158</t>
  </si>
  <si>
    <t>160</t>
  </si>
  <si>
    <t>162</t>
  </si>
  <si>
    <t>164</t>
  </si>
  <si>
    <t>166</t>
  </si>
  <si>
    <t>Pol46</t>
  </si>
  <si>
    <t>Zakrytování zad (odnímatelné) - 800/870 0 0 0</t>
  </si>
  <si>
    <t>168</t>
  </si>
  <si>
    <t>170</t>
  </si>
  <si>
    <t>172</t>
  </si>
  <si>
    <t>174</t>
  </si>
  <si>
    <t>176</t>
  </si>
  <si>
    <t>178</t>
  </si>
  <si>
    <t>180</t>
  </si>
  <si>
    <t>182</t>
  </si>
  <si>
    <t>184</t>
  </si>
  <si>
    <t>Pol47</t>
  </si>
  <si>
    <t>Stěna pro rozvod médií kovová - typ sloupová (stojící na podlaze), oboustranná bez vaničky, 2 police (HPL) hloubky 126+350 mm 1200 350 1620</t>
  </si>
  <si>
    <t>186</t>
  </si>
  <si>
    <t>Pol48</t>
  </si>
  <si>
    <t>Stěna pro rozvod médií kovová - typ sloupová (stojící na podlaze), oboustranná bez vaničky, 2 police (HPL) hloubky 126+350 mm 1500 350 1620</t>
  </si>
  <si>
    <t>188</t>
  </si>
  <si>
    <t>190</t>
  </si>
  <si>
    <t>192</t>
  </si>
  <si>
    <t>194</t>
  </si>
  <si>
    <t>Pol49</t>
  </si>
  <si>
    <t>Držák/záda na odkapávač skla pro upevnění na médiovou stěnu 450 18 630</t>
  </si>
  <si>
    <t>196</t>
  </si>
  <si>
    <t>198</t>
  </si>
  <si>
    <t>200</t>
  </si>
  <si>
    <t>202</t>
  </si>
  <si>
    <t>204</t>
  </si>
  <si>
    <t>206</t>
  </si>
  <si>
    <t>N4 Laboratorní stůl 1820/900/900</t>
  </si>
  <si>
    <t>Pol50</t>
  </si>
  <si>
    <t>Konstrukce tvaru H (montovaná), pro práci ve stoje, bez pracovní desky 1800 695 870</t>
  </si>
  <si>
    <t>208</t>
  </si>
  <si>
    <t>Pol51</t>
  </si>
  <si>
    <t>Zakrytování zad (odnímatelné) - 1800/870 0 0 0</t>
  </si>
  <si>
    <t>210</t>
  </si>
  <si>
    <t>Pol52</t>
  </si>
  <si>
    <t>Deska pracovní, postforming, tl. 28 mm 1000 750 28</t>
  </si>
  <si>
    <t>212</t>
  </si>
  <si>
    <t>Pol53</t>
  </si>
  <si>
    <t>Stěna pro rozvod médií kovová - typ sloupová (stojící na podlaze), jednostranná bez vaničky, 2 police (HPL) hloubky 126+300 mm 1800 300 1620</t>
  </si>
  <si>
    <t>214</t>
  </si>
  <si>
    <t>Pol54</t>
  </si>
  <si>
    <t>Blende zadní pro MSK sloupová (kovové) 1800 0 0</t>
  </si>
  <si>
    <t>216</t>
  </si>
  <si>
    <t>218</t>
  </si>
  <si>
    <t>220</t>
  </si>
  <si>
    <t>222</t>
  </si>
  <si>
    <t>224</t>
  </si>
  <si>
    <t>226</t>
  </si>
  <si>
    <t>228</t>
  </si>
  <si>
    <t>D11</t>
  </si>
  <si>
    <t>N9 Laboratorní pracovní linka 2180/750/900</t>
  </si>
  <si>
    <t>Pol55</t>
  </si>
  <si>
    <t>Konstrukce tvaru H (montovaná), pro práci ve stoje, bez pracovní desky 1200 695 870</t>
  </si>
  <si>
    <t>230</t>
  </si>
  <si>
    <t>Pol56</t>
  </si>
  <si>
    <t>Celonerezová konstrukce s pracovní nerezovou deskou a zabudovaným nerezovým dřezem AISI 304 , dřez 700x550/300 600 500 300</t>
  </si>
  <si>
    <t>232</t>
  </si>
  <si>
    <t>Pol57</t>
  </si>
  <si>
    <t>Deska pracovní, nerez AISI 304, tl. 30 mm (potravinářský) 1000 750 30</t>
  </si>
  <si>
    <t>234</t>
  </si>
  <si>
    <t>Pol58</t>
  </si>
  <si>
    <t>Baterie stojánková - SMĚŠOVACÍ, chromová, páková, ramínko 230 mm, sprška 55 255 183</t>
  </si>
  <si>
    <t>236</t>
  </si>
  <si>
    <t>238</t>
  </si>
  <si>
    <t>D12</t>
  </si>
  <si>
    <t>N13 Laboratorní stůl 5250/750/750</t>
  </si>
  <si>
    <t>Pol59</t>
  </si>
  <si>
    <t>Skříňka laboratorní kombinovaná na soklu, pro práci v sedě, dveře bez zámku (jedna police), horní zásuvka bez zámku, jednodveřová 450 570 720</t>
  </si>
  <si>
    <t>240</t>
  </si>
  <si>
    <t>242</t>
  </si>
  <si>
    <t>244</t>
  </si>
  <si>
    <t>246</t>
  </si>
  <si>
    <t>248</t>
  </si>
  <si>
    <t>252</t>
  </si>
  <si>
    <t>254</t>
  </si>
  <si>
    <t>256</t>
  </si>
  <si>
    <t>258</t>
  </si>
  <si>
    <t>260</t>
  </si>
  <si>
    <t>262</t>
  </si>
  <si>
    <t>264</t>
  </si>
  <si>
    <t>266</t>
  </si>
  <si>
    <t>268</t>
  </si>
  <si>
    <t>270</t>
  </si>
  <si>
    <t>D13</t>
  </si>
  <si>
    <t>N14 Skříň úložná 1500/600/2330</t>
  </si>
  <si>
    <t>Pol60</t>
  </si>
  <si>
    <t>Skříň laboratorní dveřová na soklu, horní dveře prosklené bez zámku (dvě police), spodní plné bez zámku (jedna police), dvoudveřová 600 600 1960</t>
  </si>
  <si>
    <t>272</t>
  </si>
  <si>
    <t>Pol61</t>
  </si>
  <si>
    <t>Skříň laboratorní dveřová na soklu, horní dveře prosklené bez zámku (dvě police), spodní plné bez zámku (jedna police), čtyřdveřová 900 600 1960</t>
  </si>
  <si>
    <t>274</t>
  </si>
  <si>
    <t>Pol62</t>
  </si>
  <si>
    <t>Skříňová nadstavba laboratorní dveřová, dveře bez zámku (bez police), jednodveřová 600 600 370</t>
  </si>
  <si>
    <t>276</t>
  </si>
  <si>
    <t>Pol63</t>
  </si>
  <si>
    <t>Skříňová nadstavba laboratorní dveřová, dveře bez zámku (bez police), dvoudveřová 900 600 370</t>
  </si>
  <si>
    <t>278</t>
  </si>
  <si>
    <t>D14</t>
  </si>
  <si>
    <t>T52 Digestoř 1200/900/2500</t>
  </si>
  <si>
    <t>Pol64</t>
  </si>
  <si>
    <t>Digestoř - plechová, výška pracovní desky 900 mm, 4x 230 V / IP 44 (2 vnitřní), LED světlo, příprava pro ovládací jednotku, dvě okna manuálně vertikálně posuvná - spodní i horizontálně posuvné, bezp. Sklo, speciální komaxit 1200 900 2500</t>
  </si>
  <si>
    <t>280</t>
  </si>
  <si>
    <t>282</t>
  </si>
  <si>
    <t>Pol65</t>
  </si>
  <si>
    <t>Deska pracovní digestoře 1200, umělý kámen, tl. 20 mm se zvýšeným okrajem tl. 35 mm 1200</t>
  </si>
  <si>
    <t>284</t>
  </si>
  <si>
    <t>Pol66</t>
  </si>
  <si>
    <t>Skříňka pod pracovní desku digestoře , skříňka na kyseliny a louhy, z lamina, s odtahem průměru 50mm, bez ventilátoru, zámek, plastový sokl 1200 520 720</t>
  </si>
  <si>
    <t>286</t>
  </si>
  <si>
    <t>288</t>
  </si>
  <si>
    <t>290</t>
  </si>
  <si>
    <t>292</t>
  </si>
  <si>
    <t>D19</t>
  </si>
  <si>
    <t>Montážní práce, doprava</t>
  </si>
  <si>
    <t>Pol74</t>
  </si>
  <si>
    <t>Montážní práce</t>
  </si>
  <si>
    <t>356</t>
  </si>
  <si>
    <t>Pol75</t>
  </si>
  <si>
    <t>Doprava - Hradec Králové</t>
  </si>
  <si>
    <t>358</t>
  </si>
  <si>
    <t>149</t>
  </si>
  <si>
    <t>Pol76</t>
  </si>
  <si>
    <t>Revize elektro</t>
  </si>
  <si>
    <t>360</t>
  </si>
  <si>
    <t>Pol77</t>
  </si>
  <si>
    <t>Proměření odtahu u digestoří</t>
  </si>
  <si>
    <t>362</t>
  </si>
  <si>
    <t>151</t>
  </si>
  <si>
    <t>N17</t>
  </si>
  <si>
    <t>Dod+Mont skříňka s pracovní deskou 700/590/850 mm, 4 zásuvky</t>
  </si>
  <si>
    <t>608780578</t>
  </si>
  <si>
    <t>N18106</t>
  </si>
  <si>
    <t>Dod+Mont regál ocelový policový 2400/500/2000 mm</t>
  </si>
  <si>
    <t>1197461623</t>
  </si>
  <si>
    <t>153</t>
  </si>
  <si>
    <t>N181061</t>
  </si>
  <si>
    <t>Dod+Mont regál ocelový policový 2100/500/2000 mm</t>
  </si>
  <si>
    <t>1255856416</t>
  </si>
  <si>
    <t>N18107</t>
  </si>
  <si>
    <t>Dod+Mont regál ocelový policový 2900/500/2000 mm</t>
  </si>
  <si>
    <t>-1377489749</t>
  </si>
  <si>
    <t>4+1</t>
  </si>
  <si>
    <t>155</t>
  </si>
  <si>
    <t>N1810701</t>
  </si>
  <si>
    <t>Dod+Mont regál ocelový policový 2200/500/2000 mm</t>
  </si>
  <si>
    <t>270953481</t>
  </si>
  <si>
    <t>N1810702</t>
  </si>
  <si>
    <t>Dod+Mont regál ocelový policový 1700/500/2000 mm</t>
  </si>
  <si>
    <t>425070401</t>
  </si>
  <si>
    <t>157</t>
  </si>
  <si>
    <t>N20</t>
  </si>
  <si>
    <t>Dod+Mont sestava jídelní stůl 750/800/1600 mm + 4 židle dřevo</t>
  </si>
  <si>
    <t>939736419</t>
  </si>
  <si>
    <t>N21</t>
  </si>
  <si>
    <t>Dod+Mont sestava kuchyňská linka 1880+1100/600 mm lamino, vč. horní skříňky v. 750 mm, vybavení dřez vč. baterie</t>
  </si>
  <si>
    <t>982417604</t>
  </si>
  <si>
    <t>159</t>
  </si>
  <si>
    <t>N22</t>
  </si>
  <si>
    <t>Dod+Mont sestava šatní skříňky kovové 900/300/2000 mm</t>
  </si>
  <si>
    <t>133231749</t>
  </si>
  <si>
    <t>T50</t>
  </si>
  <si>
    <t>Dod+Mont sušička 1150/600/600 s úložnou prádla, en. třída C, boční plnění</t>
  </si>
  <si>
    <t>-820699444</t>
  </si>
  <si>
    <t>161</t>
  </si>
  <si>
    <t>T51</t>
  </si>
  <si>
    <t>Dod+Mont pračka 1150/600/600 s úložnou prádla, en. třída C, boční plnění</t>
  </si>
  <si>
    <t>-476581352</t>
  </si>
  <si>
    <t>T54</t>
  </si>
  <si>
    <t>Dod+Mont lednice 1500/600/600 s úložnou prádla, en. třída C, chladnička s mrazničkou</t>
  </si>
  <si>
    <t>642896034</t>
  </si>
  <si>
    <t>SO 01.4a - Elektroinstalace</t>
  </si>
  <si>
    <t>D1 - MONTÁŽE SVĚTELNÉ ROZVODY</t>
  </si>
  <si>
    <t>D2 - STAVEBNÍ PRÁCE SVĚTELNÉ ROZVODY</t>
  </si>
  <si>
    <t>D3 - MATERIÁLY SVĚTELNÉ ROZVODY</t>
  </si>
  <si>
    <t>D4 - MONTÁŽE ZÁSUVKOVÉ, MOTOROVÉ ROZVODY</t>
  </si>
  <si>
    <t>D5 - STAVEBNÍ PRÁCE ZÁSUVKOVÉ, MOTOROVÉ ROZVODY</t>
  </si>
  <si>
    <t>D6 - MATERIÁLY ZÁSUVKOVÉ, MOTOROVÉ ROZVODY</t>
  </si>
  <si>
    <t>D7 - MONTÁŽE ROZVADĚČ RD9.1</t>
  </si>
  <si>
    <t>D8 - MATERIÁLY ROZVADĚČ RD9.1</t>
  </si>
  <si>
    <t>D9 - PROJEKTOVÁ DOKUMENTACE SKUTEČNÉHO STAVU, VÝCHOZÍ REVIZNÍ ZPRÁVA</t>
  </si>
  <si>
    <t>MONTÁŽE SVĚTELNÉ ROZVODY</t>
  </si>
  <si>
    <t>Pol183</t>
  </si>
  <si>
    <t>vyhledání stávajících el.zařízení světelných obvodů zůstávajícíh v provoze po dobu rekonstrukce</t>
  </si>
  <si>
    <t>hod</t>
  </si>
  <si>
    <t>Pol184</t>
  </si>
  <si>
    <t>zajištění ochrany stávajících el.zařízení světelných obvodů zůstávajícíh v provoze po dobu rekonstrukce</t>
  </si>
  <si>
    <t>Pol185</t>
  </si>
  <si>
    <t>demontáž zrušených stávajících el.zařízení světelných obvodů, odvoz, likvidace</t>
  </si>
  <si>
    <t>Pol186</t>
  </si>
  <si>
    <t>spínač bílý plast řaz.1 IP20 komplet PO</t>
  </si>
  <si>
    <t>Pol187</t>
  </si>
  <si>
    <t>spínač bílý plast řaz.5 IP20 komplet PO</t>
  </si>
  <si>
    <t>Pol188</t>
  </si>
  <si>
    <t>přepínač bílý plast řaz.6 IP20 komplet PO</t>
  </si>
  <si>
    <t>Pol189</t>
  </si>
  <si>
    <t>spínač bílý plast řaz.5 IP44 komplet na povrch</t>
  </si>
  <si>
    <t>Pol190</t>
  </si>
  <si>
    <t>tlačítko bílé plast řaz.1/0 IP20 komplet PO</t>
  </si>
  <si>
    <t>Pol191</t>
  </si>
  <si>
    <t>B-LED panel 26W IP40, vestavný, zdroj LED 26W/2600lmn/3800K Ra 80+</t>
  </si>
  <si>
    <t>Pol192</t>
  </si>
  <si>
    <t>D-LED panel 34W IP40, vestavný, zdroj LED 34W/4100lmn/3800K Ra 80+</t>
  </si>
  <si>
    <t>Pol193</t>
  </si>
  <si>
    <t>DP-LED panel 34W IP40, přisazený, zdroj LED 34W/4100lmn/3800K Ra 80+</t>
  </si>
  <si>
    <t>Pol194</t>
  </si>
  <si>
    <t>F-LED svítidlo 19W IP40, vestavné, zdroj LED 19W/2000lmn Ra 80+</t>
  </si>
  <si>
    <t>Pol195</t>
  </si>
  <si>
    <t>FP-LED svítidlo 19W IP40, přisazené, zdroj LED 19W/2000lmn Ra 80+ (do místnosti RACK)</t>
  </si>
  <si>
    <t>Pol196</t>
  </si>
  <si>
    <t>G-LED svítidlo 10W IP40, vestavné, zdroj LED 10W/1000lmn Ra 80+</t>
  </si>
  <si>
    <t>Pol197</t>
  </si>
  <si>
    <t>H-LED svítidlo 20W/2750lmn IP65 Ra80+ úzký korpus</t>
  </si>
  <si>
    <t>Pol198</t>
  </si>
  <si>
    <t>I-LED svítidlo 12W IP20 přisazené s vypínačem do linky</t>
  </si>
  <si>
    <t>Pol199</t>
  </si>
  <si>
    <t>NS-nouzové, dočasné svítidlo 95lmn IP42, přisazené s piktogramem, zdroj LED modul 120min.</t>
  </si>
  <si>
    <t>Pol200</t>
  </si>
  <si>
    <t>kabel CYKY 3Jx1,5 PU</t>
  </si>
  <si>
    <t>Pol201</t>
  </si>
  <si>
    <t>kabel CYKY 3Ox1,5 PU</t>
  </si>
  <si>
    <t>Pol202</t>
  </si>
  <si>
    <t>kabel CYKY 5Jx1,5 PU</t>
  </si>
  <si>
    <t>Pol203</t>
  </si>
  <si>
    <t>kabelový žlab drátěný, pozinkovaný 50x50mm PU v podhledu</t>
  </si>
  <si>
    <t>Pol204</t>
  </si>
  <si>
    <t>trubka tuhá, střední zátěž 25/21,4mm PU</t>
  </si>
  <si>
    <t>Pol205</t>
  </si>
  <si>
    <t>krabice přístrojová, kruhová 68mm, do duté, cih.stěny IP20</t>
  </si>
  <si>
    <t>Pol206</t>
  </si>
  <si>
    <t>krabice odbočná, kruhová, 68mm, do duté, cih.stěny IP20</t>
  </si>
  <si>
    <t>Pol207</t>
  </si>
  <si>
    <t>krabice odbočná do 4mm2, čtverec, 81x81x38mm, na povrch IP66</t>
  </si>
  <si>
    <t>Pol208</t>
  </si>
  <si>
    <t>svorka pružinová 3x2,5mm2 s páčkou</t>
  </si>
  <si>
    <t>Pol209</t>
  </si>
  <si>
    <t>svorka pružinová 5x2,5mm2 s páčkou</t>
  </si>
  <si>
    <t>Pol210</t>
  </si>
  <si>
    <t>ukonč.kab.smršt.zákl.do 5x4 mm2</t>
  </si>
  <si>
    <t>Pol211</t>
  </si>
  <si>
    <t>protipožární ucpávka vrstvená</t>
  </si>
  <si>
    <t>STAVEBNÍ PRÁCE SVĚTELNÉ ROZVODY</t>
  </si>
  <si>
    <t>Pol212</t>
  </si>
  <si>
    <t>vyvrtání otvoru do R=60mm tl.do 600mm v cih.zdi</t>
  </si>
  <si>
    <t>Pol213</t>
  </si>
  <si>
    <t>vyřezání otvoru pro krabice 68mm</t>
  </si>
  <si>
    <t>Pol214</t>
  </si>
  <si>
    <t>vyřezání spáry ve zdi cihla/tvár.do hl.30mm š.do 30mm</t>
  </si>
  <si>
    <t>Pol215</t>
  </si>
  <si>
    <t>zapravení maltou spáry ve zdi cihla/tvár.do hl.30mm š.do 30mm</t>
  </si>
  <si>
    <t>Pol216</t>
  </si>
  <si>
    <t>vyřezání spáry ve zdi cihla/tvár.do hl.30mm š.do 70mm</t>
  </si>
  <si>
    <t>Pol217</t>
  </si>
  <si>
    <t>zapravení maltou spáry ve zdi cihla/tvár.do hl.30mm š.do 70mm</t>
  </si>
  <si>
    <t>MATERIÁLY SVĚTELNÉ ROZVODY</t>
  </si>
  <si>
    <t>Pol218</t>
  </si>
  <si>
    <t>spínač bílý plast řaz.1 IP20 komplet</t>
  </si>
  <si>
    <t>Pol219</t>
  </si>
  <si>
    <t>spínač bílý plast řaz.5 IP20 komplet</t>
  </si>
  <si>
    <t>Pol220</t>
  </si>
  <si>
    <t>přepínač bílý plast řaz.6 IP20 komplet</t>
  </si>
  <si>
    <t>Pol221</t>
  </si>
  <si>
    <t>Pol222</t>
  </si>
  <si>
    <t>Pol223</t>
  </si>
  <si>
    <t>Pol224</t>
  </si>
  <si>
    <t>Pol225</t>
  </si>
  <si>
    <t>Pol226</t>
  </si>
  <si>
    <t>Pol227</t>
  </si>
  <si>
    <t>Pol228</t>
  </si>
  <si>
    <t>Pol229</t>
  </si>
  <si>
    <t>Pol230</t>
  </si>
  <si>
    <t>Pol231</t>
  </si>
  <si>
    <t>Pol232</t>
  </si>
  <si>
    <t>kabel CYKY 3Jx1,5</t>
  </si>
  <si>
    <t>Pol233</t>
  </si>
  <si>
    <t>kabel CYKY 3Ox1,5</t>
  </si>
  <si>
    <t>Pol234</t>
  </si>
  <si>
    <t>kabel CYKY 5Jx1,5</t>
  </si>
  <si>
    <t>Pol235</t>
  </si>
  <si>
    <t>kabelový žlab drátěný, pozinkovaný 50x50mm, vč.spojek, L,T kusů, koncovek</t>
  </si>
  <si>
    <t>Pol236</t>
  </si>
  <si>
    <t>trubka tuhá, střední zátěž 25/21,4mm</t>
  </si>
  <si>
    <t>Pol237</t>
  </si>
  <si>
    <t>Pol238</t>
  </si>
  <si>
    <t>Pol239</t>
  </si>
  <si>
    <t>Pol240</t>
  </si>
  <si>
    <t>Pol241</t>
  </si>
  <si>
    <t>Pol242</t>
  </si>
  <si>
    <t>MONTÁŽE ZÁSUVKOVÉ, MOTOROVÉ ROZVODY</t>
  </si>
  <si>
    <t>Pol243</t>
  </si>
  <si>
    <t>připojení jednotek vzduchotechniky, klimatizace na střeše ke stáv.bleskosvodu, vč.potřebného materiálu</t>
  </si>
  <si>
    <t>P</t>
  </si>
  <si>
    <t>Poznámka k položce:_x000D_
(vodiče AlMg Si 8mm, svorky, podpěry vedení)</t>
  </si>
  <si>
    <t>Pol244</t>
  </si>
  <si>
    <t>úprava stáv.bleskosvodu po osazení jednotek VZD, klima, demontáž, montáž</t>
  </si>
  <si>
    <t>Pol245</t>
  </si>
  <si>
    <t>vyhledání stávajících el.zařízení zás.motorových obvodů zůstávajícíh v provoze po dobu rekonstrukce</t>
  </si>
  <si>
    <t>Pol246</t>
  </si>
  <si>
    <t>zajištění ochrany stávajících el.zařízení zás.motorových obvodů zůstávajícíh v provoze po dobu rekonstrukce</t>
  </si>
  <si>
    <t>Pol247</t>
  </si>
  <si>
    <t>demontáž zrušených stávajících el.zařízení zás.motorových obvodů, odvoz, likvidace</t>
  </si>
  <si>
    <t>Pol248</t>
  </si>
  <si>
    <t>úpravy v rozvaděči RD9, odpojení nepotřebných kabelů, zajištění, popsání</t>
  </si>
  <si>
    <t>Pol249</t>
  </si>
  <si>
    <t>montáž, osazení rozvaděče RD9.1</t>
  </si>
  <si>
    <t>Pol250</t>
  </si>
  <si>
    <t>jistič 125A/3/B 10kA</t>
  </si>
  <si>
    <t>Pol251</t>
  </si>
  <si>
    <t>svorky RS2,5, RS70 3ks</t>
  </si>
  <si>
    <t>Pol252</t>
  </si>
  <si>
    <t>kabel CYKY 3Jx70+50 PU</t>
  </si>
  <si>
    <t>Pol253</t>
  </si>
  <si>
    <t>vodič CYA 25žl.zel. PU (ochranné pospojování)</t>
  </si>
  <si>
    <t>Pol254</t>
  </si>
  <si>
    <t>vodič CY 4žl.zel. PU (doplňující pospojování)</t>
  </si>
  <si>
    <t>Pol255</t>
  </si>
  <si>
    <t>zásuvka poloz. 10/16A/250V 2P+Z bílá IP20 komplet PO</t>
  </si>
  <si>
    <t>Pol256</t>
  </si>
  <si>
    <t>zásuvka poloz. 10/16A/250V 2P+Z s přep.ochranou bílá IP20 komplet PO</t>
  </si>
  <si>
    <t>Pol257</t>
  </si>
  <si>
    <t>zásuvka poloz. 10/16A/250V 2P+Z s přep.ochranou bílá IP44 na povrch</t>
  </si>
  <si>
    <t>Pol258</t>
  </si>
  <si>
    <t>spínač hnědý plast řaz.1 IP20 komplet PO</t>
  </si>
  <si>
    <t>Pol259</t>
  </si>
  <si>
    <t>podlahová krabice komplet, 3xzás.10/16A/250V 2P+Z, 1xzás.10/16A/250V s přep.ochranou</t>
  </si>
  <si>
    <t>sada</t>
  </si>
  <si>
    <t>Pol260</t>
  </si>
  <si>
    <t>zás.400V/16A IP44 na povrch</t>
  </si>
  <si>
    <t>Pol261</t>
  </si>
  <si>
    <t>kabel CYKY 5Jx6 PU</t>
  </si>
  <si>
    <t>Pol262</t>
  </si>
  <si>
    <t>kabel CYKY 5Jx10 PU</t>
  </si>
  <si>
    <t>Pol263</t>
  </si>
  <si>
    <t>kabel CYKY 3Jx2,5 PU</t>
  </si>
  <si>
    <t>Pol264</t>
  </si>
  <si>
    <t>kabel CYKY 5Jx2,5 PU</t>
  </si>
  <si>
    <t>Pol265</t>
  </si>
  <si>
    <t>kabelový žlab drátěný, pozinkovaný 100x50mm PU v podhledu</t>
  </si>
  <si>
    <t>Pol266</t>
  </si>
  <si>
    <t>trubka tuhá, střední zátěž, UV stabilní 32/28,6mm PU</t>
  </si>
  <si>
    <t>Pol267</t>
  </si>
  <si>
    <t>krabice odbočná do 10mm2, obdélník, vč.připojovací svorkovnice 151x167x87m, na povrch IP66</t>
  </si>
  <si>
    <t>Pol268</t>
  </si>
  <si>
    <t>ukonč.kab.smršt.zákl.do 5x10 mm2</t>
  </si>
  <si>
    <t>Pol269</t>
  </si>
  <si>
    <t>ukonč.kab.smršt.zákl.do 4x70 mm2</t>
  </si>
  <si>
    <t>STAVEBNÍ PRÁCE ZÁSUVKOVÉ, MOTOROVÉ ROZVODY</t>
  </si>
  <si>
    <t>Pol270</t>
  </si>
  <si>
    <t>stavební otvor pro rozvaděč RD9.1 š.800xv.2000xhl.250mm, vč.statického zajištění zdiva</t>
  </si>
  <si>
    <t>Pol271</t>
  </si>
  <si>
    <t>zednické zapravení stavebního otvoru pro rozvaděč RD9.1 po montáži RD9.1</t>
  </si>
  <si>
    <t>MATERIÁLY ZÁSUVKOVÉ, MOTOROVÉ ROZVODY</t>
  </si>
  <si>
    <t>Pol272</t>
  </si>
  <si>
    <t>Pol273</t>
  </si>
  <si>
    <t>set</t>
  </si>
  <si>
    <t>Pol274</t>
  </si>
  <si>
    <t>vodič CYA 25žl.zel.</t>
  </si>
  <si>
    <t>Pol275</t>
  </si>
  <si>
    <t>vodič CY 4žl.zel.</t>
  </si>
  <si>
    <t>Pol276</t>
  </si>
  <si>
    <t>Pol277</t>
  </si>
  <si>
    <t>Pol278</t>
  </si>
  <si>
    <t>Pol279</t>
  </si>
  <si>
    <t>Pol280</t>
  </si>
  <si>
    <t>Pol281</t>
  </si>
  <si>
    <t>kabel CYKY 5Jx6</t>
  </si>
  <si>
    <t>Pol282</t>
  </si>
  <si>
    <t>kabel CYKY 5Jx10</t>
  </si>
  <si>
    <t>Pol283</t>
  </si>
  <si>
    <t>kabel CYKY 3Jx2,5</t>
  </si>
  <si>
    <t>Pol284</t>
  </si>
  <si>
    <t>kabel CYKY 5Jx2,5</t>
  </si>
  <si>
    <t>Pol285</t>
  </si>
  <si>
    <t>kabelový žlab drátěný, pozinkovaný 100x50mm, vč.spojek, L,T kusů, koncovek</t>
  </si>
  <si>
    <t>Pol286</t>
  </si>
  <si>
    <t>trubka tuhá, střední zátěž, UV stabilní 32/28,6mm</t>
  </si>
  <si>
    <t>Pol287</t>
  </si>
  <si>
    <t>MONTÁŽE ROZVADĚČ RD9.1</t>
  </si>
  <si>
    <t>Pol288</t>
  </si>
  <si>
    <t>velkoobsahová OCEP rozvodnice 216TE, do zdi IP30/IP20 vč.N,PE š.635xv.1565xhl.242mm</t>
  </si>
  <si>
    <t>Pol289</t>
  </si>
  <si>
    <t>propojovací systém 63A/3L 10kA</t>
  </si>
  <si>
    <t>Pol290</t>
  </si>
  <si>
    <t>propojovací systém 125A/3L 10kA</t>
  </si>
  <si>
    <t>Pol291</t>
  </si>
  <si>
    <t>vypínač 125-3-10kA</t>
  </si>
  <si>
    <t>Pol292</t>
  </si>
  <si>
    <t>přep.ochrana B+C/3 12,5kA</t>
  </si>
  <si>
    <t>Pol293</t>
  </si>
  <si>
    <t>chránič 40-4-030AC/10kA</t>
  </si>
  <si>
    <t>Pol294</t>
  </si>
  <si>
    <t>jistič B10/1 10kA</t>
  </si>
  <si>
    <t>Pol295</t>
  </si>
  <si>
    <t>jistič B16/1 10kA</t>
  </si>
  <si>
    <t>Pol296</t>
  </si>
  <si>
    <t>jistič C16/1 10kA</t>
  </si>
  <si>
    <t>Pol297</t>
  </si>
  <si>
    <t>jistič B25/3 10kA</t>
  </si>
  <si>
    <t>Pol298</t>
  </si>
  <si>
    <t>jistič B16/3 10kA</t>
  </si>
  <si>
    <t>Pol299</t>
  </si>
  <si>
    <t>jistič B40/3 10kA</t>
  </si>
  <si>
    <t>Pol300</t>
  </si>
  <si>
    <t>jistič B63/3 10kA</t>
  </si>
  <si>
    <t>Pol301</t>
  </si>
  <si>
    <t>paměťové relé 16A/230V</t>
  </si>
  <si>
    <t>Pol302</t>
  </si>
  <si>
    <t>pomocná sběrnice N 15</t>
  </si>
  <si>
    <t>Pol303</t>
  </si>
  <si>
    <t>zapojená svorka RS2,5</t>
  </si>
  <si>
    <t>Pol304</t>
  </si>
  <si>
    <t>zapojená svorka RS70</t>
  </si>
  <si>
    <t>MATERIÁLY ROZVADĚČ RD9.1</t>
  </si>
  <si>
    <t>Pol305</t>
  </si>
  <si>
    <t>294</t>
  </si>
  <si>
    <t>Pol306</t>
  </si>
  <si>
    <t>296</t>
  </si>
  <si>
    <t>Pol307</t>
  </si>
  <si>
    <t>298</t>
  </si>
  <si>
    <t>Pol308</t>
  </si>
  <si>
    <t>300</t>
  </si>
  <si>
    <t>Pol309</t>
  </si>
  <si>
    <t>302</t>
  </si>
  <si>
    <t>Pol310</t>
  </si>
  <si>
    <t>304</t>
  </si>
  <si>
    <t>Pol311</t>
  </si>
  <si>
    <t>306</t>
  </si>
  <si>
    <t>Pol312</t>
  </si>
  <si>
    <t>308</t>
  </si>
  <si>
    <t>Pol313</t>
  </si>
  <si>
    <t>310</t>
  </si>
  <si>
    <t>Pol314</t>
  </si>
  <si>
    <t>312</t>
  </si>
  <si>
    <t>Pol315</t>
  </si>
  <si>
    <t>314</t>
  </si>
  <si>
    <t>Pol316</t>
  </si>
  <si>
    <t>316</t>
  </si>
  <si>
    <t>Pol317</t>
  </si>
  <si>
    <t>318</t>
  </si>
  <si>
    <t>Pol318</t>
  </si>
  <si>
    <t>320</t>
  </si>
  <si>
    <t>Pol319</t>
  </si>
  <si>
    <t>svorka RS2,5-6</t>
  </si>
  <si>
    <t>322</t>
  </si>
  <si>
    <t>324</t>
  </si>
  <si>
    <t>Pol320</t>
  </si>
  <si>
    <t>326</t>
  </si>
  <si>
    <t>PROJEKTOVÁ DOKUMENTACE SKUTEČNÉHO STAVU, VÝCHOZÍ REVIZNÍ ZPRÁVA</t>
  </si>
  <si>
    <t>Pol321</t>
  </si>
  <si>
    <t>projektová dokumentace skutečného stavu (vč.projektu doplnění bleskosvodu)</t>
  </si>
  <si>
    <t>328</t>
  </si>
  <si>
    <t>Pol322</t>
  </si>
  <si>
    <t>výchozí revizní zpráva + pravidelná revizní zpráva doplněného bleskosvodu</t>
  </si>
  <si>
    <t>330</t>
  </si>
  <si>
    <t>SO 01.4b - Elektro-slaboproud</t>
  </si>
  <si>
    <t>D1 - Dodávka UKS</t>
  </si>
  <si>
    <t>Pol131</t>
  </si>
  <si>
    <t>G8P Koncentrátor v plastovém krytu pro 8 zón se 4 PGM výstupy</t>
  </si>
  <si>
    <t>Pol132</t>
  </si>
  <si>
    <t>PRESTIGE DT Duální detektor s dosahem 15m a vestavěnými EOL rezistory</t>
  </si>
  <si>
    <t>Pol133</t>
  </si>
  <si>
    <t>FG1625TAS Detektor tříštění skla s dosahem až 7,6m i pro skla s fóliemi</t>
  </si>
  <si>
    <t>Pol134</t>
  </si>
  <si>
    <t>MAS203 MG kontakt čtyřdrátový s pracovní mezerou 25mm</t>
  </si>
  <si>
    <t>Pol135</t>
  </si>
  <si>
    <t>ECO1003 ECO1000 konvenční optickokouřový hlásič, bez patice</t>
  </si>
  <si>
    <t>Pol136</t>
  </si>
  <si>
    <t>ECO100012NL Std. patice pro hlásiče ECO1000, reléová samoresetovací 12 V</t>
  </si>
  <si>
    <t>Pol137</t>
  </si>
  <si>
    <t>KAB ZAB K6EZS</t>
  </si>
  <si>
    <t>Pol138</t>
  </si>
  <si>
    <t>Kabel FTP Cat.5e PVC drát šedá box 305m Solarix</t>
  </si>
  <si>
    <t>Pol139</t>
  </si>
  <si>
    <t>Trubka ohebná 125N 21,2mm LPE-2 2316/LPE-2 bílá 100m</t>
  </si>
  <si>
    <t>Pol140</t>
  </si>
  <si>
    <t>Trubka ohebná 125N 28,5mm LPE-2 2323/LPE-2 bílá 100m</t>
  </si>
  <si>
    <t>Pol141</t>
  </si>
  <si>
    <t>RKZ 111 Propojovací krabice, 8 letovacích svorek, povrchová montáž</t>
  </si>
  <si>
    <t>Pol142</t>
  </si>
  <si>
    <t>Programování sys. Na jeden expandér 8 vstupů</t>
  </si>
  <si>
    <t>Pol143</t>
  </si>
  <si>
    <t>Programování základních parametrů ústř. a propojení do stávajícího systému</t>
  </si>
  <si>
    <t>Pol144</t>
  </si>
  <si>
    <t>Průchod zdivem do 30 cm D30</t>
  </si>
  <si>
    <t>Dodávka UKS</t>
  </si>
  <si>
    <t>Pol145</t>
  </si>
  <si>
    <t>RMA-42-A68-CAX-A1 Rozvaděč stojan. 42U/60x80, šedý, dveře sklo, DELTA_S</t>
  </si>
  <si>
    <t>Pol146</t>
  </si>
  <si>
    <t>LAN VENTIL. JEDNOTKA RAX-CH-X04-X3 2*VENT., TERMOSTAT</t>
  </si>
  <si>
    <t>Pol147</t>
  </si>
  <si>
    <t>19" FO vana komplet, 12xSC 9/125, pigtaily, kazeta, 1U</t>
  </si>
  <si>
    <t>Pol148</t>
  </si>
  <si>
    <t>RAB-PO-X68-XN, Podstavec datového rozvaděče</t>
  </si>
  <si>
    <t>Pol149</t>
  </si>
  <si>
    <t>19" vyvazovací panel</t>
  </si>
  <si>
    <t>Pol150</t>
  </si>
  <si>
    <t>RAB-VP-H42-X1, Vyvazovací panel 42U - Hřeben, dvouřadý</t>
  </si>
  <si>
    <t>Pol151</t>
  </si>
  <si>
    <t>RAB-PD-X11-A1 19“ rozvodný panel 1U, 7x zásuvka dle ČSN, max. 16A, kabel 3 x 1,5 mm, délka 2m</t>
  </si>
  <si>
    <t>Pol152</t>
  </si>
  <si>
    <t>Switch 48xRJ45 Dell S3048-ON 48x1GbE + 4xSFP+10GbE switch</t>
  </si>
  <si>
    <t>Pol153</t>
  </si>
  <si>
    <t>Switch 24xRJ45, Dell S3124P L3 PoE+, 24x1GbE, 2x Combo 2x10GbE SFP+</t>
  </si>
  <si>
    <t>Pol154</t>
  </si>
  <si>
    <t>Dell Networking Transceiver SFP+ 10GbE</t>
  </si>
  <si>
    <t>Pol155</t>
  </si>
  <si>
    <t>Dell Networking Cable SFP+ to SFP+</t>
  </si>
  <si>
    <t>Pol156</t>
  </si>
  <si>
    <t>HSERG246GV 19"" Patch Panel DE-EMBEDDED LINE 24xRJ45 STP 10GB (třída Ea)</t>
  </si>
  <si>
    <t>Pol157</t>
  </si>
  <si>
    <t>HSGAIBH129 Univerzální optický kabel A/I-DQ(ZN)BH 12x9/125 OS2, B2ca</t>
  </si>
  <si>
    <t>Pol158</t>
  </si>
  <si>
    <t>H6GTG01K0G FlexBoot patchkabel 2xRJ45 STP Cat.6a, šedá, 1m</t>
  </si>
  <si>
    <t>Pol159</t>
  </si>
  <si>
    <t>H6GTG00K5G FlexBoot patchkabel 2xRJ45 STP Cat.6a, šedá, 0.5m</t>
  </si>
  <si>
    <t>Pol160</t>
  </si>
  <si>
    <t>HSKP823HA5 Kabel F/FTP Cat.6a 500MHz duplex 2xAWG23/1 LS0H-3 Dca 500m</t>
  </si>
  <si>
    <t>Pol161</t>
  </si>
  <si>
    <t>HSEDG2UW6V Datová zásuvka DE-EMBEDDED LINE 2xRJ45 10GB (třída Ea),STP</t>
  </si>
  <si>
    <t>Pol162</t>
  </si>
  <si>
    <t>Pol163</t>
  </si>
  <si>
    <t>CSKU681901 Elektroinstalační krabice pod omítku KU68-1901 73x42,univer.</t>
  </si>
  <si>
    <t>Pol164</t>
  </si>
  <si>
    <t>Kanál parapetní 110x70D/2m</t>
  </si>
  <si>
    <t>Pol165</t>
  </si>
  <si>
    <t>Kryt roh hnitřní 110x70D</t>
  </si>
  <si>
    <t>Pol166</t>
  </si>
  <si>
    <t>Kryt průchodkový 110x70D</t>
  </si>
  <si>
    <t>Pol167</t>
  </si>
  <si>
    <t>Kryt koncový 110x70D</t>
  </si>
  <si>
    <t>Pol168</t>
  </si>
  <si>
    <t>Kryt odpočný 110x70D</t>
  </si>
  <si>
    <t>Pol169</t>
  </si>
  <si>
    <t>Kabelový žlab s integrovanou spojkou KZI 60x100x1 F</t>
  </si>
  <si>
    <t>Pol170</t>
  </si>
  <si>
    <t>Spojovací a instalační materiál kabelového žlabu</t>
  </si>
  <si>
    <t>Pol171</t>
  </si>
  <si>
    <t>Oblouk 90 90x60x100 F</t>
  </si>
  <si>
    <t>Pol172</t>
  </si>
  <si>
    <t>T-kus 60x100 F</t>
  </si>
  <si>
    <t>Pol173</t>
  </si>
  <si>
    <t>Zavěšení - podpěra na stěnu včetně instalačního materiálu DSN100 F</t>
  </si>
  <si>
    <t>Pol174</t>
  </si>
  <si>
    <t>Zavěšení na strop</t>
  </si>
  <si>
    <t>Pol175</t>
  </si>
  <si>
    <t>Drážka-kabel,trub.do 29mm interiér</t>
  </si>
  <si>
    <t>Pol176</t>
  </si>
  <si>
    <t>Měření a značení UTP segmnetu, měřící protokol</t>
  </si>
  <si>
    <t>Pol177</t>
  </si>
  <si>
    <t>Měření a značení optického vlákna, měřící protokol metoda přímá</t>
  </si>
  <si>
    <t>Pol178</t>
  </si>
  <si>
    <t>Dokumentace skutečného provedení</t>
  </si>
  <si>
    <t>Pol179</t>
  </si>
  <si>
    <t>Doprava</t>
  </si>
  <si>
    <t>Pol180</t>
  </si>
  <si>
    <t>Dílčí výchozí revize PZTS</t>
  </si>
  <si>
    <t>Pol181</t>
  </si>
  <si>
    <t>Elektroinstalační materiál</t>
  </si>
  <si>
    <t>Pol182</t>
  </si>
  <si>
    <t>Koordinace při realizaci</t>
  </si>
  <si>
    <t>SO 01.4c - Zdravotechnika</t>
  </si>
  <si>
    <t xml:space="preserve">      63 - Podlahy a podlahové konstrukce</t>
  </si>
  <si>
    <t xml:space="preserve">      96 - Bourání konstrukcí</t>
  </si>
  <si>
    <t xml:space="preserve">    721 - Zdravotechnika - vnitřní kanalizace</t>
  </si>
  <si>
    <t xml:space="preserve">    725 - Zdravotechnika - zařizovací předměty</t>
  </si>
  <si>
    <t xml:space="preserve">    726 - Zdravotechnika - předstěnové instalace</t>
  </si>
  <si>
    <t>HZS - Hodinové zúčtovací sazby</t>
  </si>
  <si>
    <t>001001</t>
  </si>
  <si>
    <t>Zemní práce při překopech inženýrských sítí - rozebrání povrchu, hloubení rýh vč. odvozu výkopku, lože, obsyp a zásyp hutnitelným materiálem, zpětná úprava povrchu</t>
  </si>
  <si>
    <t>-2103341462</t>
  </si>
  <si>
    <t>Podlahy a podlahové konstrukce</t>
  </si>
  <si>
    <t>631</t>
  </si>
  <si>
    <t>Oprava podlah - doplnění násypu a mazanin</t>
  </si>
  <si>
    <t>1427426716</t>
  </si>
  <si>
    <t>008001</t>
  </si>
  <si>
    <t>Propojení potrubí do revizní šachty a separátoru</t>
  </si>
  <si>
    <t>-879213780</t>
  </si>
  <si>
    <t>871313121</t>
  </si>
  <si>
    <t>Montáž kanalizačního potrubí z plastů z tvrdého PVC těsněných gumovým kroužkem v otevřeném výkopu ve sklonu do 20 % DN 160</t>
  </si>
  <si>
    <t>723316397</t>
  </si>
  <si>
    <t>https://podminky.urs.cz/item/CS_URS_2022_01/871313121</t>
  </si>
  <si>
    <t>výměna potrubí od separátoru do RŠ3</t>
  </si>
  <si>
    <t>28611131</t>
  </si>
  <si>
    <t>trubka kanalizační PVC DN 160x1000mm SN4</t>
  </si>
  <si>
    <t>-1115826558</t>
  </si>
  <si>
    <t>3*1,03 'Přepočtené koeficientem množství</t>
  </si>
  <si>
    <t>892351111</t>
  </si>
  <si>
    <t>Tlakové zkoušky vodou na potrubí DN 150 nebo 200</t>
  </si>
  <si>
    <t>1566423499</t>
  </si>
  <si>
    <t>https://podminky.urs.cz/item/CS_URS_2022_01/892351111</t>
  </si>
  <si>
    <t>974031167</t>
  </si>
  <si>
    <t>Vysekání rýh ve zdivu cihelném na maltu vápennou nebo vápenocementovou do hl. 150 mm a šířky do 300 mm</t>
  </si>
  <si>
    <t>-287368694</t>
  </si>
  <si>
    <t>https://podminky.urs.cz/item/CS_URS_2022_01/974031167</t>
  </si>
  <si>
    <t>Bourání konstrukcí</t>
  </si>
  <si>
    <t>961</t>
  </si>
  <si>
    <t>Bourání podlah - nové a odstraňované rozvody, vč. likvidace</t>
  </si>
  <si>
    <t>368286846</t>
  </si>
  <si>
    <t>rušená ležatá kanal DN 32-125</t>
  </si>
  <si>
    <t>5*0,5*1</t>
  </si>
  <si>
    <t>nová ležatá kanal DN 70+100</t>
  </si>
  <si>
    <t>(20+3)*0,5*1</t>
  </si>
  <si>
    <t>voda mč 118</t>
  </si>
  <si>
    <t>-245875084</t>
  </si>
  <si>
    <t>-2010990094</t>
  </si>
  <si>
    <t>-1593951188</t>
  </si>
  <si>
    <t>36*1,148</t>
  </si>
  <si>
    <t>-1990286855</t>
  </si>
  <si>
    <t>721</t>
  </si>
  <si>
    <t>Zdravotechnika - vnitřní kanalizace</t>
  </si>
  <si>
    <t>721173401</t>
  </si>
  <si>
    <t>Potrubí z trub PVC SN4 svodné (ležaté) DN 110</t>
  </si>
  <si>
    <t>-1035861766</t>
  </si>
  <si>
    <t>https://podminky.urs.cz/item/CS_URS_2022_01/721173401</t>
  </si>
  <si>
    <t>721174024</t>
  </si>
  <si>
    <t>Potrubí z trub polypropylenových odpadní (svislé) DN 75</t>
  </si>
  <si>
    <t>156618053</t>
  </si>
  <si>
    <t>https://podminky.urs.cz/item/CS_URS_2022_01/721174024</t>
  </si>
  <si>
    <t>721174042</t>
  </si>
  <si>
    <t>Potrubí z trub polypropylenových připojovací DN 40</t>
  </si>
  <si>
    <t>-1701903902</t>
  </si>
  <si>
    <t>https://podminky.urs.cz/item/CS_URS_2022_01/721174042</t>
  </si>
  <si>
    <t>40+10</t>
  </si>
  <si>
    <t>721174043</t>
  </si>
  <si>
    <t>Potrubí z trub polypropylenových připojovací DN 50</t>
  </si>
  <si>
    <t>-1573972089</t>
  </si>
  <si>
    <t>https://podminky.urs.cz/item/CS_URS_2022_01/721174043</t>
  </si>
  <si>
    <t>721174044</t>
  </si>
  <si>
    <t>Potrubí z trub polypropylenových připojovací DN 75</t>
  </si>
  <si>
    <t>2108537026</t>
  </si>
  <si>
    <t>https://podminky.urs.cz/item/CS_URS_2022_01/721174044</t>
  </si>
  <si>
    <t>721174045</t>
  </si>
  <si>
    <t>Potrubí z trub polypropylenových připojovací DN 110</t>
  </si>
  <si>
    <t>1660528625</t>
  </si>
  <si>
    <t>https://podminky.urs.cz/item/CS_URS_2022_01/721174045</t>
  </si>
  <si>
    <t>721290111</t>
  </si>
  <si>
    <t>Zkouška těsnosti kanalizace v objektech vodou do DN 125</t>
  </si>
  <si>
    <t>-1713770724</t>
  </si>
  <si>
    <t>https://podminky.urs.cz/item/CS_URS_2022_01/721290111</t>
  </si>
  <si>
    <t>20+3+50+10+10+1,5</t>
  </si>
  <si>
    <t>998721201</t>
  </si>
  <si>
    <t>Přesun hmot pro vnitřní kanalizace stanovený procentní sazbou (%) z ceny vodorovná dopravní vzdálenost do 50 m v objektech výšky do 6 m</t>
  </si>
  <si>
    <t>-1563775779</t>
  </si>
  <si>
    <t>https://podminky.urs.cz/item/CS_URS_2022_01/998721201</t>
  </si>
  <si>
    <t>725</t>
  </si>
  <si>
    <t>Zdravotechnika - zařizovací předměty</t>
  </si>
  <si>
    <t>725110811</t>
  </si>
  <si>
    <t>Demontáž klozetů splachovacích s nádrží nebo tlakovým splachovačem</t>
  </si>
  <si>
    <t>102445959</t>
  </si>
  <si>
    <t>https://podminky.urs.cz/item/CS_URS_2022_01/725110811</t>
  </si>
  <si>
    <t>1 NP</t>
  </si>
  <si>
    <t>725111132</t>
  </si>
  <si>
    <t>Zařízení záchodů splachovače nádržkové plastové nízkopoložené nebo vysokopoložené</t>
  </si>
  <si>
    <t>-1878570262</t>
  </si>
  <si>
    <t>https://podminky.urs.cz/item/CS_URS_2022_01/725111132</t>
  </si>
  <si>
    <t>725112022</t>
  </si>
  <si>
    <t>Zařízení záchodů klozety keramické závěsné na nosné stěny s hlubokým splachováním odpad vodorovný</t>
  </si>
  <si>
    <t>-475435947</t>
  </si>
  <si>
    <t>https://podminky.urs.cz/item/CS_URS_2022_01/725112022</t>
  </si>
  <si>
    <t>725121525</t>
  </si>
  <si>
    <t>Pisoárové záchodky keramické automatické s radarovým senzorem</t>
  </si>
  <si>
    <t>-1531608048</t>
  </si>
  <si>
    <t>https://podminky.urs.cz/item/CS_URS_2022_01/725121525</t>
  </si>
  <si>
    <t>725130811</t>
  </si>
  <si>
    <t>Demontáž pisoárových stání s nádrží jednodílných</t>
  </si>
  <si>
    <t>-1599213020</t>
  </si>
  <si>
    <t>https://podminky.urs.cz/item/CS_URS_2022_01/725130811</t>
  </si>
  <si>
    <t>725210821</t>
  </si>
  <si>
    <t>Demontáž umyvadel bez výtokových armatur umyvadel</t>
  </si>
  <si>
    <t>1692772309</t>
  </si>
  <si>
    <t>https://podminky.urs.cz/item/CS_URS_2022_01/725210821</t>
  </si>
  <si>
    <t>725211617</t>
  </si>
  <si>
    <t>Umyvadla keramická bílá bez výtokových armatur připevněná na stěnu šrouby s krytem na sifon (polosloupem), šířka umyvadla 600 mm</t>
  </si>
  <si>
    <t>-2028096338</t>
  </si>
  <si>
    <t>https://podminky.urs.cz/item/CS_URS_2022_01/725211617</t>
  </si>
  <si>
    <t>725244904</t>
  </si>
  <si>
    <t>Sprchové dveře a zástěny montáž sprchových dveří</t>
  </si>
  <si>
    <t>1972747133</t>
  </si>
  <si>
    <t>https://podminky.urs.cz/item/CS_URS_2022_01/725244904</t>
  </si>
  <si>
    <t>95008</t>
  </si>
  <si>
    <t>stěna s dveřmi sprchové rámové skleněné tl 5mm otvíravé jednokřídlé do niky š 900mm</t>
  </si>
  <si>
    <t>1120445387</t>
  </si>
  <si>
    <t>725319111</t>
  </si>
  <si>
    <t>Dřezy bez výtokových armatur montáž dřezů ostatních typů</t>
  </si>
  <si>
    <t>-332984096</t>
  </si>
  <si>
    <t>https://podminky.urs.cz/item/CS_URS_2022_01/725319111</t>
  </si>
  <si>
    <t>55231100</t>
  </si>
  <si>
    <t>dřez nerez kruhový vestavný lesklý D 400mm s výtokem 3 1/2”</t>
  </si>
  <si>
    <t>-1484584260</t>
  </si>
  <si>
    <t>725330820</t>
  </si>
  <si>
    <t>Demontáž výlevek bez výtokových armatur a bez nádrže a splachovacího potrubí diturvitových</t>
  </si>
  <si>
    <t>-987313785</t>
  </si>
  <si>
    <t>https://podminky.urs.cz/item/CS_URS_2022_01/725330820</t>
  </si>
  <si>
    <t>725331211</t>
  </si>
  <si>
    <t>Výlevky bez výtokových armatur a splachovací nádrže nerezové připevněné na zeď konzolou 450 x 550 x 300 mm</t>
  </si>
  <si>
    <t>-98817854</t>
  </si>
  <si>
    <t>https://podminky.urs.cz/item/CS_URS_2022_01/725331211</t>
  </si>
  <si>
    <t>725813112</t>
  </si>
  <si>
    <t>Ventily rohové bez připojovací trubičky nebo flexi hadičky pračkové G 3/4"</t>
  </si>
  <si>
    <t>-1206054195</t>
  </si>
  <si>
    <t>https://podminky.urs.cz/item/CS_URS_2022_01/725813112</t>
  </si>
  <si>
    <t>R41002</t>
  </si>
  <si>
    <t>ventil kulový rohový s filtrem 20x3/4" s celokovovým kulatým designem</t>
  </si>
  <si>
    <t>-931295166</t>
  </si>
  <si>
    <t>725819401</t>
  </si>
  <si>
    <t>Ventily montáž ventilů ostatních typů rohových s připojovací trubičkou G 1/2"</t>
  </si>
  <si>
    <t>-14611353</t>
  </si>
  <si>
    <t>https://podminky.urs.cz/item/CS_URS_2022_01/725819401</t>
  </si>
  <si>
    <t>R14146</t>
  </si>
  <si>
    <t>ventil kulový výtokový celokovový 25x4.2</t>
  </si>
  <si>
    <t>929932598</t>
  </si>
  <si>
    <t>725820801</t>
  </si>
  <si>
    <t>Demontáž baterií nástěnných do G 3/4</t>
  </si>
  <si>
    <t>816064176</t>
  </si>
  <si>
    <t>https://podminky.urs.cz/item/CS_URS_2022_01/725820801</t>
  </si>
  <si>
    <t>725821325</t>
  </si>
  <si>
    <t>Baterie dřezové stojánkové pákové s otáčivým ústím a délkou ramínka 220 mm</t>
  </si>
  <si>
    <t>-50223425</t>
  </si>
  <si>
    <t>https://podminky.urs.cz/item/CS_URS_2022_01/725821325</t>
  </si>
  <si>
    <t>725822631</t>
  </si>
  <si>
    <t>Baterie umyvadlové stojánkové klasické bez výpusti s otáčivým ústím 150 mm</t>
  </si>
  <si>
    <t>286598239</t>
  </si>
  <si>
    <t>https://podminky.urs.cz/item/CS_URS_2022_01/725822631</t>
  </si>
  <si>
    <t>725829121</t>
  </si>
  <si>
    <t>Baterie umyvadlové montáž ostatních typů nástěnných pákových nebo klasických</t>
  </si>
  <si>
    <t>-300496361</t>
  </si>
  <si>
    <t>https://podminky.urs.cz/item/CS_URS_2022_01/725829121</t>
  </si>
  <si>
    <t>55145000</t>
  </si>
  <si>
    <t>baterie dřezová klasická nástěnná rozteč 100mm s ústím kulatým 300mm</t>
  </si>
  <si>
    <t>-1128082487</t>
  </si>
  <si>
    <t>725841333</t>
  </si>
  <si>
    <t>Baterie sprchové podomítkové (zápustné) s přepínačem a pevnou sprchou</t>
  </si>
  <si>
    <t>1331758963</t>
  </si>
  <si>
    <t>https://podminky.urs.cz/item/CS_URS_2022_01/725841333</t>
  </si>
  <si>
    <t>725861102</t>
  </si>
  <si>
    <t>Zápachové uzávěrky zařizovacích předmětů pro umyvadla DN 40</t>
  </si>
  <si>
    <t>500133612</t>
  </si>
  <si>
    <t>https://podminky.urs.cz/item/CS_URS_2022_01/725861102</t>
  </si>
  <si>
    <t>725862103</t>
  </si>
  <si>
    <t>Zápachové uzávěrky zařizovacích předmětů pro dřezy DN 40/50</t>
  </si>
  <si>
    <t>769588277</t>
  </si>
  <si>
    <t>https://podminky.urs.cz/item/CS_URS_2022_01/725862103</t>
  </si>
  <si>
    <t>72586211.R1</t>
  </si>
  <si>
    <t>Zápachové uzávěrky zařizovacích předmětů pro dřezy s přípojkou pro pračku nebo myčku DN 40/50 HL 405</t>
  </si>
  <si>
    <t>783330022</t>
  </si>
  <si>
    <t>725865411</t>
  </si>
  <si>
    <t>Zápachové uzávěrky zařizovacích předmětů pro pisoáry DN 32/40</t>
  </si>
  <si>
    <t>-1804276635</t>
  </si>
  <si>
    <t>https://podminky.urs.cz/item/CS_URS_2022_01/725865411</t>
  </si>
  <si>
    <t>725865501</t>
  </si>
  <si>
    <t>Zápachové uzávěrky zařizovacích předmětů odpadní soupravy se zápachovou uzávěrkou DN 40/50</t>
  </si>
  <si>
    <t>-675320961</t>
  </si>
  <si>
    <t>https://podminky.urs.cz/item/CS_URS_2022_01/725865501</t>
  </si>
  <si>
    <t>-773988998</t>
  </si>
  <si>
    <t>725865R</t>
  </si>
  <si>
    <t>Zápachové uzávěrky odpadní soupravy se zápachovou uzávěrkou Klima, vzd</t>
  </si>
  <si>
    <t>848126081</t>
  </si>
  <si>
    <t>998725201</t>
  </si>
  <si>
    <t>Přesun hmot pro zařizovací předměty stanovený procentní sazbou (%) z ceny vodorovná dopravní vzdálenost do 50 m v objektech výšky do 6 m</t>
  </si>
  <si>
    <t>77854747</t>
  </si>
  <si>
    <t>https://podminky.urs.cz/item/CS_URS_2022_01/998725201</t>
  </si>
  <si>
    <t>726</t>
  </si>
  <si>
    <t>Zdravotechnika - předstěnové instalace</t>
  </si>
  <si>
    <t>72613104R</t>
  </si>
  <si>
    <t>Předstěnové instalační systémy do lehkých stěn obězděný pro závěsné klozety ovládání zepředu, stavební výšky 1120 mm</t>
  </si>
  <si>
    <t>252110424</t>
  </si>
  <si>
    <t>726191001</t>
  </si>
  <si>
    <t>Ostatní příslušenství instalačních systémů zvukoizolační souprava pro WC a bidet</t>
  </si>
  <si>
    <t>1775884499</t>
  </si>
  <si>
    <t>https://podminky.urs.cz/item/CS_URS_2022_01/726191001</t>
  </si>
  <si>
    <t>726191002</t>
  </si>
  <si>
    <t>Ostatní příslušenství instalačních systémů souprava pro předstěnovou montáž</t>
  </si>
  <si>
    <t>-1159248685</t>
  </si>
  <si>
    <t>https://podminky.urs.cz/item/CS_URS_2022_01/726191002</t>
  </si>
  <si>
    <t>998726211</t>
  </si>
  <si>
    <t>Přesun hmot pro instalační prefabrikáty stanovený procentní sazbou (%) z ceny vodorovná dopravní vzdálenost do 50 m v objektech výšky do 6 m</t>
  </si>
  <si>
    <t>202678797</t>
  </si>
  <si>
    <t>https://podminky.urs.cz/item/CS_URS_2022_01/998726211</t>
  </si>
  <si>
    <t>771591415</t>
  </si>
  <si>
    <t>Liniové odvodnění odvodňovacím žlabem s napojením na kontaktní izolaci pro bezbariérové sprchy v úrovni podlahy s horizontálním nebo vertikálním odtokem s rámovým krytem a děrovaným roštem délky 900 mm</t>
  </si>
  <si>
    <t>-2130295175</t>
  </si>
  <si>
    <t>https://podminky.urs.cz/item/CS_URS_2022_01/771591415</t>
  </si>
  <si>
    <t>1061120092</t>
  </si>
  <si>
    <t>HZS</t>
  </si>
  <si>
    <t>Hodinové zúčtovací sazby</t>
  </si>
  <si>
    <t>HZS2492</t>
  </si>
  <si>
    <t>Hodinové zúčtovací sazby profesí PSV zednické výpomoci a pomocné práce PSV pomocný dělník PSV</t>
  </si>
  <si>
    <t>-1326409418</t>
  </si>
  <si>
    <t>https://podminky.urs.cz/item/CS_URS_2022_01/HZS2492</t>
  </si>
  <si>
    <t>009001</t>
  </si>
  <si>
    <t>Stavební přípomoce</t>
  </si>
  <si>
    <t>219194442</t>
  </si>
  <si>
    <t>SO 01.4d - Vzduchotechnika, chlazení</t>
  </si>
  <si>
    <t>D1 - Rekuperační jednotka</t>
  </si>
  <si>
    <t>1.2. - Kondenzační jednotka ke vzduchotechnice ve skladu</t>
  </si>
  <si>
    <t xml:space="preserve">D2 - Vzduchotechnické potrubí čtyřhranné sk.I </t>
  </si>
  <si>
    <t>D3 - Vzduchotechnické potrubí SPIRO</t>
  </si>
  <si>
    <t>D4 - izolace přívodního i odvodního potrubí do jednotky</t>
  </si>
  <si>
    <t xml:space="preserve">D5 - odsávání digestoří a náhrada větracího vzduchu v 1.NP </t>
  </si>
  <si>
    <t>2.2. - Kondenzační jednotka ke vzduchotechnice ve  2.NP</t>
  </si>
  <si>
    <t xml:space="preserve">D6 - odsávání skříněk chemikálií v digestořích v 1.NP </t>
  </si>
  <si>
    <t>4.1. - Prostor chlazení kanceláří (1.16, 1.17, 1.24) v  1.NP</t>
  </si>
  <si>
    <t>5.1. - Prostor chlazení laboratoří (1.15, 1.18) a kanceláří (1.19, 1.20) v  1.NP</t>
  </si>
  <si>
    <t>D7 - Ovládání digestoří součástí dodávky ostatní v MaR</t>
  </si>
  <si>
    <t>D8 - Ostatní náklady</t>
  </si>
  <si>
    <t>Rekuperační jednotka</t>
  </si>
  <si>
    <t>1.1.</t>
  </si>
  <si>
    <t>Rekuperační jednotka s vzduchovým výkonem -přívod 2300m3/h a odvodem vbzduchu 2180m3/h, provedení parapetní s vývody nahoru, v/š/h 2280/1919/760mm</t>
  </si>
  <si>
    <t>Poznámka k položce:_x000D_
jednotka obsahuje pružně uložené EC ventilátory, dvojitý deskový výměník s křížovým snímačem průtoku s účinností rekuperace až 83%,  filtr přiváděného vzduchu M5,  by-pass přiváděného vzduchu a skříň regulace, vestavěný přímý výpar 10kW, filtr odsávaného vzduchu M5, hmotnost jednotky je 590 kg, dodávka vcelku                                            _x000D_
Podrobná specifikace viz. Technika - příloha TZ_D.1.4.3-a, jednotka je ovládána systémem MaR_x000D_
vzduchotechnická jednotka vyhovuje Ecodesign 2018, VDI 6022</t>
  </si>
  <si>
    <t>1.2.</t>
  </si>
  <si>
    <t>Kondenzační jednotka ke vzduchotechnice ve skladu</t>
  </si>
  <si>
    <t>Pol78</t>
  </si>
  <si>
    <t>Venkovní kondenzační jednotka 10kW</t>
  </si>
  <si>
    <t>Poznámka k položce:_x000D_
chladivo R410A, náplň 3,45kg, příkon 2,56lW/400V</t>
  </si>
  <si>
    <t>Pol79</t>
  </si>
  <si>
    <t>Řídící jednotka pro VZT - přímé řízení 0-10V</t>
  </si>
  <si>
    <t>Pol80</t>
  </si>
  <si>
    <t>Izolované propojovací potrubí Cu 9,5, 15,9 + propojovací kabel</t>
  </si>
  <si>
    <t>bm</t>
  </si>
  <si>
    <t>Pol81</t>
  </si>
  <si>
    <t>Rám venkovní jednotky</t>
  </si>
  <si>
    <t>Pol82</t>
  </si>
  <si>
    <t>Tlumič hluku 500x300/1000</t>
  </si>
  <si>
    <t>Pol83</t>
  </si>
  <si>
    <t>Vyústka přívodní s regulací R1 625x325</t>
  </si>
  <si>
    <t>Pol84</t>
  </si>
  <si>
    <t>Regulátor průtoku TVE-Easy/200</t>
  </si>
  <si>
    <t>Pol85</t>
  </si>
  <si>
    <t>Regulátor průtoku TVE-Easy/125</t>
  </si>
  <si>
    <t>Pol86</t>
  </si>
  <si>
    <t>talířový ventil přívodní DN160</t>
  </si>
  <si>
    <t>Pol87</t>
  </si>
  <si>
    <t>talířový ventil odvodní DN160</t>
  </si>
  <si>
    <t>Pol88</t>
  </si>
  <si>
    <t>talířový ventil přívodní DN125</t>
  </si>
  <si>
    <t>Pol89</t>
  </si>
  <si>
    <t>talířový ventil odvodní DN125</t>
  </si>
  <si>
    <t>Pol90</t>
  </si>
  <si>
    <t>Odsávací rameno na 100-150m3/h s kotvením do stropu, provedení chemicky odolné, DN75, delka svislého potrubí 1100mm, 3 klouby, dleka dvou ramen 420mm, svislé rameno nad pracovní desku 250mm, pracovní dosah 1090mm (před objednáním upřesnit a ověřit)</t>
  </si>
  <si>
    <t xml:space="preserve">Vzduchotechnické potrubí čtyřhranné sk.I </t>
  </si>
  <si>
    <t>Pol91</t>
  </si>
  <si>
    <t>potrubí do obvodu 2000mm/100% tvarovek</t>
  </si>
  <si>
    <t>Pol92</t>
  </si>
  <si>
    <t>potrubí do obvodu 1600mm/50% tvarovek</t>
  </si>
  <si>
    <t>Pol93</t>
  </si>
  <si>
    <t>potrubí do obvodu 1300mm/50% tvarovek</t>
  </si>
  <si>
    <t>Pol94</t>
  </si>
  <si>
    <t>potrubí do obvodu 900mm/50% tvarovek</t>
  </si>
  <si>
    <t>Vzduchotechnické potrubí SPIRO</t>
  </si>
  <si>
    <t>Pol95</t>
  </si>
  <si>
    <t>Spiro potrubí pozink D200/30% tvarovek</t>
  </si>
  <si>
    <t>Pol96</t>
  </si>
  <si>
    <t>Spiro potrubí pozink D160/30% tvarovek</t>
  </si>
  <si>
    <t>Pol97</t>
  </si>
  <si>
    <t>Spiro potrubí pozink D125/40% tvarovek</t>
  </si>
  <si>
    <t>Pol98</t>
  </si>
  <si>
    <t>Izolované flexi potrubí D203</t>
  </si>
  <si>
    <t>Pol99</t>
  </si>
  <si>
    <t>Izolované flexi potrubí D160</t>
  </si>
  <si>
    <t>Pol100</t>
  </si>
  <si>
    <t>Izolované flexi potrubí D127</t>
  </si>
  <si>
    <t>Pol101</t>
  </si>
  <si>
    <t>flexi potrubí D100 s přechodem na D75mm</t>
  </si>
  <si>
    <t>izolace přívodního i odvodního potrubí do jednotky</t>
  </si>
  <si>
    <t>Pol102</t>
  </si>
  <si>
    <t>Tepelná izolace tl. 40mm z minerální vaty</t>
  </si>
  <si>
    <t>Pol103</t>
  </si>
  <si>
    <t>Pomocný, závěsný, těsnící a spojovací materiál</t>
  </si>
  <si>
    <t>Poznámka k položce:_x000D_
uvedení do provozu</t>
  </si>
  <si>
    <t xml:space="preserve">odsávání digestoří a náhrada větracího vzduchu v 1.NP </t>
  </si>
  <si>
    <t>2.1.</t>
  </si>
  <si>
    <t>Rekuperační jednotka s vzduchovým výkonem -přívod 3600m3/h a odvodem vzduchu 3600m3/h, provedení nástřešním, v/š/h 3840/1540/840mm,</t>
  </si>
  <si>
    <t>Poznámka k položce:_x000D_
jednotka obsahuje ventilátorové komory s pružně uloženými IEC ventilátory vhodné ke 100% regulaci otáček přes frekvenční měnič, frekvenční měnič IP 55,  třída ochrany motoru EEx de IIC T4, rekuperční komora  s by-passem, deskový výměník s účinností rekuperace až 79%,  kapsový filtr přiváděného vzduchu M5,  by-pass přiváděného vzduchu a skříň regulace,  komora s výparníkem/kondenzátorem, max. výkon 23,1kW,  kapsový filtr odsávaného vzduchu M5, hmotnost jednotky je 1027kg,                                             _x000D_
Podrobná specifikace viz. Technika - příloha TZ, jednotka je ovládána systémem MaR_x000D_
vzduchotechnická jednotka vyhovuje Ecodesign 2018, VDI 6022</t>
  </si>
  <si>
    <t>2.2.</t>
  </si>
  <si>
    <t>Kondenzační jednotka ke vzduchotechnice ve  2.NP</t>
  </si>
  <si>
    <t>Pol104</t>
  </si>
  <si>
    <t>Venkovní kondenzační jednotka 14kW</t>
  </si>
  <si>
    <t>Poznámka k položce:_x000D_
chladivo R410A, náplň 3,45kg, příkon 4,43kW/400V</t>
  </si>
  <si>
    <t>Pol105</t>
  </si>
  <si>
    <t>Tlumič hluku 600x300/1000</t>
  </si>
  <si>
    <t>Pol106</t>
  </si>
  <si>
    <t>Tlumič hluku 500x250/1000</t>
  </si>
  <si>
    <t>Pol107</t>
  </si>
  <si>
    <t>Regulátor průtoku TVR200 - přívod</t>
  </si>
  <si>
    <t>Pol108</t>
  </si>
  <si>
    <t>Regulátor průtoku TVR250 - přívod</t>
  </si>
  <si>
    <t>Pol109</t>
  </si>
  <si>
    <t>Regulátor průtoku TVLK250 - odtah</t>
  </si>
  <si>
    <t>Pol110</t>
  </si>
  <si>
    <t>Anemostat 600x600 s 480stavitelnými lamelami</t>
  </si>
  <si>
    <t>Pol111</t>
  </si>
  <si>
    <t>Plénum box 566x566 s horizontálním napojení DN 200</t>
  </si>
  <si>
    <t>Poznámka k položce:_x000D_
Vzduchotechnické potrubí čtyřhranné sk.I</t>
  </si>
  <si>
    <t>Pol112</t>
  </si>
  <si>
    <t>potrubí do obvodu 2400mm/50% tvarovek</t>
  </si>
  <si>
    <t>Pol113</t>
  </si>
  <si>
    <t>potrubí do obvodu 1850mm/50% tvarovek</t>
  </si>
  <si>
    <t>Pol114</t>
  </si>
  <si>
    <t>potrubí do obvodu 1200mm/50% tvarovek</t>
  </si>
  <si>
    <t>Poznámka k položce:_x000D_
Vzduchotechnické potrubí SPIRO</t>
  </si>
  <si>
    <t>Pol115</t>
  </si>
  <si>
    <t>Spiro potrubí pozink D250/30% tvarovek</t>
  </si>
  <si>
    <t>Pol116</t>
  </si>
  <si>
    <t>Spiro potrubí pozink D200/50% tvarovek</t>
  </si>
  <si>
    <t>Pol117</t>
  </si>
  <si>
    <t>Tepelná izolace tl. 100mm z minerální vaty do plechu, zajištěný servisní přístup k regulátorům průtoku</t>
  </si>
  <si>
    <t>Pol118</t>
  </si>
  <si>
    <t xml:space="preserve">odsávání skříněk chemikálií v digestořích v 1.NP </t>
  </si>
  <si>
    <t>3.1.</t>
  </si>
  <si>
    <t>odvodní ventilátor nástřešní 0,11kW/400V s tlumícím podstavcem 120m3/h, 150Pa</t>
  </si>
  <si>
    <t>Pol119</t>
  </si>
  <si>
    <t>regulační klapka DN125</t>
  </si>
  <si>
    <t>Pol120</t>
  </si>
  <si>
    <t>regulační klapka DN50</t>
  </si>
  <si>
    <t>Pol121</t>
  </si>
  <si>
    <t>Spiro potrubí pozink D100/40% tvarovek</t>
  </si>
  <si>
    <t>Pol122</t>
  </si>
  <si>
    <t>flexi potrubí D50</t>
  </si>
  <si>
    <t>4.1.</t>
  </si>
  <si>
    <t>Prostor chlazení kanceláří (1.16, 1.17, 1.24) v  1.NP</t>
  </si>
  <si>
    <t>Pol123</t>
  </si>
  <si>
    <t>Vnitřní nástěnná jednotka chladící výkon 2,5kW</t>
  </si>
  <si>
    <t>Poznámka k položce:_x000D_
vč. dálkového ovladače</t>
  </si>
  <si>
    <t>Pol124</t>
  </si>
  <si>
    <t>Venkovní kondenzační jednotka 2,5 (0,9-3)kW</t>
  </si>
  <si>
    <t>Poznámka k položce:_x000D_
chladivo R32, příkon 0,85kW/230V</t>
  </si>
  <si>
    <t>Pol125</t>
  </si>
  <si>
    <t>Izolované propojovací potrubí Cu 6,35, 9,5 + propojovací kabel</t>
  </si>
  <si>
    <t>Pol126</t>
  </si>
  <si>
    <t>5.1.</t>
  </si>
  <si>
    <t>Prostor chlazení laboratoří (1.15, 1.18) a kanceláří (1.19, 1.20) v  1.NP</t>
  </si>
  <si>
    <t>Pol127</t>
  </si>
  <si>
    <t>Vnitřní kazetová jednotka chladící výkon 7,1kW</t>
  </si>
  <si>
    <t>Poznámka k položce:_x000D_
vč. Krycího panelu a dálkového ovladače</t>
  </si>
  <si>
    <t>Pol128</t>
  </si>
  <si>
    <t>Venkovní kondenzační jednotka 7,1</t>
  </si>
  <si>
    <t>Poznámka k položce:_x000D_
chladivo R32, náplň 1,9kg, příkon 2,94lW/230V, podpora komunikace přes modbus</t>
  </si>
  <si>
    <t>Ovládání digestoří součástí dodávky ostatní v MaR</t>
  </si>
  <si>
    <t>Pol129</t>
  </si>
  <si>
    <t>Dodávka řídíciho systému regulace digestoří včetně regulátorů průtoku TVLK/250-D058/ELAB/FH-2P-3ks, TVR-ELAB/250/RS/LAB - 2ks, TVR-ELAB/200/RS/LAB - 2ks, ovládací panel na digestoř a řídící jednotka - 2ks</t>
  </si>
  <si>
    <t>Pol130</t>
  </si>
  <si>
    <t>uvedení systému regulace digestoří do provozu</t>
  </si>
  <si>
    <t>Ostatní náklady</t>
  </si>
  <si>
    <t>D01</t>
  </si>
  <si>
    <t>Montáž</t>
  </si>
  <si>
    <t>-1966300404</t>
  </si>
  <si>
    <t>D02</t>
  </si>
  <si>
    <t>1339356576</t>
  </si>
  <si>
    <t>SO 01.4e - Vytápění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</si>
  <si>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</si>
  <si>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</si>
  <si>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</si>
  <si>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733</t>
  </si>
  <si>
    <t>Ústřední vytápění - rozvodné potrubí</t>
  </si>
  <si>
    <t>733223202</t>
  </si>
  <si>
    <t>Potrubí z trubek měděných tvrdých spojovaných tvrdým pájením Ø 15/1</t>
  </si>
  <si>
    <t>1373531436</t>
  </si>
  <si>
    <t>https://podminky.urs.cz/item/CS_URS_2022_01/733223202</t>
  </si>
  <si>
    <t>733223203</t>
  </si>
  <si>
    <t>Potrubí z trubek měděných tvrdých spojovaných tvrdým pájením Ø 18/1</t>
  </si>
  <si>
    <t>-1515754901</t>
  </si>
  <si>
    <t>https://podminky.urs.cz/item/CS_URS_2022_01/733223203</t>
  </si>
  <si>
    <t>733290801</t>
  </si>
  <si>
    <t>Demontáž potrubí z trubek měděných Ø do 35/1,5</t>
  </si>
  <si>
    <t>-30010199</t>
  </si>
  <si>
    <t>https://podminky.urs.cz/item/CS_URS_2022_01/733290801</t>
  </si>
  <si>
    <t>733291101</t>
  </si>
  <si>
    <t>Zkoušky těsnosti potrubí z trubek měděných Ø do 35/1,5</t>
  </si>
  <si>
    <t>-569303506</t>
  </si>
  <si>
    <t>https://podminky.urs.cz/item/CS_URS_2022_01/733291101</t>
  </si>
  <si>
    <t>34+42</t>
  </si>
  <si>
    <t>733811241</t>
  </si>
  <si>
    <t>Ochrana potrubí termoizolačními trubicemi z pěnového polyetylenu PE přilepenými v příčných a podélných spojích, tloušťky izolace přes 13 do 20 mm, vnitřního průměru izolace DN do 22 mm</t>
  </si>
  <si>
    <t>1553292102</t>
  </si>
  <si>
    <t>https://podminky.urs.cz/item/CS_URS_2022_01/733811241</t>
  </si>
  <si>
    <t>998733201</t>
  </si>
  <si>
    <t>Přesun hmot pro rozvody potrubí stanovený procentní sazbou z ceny vodorovná dopravní vzdálenost do 50 m v objektech výšky do 6 m</t>
  </si>
  <si>
    <t>-1832855541</t>
  </si>
  <si>
    <t>https://podminky.urs.cz/item/CS_URS_2022_01/998733201</t>
  </si>
  <si>
    <t>734</t>
  </si>
  <si>
    <t>Ústřední vytápění - armatury</t>
  </si>
  <si>
    <t>734200821</t>
  </si>
  <si>
    <t>Demontáž armatur závitových se dvěma závity do G 1/2</t>
  </si>
  <si>
    <t>1392458365</t>
  </si>
  <si>
    <t>https://podminky.urs.cz/item/CS_URS_2022_01/734200821</t>
  </si>
  <si>
    <t>734221413</t>
  </si>
  <si>
    <t>Ventily regulační závitové s nastavitelnou regulací PN 10 do 120°C přímé G 1/2</t>
  </si>
  <si>
    <t>1905937769</t>
  </si>
  <si>
    <t>https://podminky.urs.cz/item/CS_URS_2022_01/734221413</t>
  </si>
  <si>
    <t>734221545</t>
  </si>
  <si>
    <t>Ventily regulační závitové termostatické, bez hlavice ovládání PN 16 do 110°C přímé jednoregulační G 1/2</t>
  </si>
  <si>
    <t>-1976200648</t>
  </si>
  <si>
    <t>https://podminky.urs.cz/item/CS_URS_2022_01/734221545</t>
  </si>
  <si>
    <t>7342216R</t>
  </si>
  <si>
    <t>Ventily regulační závitové hlavice termostatické, pro ovládání ventilů PN 10 do 110°C otopných těles VK</t>
  </si>
  <si>
    <t>-1495825166</t>
  </si>
  <si>
    <t>https://podminky.urs.cz/item/CS_URS_2022_01/7342216R</t>
  </si>
  <si>
    <t>7342216R1</t>
  </si>
  <si>
    <t>Ventily regulační závitové hlavice termostatické HM*R otopných těles VK</t>
  </si>
  <si>
    <t>-1291471079</t>
  </si>
  <si>
    <t>998734201</t>
  </si>
  <si>
    <t>Přesun hmot pro armatury stanovený procentní sazbou (%) z ceny vodorovná dopravní vzdálenost do 50 m v objektech výšky do 6 m</t>
  </si>
  <si>
    <t>-339293944</t>
  </si>
  <si>
    <t>https://podminky.urs.cz/item/CS_URS_2022_01/998734201</t>
  </si>
  <si>
    <t>735</t>
  </si>
  <si>
    <t>Ústřední vytápění - otopná tělesa</t>
  </si>
  <si>
    <t>735151472</t>
  </si>
  <si>
    <t>Otopná tělesa panelová dvoudesková PN 1,0 MPa, T do 110°C s jednou přídavnou přestupní plochou výšky tělesa 600 mm stavební délky / výkonu 500 mm / 644 W</t>
  </si>
  <si>
    <t>-1059924674</t>
  </si>
  <si>
    <t>https://podminky.urs.cz/item/CS_URS_2022_01/735151472</t>
  </si>
  <si>
    <t>735151473</t>
  </si>
  <si>
    <t>Otopná tělesa panelová dvoudesková PN 1,0 MPa, T do 110°C s jednou přídavnou přestupní plochou výšky tělesa 600 mm stavební délky / výkonu 600 mm / 773 W</t>
  </si>
  <si>
    <t>-1797060448</t>
  </si>
  <si>
    <t>https://podminky.urs.cz/item/CS_URS_2022_01/735151473</t>
  </si>
  <si>
    <t>735151495</t>
  </si>
  <si>
    <t>Otopná tělesa panelová dvoudesková PN 1,0 MPa, T do 110°C s jednou přídavnou přestupní plochou výšky tělesa 900 mm stavební délky / výkonu 800 mm / 1403 W</t>
  </si>
  <si>
    <t>-326143829</t>
  </si>
  <si>
    <t>https://podminky.urs.cz/item/CS_URS_2022_01/735151495</t>
  </si>
  <si>
    <t>735151496</t>
  </si>
  <si>
    <t>Otopná tělesa panelová dvoudesková PN 1,0 MPa, T do 110°C s jednou přídavnou přestupní plochou výšky tělesa 900 mm stavební délky / výkonu 900 mm / 1579 W</t>
  </si>
  <si>
    <t>242623918</t>
  </si>
  <si>
    <t>https://podminky.urs.cz/item/CS_URS_2022_01/735151496</t>
  </si>
  <si>
    <t>735151821</t>
  </si>
  <si>
    <t>Demontáž otopných těles panelových dvouřadých stavební délky do 1500 mm</t>
  </si>
  <si>
    <t>-150267902</t>
  </si>
  <si>
    <t>https://podminky.urs.cz/item/CS_URS_2022_01/735151821</t>
  </si>
  <si>
    <t>735164511</t>
  </si>
  <si>
    <t>Otopná tělesa trubková montáž těles na stěnu výšky tělesa do 1500 mm</t>
  </si>
  <si>
    <t>-1081266817</t>
  </si>
  <si>
    <t>https://podminky.urs.cz/item/CS_URS_2022_01/735164511</t>
  </si>
  <si>
    <t>54153022</t>
  </si>
  <si>
    <t>těleso trubkové přímotopné 1500x450mm 400W</t>
  </si>
  <si>
    <t>1904977107</t>
  </si>
  <si>
    <t>735191905</t>
  </si>
  <si>
    <t>Ostatní opravy otopných těles odvzdušnění tělesa</t>
  </si>
  <si>
    <t>-1959056891</t>
  </si>
  <si>
    <t>https://podminky.urs.cz/item/CS_URS_2022_01/735191905</t>
  </si>
  <si>
    <t>735191R</t>
  </si>
  <si>
    <t xml:space="preserve">Napuštění topného systému upravenou demineralizovanou vodou </t>
  </si>
  <si>
    <t>-1029940062</t>
  </si>
  <si>
    <t>735890801</t>
  </si>
  <si>
    <t>Vnitrostaveništní přemístění vybouraných (demontovaných) hmot otopných těles vodorovně do 100 m v objektech výšky do 6 m</t>
  </si>
  <si>
    <t>582137672</t>
  </si>
  <si>
    <t>https://podminky.urs.cz/item/CS_URS_2022_01/735890801</t>
  </si>
  <si>
    <t>998735201</t>
  </si>
  <si>
    <t>Přesun hmot pro otopná tělesa stanovený procentní sazbou (%) z ceny vodorovná dopravní vzdálenost do 50 m v objektech výšky do 6 m</t>
  </si>
  <si>
    <t>29730586</t>
  </si>
  <si>
    <t>https://podminky.urs.cz/item/CS_URS_2022_01/998735201</t>
  </si>
  <si>
    <t>-2130329649</t>
  </si>
  <si>
    <t>Stavební přípomoce - drážky, průrazy a zednické začištění</t>
  </si>
  <si>
    <t>-949311106</t>
  </si>
  <si>
    <t>SO 01.4f - Měření a regulace</t>
  </si>
  <si>
    <t>D1 - 1. Dodávka přístrojů a zařízení</t>
  </si>
  <si>
    <t xml:space="preserve">    D2 - 1.1 Řídicí systém</t>
  </si>
  <si>
    <t xml:space="preserve">    D3 - 1.2 Rozvaděč</t>
  </si>
  <si>
    <t xml:space="preserve">    D4 - 1.3 Periferie</t>
  </si>
  <si>
    <t xml:space="preserve">    D5 - 1.4 Vizualizační a ovládací systém</t>
  </si>
  <si>
    <t>D6 - 2. Montáž včetně dodávky instalačního materiálu</t>
  </si>
  <si>
    <t xml:space="preserve">    D7 - 2.1 Dodávka instalačního materiálu</t>
  </si>
  <si>
    <t xml:space="preserve">    D8 - 2.2 Montáž kabelů a tras</t>
  </si>
  <si>
    <t xml:space="preserve">    D9 - 2.3 Ostatní montáže</t>
  </si>
  <si>
    <t>D10 - 3. Služby</t>
  </si>
  <si>
    <t xml:space="preserve">    D11 - 3.1 Aplikační SW pro řídicí systém</t>
  </si>
  <si>
    <t xml:space="preserve">    D12 - 3.2 Aplikační SW pro vizualizaci a ovládání</t>
  </si>
  <si>
    <t xml:space="preserve">    D13 - 3.3 Zprovoznění, komplexní zkoušky, zaškolení</t>
  </si>
  <si>
    <t xml:space="preserve">    D14 - 3.4 Projektová a dodavatelská dokumentace</t>
  </si>
  <si>
    <t xml:space="preserve">    D15 - 3.5 Revize elektro</t>
  </si>
  <si>
    <t>1. Dodávka přístrojů a zařízení</t>
  </si>
  <si>
    <t>1.1 Řídicí systém</t>
  </si>
  <si>
    <t>Pol323</t>
  </si>
  <si>
    <t>modulární řídicí systém, integrovaný webový server, komunikace ETH, 3x RS-485 (Modbus RTU), 1x RS232 (modem SMS) PLC počet IO: 16xAI, 23xAO, 48xDI, 41xDO, +20% rezerva</t>
  </si>
  <si>
    <t>Pol324</t>
  </si>
  <si>
    <t>napájecí zdroj 230VAC/24VDC/3,8A GU</t>
  </si>
  <si>
    <t>Pol325</t>
  </si>
  <si>
    <t>ETH switch, 5x 10/100base TX; IEEE802.3, unmanaged SX</t>
  </si>
  <si>
    <t>Pol326</t>
  </si>
  <si>
    <t>modem - SMS brána/RS-232, dual band (900/1800MHz), anténa GSM</t>
  </si>
  <si>
    <t>Pol327</t>
  </si>
  <si>
    <t>dotykový operátorský panel (dveře rozvaděče), rezistivní 10" TFT, Ethernet 10/100Base OP</t>
  </si>
  <si>
    <t>1.2 Rozvaděč</t>
  </si>
  <si>
    <t>Pol328</t>
  </si>
  <si>
    <t>rozvaděč skříňový oceloplechový, IP54, výška 2000mm, šířka 800mm, hloubka 400mm, vývody vrchem, (el. vybavení viz. TS) 1RA1</t>
  </si>
  <si>
    <t>1.3 Periferie</t>
  </si>
  <si>
    <t>Pol329</t>
  </si>
  <si>
    <t>interiérový ovladač s displejem a snímačem teploty, komunikace RCT</t>
  </si>
  <si>
    <t>Pol330</t>
  </si>
  <si>
    <t>interiérový ovladač 0/1, komunikace SA</t>
  </si>
  <si>
    <t>Pol331</t>
  </si>
  <si>
    <t>snímač teploty kanálový, -30-120°C, Ni1000/6180ppm, IP65 BT</t>
  </si>
  <si>
    <t>Pol332</t>
  </si>
  <si>
    <t>snímač tlaku kanálový, 0-1000Pa, 4-20mA, IP54 BP</t>
  </si>
  <si>
    <t>Pol333</t>
  </si>
  <si>
    <t>snímač průtoku kanálový, 0-10m/s, 0-10VDC, IP54 BF</t>
  </si>
  <si>
    <t>Pol334</t>
  </si>
  <si>
    <t>spínač tlakové diference, 0-600Pa, 1x kontakt, IP54 SDP</t>
  </si>
  <si>
    <t>Pol335</t>
  </si>
  <si>
    <t>detektor plynu pro chladiva, 2x kontakt, 24VDC, IP20 SG</t>
  </si>
  <si>
    <t>Pol336</t>
  </si>
  <si>
    <t>ovladač STOP/START se signalizací stavu MS</t>
  </si>
  <si>
    <t>Pol337</t>
  </si>
  <si>
    <t>servopohon pro klapku, 15Nm, HF, 2-polohový, 230VAC SM</t>
  </si>
  <si>
    <t>Pol338</t>
  </si>
  <si>
    <t>servopohon pro klapku, 15Nm, 0-10VDC, 24VAC SM</t>
  </si>
  <si>
    <t>Pol339</t>
  </si>
  <si>
    <t>frekvenční měnič (dod. VZT) FM</t>
  </si>
  <si>
    <t>Pol340</t>
  </si>
  <si>
    <t>regulátor variabilního průtoku VAV (dod. VZT) VAV</t>
  </si>
  <si>
    <t>Pol341</t>
  </si>
  <si>
    <t>řídicí jednotka VAV (dod. VZT) LABC</t>
  </si>
  <si>
    <t>1.4 Vizualizační a ovládací systém</t>
  </si>
  <si>
    <t>Pol342</t>
  </si>
  <si>
    <t>počítač PC, tablet, mobilní telefón (webový prohlížeč) - dodávka investor</t>
  </si>
  <si>
    <t>2. Montáž včetně dodávky instalačního materiálu</t>
  </si>
  <si>
    <t>2.1 Dodávka instalačního materiálu</t>
  </si>
  <si>
    <t>Pol343</t>
  </si>
  <si>
    <t>kabel datový UTP 5e</t>
  </si>
  <si>
    <t>Pol344</t>
  </si>
  <si>
    <t>kabel sdělovací JYSTY 2x2x0,8</t>
  </si>
  <si>
    <t>Pol345</t>
  </si>
  <si>
    <t>Pol346</t>
  </si>
  <si>
    <t>kabel sdělovací JYTY-O 4x1</t>
  </si>
  <si>
    <t>Pol347</t>
  </si>
  <si>
    <t>kabel sdělovací JYTY-J 4x1</t>
  </si>
  <si>
    <t>Pol348</t>
  </si>
  <si>
    <t>kabel silový CYKY-J 3x1,5</t>
  </si>
  <si>
    <t>Pol349</t>
  </si>
  <si>
    <t>kabel silový CYKY-J 4x1,5</t>
  </si>
  <si>
    <t>Pol350</t>
  </si>
  <si>
    <t>kabel silový YSLYCY-JZ 4x1,5</t>
  </si>
  <si>
    <t>Pol351</t>
  </si>
  <si>
    <t>vodič pospojení CY 6</t>
  </si>
  <si>
    <t>Pol352</t>
  </si>
  <si>
    <t>drátěný žlab galvanický pozink vč.nosného a spojovacího materiálu, 50x50 mm, GZ</t>
  </si>
  <si>
    <t>Pol353</t>
  </si>
  <si>
    <t>drátěný žlab galvanický pozink vč.nosného a spojovacího materiálu a přepážky, 150x100 mm, GZ</t>
  </si>
  <si>
    <t>Pol354</t>
  </si>
  <si>
    <t>drátěný žlab galvanický pozink vč.nosného a spojovacího materiálu a přepážky, 250x100 mm, GZ</t>
  </si>
  <si>
    <t>Pol355</t>
  </si>
  <si>
    <t>drátěný žlab žárový zinek vč.nosného a spojovacího materiálu včetně víka, 150x100 mm, ŽZ</t>
  </si>
  <si>
    <t>Pol356</t>
  </si>
  <si>
    <t>drátěný žlab žárový zinek vč.nosného a spojovacího materiálu včetně víka, 250x100 mm, ŽZ</t>
  </si>
  <si>
    <t>Pol357</t>
  </si>
  <si>
    <t>trubka ohebná včetně příchytek 125N, 28,5 mm, bílá</t>
  </si>
  <si>
    <t>Pol358</t>
  </si>
  <si>
    <t>trubka pevná včetně příchytek 750N, 25mm, šedá</t>
  </si>
  <si>
    <t>Pol359</t>
  </si>
  <si>
    <t>trubka do betonu včetně příchytek 750N, 25mm, šedá</t>
  </si>
  <si>
    <t>Pol360</t>
  </si>
  <si>
    <t>trubka ohebná UV včetně příchytek 320N, 25mm, šedá</t>
  </si>
  <si>
    <t>Pol361</t>
  </si>
  <si>
    <t>trubka pevná UV včetně příchytek 750N, 25mm, šedá</t>
  </si>
  <si>
    <t>Pol362</t>
  </si>
  <si>
    <t>krabice přístrojová hluboká KPR 68</t>
  </si>
  <si>
    <t>Pol363</t>
  </si>
  <si>
    <t>spojovací a podružný materiál</t>
  </si>
  <si>
    <t>2.2 Montáž kabelů a tras</t>
  </si>
  <si>
    <t>Pol364</t>
  </si>
  <si>
    <t>kabel</t>
  </si>
  <si>
    <t>Pol365</t>
  </si>
  <si>
    <t>vodič</t>
  </si>
  <si>
    <t>Pol366</t>
  </si>
  <si>
    <t>kabelový žlab</t>
  </si>
  <si>
    <t>Pol367</t>
  </si>
  <si>
    <t>elektroinstalační trubka</t>
  </si>
  <si>
    <t>Pol368</t>
  </si>
  <si>
    <t>instalační krabice</t>
  </si>
  <si>
    <t>Pol369</t>
  </si>
  <si>
    <t>2.3 Ostatní montáže</t>
  </si>
  <si>
    <t>Pol370</t>
  </si>
  <si>
    <t>instalace rozvaděče</t>
  </si>
  <si>
    <t>Pol371</t>
  </si>
  <si>
    <t>instalace periferií</t>
  </si>
  <si>
    <t>Pol372</t>
  </si>
  <si>
    <t>el. připojení zařízení jiných profesí</t>
  </si>
  <si>
    <t>Pol373</t>
  </si>
  <si>
    <t>ukončení kabelů vč.označení žil</t>
  </si>
  <si>
    <t>Pol374</t>
  </si>
  <si>
    <t>individuální vyzkoušení a kontrola</t>
  </si>
  <si>
    <t>Pol375</t>
  </si>
  <si>
    <t>technické práce a koordinace</t>
  </si>
  <si>
    <t>Pol376</t>
  </si>
  <si>
    <t>zařízení stavby</t>
  </si>
  <si>
    <t>3. Služby</t>
  </si>
  <si>
    <t>3.1 Aplikační SW pro řídicí systém</t>
  </si>
  <si>
    <t>Pol377</t>
  </si>
  <si>
    <t>aplikační SW pro řídicí systém</t>
  </si>
  <si>
    <t>Pol378</t>
  </si>
  <si>
    <t>aplikační SW pro operátorský panel</t>
  </si>
  <si>
    <t>3.2 Aplikační SW pro vizualizaci a ovládání</t>
  </si>
  <si>
    <t>Pol379</t>
  </si>
  <si>
    <t>aplikační SW pro vizualizaci (web server)</t>
  </si>
  <si>
    <t>3.3 Zprovoznění, komplexní zkoušky, zaškolení</t>
  </si>
  <si>
    <t>Pol380</t>
  </si>
  <si>
    <t>parametrizace a oživení frekvenčního měniče</t>
  </si>
  <si>
    <t>Pol381</t>
  </si>
  <si>
    <t>integrace řídicí jednotky VAV (Modbus)</t>
  </si>
  <si>
    <t>Pol382</t>
  </si>
  <si>
    <t>integrace klimatizační jednotky (Modbus)</t>
  </si>
  <si>
    <t>Pol383</t>
  </si>
  <si>
    <t>integrace interérových ovladačů (komunikace)</t>
  </si>
  <si>
    <t>Pol384</t>
  </si>
  <si>
    <t>zprovoznění, vyzkoušení a nastavení parametrů</t>
  </si>
  <si>
    <t>Pol385</t>
  </si>
  <si>
    <t>komplexní zkoušky včetně zaškolení obsluhy</t>
  </si>
  <si>
    <t>3.4 Projektová a dodavatelská dokumentace</t>
  </si>
  <si>
    <t>Pol386</t>
  </si>
  <si>
    <t>dokumentace pro realizaci (výrobní dokumentace rozvaděče) DRS</t>
  </si>
  <si>
    <t>Pol387</t>
  </si>
  <si>
    <t>dodavatelská dokumentace včetně projektu skut. provedení DD+DSS</t>
  </si>
  <si>
    <t>D15</t>
  </si>
  <si>
    <t>3.5 Revize elektro</t>
  </si>
  <si>
    <t>Pol388</t>
  </si>
  <si>
    <t>výchozí revize elektro vč. revizní zprávy</t>
  </si>
  <si>
    <t>SO 02 -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</si>
  <si>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</si>
  <si>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</si>
  <si>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</si>
  <si>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</si>
  <si>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 xml:space="preserve">    VRN9 - Ostatní náklady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</si>
  <si>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</si>
  <si>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</si>
  <si>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</si>
  <si>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</si>
  <si>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</si>
  <si>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…</t>
  </si>
  <si>
    <t>1024</t>
  </si>
  <si>
    <t>1991093366</t>
  </si>
  <si>
    <t>https://podminky.urs.cz/item/CS_URS_2022_01/013254000</t>
  </si>
  <si>
    <t>VRN3</t>
  </si>
  <si>
    <t>Zařízení staveniště</t>
  </si>
  <si>
    <t>032103R</t>
  </si>
  <si>
    <t>207634746</t>
  </si>
  <si>
    <t>VRN7</t>
  </si>
  <si>
    <t>Provozní vlivy</t>
  </si>
  <si>
    <t>071103R</t>
  </si>
  <si>
    <t>Provoz investora</t>
  </si>
  <si>
    <t>719968489</t>
  </si>
  <si>
    <t>VRN9</t>
  </si>
  <si>
    <t>092204</t>
  </si>
  <si>
    <t>Náklady na protiprašná opatření</t>
  </si>
  <si>
    <t>CS ÚRS 2020 02</t>
  </si>
  <si>
    <t>730771817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</si>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</sst>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8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38" fillId="0" borderId="0" xfId="0" applyFont="1" applyAlignment="1" applyProtection="1">
      <alignment vertical="center" wrapText="1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wrapText="1"/>
    </xf>
    <xf numFmtId="0" fontId="21" fillId="4" borderId="8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1" fillId="4" borderId="8" xfId="0" applyFont="1" applyFill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49" fontId="42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968082018" TargetMode="External"/><Relationship Id="rId13" Type="http://schemas.openxmlformats.org/officeDocument/2006/relationships/hyperlink" Target="https://podminky.urs.cz/item/CS_URS_2022_01/997013509" TargetMode="External"/><Relationship Id="rId18" Type="http://schemas.openxmlformats.org/officeDocument/2006/relationships/hyperlink" Target="https://podminky.urs.cz/item/CS_URS_2022_01/763121811" TargetMode="External"/><Relationship Id="rId26" Type="http://schemas.openxmlformats.org/officeDocument/2006/relationships/hyperlink" Target="https://podminky.urs.cz/item/CS_URS_2022_01/783806811" TargetMode="External"/><Relationship Id="rId3" Type="http://schemas.openxmlformats.org/officeDocument/2006/relationships/hyperlink" Target="https://podminky.urs.cz/item/CS_URS_2022_01/962032431" TargetMode="External"/><Relationship Id="rId21" Type="http://schemas.openxmlformats.org/officeDocument/2006/relationships/hyperlink" Target="https://podminky.urs.cz/item/CS_URS_2022_01/766441811" TargetMode="External"/><Relationship Id="rId7" Type="http://schemas.openxmlformats.org/officeDocument/2006/relationships/hyperlink" Target="https://podminky.urs.cz/item/CS_URS_2022_01/968082016" TargetMode="External"/><Relationship Id="rId12" Type="http://schemas.openxmlformats.org/officeDocument/2006/relationships/hyperlink" Target="https://podminky.urs.cz/item/CS_URS_2022_01/997013501" TargetMode="External"/><Relationship Id="rId17" Type="http://schemas.openxmlformats.org/officeDocument/2006/relationships/hyperlink" Target="https://podminky.urs.cz/item/CS_URS_2022_01/713141843" TargetMode="External"/><Relationship Id="rId25" Type="http://schemas.openxmlformats.org/officeDocument/2006/relationships/hyperlink" Target="https://podminky.urs.cz/item/CS_URS_2022_01/776410811" TargetMode="External"/><Relationship Id="rId2" Type="http://schemas.openxmlformats.org/officeDocument/2006/relationships/hyperlink" Target="https://podminky.urs.cz/item/CS_URS_2022_01/962031133" TargetMode="External"/><Relationship Id="rId16" Type="http://schemas.openxmlformats.org/officeDocument/2006/relationships/hyperlink" Target="https://podminky.urs.cz/item/CS_URS_2022_01/712363803" TargetMode="External"/><Relationship Id="rId20" Type="http://schemas.openxmlformats.org/officeDocument/2006/relationships/hyperlink" Target="https://podminky.urs.cz/item/CS_URS_2022_01/764002851" TargetMode="External"/><Relationship Id="rId1" Type="http://schemas.openxmlformats.org/officeDocument/2006/relationships/hyperlink" Target="https://podminky.urs.cz/item/CS_URS_2022_01/949101111" TargetMode="External"/><Relationship Id="rId6" Type="http://schemas.openxmlformats.org/officeDocument/2006/relationships/hyperlink" Target="https://podminky.urs.cz/item/CS_URS_2022_01/968072455" TargetMode="External"/><Relationship Id="rId11" Type="http://schemas.openxmlformats.org/officeDocument/2006/relationships/hyperlink" Target="https://podminky.urs.cz/item/CS_URS_2022_01/997013111" TargetMode="External"/><Relationship Id="rId24" Type="http://schemas.openxmlformats.org/officeDocument/2006/relationships/hyperlink" Target="https://podminky.urs.cz/item/CS_URS_2022_01/776201812" TargetMode="External"/><Relationship Id="rId5" Type="http://schemas.openxmlformats.org/officeDocument/2006/relationships/hyperlink" Target="https://podminky.urs.cz/item/CS_URS_2022_01/962052210" TargetMode="External"/><Relationship Id="rId15" Type="http://schemas.openxmlformats.org/officeDocument/2006/relationships/hyperlink" Target="https://podminky.urs.cz/item/CS_URS_2022_01/997013631" TargetMode="External"/><Relationship Id="rId23" Type="http://schemas.openxmlformats.org/officeDocument/2006/relationships/hyperlink" Target="https://podminky.urs.cz/item/CS_URS_2022_01/771573810" TargetMode="External"/><Relationship Id="rId10" Type="http://schemas.openxmlformats.org/officeDocument/2006/relationships/hyperlink" Target="https://podminky.urs.cz/item/CS_URS_2022_01/978059541" TargetMode="External"/><Relationship Id="rId19" Type="http://schemas.openxmlformats.org/officeDocument/2006/relationships/hyperlink" Target="https://podminky.urs.cz/item/CS_URS_2022_01/763131821" TargetMode="External"/><Relationship Id="rId4" Type="http://schemas.openxmlformats.org/officeDocument/2006/relationships/hyperlink" Target="https://podminky.urs.cz/item/CS_URS_2022_01/962042320" TargetMode="External"/><Relationship Id="rId9" Type="http://schemas.openxmlformats.org/officeDocument/2006/relationships/hyperlink" Target="https://podminky.urs.cz/item/CS_URS_2022_01/974042553" TargetMode="External"/><Relationship Id="rId14" Type="http://schemas.openxmlformats.org/officeDocument/2006/relationships/hyperlink" Target="https://podminky.urs.cz/item/CS_URS_2022_01/997013609" TargetMode="External"/><Relationship Id="rId22" Type="http://schemas.openxmlformats.org/officeDocument/2006/relationships/hyperlink" Target="https://podminky.urs.cz/item/CS_URS_2022_01/771473810" TargetMode="External"/><Relationship Id="rId27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2_01/317998113" TargetMode="External"/><Relationship Id="rId21" Type="http://schemas.openxmlformats.org/officeDocument/2006/relationships/hyperlink" Target="https://podminky.urs.cz/item/CS_URS_2022_01/317142422" TargetMode="External"/><Relationship Id="rId42" Type="http://schemas.openxmlformats.org/officeDocument/2006/relationships/hyperlink" Target="https://podminky.urs.cz/item/CS_URS_2022_01/631311135" TargetMode="External"/><Relationship Id="rId47" Type="http://schemas.openxmlformats.org/officeDocument/2006/relationships/hyperlink" Target="https://podminky.urs.cz/item/CS_URS_2022_01/642942611" TargetMode="External"/><Relationship Id="rId63" Type="http://schemas.openxmlformats.org/officeDocument/2006/relationships/hyperlink" Target="https://podminky.urs.cz/item/CS_URS_2022_01/763121714" TargetMode="External"/><Relationship Id="rId68" Type="http://schemas.openxmlformats.org/officeDocument/2006/relationships/hyperlink" Target="https://podminky.urs.cz/item/CS_URS_2022_01/763431031" TargetMode="External"/><Relationship Id="rId84" Type="http://schemas.openxmlformats.org/officeDocument/2006/relationships/hyperlink" Target="https://podminky.urs.cz/item/CS_URS_2022_01/771474112" TargetMode="External"/><Relationship Id="rId89" Type="http://schemas.openxmlformats.org/officeDocument/2006/relationships/hyperlink" Target="https://podminky.urs.cz/item/CS_URS_2022_01/776121111" TargetMode="External"/><Relationship Id="rId16" Type="http://schemas.openxmlformats.org/officeDocument/2006/relationships/hyperlink" Target="https://podminky.urs.cz/item/CS_URS_2022_01/311113143" TargetMode="External"/><Relationship Id="rId11" Type="http://schemas.openxmlformats.org/officeDocument/2006/relationships/hyperlink" Target="https://podminky.urs.cz/item/CS_URS_2022_01/275351121" TargetMode="External"/><Relationship Id="rId32" Type="http://schemas.openxmlformats.org/officeDocument/2006/relationships/hyperlink" Target="https://podminky.urs.cz/item/CS_URS_2022_01/380356232" TargetMode="External"/><Relationship Id="rId37" Type="http://schemas.openxmlformats.org/officeDocument/2006/relationships/hyperlink" Target="https://podminky.urs.cz/item/CS_URS_2022_01/612142001" TargetMode="External"/><Relationship Id="rId53" Type="http://schemas.openxmlformats.org/officeDocument/2006/relationships/hyperlink" Target="https://podminky.urs.cz/item/CS_URS_2022_01/973031325" TargetMode="External"/><Relationship Id="rId58" Type="http://schemas.openxmlformats.org/officeDocument/2006/relationships/hyperlink" Target="https://podminky.urs.cz/item/CS_URS_2022_01/997013609" TargetMode="External"/><Relationship Id="rId74" Type="http://schemas.openxmlformats.org/officeDocument/2006/relationships/hyperlink" Target="https://podminky.urs.cz/item/CS_URS_2022_01/766694115" TargetMode="External"/><Relationship Id="rId79" Type="http://schemas.openxmlformats.org/officeDocument/2006/relationships/hyperlink" Target="https://podminky.urs.cz/item/CS_URS_2022_01/767995114" TargetMode="External"/><Relationship Id="rId102" Type="http://schemas.openxmlformats.org/officeDocument/2006/relationships/hyperlink" Target="https://podminky.urs.cz/item/CS_URS_2022_01/783314203" TargetMode="External"/><Relationship Id="rId5" Type="http://schemas.openxmlformats.org/officeDocument/2006/relationships/hyperlink" Target="https://podminky.urs.cz/item/CS_URS_2022_01/162751119" TargetMode="External"/><Relationship Id="rId90" Type="http://schemas.openxmlformats.org/officeDocument/2006/relationships/hyperlink" Target="https://podminky.urs.cz/item/CS_URS_2022_01/776141114" TargetMode="External"/><Relationship Id="rId95" Type="http://schemas.openxmlformats.org/officeDocument/2006/relationships/hyperlink" Target="https://podminky.urs.cz/item/CS_URS_2022_01/781121011" TargetMode="External"/><Relationship Id="rId22" Type="http://schemas.openxmlformats.org/officeDocument/2006/relationships/hyperlink" Target="https://podminky.urs.cz/item/CS_URS_2022_01/317168012" TargetMode="External"/><Relationship Id="rId27" Type="http://schemas.openxmlformats.org/officeDocument/2006/relationships/hyperlink" Target="https://podminky.urs.cz/item/CS_URS_2022_01/342272215" TargetMode="External"/><Relationship Id="rId43" Type="http://schemas.openxmlformats.org/officeDocument/2006/relationships/hyperlink" Target="https://podminky.urs.cz/item/CS_URS_2022_01/631319013" TargetMode="External"/><Relationship Id="rId48" Type="http://schemas.openxmlformats.org/officeDocument/2006/relationships/hyperlink" Target="https://podminky.urs.cz/item/CS_URS_2022_01/642942721" TargetMode="External"/><Relationship Id="rId64" Type="http://schemas.openxmlformats.org/officeDocument/2006/relationships/hyperlink" Target="https://podminky.urs.cz/item/CS_URS_2022_01/763131411" TargetMode="External"/><Relationship Id="rId69" Type="http://schemas.openxmlformats.org/officeDocument/2006/relationships/hyperlink" Target="https://podminky.urs.cz/item/CS_URS_2022_01/763431201" TargetMode="External"/><Relationship Id="rId80" Type="http://schemas.openxmlformats.org/officeDocument/2006/relationships/hyperlink" Target="https://podminky.urs.cz/item/CS_URS_2022_01/998767201" TargetMode="External"/><Relationship Id="rId85" Type="http://schemas.openxmlformats.org/officeDocument/2006/relationships/hyperlink" Target="https://podminky.urs.cz/item/CS_URS_2022_01/771574263" TargetMode="External"/><Relationship Id="rId12" Type="http://schemas.openxmlformats.org/officeDocument/2006/relationships/hyperlink" Target="https://podminky.urs.cz/item/CS_URS_2022_01/275351122" TargetMode="External"/><Relationship Id="rId17" Type="http://schemas.openxmlformats.org/officeDocument/2006/relationships/hyperlink" Target="https://podminky.urs.cz/item/CS_URS_2022_01/311234311" TargetMode="External"/><Relationship Id="rId33" Type="http://schemas.openxmlformats.org/officeDocument/2006/relationships/hyperlink" Target="https://podminky.urs.cz/item/CS_URS_2022_01/380361006" TargetMode="External"/><Relationship Id="rId38" Type="http://schemas.openxmlformats.org/officeDocument/2006/relationships/hyperlink" Target="https://podminky.urs.cz/item/CS_URS_2022_01/612311131" TargetMode="External"/><Relationship Id="rId59" Type="http://schemas.openxmlformats.org/officeDocument/2006/relationships/hyperlink" Target="https://podminky.urs.cz/item/CS_URS_2022_01/998011001" TargetMode="External"/><Relationship Id="rId103" Type="http://schemas.openxmlformats.org/officeDocument/2006/relationships/hyperlink" Target="https://podminky.urs.cz/item/CS_URS_2022_01/783317101" TargetMode="External"/><Relationship Id="rId20" Type="http://schemas.openxmlformats.org/officeDocument/2006/relationships/hyperlink" Target="https://podminky.urs.cz/item/CS_URS_2022_01/317142412" TargetMode="External"/><Relationship Id="rId41" Type="http://schemas.openxmlformats.org/officeDocument/2006/relationships/hyperlink" Target="https://podminky.urs.cz/item/CS_URS_2022_01/612325423" TargetMode="External"/><Relationship Id="rId54" Type="http://schemas.openxmlformats.org/officeDocument/2006/relationships/hyperlink" Target="https://podminky.urs.cz/item/CS_URS_2022_01/973031335" TargetMode="External"/><Relationship Id="rId62" Type="http://schemas.openxmlformats.org/officeDocument/2006/relationships/hyperlink" Target="https://podminky.urs.cz/item/CS_URS_2022_01/763111771" TargetMode="External"/><Relationship Id="rId70" Type="http://schemas.openxmlformats.org/officeDocument/2006/relationships/hyperlink" Target="https://podminky.urs.cz/item/CS_URS_2022_01/998763401" TargetMode="External"/><Relationship Id="rId75" Type="http://schemas.openxmlformats.org/officeDocument/2006/relationships/hyperlink" Target="https://podminky.urs.cz/item/CS_URS_2022_01/766660001" TargetMode="External"/><Relationship Id="rId83" Type="http://schemas.openxmlformats.org/officeDocument/2006/relationships/hyperlink" Target="https://podminky.urs.cz/item/CS_URS_2022_01/771151014" TargetMode="External"/><Relationship Id="rId88" Type="http://schemas.openxmlformats.org/officeDocument/2006/relationships/hyperlink" Target="https://podminky.urs.cz/item/CS_URS_2022_01/998771201" TargetMode="External"/><Relationship Id="rId91" Type="http://schemas.openxmlformats.org/officeDocument/2006/relationships/hyperlink" Target="https://podminky.urs.cz/item/CS_URS_2022_01/776221111" TargetMode="External"/><Relationship Id="rId96" Type="http://schemas.openxmlformats.org/officeDocument/2006/relationships/hyperlink" Target="https://podminky.urs.cz/item/CS_URS_2022_01/781131112" TargetMode="External"/><Relationship Id="rId1" Type="http://schemas.openxmlformats.org/officeDocument/2006/relationships/hyperlink" Target="https://podminky.urs.cz/item/CS_URS_2022_01/113107331" TargetMode="External"/><Relationship Id="rId6" Type="http://schemas.openxmlformats.org/officeDocument/2006/relationships/hyperlink" Target="https://podminky.urs.cz/item/CS_URS_2022_01/167151101" TargetMode="External"/><Relationship Id="rId15" Type="http://schemas.openxmlformats.org/officeDocument/2006/relationships/hyperlink" Target="https://podminky.urs.cz/item/CS_URS_2022_01/311101212" TargetMode="External"/><Relationship Id="rId23" Type="http://schemas.openxmlformats.org/officeDocument/2006/relationships/hyperlink" Target="https://podminky.urs.cz/item/CS_URS_2022_01/317168022" TargetMode="External"/><Relationship Id="rId28" Type="http://schemas.openxmlformats.org/officeDocument/2006/relationships/hyperlink" Target="https://podminky.urs.cz/item/CS_URS_2022_01/342272225" TargetMode="External"/><Relationship Id="rId36" Type="http://schemas.openxmlformats.org/officeDocument/2006/relationships/hyperlink" Target="https://podminky.urs.cz/item/CS_URS_2022_01/612131121" TargetMode="External"/><Relationship Id="rId49" Type="http://schemas.openxmlformats.org/officeDocument/2006/relationships/hyperlink" Target="https://podminky.urs.cz/item/CS_URS_2022_01/642945112" TargetMode="External"/><Relationship Id="rId57" Type="http://schemas.openxmlformats.org/officeDocument/2006/relationships/hyperlink" Target="https://podminky.urs.cz/item/CS_URS_2022_01/997013509" TargetMode="External"/><Relationship Id="rId106" Type="http://schemas.openxmlformats.org/officeDocument/2006/relationships/drawing" Target="../drawings/drawing3.xml"/><Relationship Id="rId10" Type="http://schemas.openxmlformats.org/officeDocument/2006/relationships/hyperlink" Target="https://podminky.urs.cz/item/CS_URS_2022_01/275313711" TargetMode="External"/><Relationship Id="rId31" Type="http://schemas.openxmlformats.org/officeDocument/2006/relationships/hyperlink" Target="https://podminky.urs.cz/item/CS_URS_2022_01/380356231" TargetMode="External"/><Relationship Id="rId44" Type="http://schemas.openxmlformats.org/officeDocument/2006/relationships/hyperlink" Target="https://podminky.urs.cz/item/CS_URS_2022_01/631319197" TargetMode="External"/><Relationship Id="rId52" Type="http://schemas.openxmlformats.org/officeDocument/2006/relationships/hyperlink" Target="https://podminky.urs.cz/item/CS_URS_2022_01/952901111" TargetMode="External"/><Relationship Id="rId60" Type="http://schemas.openxmlformats.org/officeDocument/2006/relationships/hyperlink" Target="https://podminky.urs.cz/item/CS_URS_2022_01/998712201" TargetMode="External"/><Relationship Id="rId65" Type="http://schemas.openxmlformats.org/officeDocument/2006/relationships/hyperlink" Target="https://podminky.urs.cz/item/CS_URS_2022_01/763131451" TargetMode="External"/><Relationship Id="rId73" Type="http://schemas.openxmlformats.org/officeDocument/2006/relationships/hyperlink" Target="https://podminky.urs.cz/item/CS_URS_2022_01/766660031" TargetMode="External"/><Relationship Id="rId78" Type="http://schemas.openxmlformats.org/officeDocument/2006/relationships/hyperlink" Target="https://podminky.urs.cz/item/CS_URS_2022_01/767995114" TargetMode="External"/><Relationship Id="rId81" Type="http://schemas.openxmlformats.org/officeDocument/2006/relationships/hyperlink" Target="https://podminky.urs.cz/item/CS_URS_2022_01/771121011" TargetMode="External"/><Relationship Id="rId86" Type="http://schemas.openxmlformats.org/officeDocument/2006/relationships/hyperlink" Target="https://podminky.urs.cz/item/CS_URS_2022_01/771591112" TargetMode="External"/><Relationship Id="rId94" Type="http://schemas.openxmlformats.org/officeDocument/2006/relationships/hyperlink" Target="https://podminky.urs.cz/item/CS_URS_2022_01/998776201" TargetMode="External"/><Relationship Id="rId99" Type="http://schemas.openxmlformats.org/officeDocument/2006/relationships/hyperlink" Target="https://podminky.urs.cz/item/CS_URS_2022_01/781494511" TargetMode="External"/><Relationship Id="rId101" Type="http://schemas.openxmlformats.org/officeDocument/2006/relationships/hyperlink" Target="https://podminky.urs.cz/item/CS_URS_2022_01/998781201" TargetMode="External"/><Relationship Id="rId4" Type="http://schemas.openxmlformats.org/officeDocument/2006/relationships/hyperlink" Target="https://podminky.urs.cz/item/CS_URS_2022_01/162751117" TargetMode="External"/><Relationship Id="rId9" Type="http://schemas.openxmlformats.org/officeDocument/2006/relationships/hyperlink" Target="https://podminky.urs.cz/item/CS_URS_2022_01/274313711" TargetMode="External"/><Relationship Id="rId13" Type="http://schemas.openxmlformats.org/officeDocument/2006/relationships/hyperlink" Target="https://podminky.urs.cz/item/CS_URS_2022_01/279113151" TargetMode="External"/><Relationship Id="rId18" Type="http://schemas.openxmlformats.org/officeDocument/2006/relationships/hyperlink" Target="https://podminky.urs.cz/item/CS_URS_2022_01/311234251" TargetMode="External"/><Relationship Id="rId39" Type="http://schemas.openxmlformats.org/officeDocument/2006/relationships/hyperlink" Target="https://podminky.urs.cz/item/CS_URS_2022_01/612321141" TargetMode="External"/><Relationship Id="rId34" Type="http://schemas.openxmlformats.org/officeDocument/2006/relationships/hyperlink" Target="https://podminky.urs.cz/item/CS_URS_2022_01/612111121" TargetMode="External"/><Relationship Id="rId50" Type="http://schemas.openxmlformats.org/officeDocument/2006/relationships/hyperlink" Target="https://podminky.urs.cz/item/CS_URS_2022_01/891315313" TargetMode="External"/><Relationship Id="rId55" Type="http://schemas.openxmlformats.org/officeDocument/2006/relationships/hyperlink" Target="https://podminky.urs.cz/item/CS_URS_2022_01/997013113" TargetMode="External"/><Relationship Id="rId76" Type="http://schemas.openxmlformats.org/officeDocument/2006/relationships/hyperlink" Target="https://podminky.urs.cz/item/CS_URS_2022_01/766660011" TargetMode="External"/><Relationship Id="rId97" Type="http://schemas.openxmlformats.org/officeDocument/2006/relationships/hyperlink" Target="https://podminky.urs.cz/item/CS_URS_2022_01/781474114" TargetMode="External"/><Relationship Id="rId104" Type="http://schemas.openxmlformats.org/officeDocument/2006/relationships/hyperlink" Target="https://podminky.urs.cz/item/CS_URS_2022_01/784181101" TargetMode="External"/><Relationship Id="rId7" Type="http://schemas.openxmlformats.org/officeDocument/2006/relationships/hyperlink" Target="https://podminky.urs.cz/item/CS_URS_2022_01/171201221" TargetMode="External"/><Relationship Id="rId71" Type="http://schemas.openxmlformats.org/officeDocument/2006/relationships/hyperlink" Target="https://podminky.urs.cz/item/CS_URS_2022_01/764216644" TargetMode="External"/><Relationship Id="rId92" Type="http://schemas.openxmlformats.org/officeDocument/2006/relationships/hyperlink" Target="https://podminky.urs.cz/item/CS_URS_2022_01/776411112" TargetMode="External"/><Relationship Id="rId2" Type="http://schemas.openxmlformats.org/officeDocument/2006/relationships/hyperlink" Target="https://podminky.urs.cz/item/CS_URS_2022_01/131351100" TargetMode="External"/><Relationship Id="rId29" Type="http://schemas.openxmlformats.org/officeDocument/2006/relationships/hyperlink" Target="https://podminky.urs.cz/item/CS_URS_2022_01/342272245" TargetMode="External"/><Relationship Id="rId24" Type="http://schemas.openxmlformats.org/officeDocument/2006/relationships/hyperlink" Target="https://podminky.urs.cz/item/CS_URS_2022_01/317168053" TargetMode="External"/><Relationship Id="rId40" Type="http://schemas.openxmlformats.org/officeDocument/2006/relationships/hyperlink" Target="https://podminky.urs.cz/item/CS_URS_2022_01/612325302" TargetMode="External"/><Relationship Id="rId45" Type="http://schemas.openxmlformats.org/officeDocument/2006/relationships/hyperlink" Target="https://podminky.urs.cz/item/CS_URS_2022_01/631362021" TargetMode="External"/><Relationship Id="rId66" Type="http://schemas.openxmlformats.org/officeDocument/2006/relationships/hyperlink" Target="https://podminky.urs.cz/item/CS_URS_2022_01/763131714" TargetMode="External"/><Relationship Id="rId87" Type="http://schemas.openxmlformats.org/officeDocument/2006/relationships/hyperlink" Target="https://podminky.urs.cz/item/CS_URS_2022_01/771592011" TargetMode="External"/><Relationship Id="rId61" Type="http://schemas.openxmlformats.org/officeDocument/2006/relationships/hyperlink" Target="https://podminky.urs.cz/item/CS_URS_2022_01/763111433" TargetMode="External"/><Relationship Id="rId82" Type="http://schemas.openxmlformats.org/officeDocument/2006/relationships/hyperlink" Target="https://podminky.urs.cz/item/CS_URS_2022_01/771121015" TargetMode="External"/><Relationship Id="rId19" Type="http://schemas.openxmlformats.org/officeDocument/2006/relationships/hyperlink" Target="https://podminky.urs.cz/item/CS_URS_2022_01/311235145" TargetMode="External"/><Relationship Id="rId14" Type="http://schemas.openxmlformats.org/officeDocument/2006/relationships/hyperlink" Target="https://podminky.urs.cz/item/CS_URS_2022_01/279361821" TargetMode="External"/><Relationship Id="rId30" Type="http://schemas.openxmlformats.org/officeDocument/2006/relationships/hyperlink" Target="https://podminky.urs.cz/item/CS_URS_2022_01/380326122" TargetMode="External"/><Relationship Id="rId35" Type="http://schemas.openxmlformats.org/officeDocument/2006/relationships/hyperlink" Target="https://podminky.urs.cz/item/CS_URS_2022_01/612131101" TargetMode="External"/><Relationship Id="rId56" Type="http://schemas.openxmlformats.org/officeDocument/2006/relationships/hyperlink" Target="https://podminky.urs.cz/item/CS_URS_2022_01/997013501" TargetMode="External"/><Relationship Id="rId77" Type="http://schemas.openxmlformats.org/officeDocument/2006/relationships/hyperlink" Target="https://podminky.urs.cz/item/CS_URS_2022_01/998766201" TargetMode="External"/><Relationship Id="rId100" Type="http://schemas.openxmlformats.org/officeDocument/2006/relationships/hyperlink" Target="https://podminky.urs.cz/item/CS_URS_2022_01/781495211" TargetMode="External"/><Relationship Id="rId105" Type="http://schemas.openxmlformats.org/officeDocument/2006/relationships/hyperlink" Target="https://podminky.urs.cz/item/CS_URS_2022_01/784221101" TargetMode="External"/><Relationship Id="rId8" Type="http://schemas.openxmlformats.org/officeDocument/2006/relationships/hyperlink" Target="https://podminky.urs.cz/item/CS_URS_2022_01/171251201" TargetMode="External"/><Relationship Id="rId51" Type="http://schemas.openxmlformats.org/officeDocument/2006/relationships/hyperlink" Target="https://podminky.urs.cz/item/CS_URS_2022_01/113106071" TargetMode="External"/><Relationship Id="rId72" Type="http://schemas.openxmlformats.org/officeDocument/2006/relationships/hyperlink" Target="https://podminky.urs.cz/item/CS_URS_2022_01/998764201" TargetMode="External"/><Relationship Id="rId93" Type="http://schemas.openxmlformats.org/officeDocument/2006/relationships/hyperlink" Target="https://podminky.urs.cz/item/CS_URS_2022_01/776421312" TargetMode="External"/><Relationship Id="rId98" Type="http://schemas.openxmlformats.org/officeDocument/2006/relationships/hyperlink" Target="https://podminky.urs.cz/item/CS_URS_2022_01/781494111" TargetMode="External"/><Relationship Id="rId3" Type="http://schemas.openxmlformats.org/officeDocument/2006/relationships/hyperlink" Target="https://podminky.urs.cz/item/CS_URS_2022_01/132151101" TargetMode="External"/><Relationship Id="rId25" Type="http://schemas.openxmlformats.org/officeDocument/2006/relationships/hyperlink" Target="https://podminky.urs.cz/item/CS_URS_2022_01/317941123" TargetMode="External"/><Relationship Id="rId46" Type="http://schemas.openxmlformats.org/officeDocument/2006/relationships/hyperlink" Target="https://podminky.urs.cz/item/CS_URS_2022_01/635111242" TargetMode="External"/><Relationship Id="rId67" Type="http://schemas.openxmlformats.org/officeDocument/2006/relationships/hyperlink" Target="https://podminky.urs.cz/item/CS_URS_2022_01/76313177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721174045" TargetMode="External"/><Relationship Id="rId18" Type="http://schemas.openxmlformats.org/officeDocument/2006/relationships/hyperlink" Target="https://podminky.urs.cz/item/CS_URS_2022_01/725112022" TargetMode="External"/><Relationship Id="rId26" Type="http://schemas.openxmlformats.org/officeDocument/2006/relationships/hyperlink" Target="https://podminky.urs.cz/item/CS_URS_2022_01/725331211" TargetMode="External"/><Relationship Id="rId39" Type="http://schemas.openxmlformats.org/officeDocument/2006/relationships/hyperlink" Target="https://podminky.urs.cz/item/CS_URS_2022_01/998725201" TargetMode="External"/><Relationship Id="rId21" Type="http://schemas.openxmlformats.org/officeDocument/2006/relationships/hyperlink" Target="https://podminky.urs.cz/item/CS_URS_2022_01/725210821" TargetMode="External"/><Relationship Id="rId34" Type="http://schemas.openxmlformats.org/officeDocument/2006/relationships/hyperlink" Target="https://podminky.urs.cz/item/CS_URS_2022_01/725861102" TargetMode="External"/><Relationship Id="rId42" Type="http://schemas.openxmlformats.org/officeDocument/2006/relationships/hyperlink" Target="https://podminky.urs.cz/item/CS_URS_2022_01/998726211" TargetMode="External"/><Relationship Id="rId7" Type="http://schemas.openxmlformats.org/officeDocument/2006/relationships/hyperlink" Target="https://podminky.urs.cz/item/CS_URS_2022_01/997013631" TargetMode="External"/><Relationship Id="rId2" Type="http://schemas.openxmlformats.org/officeDocument/2006/relationships/hyperlink" Target="https://podminky.urs.cz/item/CS_URS_2022_01/892351111" TargetMode="External"/><Relationship Id="rId16" Type="http://schemas.openxmlformats.org/officeDocument/2006/relationships/hyperlink" Target="https://podminky.urs.cz/item/CS_URS_2022_01/725110811" TargetMode="External"/><Relationship Id="rId29" Type="http://schemas.openxmlformats.org/officeDocument/2006/relationships/hyperlink" Target="https://podminky.urs.cz/item/CS_URS_2022_01/725820801" TargetMode="External"/><Relationship Id="rId1" Type="http://schemas.openxmlformats.org/officeDocument/2006/relationships/hyperlink" Target="https://podminky.urs.cz/item/CS_URS_2022_01/871313121" TargetMode="External"/><Relationship Id="rId6" Type="http://schemas.openxmlformats.org/officeDocument/2006/relationships/hyperlink" Target="https://podminky.urs.cz/item/CS_URS_2022_01/997013509" TargetMode="External"/><Relationship Id="rId11" Type="http://schemas.openxmlformats.org/officeDocument/2006/relationships/hyperlink" Target="https://podminky.urs.cz/item/CS_URS_2022_01/721174043" TargetMode="External"/><Relationship Id="rId24" Type="http://schemas.openxmlformats.org/officeDocument/2006/relationships/hyperlink" Target="https://podminky.urs.cz/item/CS_URS_2022_01/725319111" TargetMode="External"/><Relationship Id="rId32" Type="http://schemas.openxmlformats.org/officeDocument/2006/relationships/hyperlink" Target="https://podminky.urs.cz/item/CS_URS_2022_01/725829121" TargetMode="External"/><Relationship Id="rId37" Type="http://schemas.openxmlformats.org/officeDocument/2006/relationships/hyperlink" Target="https://podminky.urs.cz/item/CS_URS_2022_01/725865501" TargetMode="External"/><Relationship Id="rId40" Type="http://schemas.openxmlformats.org/officeDocument/2006/relationships/hyperlink" Target="https://podminky.urs.cz/item/CS_URS_2022_01/726191001" TargetMode="External"/><Relationship Id="rId45" Type="http://schemas.openxmlformats.org/officeDocument/2006/relationships/hyperlink" Target="https://podminky.urs.cz/item/CS_URS_2022_01/HZS2492" TargetMode="External"/><Relationship Id="rId5" Type="http://schemas.openxmlformats.org/officeDocument/2006/relationships/hyperlink" Target="https://podminky.urs.cz/item/CS_URS_2022_01/997013501" TargetMode="External"/><Relationship Id="rId15" Type="http://schemas.openxmlformats.org/officeDocument/2006/relationships/hyperlink" Target="https://podminky.urs.cz/item/CS_URS_2022_01/998721201" TargetMode="External"/><Relationship Id="rId23" Type="http://schemas.openxmlformats.org/officeDocument/2006/relationships/hyperlink" Target="https://podminky.urs.cz/item/CS_URS_2022_01/725244904" TargetMode="External"/><Relationship Id="rId28" Type="http://schemas.openxmlformats.org/officeDocument/2006/relationships/hyperlink" Target="https://podminky.urs.cz/item/CS_URS_2022_01/725819401" TargetMode="External"/><Relationship Id="rId36" Type="http://schemas.openxmlformats.org/officeDocument/2006/relationships/hyperlink" Target="https://podminky.urs.cz/item/CS_URS_2022_01/725865411" TargetMode="External"/><Relationship Id="rId10" Type="http://schemas.openxmlformats.org/officeDocument/2006/relationships/hyperlink" Target="https://podminky.urs.cz/item/CS_URS_2022_01/721174042" TargetMode="External"/><Relationship Id="rId19" Type="http://schemas.openxmlformats.org/officeDocument/2006/relationships/hyperlink" Target="https://podminky.urs.cz/item/CS_URS_2022_01/725121525" TargetMode="External"/><Relationship Id="rId31" Type="http://schemas.openxmlformats.org/officeDocument/2006/relationships/hyperlink" Target="https://podminky.urs.cz/item/CS_URS_2022_01/725822631" TargetMode="External"/><Relationship Id="rId44" Type="http://schemas.openxmlformats.org/officeDocument/2006/relationships/hyperlink" Target="https://podminky.urs.cz/item/CS_URS_2022_01/998771201" TargetMode="External"/><Relationship Id="rId4" Type="http://schemas.openxmlformats.org/officeDocument/2006/relationships/hyperlink" Target="https://podminky.urs.cz/item/CS_URS_2022_01/997013111" TargetMode="External"/><Relationship Id="rId9" Type="http://schemas.openxmlformats.org/officeDocument/2006/relationships/hyperlink" Target="https://podminky.urs.cz/item/CS_URS_2022_01/721174024" TargetMode="External"/><Relationship Id="rId14" Type="http://schemas.openxmlformats.org/officeDocument/2006/relationships/hyperlink" Target="https://podminky.urs.cz/item/CS_URS_2022_01/721290111" TargetMode="External"/><Relationship Id="rId22" Type="http://schemas.openxmlformats.org/officeDocument/2006/relationships/hyperlink" Target="https://podminky.urs.cz/item/CS_URS_2022_01/725211617" TargetMode="External"/><Relationship Id="rId27" Type="http://schemas.openxmlformats.org/officeDocument/2006/relationships/hyperlink" Target="https://podminky.urs.cz/item/CS_URS_2022_01/725813112" TargetMode="External"/><Relationship Id="rId30" Type="http://schemas.openxmlformats.org/officeDocument/2006/relationships/hyperlink" Target="https://podminky.urs.cz/item/CS_URS_2022_01/725821325" TargetMode="External"/><Relationship Id="rId35" Type="http://schemas.openxmlformats.org/officeDocument/2006/relationships/hyperlink" Target="https://podminky.urs.cz/item/CS_URS_2022_01/725862103" TargetMode="External"/><Relationship Id="rId43" Type="http://schemas.openxmlformats.org/officeDocument/2006/relationships/hyperlink" Target="https://podminky.urs.cz/item/CS_URS_2022_01/771591415" TargetMode="External"/><Relationship Id="rId8" Type="http://schemas.openxmlformats.org/officeDocument/2006/relationships/hyperlink" Target="https://podminky.urs.cz/item/CS_URS_2022_01/721173401" TargetMode="External"/><Relationship Id="rId3" Type="http://schemas.openxmlformats.org/officeDocument/2006/relationships/hyperlink" Target="https://podminky.urs.cz/item/CS_URS_2022_01/974031167" TargetMode="External"/><Relationship Id="rId12" Type="http://schemas.openxmlformats.org/officeDocument/2006/relationships/hyperlink" Target="https://podminky.urs.cz/item/CS_URS_2022_01/721174044" TargetMode="External"/><Relationship Id="rId17" Type="http://schemas.openxmlformats.org/officeDocument/2006/relationships/hyperlink" Target="https://podminky.urs.cz/item/CS_URS_2022_01/725111132" TargetMode="External"/><Relationship Id="rId25" Type="http://schemas.openxmlformats.org/officeDocument/2006/relationships/hyperlink" Target="https://podminky.urs.cz/item/CS_URS_2022_01/725330820" TargetMode="External"/><Relationship Id="rId33" Type="http://schemas.openxmlformats.org/officeDocument/2006/relationships/hyperlink" Target="https://podminky.urs.cz/item/CS_URS_2022_01/725841333" TargetMode="External"/><Relationship Id="rId38" Type="http://schemas.openxmlformats.org/officeDocument/2006/relationships/hyperlink" Target="https://podminky.urs.cz/item/CS_URS_2022_01/725865501" TargetMode="External"/><Relationship Id="rId46" Type="http://schemas.openxmlformats.org/officeDocument/2006/relationships/drawing" Target="../drawings/drawing7.xml"/><Relationship Id="rId20" Type="http://schemas.openxmlformats.org/officeDocument/2006/relationships/hyperlink" Target="https://podminky.urs.cz/item/CS_URS_2022_01/725130811" TargetMode="External"/><Relationship Id="rId41" Type="http://schemas.openxmlformats.org/officeDocument/2006/relationships/hyperlink" Target="https://podminky.urs.cz/item/CS_URS_2022_01/726191002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34221413" TargetMode="External"/><Relationship Id="rId13" Type="http://schemas.openxmlformats.org/officeDocument/2006/relationships/hyperlink" Target="https://podminky.urs.cz/item/CS_URS_2022_01/735151473" TargetMode="External"/><Relationship Id="rId18" Type="http://schemas.openxmlformats.org/officeDocument/2006/relationships/hyperlink" Target="https://podminky.urs.cz/item/CS_URS_2022_01/735191905" TargetMode="External"/><Relationship Id="rId3" Type="http://schemas.openxmlformats.org/officeDocument/2006/relationships/hyperlink" Target="https://podminky.urs.cz/item/CS_URS_2022_01/733290801" TargetMode="External"/><Relationship Id="rId21" Type="http://schemas.openxmlformats.org/officeDocument/2006/relationships/hyperlink" Target="https://podminky.urs.cz/item/CS_URS_2022_01/HZS2492" TargetMode="External"/><Relationship Id="rId7" Type="http://schemas.openxmlformats.org/officeDocument/2006/relationships/hyperlink" Target="https://podminky.urs.cz/item/CS_URS_2022_01/734200821" TargetMode="External"/><Relationship Id="rId12" Type="http://schemas.openxmlformats.org/officeDocument/2006/relationships/hyperlink" Target="https://podminky.urs.cz/item/CS_URS_2022_01/735151472" TargetMode="External"/><Relationship Id="rId17" Type="http://schemas.openxmlformats.org/officeDocument/2006/relationships/hyperlink" Target="https://podminky.urs.cz/item/CS_URS_2022_01/735164511" TargetMode="External"/><Relationship Id="rId2" Type="http://schemas.openxmlformats.org/officeDocument/2006/relationships/hyperlink" Target="https://podminky.urs.cz/item/CS_URS_2022_01/733223203" TargetMode="External"/><Relationship Id="rId16" Type="http://schemas.openxmlformats.org/officeDocument/2006/relationships/hyperlink" Target="https://podminky.urs.cz/item/CS_URS_2022_01/735151821" TargetMode="External"/><Relationship Id="rId20" Type="http://schemas.openxmlformats.org/officeDocument/2006/relationships/hyperlink" Target="https://podminky.urs.cz/item/CS_URS_2022_01/998735201" TargetMode="External"/><Relationship Id="rId1" Type="http://schemas.openxmlformats.org/officeDocument/2006/relationships/hyperlink" Target="https://podminky.urs.cz/item/CS_URS_2022_01/733223202" TargetMode="External"/><Relationship Id="rId6" Type="http://schemas.openxmlformats.org/officeDocument/2006/relationships/hyperlink" Target="https://podminky.urs.cz/item/CS_URS_2022_01/998733201" TargetMode="External"/><Relationship Id="rId11" Type="http://schemas.openxmlformats.org/officeDocument/2006/relationships/hyperlink" Target="https://podminky.urs.cz/item/CS_URS_2022_01/998734201" TargetMode="External"/><Relationship Id="rId5" Type="http://schemas.openxmlformats.org/officeDocument/2006/relationships/hyperlink" Target="https://podminky.urs.cz/item/CS_URS_2022_01/733811241" TargetMode="External"/><Relationship Id="rId15" Type="http://schemas.openxmlformats.org/officeDocument/2006/relationships/hyperlink" Target="https://podminky.urs.cz/item/CS_URS_2022_01/735151496" TargetMode="External"/><Relationship Id="rId10" Type="http://schemas.openxmlformats.org/officeDocument/2006/relationships/hyperlink" Target="https://podminky.urs.cz/item/CS_URS_2022_01/7342216R" TargetMode="External"/><Relationship Id="rId19" Type="http://schemas.openxmlformats.org/officeDocument/2006/relationships/hyperlink" Target="https://podminky.urs.cz/item/CS_URS_2022_01/735890801" TargetMode="External"/><Relationship Id="rId4" Type="http://schemas.openxmlformats.org/officeDocument/2006/relationships/hyperlink" Target="https://podminky.urs.cz/item/CS_URS_2022_01/733291101" TargetMode="External"/><Relationship Id="rId9" Type="http://schemas.openxmlformats.org/officeDocument/2006/relationships/hyperlink" Target="https://podminky.urs.cz/item/CS_URS_2022_01/734221545" TargetMode="External"/><Relationship Id="rId14" Type="http://schemas.openxmlformats.org/officeDocument/2006/relationships/hyperlink" Target="https://podminky.urs.cz/item/CS_URS_2022_01/735151495" TargetMode="External"/><Relationship Id="rId22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hyperlink" Target="https://podminky.urs.cz/item/CS_URS_2022_01/013254000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6"/>
  <sheetViews>
    <sheetView showGridLines="0" tabSelected="1" topLeftCell="A12" workbookViewId="0">
      <selection activeCell="AK26" sqref="AK26:AO26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52"/>
      <c r="AS2" s="352"/>
      <c r="AT2" s="352"/>
      <c r="AU2" s="352"/>
      <c r="AV2" s="352"/>
      <c r="AW2" s="352"/>
      <c r="AX2" s="352"/>
      <c r="AY2" s="352"/>
      <c r="AZ2" s="352"/>
      <c r="BA2" s="352"/>
      <c r="BB2" s="352"/>
      <c r="BC2" s="352"/>
      <c r="BD2" s="352"/>
      <c r="BE2" s="352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36" t="s">
        <v>14</v>
      </c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37"/>
      <c r="AD5" s="337"/>
      <c r="AE5" s="337"/>
      <c r="AF5" s="337"/>
      <c r="AG5" s="337"/>
      <c r="AH5" s="337"/>
      <c r="AI5" s="337"/>
      <c r="AJ5" s="337"/>
      <c r="AK5" s="337"/>
      <c r="AL5" s="337"/>
      <c r="AM5" s="337"/>
      <c r="AN5" s="337"/>
      <c r="AO5" s="337"/>
      <c r="AP5" s="23"/>
      <c r="AQ5" s="23"/>
      <c r="AR5" s="21"/>
      <c r="BE5" s="333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38" t="s">
        <v>17</v>
      </c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7"/>
      <c r="W6" s="337"/>
      <c r="X6" s="337"/>
      <c r="Y6" s="337"/>
      <c r="Z6" s="337"/>
      <c r="AA6" s="337"/>
      <c r="AB6" s="337"/>
      <c r="AC6" s="337"/>
      <c r="AD6" s="337"/>
      <c r="AE6" s="337"/>
      <c r="AF6" s="337"/>
      <c r="AG6" s="337"/>
      <c r="AH6" s="337"/>
      <c r="AI6" s="337"/>
      <c r="AJ6" s="337"/>
      <c r="AK6" s="337"/>
      <c r="AL6" s="337"/>
      <c r="AM6" s="337"/>
      <c r="AN6" s="337"/>
      <c r="AO6" s="337"/>
      <c r="AP6" s="23"/>
      <c r="AQ6" s="23"/>
      <c r="AR6" s="21"/>
      <c r="BE6" s="334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34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34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34"/>
      <c r="BS9" s="18" t="s">
        <v>6</v>
      </c>
    </row>
    <row r="10" spans="1:74" s="1" customFormat="1" ht="12" customHeight="1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34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34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34"/>
      <c r="BS12" s="18" t="s">
        <v>6</v>
      </c>
    </row>
    <row r="13" spans="1:74" s="1" customFormat="1" ht="12" customHeight="1">
      <c r="B13" s="22"/>
      <c r="C13" s="23"/>
      <c r="D13" s="30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30</v>
      </c>
      <c r="AO13" s="23"/>
      <c r="AP13" s="23"/>
      <c r="AQ13" s="23"/>
      <c r="AR13" s="21"/>
      <c r="BE13" s="334"/>
      <c r="BS13" s="18" t="s">
        <v>6</v>
      </c>
    </row>
    <row r="14" spans="1:74" ht="12.75">
      <c r="B14" s="22"/>
      <c r="C14" s="23"/>
      <c r="D14" s="23"/>
      <c r="E14" s="339" t="s">
        <v>30</v>
      </c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0"/>
      <c r="X14" s="340"/>
      <c r="Y14" s="340"/>
      <c r="Z14" s="340"/>
      <c r="AA14" s="340"/>
      <c r="AB14" s="340"/>
      <c r="AC14" s="340"/>
      <c r="AD14" s="340"/>
      <c r="AE14" s="340"/>
      <c r="AF14" s="340"/>
      <c r="AG14" s="340"/>
      <c r="AH14" s="340"/>
      <c r="AI14" s="340"/>
      <c r="AJ14" s="340"/>
      <c r="AK14" s="30" t="s">
        <v>28</v>
      </c>
      <c r="AL14" s="23"/>
      <c r="AM14" s="23"/>
      <c r="AN14" s="32" t="s">
        <v>30</v>
      </c>
      <c r="AO14" s="23"/>
      <c r="AP14" s="23"/>
      <c r="AQ14" s="23"/>
      <c r="AR14" s="21"/>
      <c r="BE14" s="334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34"/>
      <c r="BS15" s="18" t="s">
        <v>4</v>
      </c>
    </row>
    <row r="16" spans="1:74" s="1" customFormat="1" ht="12" customHeight="1">
      <c r="B16" s="22"/>
      <c r="C16" s="23"/>
      <c r="D16" s="30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34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34"/>
      <c r="BS17" s="18" t="s">
        <v>33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34"/>
      <c r="BS18" s="18" t="s">
        <v>6</v>
      </c>
    </row>
    <row r="19" spans="1:71" s="1" customFormat="1" ht="12" customHeight="1">
      <c r="B19" s="22"/>
      <c r="C19" s="23"/>
      <c r="D19" s="30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34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34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34"/>
    </row>
    <row r="22" spans="1:71" s="1" customFormat="1" ht="12" customHeight="1">
      <c r="B22" s="22"/>
      <c r="C22" s="23"/>
      <c r="D22" s="30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34"/>
    </row>
    <row r="23" spans="1:71" s="1" customFormat="1" ht="47.25" customHeight="1">
      <c r="B23" s="22"/>
      <c r="C23" s="23"/>
      <c r="D23" s="23"/>
      <c r="E23" s="341" t="s">
        <v>37</v>
      </c>
      <c r="F23" s="341"/>
      <c r="G23" s="341"/>
      <c r="H23" s="341"/>
      <c r="I23" s="341"/>
      <c r="J23" s="341"/>
      <c r="K23" s="341"/>
      <c r="L23" s="341"/>
      <c r="M23" s="341"/>
      <c r="N23" s="341"/>
      <c r="O23" s="341"/>
      <c r="P23" s="341"/>
      <c r="Q23" s="341"/>
      <c r="R23" s="341"/>
      <c r="S23" s="341"/>
      <c r="T23" s="341"/>
      <c r="U23" s="341"/>
      <c r="V23" s="341"/>
      <c r="W23" s="341"/>
      <c r="X23" s="341"/>
      <c r="Y23" s="341"/>
      <c r="Z23" s="341"/>
      <c r="AA23" s="341"/>
      <c r="AB23" s="341"/>
      <c r="AC23" s="341"/>
      <c r="AD23" s="341"/>
      <c r="AE23" s="341"/>
      <c r="AF23" s="341"/>
      <c r="AG23" s="341"/>
      <c r="AH23" s="341"/>
      <c r="AI23" s="341"/>
      <c r="AJ23" s="341"/>
      <c r="AK23" s="341"/>
      <c r="AL23" s="341"/>
      <c r="AM23" s="341"/>
      <c r="AN23" s="341"/>
      <c r="AO23" s="23"/>
      <c r="AP23" s="23"/>
      <c r="AQ23" s="23"/>
      <c r="AR23" s="21"/>
      <c r="BE23" s="334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34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34"/>
    </row>
    <row r="26" spans="1:71" s="2" customFormat="1" ht="25.9" customHeight="1">
      <c r="A26" s="35"/>
      <c r="B26" s="36"/>
      <c r="C26" s="37"/>
      <c r="D26" s="38" t="s">
        <v>38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42">
        <f>ROUND(AG54,2)</f>
        <v>0</v>
      </c>
      <c r="AL26" s="343"/>
      <c r="AM26" s="343"/>
      <c r="AN26" s="343"/>
      <c r="AO26" s="343"/>
      <c r="AP26" s="37"/>
      <c r="AQ26" s="37"/>
      <c r="AR26" s="40"/>
      <c r="BE26" s="334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34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44" t="s">
        <v>39</v>
      </c>
      <c r="M28" s="344"/>
      <c r="N28" s="344"/>
      <c r="O28" s="344"/>
      <c r="P28" s="344"/>
      <c r="Q28" s="37"/>
      <c r="R28" s="37"/>
      <c r="S28" s="37"/>
      <c r="T28" s="37"/>
      <c r="U28" s="37"/>
      <c r="V28" s="37"/>
      <c r="W28" s="344" t="s">
        <v>40</v>
      </c>
      <c r="X28" s="344"/>
      <c r="Y28" s="344"/>
      <c r="Z28" s="344"/>
      <c r="AA28" s="344"/>
      <c r="AB28" s="344"/>
      <c r="AC28" s="344"/>
      <c r="AD28" s="344"/>
      <c r="AE28" s="344"/>
      <c r="AF28" s="37"/>
      <c r="AG28" s="37"/>
      <c r="AH28" s="37"/>
      <c r="AI28" s="37"/>
      <c r="AJ28" s="37"/>
      <c r="AK28" s="344" t="s">
        <v>41</v>
      </c>
      <c r="AL28" s="344"/>
      <c r="AM28" s="344"/>
      <c r="AN28" s="344"/>
      <c r="AO28" s="344"/>
      <c r="AP28" s="37"/>
      <c r="AQ28" s="37"/>
      <c r="AR28" s="40"/>
      <c r="BE28" s="334"/>
    </row>
    <row r="29" spans="1:71" s="3" customFormat="1" ht="14.45" customHeight="1">
      <c r="B29" s="41"/>
      <c r="C29" s="42"/>
      <c r="D29" s="30" t="s">
        <v>42</v>
      </c>
      <c r="E29" s="42"/>
      <c r="F29" s="30" t="s">
        <v>43</v>
      </c>
      <c r="G29" s="42"/>
      <c r="H29" s="42"/>
      <c r="I29" s="42"/>
      <c r="J29" s="42"/>
      <c r="K29" s="42"/>
      <c r="L29" s="347">
        <v>0.21</v>
      </c>
      <c r="M29" s="346"/>
      <c r="N29" s="346"/>
      <c r="O29" s="346"/>
      <c r="P29" s="346"/>
      <c r="Q29" s="42"/>
      <c r="R29" s="42"/>
      <c r="S29" s="42"/>
      <c r="T29" s="42"/>
      <c r="U29" s="42"/>
      <c r="V29" s="42"/>
      <c r="W29" s="345">
        <f>ROUND(AZ54, 2)</f>
        <v>0</v>
      </c>
      <c r="X29" s="346"/>
      <c r="Y29" s="346"/>
      <c r="Z29" s="346"/>
      <c r="AA29" s="346"/>
      <c r="AB29" s="346"/>
      <c r="AC29" s="346"/>
      <c r="AD29" s="346"/>
      <c r="AE29" s="346"/>
      <c r="AF29" s="42"/>
      <c r="AG29" s="42"/>
      <c r="AH29" s="42"/>
      <c r="AI29" s="42"/>
      <c r="AJ29" s="42"/>
      <c r="AK29" s="345">
        <f>ROUND(AV54, 2)</f>
        <v>0</v>
      </c>
      <c r="AL29" s="346"/>
      <c r="AM29" s="346"/>
      <c r="AN29" s="346"/>
      <c r="AO29" s="346"/>
      <c r="AP29" s="42"/>
      <c r="AQ29" s="42"/>
      <c r="AR29" s="43"/>
      <c r="BE29" s="335"/>
    </row>
    <row r="30" spans="1:71" s="3" customFormat="1" ht="14.45" customHeight="1">
      <c r="B30" s="41"/>
      <c r="C30" s="42"/>
      <c r="D30" s="42"/>
      <c r="E30" s="42"/>
      <c r="F30" s="30" t="s">
        <v>44</v>
      </c>
      <c r="G30" s="42"/>
      <c r="H30" s="42"/>
      <c r="I30" s="42"/>
      <c r="J30" s="42"/>
      <c r="K30" s="42"/>
      <c r="L30" s="347">
        <v>0.15</v>
      </c>
      <c r="M30" s="346"/>
      <c r="N30" s="346"/>
      <c r="O30" s="346"/>
      <c r="P30" s="346"/>
      <c r="Q30" s="42"/>
      <c r="R30" s="42"/>
      <c r="S30" s="42"/>
      <c r="T30" s="42"/>
      <c r="U30" s="42"/>
      <c r="V30" s="42"/>
      <c r="W30" s="345">
        <f>ROUND(BA54, 2)</f>
        <v>0</v>
      </c>
      <c r="X30" s="346"/>
      <c r="Y30" s="346"/>
      <c r="Z30" s="346"/>
      <c r="AA30" s="346"/>
      <c r="AB30" s="346"/>
      <c r="AC30" s="346"/>
      <c r="AD30" s="346"/>
      <c r="AE30" s="346"/>
      <c r="AF30" s="42"/>
      <c r="AG30" s="42"/>
      <c r="AH30" s="42"/>
      <c r="AI30" s="42"/>
      <c r="AJ30" s="42"/>
      <c r="AK30" s="345">
        <f>ROUND(AW54, 2)</f>
        <v>0</v>
      </c>
      <c r="AL30" s="346"/>
      <c r="AM30" s="346"/>
      <c r="AN30" s="346"/>
      <c r="AO30" s="346"/>
      <c r="AP30" s="42"/>
      <c r="AQ30" s="42"/>
      <c r="AR30" s="43"/>
      <c r="BE30" s="335"/>
    </row>
    <row r="31" spans="1:71" s="3" customFormat="1" ht="14.45" hidden="1" customHeight="1">
      <c r="B31" s="41"/>
      <c r="C31" s="42"/>
      <c r="D31" s="42"/>
      <c r="E31" s="42"/>
      <c r="F31" s="30" t="s">
        <v>45</v>
      </c>
      <c r="G31" s="42"/>
      <c r="H31" s="42"/>
      <c r="I31" s="42"/>
      <c r="J31" s="42"/>
      <c r="K31" s="42"/>
      <c r="L31" s="347">
        <v>0.21</v>
      </c>
      <c r="M31" s="346"/>
      <c r="N31" s="346"/>
      <c r="O31" s="346"/>
      <c r="P31" s="346"/>
      <c r="Q31" s="42"/>
      <c r="R31" s="42"/>
      <c r="S31" s="42"/>
      <c r="T31" s="42"/>
      <c r="U31" s="42"/>
      <c r="V31" s="42"/>
      <c r="W31" s="345">
        <f>ROUND(BB54, 2)</f>
        <v>0</v>
      </c>
      <c r="X31" s="346"/>
      <c r="Y31" s="346"/>
      <c r="Z31" s="346"/>
      <c r="AA31" s="346"/>
      <c r="AB31" s="346"/>
      <c r="AC31" s="346"/>
      <c r="AD31" s="346"/>
      <c r="AE31" s="346"/>
      <c r="AF31" s="42"/>
      <c r="AG31" s="42"/>
      <c r="AH31" s="42"/>
      <c r="AI31" s="42"/>
      <c r="AJ31" s="42"/>
      <c r="AK31" s="345">
        <v>0</v>
      </c>
      <c r="AL31" s="346"/>
      <c r="AM31" s="346"/>
      <c r="AN31" s="346"/>
      <c r="AO31" s="346"/>
      <c r="AP31" s="42"/>
      <c r="AQ31" s="42"/>
      <c r="AR31" s="43"/>
      <c r="BE31" s="335"/>
    </row>
    <row r="32" spans="1:71" s="3" customFormat="1" ht="14.45" hidden="1" customHeight="1">
      <c r="B32" s="41"/>
      <c r="C32" s="42"/>
      <c r="D32" s="42"/>
      <c r="E32" s="42"/>
      <c r="F32" s="30" t="s">
        <v>46</v>
      </c>
      <c r="G32" s="42"/>
      <c r="H32" s="42"/>
      <c r="I32" s="42"/>
      <c r="J32" s="42"/>
      <c r="K32" s="42"/>
      <c r="L32" s="347">
        <v>0.15</v>
      </c>
      <c r="M32" s="346"/>
      <c r="N32" s="346"/>
      <c r="O32" s="346"/>
      <c r="P32" s="346"/>
      <c r="Q32" s="42"/>
      <c r="R32" s="42"/>
      <c r="S32" s="42"/>
      <c r="T32" s="42"/>
      <c r="U32" s="42"/>
      <c r="V32" s="42"/>
      <c r="W32" s="345">
        <f>ROUND(BC54, 2)</f>
        <v>0</v>
      </c>
      <c r="X32" s="346"/>
      <c r="Y32" s="346"/>
      <c r="Z32" s="346"/>
      <c r="AA32" s="346"/>
      <c r="AB32" s="346"/>
      <c r="AC32" s="346"/>
      <c r="AD32" s="346"/>
      <c r="AE32" s="346"/>
      <c r="AF32" s="42"/>
      <c r="AG32" s="42"/>
      <c r="AH32" s="42"/>
      <c r="AI32" s="42"/>
      <c r="AJ32" s="42"/>
      <c r="AK32" s="345">
        <v>0</v>
      </c>
      <c r="AL32" s="346"/>
      <c r="AM32" s="346"/>
      <c r="AN32" s="346"/>
      <c r="AO32" s="346"/>
      <c r="AP32" s="42"/>
      <c r="AQ32" s="42"/>
      <c r="AR32" s="43"/>
      <c r="BE32" s="335"/>
    </row>
    <row r="33" spans="1:57" s="3" customFormat="1" ht="14.45" hidden="1" customHeight="1">
      <c r="B33" s="41"/>
      <c r="C33" s="42"/>
      <c r="D33" s="42"/>
      <c r="E33" s="42"/>
      <c r="F33" s="30" t="s">
        <v>47</v>
      </c>
      <c r="G33" s="42"/>
      <c r="H33" s="42"/>
      <c r="I33" s="42"/>
      <c r="J33" s="42"/>
      <c r="K33" s="42"/>
      <c r="L33" s="347">
        <v>0</v>
      </c>
      <c r="M33" s="346"/>
      <c r="N33" s="346"/>
      <c r="O33" s="346"/>
      <c r="P33" s="346"/>
      <c r="Q33" s="42"/>
      <c r="R33" s="42"/>
      <c r="S33" s="42"/>
      <c r="T33" s="42"/>
      <c r="U33" s="42"/>
      <c r="V33" s="42"/>
      <c r="W33" s="345">
        <f>ROUND(BD54, 2)</f>
        <v>0</v>
      </c>
      <c r="X33" s="346"/>
      <c r="Y33" s="346"/>
      <c r="Z33" s="346"/>
      <c r="AA33" s="346"/>
      <c r="AB33" s="346"/>
      <c r="AC33" s="346"/>
      <c r="AD33" s="346"/>
      <c r="AE33" s="346"/>
      <c r="AF33" s="42"/>
      <c r="AG33" s="42"/>
      <c r="AH33" s="42"/>
      <c r="AI33" s="42"/>
      <c r="AJ33" s="42"/>
      <c r="AK33" s="345">
        <v>0</v>
      </c>
      <c r="AL33" s="346"/>
      <c r="AM33" s="346"/>
      <c r="AN33" s="346"/>
      <c r="AO33" s="346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48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49</v>
      </c>
      <c r="U35" s="46"/>
      <c r="V35" s="46"/>
      <c r="W35" s="46"/>
      <c r="X35" s="351" t="s">
        <v>50</v>
      </c>
      <c r="Y35" s="349"/>
      <c r="Z35" s="349"/>
      <c r="AA35" s="349"/>
      <c r="AB35" s="349"/>
      <c r="AC35" s="46"/>
      <c r="AD35" s="46"/>
      <c r="AE35" s="46"/>
      <c r="AF35" s="46"/>
      <c r="AG35" s="46"/>
      <c r="AH35" s="46"/>
      <c r="AI35" s="46"/>
      <c r="AJ35" s="46"/>
      <c r="AK35" s="348">
        <f>SUM(AK26:AK33)</f>
        <v>0</v>
      </c>
      <c r="AL35" s="349"/>
      <c r="AM35" s="349"/>
      <c r="AN35" s="349"/>
      <c r="AO35" s="350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51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0042022_1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30" t="str">
        <f>K6</f>
        <v>UHK-Objekt E-Stavební úpravy pracoviště centra terénní archeologie - 1. Etapa</v>
      </c>
      <c r="M45" s="331"/>
      <c r="N45" s="331"/>
      <c r="O45" s="331"/>
      <c r="P45" s="331"/>
      <c r="Q45" s="331"/>
      <c r="R45" s="331"/>
      <c r="S45" s="331"/>
      <c r="T45" s="331"/>
      <c r="U45" s="331"/>
      <c r="V45" s="331"/>
      <c r="W45" s="331"/>
      <c r="X45" s="331"/>
      <c r="Y45" s="331"/>
      <c r="Z45" s="331"/>
      <c r="AA45" s="331"/>
      <c r="AB45" s="331"/>
      <c r="AC45" s="331"/>
      <c r="AD45" s="331"/>
      <c r="AE45" s="331"/>
      <c r="AF45" s="331"/>
      <c r="AG45" s="331"/>
      <c r="AH45" s="331"/>
      <c r="AI45" s="331"/>
      <c r="AJ45" s="331"/>
      <c r="AK45" s="331"/>
      <c r="AL45" s="331"/>
      <c r="AM45" s="331"/>
      <c r="AN45" s="331"/>
      <c r="AO45" s="331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Hradec Králové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56" t="str">
        <f>IF(AN8= "","",AN8)</f>
        <v>22. 6. 2022</v>
      </c>
      <c r="AN47" s="356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25.7" customHeight="1">
      <c r="A49" s="35"/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Univerzita Hradec Králové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31</v>
      </c>
      <c r="AJ49" s="37"/>
      <c r="AK49" s="37"/>
      <c r="AL49" s="37"/>
      <c r="AM49" s="357" t="str">
        <f>IF(E17="","",E17)</f>
        <v>Fplan projekty a stavby s. r. o.</v>
      </c>
      <c r="AN49" s="358"/>
      <c r="AO49" s="358"/>
      <c r="AP49" s="358"/>
      <c r="AQ49" s="37"/>
      <c r="AR49" s="40"/>
      <c r="AS49" s="359" t="s">
        <v>52</v>
      </c>
      <c r="AT49" s="360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2" customHeight="1">
      <c r="A50" s="35"/>
      <c r="B50" s="36"/>
      <c r="C50" s="30" t="s">
        <v>29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34</v>
      </c>
      <c r="AJ50" s="37"/>
      <c r="AK50" s="37"/>
      <c r="AL50" s="37"/>
      <c r="AM50" s="357" t="str">
        <f>IF(E20="","",E20)</f>
        <v xml:space="preserve"> </v>
      </c>
      <c r="AN50" s="358"/>
      <c r="AO50" s="358"/>
      <c r="AP50" s="358"/>
      <c r="AQ50" s="37"/>
      <c r="AR50" s="40"/>
      <c r="AS50" s="361"/>
      <c r="AT50" s="362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63"/>
      <c r="AT51" s="364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26" t="s">
        <v>53</v>
      </c>
      <c r="D52" s="327"/>
      <c r="E52" s="327"/>
      <c r="F52" s="327"/>
      <c r="G52" s="327"/>
      <c r="H52" s="67"/>
      <c r="I52" s="329" t="s">
        <v>54</v>
      </c>
      <c r="J52" s="327"/>
      <c r="K52" s="327"/>
      <c r="L52" s="327"/>
      <c r="M52" s="327"/>
      <c r="N52" s="327"/>
      <c r="O52" s="327"/>
      <c r="P52" s="327"/>
      <c r="Q52" s="327"/>
      <c r="R52" s="327"/>
      <c r="S52" s="327"/>
      <c r="T52" s="327"/>
      <c r="U52" s="327"/>
      <c r="V52" s="327"/>
      <c r="W52" s="327"/>
      <c r="X52" s="327"/>
      <c r="Y52" s="327"/>
      <c r="Z52" s="327"/>
      <c r="AA52" s="327"/>
      <c r="AB52" s="327"/>
      <c r="AC52" s="327"/>
      <c r="AD52" s="327"/>
      <c r="AE52" s="327"/>
      <c r="AF52" s="327"/>
      <c r="AG52" s="355" t="s">
        <v>55</v>
      </c>
      <c r="AH52" s="327"/>
      <c r="AI52" s="327"/>
      <c r="AJ52" s="327"/>
      <c r="AK52" s="327"/>
      <c r="AL52" s="327"/>
      <c r="AM52" s="327"/>
      <c r="AN52" s="329" t="s">
        <v>56</v>
      </c>
      <c r="AO52" s="327"/>
      <c r="AP52" s="327"/>
      <c r="AQ52" s="68" t="s">
        <v>57</v>
      </c>
      <c r="AR52" s="40"/>
      <c r="AS52" s="69" t="s">
        <v>58</v>
      </c>
      <c r="AT52" s="70" t="s">
        <v>59</v>
      </c>
      <c r="AU52" s="70" t="s">
        <v>60</v>
      </c>
      <c r="AV52" s="70" t="s">
        <v>61</v>
      </c>
      <c r="AW52" s="70" t="s">
        <v>62</v>
      </c>
      <c r="AX52" s="70" t="s">
        <v>63</v>
      </c>
      <c r="AY52" s="70" t="s">
        <v>64</v>
      </c>
      <c r="AZ52" s="70" t="s">
        <v>65</v>
      </c>
      <c r="BA52" s="70" t="s">
        <v>66</v>
      </c>
      <c r="BB52" s="70" t="s">
        <v>67</v>
      </c>
      <c r="BC52" s="70" t="s">
        <v>68</v>
      </c>
      <c r="BD52" s="71" t="s">
        <v>69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70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32">
        <f>ROUND(SUM(AG55:AG64),2)</f>
        <v>0</v>
      </c>
      <c r="AH54" s="332"/>
      <c r="AI54" s="332"/>
      <c r="AJ54" s="332"/>
      <c r="AK54" s="332"/>
      <c r="AL54" s="332"/>
      <c r="AM54" s="332"/>
      <c r="AN54" s="365">
        <f t="shared" ref="AN54:AN64" si="0">SUM(AG54,AT54)</f>
        <v>0</v>
      </c>
      <c r="AO54" s="365"/>
      <c r="AP54" s="365"/>
      <c r="AQ54" s="79" t="s">
        <v>19</v>
      </c>
      <c r="AR54" s="80"/>
      <c r="AS54" s="81">
        <f>ROUND(SUM(AS55:AS64),2)</f>
        <v>0</v>
      </c>
      <c r="AT54" s="82">
        <f t="shared" ref="AT54:AT64" si="1">ROUND(SUM(AV54:AW54),2)</f>
        <v>0</v>
      </c>
      <c r="AU54" s="83">
        <f>ROUND(SUM(AU55:AU64),5)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ROUND(SUM(AZ55:AZ64),2)</f>
        <v>0</v>
      </c>
      <c r="BA54" s="82">
        <f>ROUND(SUM(BA55:BA64),2)</f>
        <v>0</v>
      </c>
      <c r="BB54" s="82">
        <f>ROUND(SUM(BB55:BB64),2)</f>
        <v>0</v>
      </c>
      <c r="BC54" s="82">
        <f>ROUND(SUM(BC55:BC64),2)</f>
        <v>0</v>
      </c>
      <c r="BD54" s="84">
        <f>ROUND(SUM(BD55:BD64),2)</f>
        <v>0</v>
      </c>
      <c r="BS54" s="85" t="s">
        <v>71</v>
      </c>
      <c r="BT54" s="85" t="s">
        <v>72</v>
      </c>
      <c r="BU54" s="86" t="s">
        <v>73</v>
      </c>
      <c r="BV54" s="85" t="s">
        <v>74</v>
      </c>
      <c r="BW54" s="85" t="s">
        <v>5</v>
      </c>
      <c r="BX54" s="85" t="s">
        <v>75</v>
      </c>
      <c r="CL54" s="85" t="s">
        <v>19</v>
      </c>
    </row>
    <row r="55" spans="1:91" s="7" customFormat="1" ht="24.75" customHeight="1">
      <c r="A55" s="87" t="s">
        <v>76</v>
      </c>
      <c r="B55" s="88"/>
      <c r="C55" s="89"/>
      <c r="D55" s="328" t="s">
        <v>77</v>
      </c>
      <c r="E55" s="328"/>
      <c r="F55" s="328"/>
      <c r="G55" s="328"/>
      <c r="H55" s="328"/>
      <c r="I55" s="90"/>
      <c r="J55" s="328" t="s">
        <v>78</v>
      </c>
      <c r="K55" s="328"/>
      <c r="L55" s="328"/>
      <c r="M55" s="328"/>
      <c r="N55" s="328"/>
      <c r="O55" s="328"/>
      <c r="P55" s="328"/>
      <c r="Q55" s="328"/>
      <c r="R55" s="328"/>
      <c r="S55" s="328"/>
      <c r="T55" s="328"/>
      <c r="U55" s="328"/>
      <c r="V55" s="328"/>
      <c r="W55" s="328"/>
      <c r="X55" s="328"/>
      <c r="Y55" s="328"/>
      <c r="Z55" s="328"/>
      <c r="AA55" s="328"/>
      <c r="AB55" s="328"/>
      <c r="AC55" s="328"/>
      <c r="AD55" s="328"/>
      <c r="AE55" s="328"/>
      <c r="AF55" s="328"/>
      <c r="AG55" s="353">
        <f>'SO 01.1a - Stavební část ...'!J30</f>
        <v>0</v>
      </c>
      <c r="AH55" s="354"/>
      <c r="AI55" s="354"/>
      <c r="AJ55" s="354"/>
      <c r="AK55" s="354"/>
      <c r="AL55" s="354"/>
      <c r="AM55" s="354"/>
      <c r="AN55" s="353">
        <f t="shared" si="0"/>
        <v>0</v>
      </c>
      <c r="AO55" s="354"/>
      <c r="AP55" s="354"/>
      <c r="AQ55" s="91" t="s">
        <v>79</v>
      </c>
      <c r="AR55" s="92"/>
      <c r="AS55" s="93">
        <v>0</v>
      </c>
      <c r="AT55" s="94">
        <f t="shared" si="1"/>
        <v>0</v>
      </c>
      <c r="AU55" s="95">
        <f>'SO 01.1a - Stavební část ...'!P91</f>
        <v>0</v>
      </c>
      <c r="AV55" s="94">
        <f>'SO 01.1a - Stavební část ...'!J33</f>
        <v>0</v>
      </c>
      <c r="AW55" s="94">
        <f>'SO 01.1a - Stavební část ...'!J34</f>
        <v>0</v>
      </c>
      <c r="AX55" s="94">
        <f>'SO 01.1a - Stavební část ...'!J35</f>
        <v>0</v>
      </c>
      <c r="AY55" s="94">
        <f>'SO 01.1a - Stavební část ...'!J36</f>
        <v>0</v>
      </c>
      <c r="AZ55" s="94">
        <f>'SO 01.1a - Stavební část ...'!F33</f>
        <v>0</v>
      </c>
      <c r="BA55" s="94">
        <f>'SO 01.1a - Stavební část ...'!F34</f>
        <v>0</v>
      </c>
      <c r="BB55" s="94">
        <f>'SO 01.1a - Stavební část ...'!F35</f>
        <v>0</v>
      </c>
      <c r="BC55" s="94">
        <f>'SO 01.1a - Stavební část ...'!F36</f>
        <v>0</v>
      </c>
      <c r="BD55" s="96">
        <f>'SO 01.1a - Stavební část ...'!F37</f>
        <v>0</v>
      </c>
      <c r="BT55" s="97" t="s">
        <v>80</v>
      </c>
      <c r="BV55" s="97" t="s">
        <v>74</v>
      </c>
      <c r="BW55" s="97" t="s">
        <v>81</v>
      </c>
      <c r="BX55" s="97" t="s">
        <v>5</v>
      </c>
      <c r="CL55" s="97" t="s">
        <v>19</v>
      </c>
      <c r="CM55" s="97" t="s">
        <v>82</v>
      </c>
    </row>
    <row r="56" spans="1:91" s="7" customFormat="1" ht="24.75" customHeight="1">
      <c r="A56" s="87" t="s">
        <v>76</v>
      </c>
      <c r="B56" s="88"/>
      <c r="C56" s="89"/>
      <c r="D56" s="328" t="s">
        <v>83</v>
      </c>
      <c r="E56" s="328"/>
      <c r="F56" s="328"/>
      <c r="G56" s="328"/>
      <c r="H56" s="328"/>
      <c r="I56" s="90"/>
      <c r="J56" s="328" t="s">
        <v>84</v>
      </c>
      <c r="K56" s="328"/>
      <c r="L56" s="328"/>
      <c r="M56" s="328"/>
      <c r="N56" s="328"/>
      <c r="O56" s="328"/>
      <c r="P56" s="328"/>
      <c r="Q56" s="328"/>
      <c r="R56" s="328"/>
      <c r="S56" s="328"/>
      <c r="T56" s="328"/>
      <c r="U56" s="328"/>
      <c r="V56" s="328"/>
      <c r="W56" s="328"/>
      <c r="X56" s="328"/>
      <c r="Y56" s="328"/>
      <c r="Z56" s="328"/>
      <c r="AA56" s="328"/>
      <c r="AB56" s="328"/>
      <c r="AC56" s="328"/>
      <c r="AD56" s="328"/>
      <c r="AE56" s="328"/>
      <c r="AF56" s="328"/>
      <c r="AG56" s="353">
        <f>'SO 01.1b - Stavební část ...'!J30</f>
        <v>0</v>
      </c>
      <c r="AH56" s="354"/>
      <c r="AI56" s="354"/>
      <c r="AJ56" s="354"/>
      <c r="AK56" s="354"/>
      <c r="AL56" s="354"/>
      <c r="AM56" s="354"/>
      <c r="AN56" s="353">
        <f t="shared" si="0"/>
        <v>0</v>
      </c>
      <c r="AO56" s="354"/>
      <c r="AP56" s="354"/>
      <c r="AQ56" s="91" t="s">
        <v>79</v>
      </c>
      <c r="AR56" s="92"/>
      <c r="AS56" s="93">
        <v>0</v>
      </c>
      <c r="AT56" s="94">
        <f t="shared" si="1"/>
        <v>0</v>
      </c>
      <c r="AU56" s="95">
        <f>'SO 01.1b - Stavební část ...'!P102</f>
        <v>0</v>
      </c>
      <c r="AV56" s="94">
        <f>'SO 01.1b - Stavební část ...'!J33</f>
        <v>0</v>
      </c>
      <c r="AW56" s="94">
        <f>'SO 01.1b - Stavební část ...'!J34</f>
        <v>0</v>
      </c>
      <c r="AX56" s="94">
        <f>'SO 01.1b - Stavební část ...'!J35</f>
        <v>0</v>
      </c>
      <c r="AY56" s="94">
        <f>'SO 01.1b - Stavební část ...'!J36</f>
        <v>0</v>
      </c>
      <c r="AZ56" s="94">
        <f>'SO 01.1b - Stavební část ...'!F33</f>
        <v>0</v>
      </c>
      <c r="BA56" s="94">
        <f>'SO 01.1b - Stavební část ...'!F34</f>
        <v>0</v>
      </c>
      <c r="BB56" s="94">
        <f>'SO 01.1b - Stavební část ...'!F35</f>
        <v>0</v>
      </c>
      <c r="BC56" s="94">
        <f>'SO 01.1b - Stavební část ...'!F36</f>
        <v>0</v>
      </c>
      <c r="BD56" s="96">
        <f>'SO 01.1b - Stavební část ...'!F37</f>
        <v>0</v>
      </c>
      <c r="BT56" s="97" t="s">
        <v>80</v>
      </c>
      <c r="BV56" s="97" t="s">
        <v>74</v>
      </c>
      <c r="BW56" s="97" t="s">
        <v>85</v>
      </c>
      <c r="BX56" s="97" t="s">
        <v>5</v>
      </c>
      <c r="CL56" s="97" t="s">
        <v>19</v>
      </c>
      <c r="CM56" s="97" t="s">
        <v>82</v>
      </c>
    </row>
    <row r="57" spans="1:91" s="7" customFormat="1" ht="24.75" customHeight="1">
      <c r="A57" s="87" t="s">
        <v>76</v>
      </c>
      <c r="B57" s="88"/>
      <c r="C57" s="89"/>
      <c r="D57" s="328" t="s">
        <v>86</v>
      </c>
      <c r="E57" s="328"/>
      <c r="F57" s="328"/>
      <c r="G57" s="328"/>
      <c r="H57" s="328"/>
      <c r="I57" s="90"/>
      <c r="J57" s="328" t="s">
        <v>87</v>
      </c>
      <c r="K57" s="328"/>
      <c r="L57" s="328"/>
      <c r="M57" s="328"/>
      <c r="N57" s="328"/>
      <c r="O57" s="328"/>
      <c r="P57" s="328"/>
      <c r="Q57" s="328"/>
      <c r="R57" s="328"/>
      <c r="S57" s="328"/>
      <c r="T57" s="328"/>
      <c r="U57" s="328"/>
      <c r="V57" s="328"/>
      <c r="W57" s="328"/>
      <c r="X57" s="328"/>
      <c r="Y57" s="328"/>
      <c r="Z57" s="328"/>
      <c r="AA57" s="328"/>
      <c r="AB57" s="328"/>
      <c r="AC57" s="328"/>
      <c r="AD57" s="328"/>
      <c r="AE57" s="328"/>
      <c r="AF57" s="328"/>
      <c r="AG57" s="353">
        <f>'SO 01.1c - Stavební část ...'!J30</f>
        <v>0</v>
      </c>
      <c r="AH57" s="354"/>
      <c r="AI57" s="354"/>
      <c r="AJ57" s="354"/>
      <c r="AK57" s="354"/>
      <c r="AL57" s="354"/>
      <c r="AM57" s="354"/>
      <c r="AN57" s="353">
        <f t="shared" si="0"/>
        <v>0</v>
      </c>
      <c r="AO57" s="354"/>
      <c r="AP57" s="354"/>
      <c r="AQ57" s="91" t="s">
        <v>79</v>
      </c>
      <c r="AR57" s="92"/>
      <c r="AS57" s="93">
        <v>0</v>
      </c>
      <c r="AT57" s="94">
        <f t="shared" si="1"/>
        <v>0</v>
      </c>
      <c r="AU57" s="95">
        <f>'SO 01.1c - Stavební část ...'!P96</f>
        <v>0</v>
      </c>
      <c r="AV57" s="94">
        <f>'SO 01.1c - Stavební část ...'!J33</f>
        <v>0</v>
      </c>
      <c r="AW57" s="94">
        <f>'SO 01.1c - Stavební část ...'!J34</f>
        <v>0</v>
      </c>
      <c r="AX57" s="94">
        <f>'SO 01.1c - Stavební část ...'!J35</f>
        <v>0</v>
      </c>
      <c r="AY57" s="94">
        <f>'SO 01.1c - Stavební část ...'!J36</f>
        <v>0</v>
      </c>
      <c r="AZ57" s="94">
        <f>'SO 01.1c - Stavební část ...'!F33</f>
        <v>0</v>
      </c>
      <c r="BA57" s="94">
        <f>'SO 01.1c - Stavební část ...'!F34</f>
        <v>0</v>
      </c>
      <c r="BB57" s="94">
        <f>'SO 01.1c - Stavební část ...'!F35</f>
        <v>0</v>
      </c>
      <c r="BC57" s="94">
        <f>'SO 01.1c - Stavební část ...'!F36</f>
        <v>0</v>
      </c>
      <c r="BD57" s="96">
        <f>'SO 01.1c - Stavební část ...'!F37</f>
        <v>0</v>
      </c>
      <c r="BT57" s="97" t="s">
        <v>80</v>
      </c>
      <c r="BV57" s="97" t="s">
        <v>74</v>
      </c>
      <c r="BW57" s="97" t="s">
        <v>88</v>
      </c>
      <c r="BX57" s="97" t="s">
        <v>5</v>
      </c>
      <c r="CL57" s="97" t="s">
        <v>19</v>
      </c>
      <c r="CM57" s="97" t="s">
        <v>82</v>
      </c>
    </row>
    <row r="58" spans="1:91" s="7" customFormat="1" ht="24.75" customHeight="1">
      <c r="A58" s="87" t="s">
        <v>76</v>
      </c>
      <c r="B58" s="88"/>
      <c r="C58" s="89"/>
      <c r="D58" s="328" t="s">
        <v>89</v>
      </c>
      <c r="E58" s="328"/>
      <c r="F58" s="328"/>
      <c r="G58" s="328"/>
      <c r="H58" s="328"/>
      <c r="I58" s="90"/>
      <c r="J58" s="328" t="s">
        <v>90</v>
      </c>
      <c r="K58" s="328"/>
      <c r="L58" s="328"/>
      <c r="M58" s="328"/>
      <c r="N58" s="328"/>
      <c r="O58" s="328"/>
      <c r="P58" s="328"/>
      <c r="Q58" s="328"/>
      <c r="R58" s="328"/>
      <c r="S58" s="328"/>
      <c r="T58" s="328"/>
      <c r="U58" s="328"/>
      <c r="V58" s="328"/>
      <c r="W58" s="328"/>
      <c r="X58" s="328"/>
      <c r="Y58" s="328"/>
      <c r="Z58" s="328"/>
      <c r="AA58" s="328"/>
      <c r="AB58" s="328"/>
      <c r="AC58" s="328"/>
      <c r="AD58" s="328"/>
      <c r="AE58" s="328"/>
      <c r="AF58" s="328"/>
      <c r="AG58" s="353">
        <f>'SO 01.4a - Elektroinstalace'!J30</f>
        <v>0</v>
      </c>
      <c r="AH58" s="354"/>
      <c r="AI58" s="354"/>
      <c r="AJ58" s="354"/>
      <c r="AK58" s="354"/>
      <c r="AL58" s="354"/>
      <c r="AM58" s="354"/>
      <c r="AN58" s="353">
        <f t="shared" si="0"/>
        <v>0</v>
      </c>
      <c r="AO58" s="354"/>
      <c r="AP58" s="354"/>
      <c r="AQ58" s="91" t="s">
        <v>79</v>
      </c>
      <c r="AR58" s="92"/>
      <c r="AS58" s="93">
        <v>0</v>
      </c>
      <c r="AT58" s="94">
        <f t="shared" si="1"/>
        <v>0</v>
      </c>
      <c r="AU58" s="95">
        <f>'SO 01.4a - Elektroinstalace'!P88</f>
        <v>0</v>
      </c>
      <c r="AV58" s="94">
        <f>'SO 01.4a - Elektroinstalace'!J33</f>
        <v>0</v>
      </c>
      <c r="AW58" s="94">
        <f>'SO 01.4a - Elektroinstalace'!J34</f>
        <v>0</v>
      </c>
      <c r="AX58" s="94">
        <f>'SO 01.4a - Elektroinstalace'!J35</f>
        <v>0</v>
      </c>
      <c r="AY58" s="94">
        <f>'SO 01.4a - Elektroinstalace'!J36</f>
        <v>0</v>
      </c>
      <c r="AZ58" s="94">
        <f>'SO 01.4a - Elektroinstalace'!F33</f>
        <v>0</v>
      </c>
      <c r="BA58" s="94">
        <f>'SO 01.4a - Elektroinstalace'!F34</f>
        <v>0</v>
      </c>
      <c r="BB58" s="94">
        <f>'SO 01.4a - Elektroinstalace'!F35</f>
        <v>0</v>
      </c>
      <c r="BC58" s="94">
        <f>'SO 01.4a - Elektroinstalace'!F36</f>
        <v>0</v>
      </c>
      <c r="BD58" s="96">
        <f>'SO 01.4a - Elektroinstalace'!F37</f>
        <v>0</v>
      </c>
      <c r="BT58" s="97" t="s">
        <v>80</v>
      </c>
      <c r="BV58" s="97" t="s">
        <v>74</v>
      </c>
      <c r="BW58" s="97" t="s">
        <v>91</v>
      </c>
      <c r="BX58" s="97" t="s">
        <v>5</v>
      </c>
      <c r="CL58" s="97" t="s">
        <v>19</v>
      </c>
      <c r="CM58" s="97" t="s">
        <v>82</v>
      </c>
    </row>
    <row r="59" spans="1:91" s="7" customFormat="1" ht="24.75" customHeight="1">
      <c r="A59" s="87" t="s">
        <v>76</v>
      </c>
      <c r="B59" s="88"/>
      <c r="C59" s="89"/>
      <c r="D59" s="328" t="s">
        <v>92</v>
      </c>
      <c r="E59" s="328"/>
      <c r="F59" s="328"/>
      <c r="G59" s="328"/>
      <c r="H59" s="328"/>
      <c r="I59" s="90"/>
      <c r="J59" s="328" t="s">
        <v>93</v>
      </c>
      <c r="K59" s="328"/>
      <c r="L59" s="328"/>
      <c r="M59" s="328"/>
      <c r="N59" s="328"/>
      <c r="O59" s="328"/>
      <c r="P59" s="328"/>
      <c r="Q59" s="328"/>
      <c r="R59" s="328"/>
      <c r="S59" s="328"/>
      <c r="T59" s="328"/>
      <c r="U59" s="328"/>
      <c r="V59" s="328"/>
      <c r="W59" s="328"/>
      <c r="X59" s="328"/>
      <c r="Y59" s="328"/>
      <c r="Z59" s="328"/>
      <c r="AA59" s="328"/>
      <c r="AB59" s="328"/>
      <c r="AC59" s="328"/>
      <c r="AD59" s="328"/>
      <c r="AE59" s="328"/>
      <c r="AF59" s="328"/>
      <c r="AG59" s="353">
        <f>'SO 01.4b - Elektro-slabop...'!J30</f>
        <v>0</v>
      </c>
      <c r="AH59" s="354"/>
      <c r="AI59" s="354"/>
      <c r="AJ59" s="354"/>
      <c r="AK59" s="354"/>
      <c r="AL59" s="354"/>
      <c r="AM59" s="354"/>
      <c r="AN59" s="353">
        <f t="shared" si="0"/>
        <v>0</v>
      </c>
      <c r="AO59" s="354"/>
      <c r="AP59" s="354"/>
      <c r="AQ59" s="91" t="s">
        <v>79</v>
      </c>
      <c r="AR59" s="92"/>
      <c r="AS59" s="93">
        <v>0</v>
      </c>
      <c r="AT59" s="94">
        <f t="shared" si="1"/>
        <v>0</v>
      </c>
      <c r="AU59" s="95">
        <f>'SO 01.4b - Elektro-slabop...'!P81</f>
        <v>0</v>
      </c>
      <c r="AV59" s="94">
        <f>'SO 01.4b - Elektro-slabop...'!J33</f>
        <v>0</v>
      </c>
      <c r="AW59" s="94">
        <f>'SO 01.4b - Elektro-slabop...'!J34</f>
        <v>0</v>
      </c>
      <c r="AX59" s="94">
        <f>'SO 01.4b - Elektro-slabop...'!J35</f>
        <v>0</v>
      </c>
      <c r="AY59" s="94">
        <f>'SO 01.4b - Elektro-slabop...'!J36</f>
        <v>0</v>
      </c>
      <c r="AZ59" s="94">
        <f>'SO 01.4b - Elektro-slabop...'!F33</f>
        <v>0</v>
      </c>
      <c r="BA59" s="94">
        <f>'SO 01.4b - Elektro-slabop...'!F34</f>
        <v>0</v>
      </c>
      <c r="BB59" s="94">
        <f>'SO 01.4b - Elektro-slabop...'!F35</f>
        <v>0</v>
      </c>
      <c r="BC59" s="94">
        <f>'SO 01.4b - Elektro-slabop...'!F36</f>
        <v>0</v>
      </c>
      <c r="BD59" s="96">
        <f>'SO 01.4b - Elektro-slabop...'!F37</f>
        <v>0</v>
      </c>
      <c r="BT59" s="97" t="s">
        <v>80</v>
      </c>
      <c r="BV59" s="97" t="s">
        <v>74</v>
      </c>
      <c r="BW59" s="97" t="s">
        <v>94</v>
      </c>
      <c r="BX59" s="97" t="s">
        <v>5</v>
      </c>
      <c r="CL59" s="97" t="s">
        <v>19</v>
      </c>
      <c r="CM59" s="97" t="s">
        <v>82</v>
      </c>
    </row>
    <row r="60" spans="1:91" s="7" customFormat="1" ht="24.75" customHeight="1">
      <c r="A60" s="87" t="s">
        <v>76</v>
      </c>
      <c r="B60" s="88"/>
      <c r="C60" s="89"/>
      <c r="D60" s="328" t="s">
        <v>95</v>
      </c>
      <c r="E60" s="328"/>
      <c r="F60" s="328"/>
      <c r="G60" s="328"/>
      <c r="H60" s="328"/>
      <c r="I60" s="90"/>
      <c r="J60" s="328" t="s">
        <v>96</v>
      </c>
      <c r="K60" s="328"/>
      <c r="L60" s="328"/>
      <c r="M60" s="328"/>
      <c r="N60" s="328"/>
      <c r="O60" s="328"/>
      <c r="P60" s="328"/>
      <c r="Q60" s="328"/>
      <c r="R60" s="328"/>
      <c r="S60" s="328"/>
      <c r="T60" s="328"/>
      <c r="U60" s="328"/>
      <c r="V60" s="328"/>
      <c r="W60" s="328"/>
      <c r="X60" s="328"/>
      <c r="Y60" s="328"/>
      <c r="Z60" s="328"/>
      <c r="AA60" s="328"/>
      <c r="AB60" s="328"/>
      <c r="AC60" s="328"/>
      <c r="AD60" s="328"/>
      <c r="AE60" s="328"/>
      <c r="AF60" s="328"/>
      <c r="AG60" s="353">
        <f>'SO 01.4c - Zdravotechnika'!J30</f>
        <v>0</v>
      </c>
      <c r="AH60" s="354"/>
      <c r="AI60" s="354"/>
      <c r="AJ60" s="354"/>
      <c r="AK60" s="354"/>
      <c r="AL60" s="354"/>
      <c r="AM60" s="354"/>
      <c r="AN60" s="353">
        <f t="shared" si="0"/>
        <v>0</v>
      </c>
      <c r="AO60" s="354"/>
      <c r="AP60" s="354"/>
      <c r="AQ60" s="91" t="s">
        <v>79</v>
      </c>
      <c r="AR60" s="92"/>
      <c r="AS60" s="93">
        <v>0</v>
      </c>
      <c r="AT60" s="94">
        <f t="shared" si="1"/>
        <v>0</v>
      </c>
      <c r="AU60" s="95">
        <f>'SO 01.4c - Zdravotechnika'!P94</f>
        <v>0</v>
      </c>
      <c r="AV60" s="94">
        <f>'SO 01.4c - Zdravotechnika'!J33</f>
        <v>0</v>
      </c>
      <c r="AW60" s="94">
        <f>'SO 01.4c - Zdravotechnika'!J34</f>
        <v>0</v>
      </c>
      <c r="AX60" s="94">
        <f>'SO 01.4c - Zdravotechnika'!J35</f>
        <v>0</v>
      </c>
      <c r="AY60" s="94">
        <f>'SO 01.4c - Zdravotechnika'!J36</f>
        <v>0</v>
      </c>
      <c r="AZ60" s="94">
        <f>'SO 01.4c - Zdravotechnika'!F33</f>
        <v>0</v>
      </c>
      <c r="BA60" s="94">
        <f>'SO 01.4c - Zdravotechnika'!F34</f>
        <v>0</v>
      </c>
      <c r="BB60" s="94">
        <f>'SO 01.4c - Zdravotechnika'!F35</f>
        <v>0</v>
      </c>
      <c r="BC60" s="94">
        <f>'SO 01.4c - Zdravotechnika'!F36</f>
        <v>0</v>
      </c>
      <c r="BD60" s="96">
        <f>'SO 01.4c - Zdravotechnika'!F37</f>
        <v>0</v>
      </c>
      <c r="BT60" s="97" t="s">
        <v>80</v>
      </c>
      <c r="BV60" s="97" t="s">
        <v>74</v>
      </c>
      <c r="BW60" s="97" t="s">
        <v>97</v>
      </c>
      <c r="BX60" s="97" t="s">
        <v>5</v>
      </c>
      <c r="CL60" s="97" t="s">
        <v>19</v>
      </c>
      <c r="CM60" s="97" t="s">
        <v>82</v>
      </c>
    </row>
    <row r="61" spans="1:91" s="7" customFormat="1" ht="24.75" customHeight="1">
      <c r="A61" s="87" t="s">
        <v>76</v>
      </c>
      <c r="B61" s="88"/>
      <c r="C61" s="89"/>
      <c r="D61" s="328" t="s">
        <v>98</v>
      </c>
      <c r="E61" s="328"/>
      <c r="F61" s="328"/>
      <c r="G61" s="328"/>
      <c r="H61" s="328"/>
      <c r="I61" s="90"/>
      <c r="J61" s="328" t="s">
        <v>99</v>
      </c>
      <c r="K61" s="328"/>
      <c r="L61" s="328"/>
      <c r="M61" s="328"/>
      <c r="N61" s="328"/>
      <c r="O61" s="328"/>
      <c r="P61" s="328"/>
      <c r="Q61" s="328"/>
      <c r="R61" s="328"/>
      <c r="S61" s="328"/>
      <c r="T61" s="328"/>
      <c r="U61" s="328"/>
      <c r="V61" s="328"/>
      <c r="W61" s="328"/>
      <c r="X61" s="328"/>
      <c r="Y61" s="328"/>
      <c r="Z61" s="328"/>
      <c r="AA61" s="328"/>
      <c r="AB61" s="328"/>
      <c r="AC61" s="328"/>
      <c r="AD61" s="328"/>
      <c r="AE61" s="328"/>
      <c r="AF61" s="328"/>
      <c r="AG61" s="353">
        <f>'SO 01.4d - Vzduchotechnik...'!J30</f>
        <v>0</v>
      </c>
      <c r="AH61" s="354"/>
      <c r="AI61" s="354"/>
      <c r="AJ61" s="354"/>
      <c r="AK61" s="354"/>
      <c r="AL61" s="354"/>
      <c r="AM61" s="354"/>
      <c r="AN61" s="353">
        <f t="shared" si="0"/>
        <v>0</v>
      </c>
      <c r="AO61" s="354"/>
      <c r="AP61" s="354"/>
      <c r="AQ61" s="91" t="s">
        <v>79</v>
      </c>
      <c r="AR61" s="92"/>
      <c r="AS61" s="93">
        <v>0</v>
      </c>
      <c r="AT61" s="94">
        <f t="shared" si="1"/>
        <v>0</v>
      </c>
      <c r="AU61" s="95">
        <f>'SO 01.4d - Vzduchotechnik...'!P93</f>
        <v>0</v>
      </c>
      <c r="AV61" s="94">
        <f>'SO 01.4d - Vzduchotechnik...'!J33</f>
        <v>0</v>
      </c>
      <c r="AW61" s="94">
        <f>'SO 01.4d - Vzduchotechnik...'!J34</f>
        <v>0</v>
      </c>
      <c r="AX61" s="94">
        <f>'SO 01.4d - Vzduchotechnik...'!J35</f>
        <v>0</v>
      </c>
      <c r="AY61" s="94">
        <f>'SO 01.4d - Vzduchotechnik...'!J36</f>
        <v>0</v>
      </c>
      <c r="AZ61" s="94">
        <f>'SO 01.4d - Vzduchotechnik...'!F33</f>
        <v>0</v>
      </c>
      <c r="BA61" s="94">
        <f>'SO 01.4d - Vzduchotechnik...'!F34</f>
        <v>0</v>
      </c>
      <c r="BB61" s="94">
        <f>'SO 01.4d - Vzduchotechnik...'!F35</f>
        <v>0</v>
      </c>
      <c r="BC61" s="94">
        <f>'SO 01.4d - Vzduchotechnik...'!F36</f>
        <v>0</v>
      </c>
      <c r="BD61" s="96">
        <f>'SO 01.4d - Vzduchotechnik...'!F37</f>
        <v>0</v>
      </c>
      <c r="BT61" s="97" t="s">
        <v>80</v>
      </c>
      <c r="BV61" s="97" t="s">
        <v>74</v>
      </c>
      <c r="BW61" s="97" t="s">
        <v>100</v>
      </c>
      <c r="BX61" s="97" t="s">
        <v>5</v>
      </c>
      <c r="CL61" s="97" t="s">
        <v>19</v>
      </c>
      <c r="CM61" s="97" t="s">
        <v>82</v>
      </c>
    </row>
    <row r="62" spans="1:91" s="7" customFormat="1" ht="24.75" customHeight="1">
      <c r="A62" s="87" t="s">
        <v>76</v>
      </c>
      <c r="B62" s="88"/>
      <c r="C62" s="89"/>
      <c r="D62" s="328" t="s">
        <v>101</v>
      </c>
      <c r="E62" s="328"/>
      <c r="F62" s="328"/>
      <c r="G62" s="328"/>
      <c r="H62" s="328"/>
      <c r="I62" s="90"/>
      <c r="J62" s="328" t="s">
        <v>102</v>
      </c>
      <c r="K62" s="328"/>
      <c r="L62" s="328"/>
      <c r="M62" s="328"/>
      <c r="N62" s="328"/>
      <c r="O62" s="328"/>
      <c r="P62" s="328"/>
      <c r="Q62" s="328"/>
      <c r="R62" s="328"/>
      <c r="S62" s="328"/>
      <c r="T62" s="328"/>
      <c r="U62" s="328"/>
      <c r="V62" s="328"/>
      <c r="W62" s="328"/>
      <c r="X62" s="328"/>
      <c r="Y62" s="328"/>
      <c r="Z62" s="328"/>
      <c r="AA62" s="328"/>
      <c r="AB62" s="328"/>
      <c r="AC62" s="328"/>
      <c r="AD62" s="328"/>
      <c r="AE62" s="328"/>
      <c r="AF62" s="328"/>
      <c r="AG62" s="353">
        <f>'SO 01.4e - Vytápění'!J30</f>
        <v>0</v>
      </c>
      <c r="AH62" s="354"/>
      <c r="AI62" s="354"/>
      <c r="AJ62" s="354"/>
      <c r="AK62" s="354"/>
      <c r="AL62" s="354"/>
      <c r="AM62" s="354"/>
      <c r="AN62" s="353">
        <f t="shared" si="0"/>
        <v>0</v>
      </c>
      <c r="AO62" s="354"/>
      <c r="AP62" s="354"/>
      <c r="AQ62" s="91" t="s">
        <v>79</v>
      </c>
      <c r="AR62" s="92"/>
      <c r="AS62" s="93">
        <v>0</v>
      </c>
      <c r="AT62" s="94">
        <f t="shared" si="1"/>
        <v>0</v>
      </c>
      <c r="AU62" s="95">
        <f>'SO 01.4e - Vytápění'!P85</f>
        <v>0</v>
      </c>
      <c r="AV62" s="94">
        <f>'SO 01.4e - Vytápění'!J33</f>
        <v>0</v>
      </c>
      <c r="AW62" s="94">
        <f>'SO 01.4e - Vytápění'!J34</f>
        <v>0</v>
      </c>
      <c r="AX62" s="94">
        <f>'SO 01.4e - Vytápění'!J35</f>
        <v>0</v>
      </c>
      <c r="AY62" s="94">
        <f>'SO 01.4e - Vytápění'!J36</f>
        <v>0</v>
      </c>
      <c r="AZ62" s="94">
        <f>'SO 01.4e - Vytápění'!F33</f>
        <v>0</v>
      </c>
      <c r="BA62" s="94">
        <f>'SO 01.4e - Vytápění'!F34</f>
        <v>0</v>
      </c>
      <c r="BB62" s="94">
        <f>'SO 01.4e - Vytápění'!F35</f>
        <v>0</v>
      </c>
      <c r="BC62" s="94">
        <f>'SO 01.4e - Vytápění'!F36</f>
        <v>0</v>
      </c>
      <c r="BD62" s="96">
        <f>'SO 01.4e - Vytápění'!F37</f>
        <v>0</v>
      </c>
      <c r="BT62" s="97" t="s">
        <v>80</v>
      </c>
      <c r="BV62" s="97" t="s">
        <v>74</v>
      </c>
      <c r="BW62" s="97" t="s">
        <v>103</v>
      </c>
      <c r="BX62" s="97" t="s">
        <v>5</v>
      </c>
      <c r="CL62" s="97" t="s">
        <v>19</v>
      </c>
      <c r="CM62" s="97" t="s">
        <v>82</v>
      </c>
    </row>
    <row r="63" spans="1:91" s="7" customFormat="1" ht="24.75" customHeight="1">
      <c r="A63" s="87" t="s">
        <v>76</v>
      </c>
      <c r="B63" s="88"/>
      <c r="C63" s="89"/>
      <c r="D63" s="328" t="s">
        <v>104</v>
      </c>
      <c r="E63" s="328"/>
      <c r="F63" s="328"/>
      <c r="G63" s="328"/>
      <c r="H63" s="328"/>
      <c r="I63" s="90"/>
      <c r="J63" s="328" t="s">
        <v>105</v>
      </c>
      <c r="K63" s="328"/>
      <c r="L63" s="328"/>
      <c r="M63" s="328"/>
      <c r="N63" s="328"/>
      <c r="O63" s="328"/>
      <c r="P63" s="328"/>
      <c r="Q63" s="328"/>
      <c r="R63" s="328"/>
      <c r="S63" s="328"/>
      <c r="T63" s="328"/>
      <c r="U63" s="328"/>
      <c r="V63" s="328"/>
      <c r="W63" s="328"/>
      <c r="X63" s="328"/>
      <c r="Y63" s="328"/>
      <c r="Z63" s="328"/>
      <c r="AA63" s="328"/>
      <c r="AB63" s="328"/>
      <c r="AC63" s="328"/>
      <c r="AD63" s="328"/>
      <c r="AE63" s="328"/>
      <c r="AF63" s="328"/>
      <c r="AG63" s="353">
        <f>'SO 01.4f - Měření a regulace'!J30</f>
        <v>0</v>
      </c>
      <c r="AH63" s="354"/>
      <c r="AI63" s="354"/>
      <c r="AJ63" s="354"/>
      <c r="AK63" s="354"/>
      <c r="AL63" s="354"/>
      <c r="AM63" s="354"/>
      <c r="AN63" s="353">
        <f t="shared" si="0"/>
        <v>0</v>
      </c>
      <c r="AO63" s="354"/>
      <c r="AP63" s="354"/>
      <c r="AQ63" s="91" t="s">
        <v>79</v>
      </c>
      <c r="AR63" s="92"/>
      <c r="AS63" s="93">
        <v>0</v>
      </c>
      <c r="AT63" s="94">
        <f t="shared" si="1"/>
        <v>0</v>
      </c>
      <c r="AU63" s="95">
        <f>'SO 01.4f - Měření a regulace'!P94</f>
        <v>0</v>
      </c>
      <c r="AV63" s="94">
        <f>'SO 01.4f - Měření a regulace'!J33</f>
        <v>0</v>
      </c>
      <c r="AW63" s="94">
        <f>'SO 01.4f - Měření a regulace'!J34</f>
        <v>0</v>
      </c>
      <c r="AX63" s="94">
        <f>'SO 01.4f - Měření a regulace'!J35</f>
        <v>0</v>
      </c>
      <c r="AY63" s="94">
        <f>'SO 01.4f - Měření a regulace'!J36</f>
        <v>0</v>
      </c>
      <c r="AZ63" s="94">
        <f>'SO 01.4f - Měření a regulace'!F33</f>
        <v>0</v>
      </c>
      <c r="BA63" s="94">
        <f>'SO 01.4f - Měření a regulace'!F34</f>
        <v>0</v>
      </c>
      <c r="BB63" s="94">
        <f>'SO 01.4f - Měření a regulace'!F35</f>
        <v>0</v>
      </c>
      <c r="BC63" s="94">
        <f>'SO 01.4f - Měření a regulace'!F36</f>
        <v>0</v>
      </c>
      <c r="BD63" s="96">
        <f>'SO 01.4f - Měření a regulace'!F37</f>
        <v>0</v>
      </c>
      <c r="BT63" s="97" t="s">
        <v>80</v>
      </c>
      <c r="BV63" s="97" t="s">
        <v>74</v>
      </c>
      <c r="BW63" s="97" t="s">
        <v>106</v>
      </c>
      <c r="BX63" s="97" t="s">
        <v>5</v>
      </c>
      <c r="CL63" s="97" t="s">
        <v>19</v>
      </c>
      <c r="CM63" s="97" t="s">
        <v>82</v>
      </c>
    </row>
    <row r="64" spans="1:91" s="7" customFormat="1" ht="16.5" customHeight="1">
      <c r="A64" s="87" t="s">
        <v>76</v>
      </c>
      <c r="B64" s="88"/>
      <c r="C64" s="89"/>
      <c r="D64" s="328" t="s">
        <v>107</v>
      </c>
      <c r="E64" s="328"/>
      <c r="F64" s="328"/>
      <c r="G64" s="328"/>
      <c r="H64" s="328"/>
      <c r="I64" s="90"/>
      <c r="J64" s="328" t="s">
        <v>108</v>
      </c>
      <c r="K64" s="328"/>
      <c r="L64" s="328"/>
      <c r="M64" s="328"/>
      <c r="N64" s="328"/>
      <c r="O64" s="328"/>
      <c r="P64" s="328"/>
      <c r="Q64" s="328"/>
      <c r="R64" s="328"/>
      <c r="S64" s="328"/>
      <c r="T64" s="328"/>
      <c r="U64" s="328"/>
      <c r="V64" s="328"/>
      <c r="W64" s="328"/>
      <c r="X64" s="328"/>
      <c r="Y64" s="328"/>
      <c r="Z64" s="328"/>
      <c r="AA64" s="328"/>
      <c r="AB64" s="328"/>
      <c r="AC64" s="328"/>
      <c r="AD64" s="328"/>
      <c r="AE64" s="328"/>
      <c r="AF64" s="328"/>
      <c r="AG64" s="353">
        <f>'SO 02 - VRN'!J30</f>
        <v>0</v>
      </c>
      <c r="AH64" s="354"/>
      <c r="AI64" s="354"/>
      <c r="AJ64" s="354"/>
      <c r="AK64" s="354"/>
      <c r="AL64" s="354"/>
      <c r="AM64" s="354"/>
      <c r="AN64" s="353">
        <f t="shared" si="0"/>
        <v>0</v>
      </c>
      <c r="AO64" s="354"/>
      <c r="AP64" s="354"/>
      <c r="AQ64" s="91" t="s">
        <v>109</v>
      </c>
      <c r="AR64" s="92"/>
      <c r="AS64" s="98">
        <v>0</v>
      </c>
      <c r="AT64" s="99">
        <f t="shared" si="1"/>
        <v>0</v>
      </c>
      <c r="AU64" s="100">
        <f>'SO 02 - VRN'!P84</f>
        <v>0</v>
      </c>
      <c r="AV64" s="99">
        <f>'SO 02 - VRN'!J33</f>
        <v>0</v>
      </c>
      <c r="AW64" s="99">
        <f>'SO 02 - VRN'!J34</f>
        <v>0</v>
      </c>
      <c r="AX64" s="99">
        <f>'SO 02 - VRN'!J35</f>
        <v>0</v>
      </c>
      <c r="AY64" s="99">
        <f>'SO 02 - VRN'!J36</f>
        <v>0</v>
      </c>
      <c r="AZ64" s="99">
        <f>'SO 02 - VRN'!F33</f>
        <v>0</v>
      </c>
      <c r="BA64" s="99">
        <f>'SO 02 - VRN'!F34</f>
        <v>0</v>
      </c>
      <c r="BB64" s="99">
        <f>'SO 02 - VRN'!F35</f>
        <v>0</v>
      </c>
      <c r="BC64" s="99">
        <f>'SO 02 - VRN'!F36</f>
        <v>0</v>
      </c>
      <c r="BD64" s="101">
        <f>'SO 02 - VRN'!F37</f>
        <v>0</v>
      </c>
      <c r="BT64" s="97" t="s">
        <v>80</v>
      </c>
      <c r="BV64" s="97" t="s">
        <v>74</v>
      </c>
      <c r="BW64" s="97" t="s">
        <v>110</v>
      </c>
      <c r="BX64" s="97" t="s">
        <v>5</v>
      </c>
      <c r="CL64" s="97" t="s">
        <v>19</v>
      </c>
      <c r="CM64" s="97" t="s">
        <v>82</v>
      </c>
    </row>
    <row r="65" spans="1:57" s="2" customFormat="1" ht="30" customHeight="1">
      <c r="A65" s="35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40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</row>
    <row r="66" spans="1:57" s="2" customFormat="1" ht="6.95" customHeight="1">
      <c r="A66" s="35"/>
      <c r="B66" s="48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0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</row>
  </sheetData>
  <sheetProtection algorithmName="SHA-512" hashValue="SlK/Vb6qwGmvbdDnA8nAxAFOi4nvQoBVbLgm4zu8BjtWnj0QG8wEt+i8SB6WycxYA6CO9p0Gao5FTIuGoiC/dQ==" saltValue="B5AD96JPzpzkdcYcIGpkHBEXgo8gT/Ai+b17UiIiHUDi189z4KknJS+1BEEbY6T3SXU9b5Uk8PbHmUtNd3cGWA==" spinCount="100000" sheet="1" objects="1" scenarios="1" formatColumns="0" formatRows="0"/>
  <mergeCells count="78"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N55:AP55"/>
    <mergeCell ref="AS49:AT51"/>
    <mergeCell ref="AN54:AP54"/>
    <mergeCell ref="AK33:AO33"/>
    <mergeCell ref="L33:P33"/>
    <mergeCell ref="W33:AE33"/>
    <mergeCell ref="AK35:AO35"/>
    <mergeCell ref="X35:AB35"/>
    <mergeCell ref="W30:AE30"/>
    <mergeCell ref="L31:P31"/>
    <mergeCell ref="W31:AE31"/>
    <mergeCell ref="AK31:AO31"/>
    <mergeCell ref="AK32:AO32"/>
    <mergeCell ref="L32:P32"/>
    <mergeCell ref="W32:AE32"/>
    <mergeCell ref="L45:AO4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C52:G52"/>
    <mergeCell ref="D61:H61"/>
    <mergeCell ref="D58:H58"/>
    <mergeCell ref="D55:H55"/>
    <mergeCell ref="D59:H59"/>
    <mergeCell ref="D60:H60"/>
    <mergeCell ref="D56:H56"/>
    <mergeCell ref="D57:H57"/>
  </mergeCells>
  <hyperlinks>
    <hyperlink ref="A55" location="'SO 01.1a - Stavební část ...'!C2" display="/"/>
    <hyperlink ref="A56" location="'SO 01.1b - Stavební část ...'!C2" display="/"/>
    <hyperlink ref="A57" location="'SO 01.1c - Stavební část ...'!C2" display="/"/>
    <hyperlink ref="A58" location="'SO 01.4a - Elektroinstalace'!C2" display="/"/>
    <hyperlink ref="A59" location="'SO 01.4b - Elektro-slabop...'!C2" display="/"/>
    <hyperlink ref="A60" location="'SO 01.4c - Zdravotechnika'!C2" display="/"/>
    <hyperlink ref="A61" location="'SO 01.4d - Vzduchotechnik...'!C2" display="/"/>
    <hyperlink ref="A62" location="'SO 01.4e - Vytápění'!C2" display="/"/>
    <hyperlink ref="A63" location="'SO 01.4f - Měření a regulace'!C2" display="/"/>
    <hyperlink ref="A64" location="'SO 02 - VRN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8" t="s">
        <v>81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82</v>
      </c>
    </row>
    <row r="4" spans="1:46" s="1" customFormat="1" ht="24.95" customHeight="1">
      <c r="B4" s="21"/>
      <c r="D4" s="104" t="s">
        <v>111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6" t="str">
        <f>'Rekapitulace stavby'!K6</f>
        <v>UHK-Objekt E-Stavební úpravy pracoviště centra terénní archeologie - 1. Etapa</v>
      </c>
      <c r="F7" s="367"/>
      <c r="G7" s="367"/>
      <c r="H7" s="367"/>
      <c r="L7" s="21"/>
    </row>
    <row r="8" spans="1:46" s="2" customFormat="1" ht="12" customHeight="1">
      <c r="A8" s="35"/>
      <c r="B8" s="40"/>
      <c r="C8" s="35"/>
      <c r="D8" s="106" t="s">
        <v>112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8" t="s">
        <v>113</v>
      </c>
      <c r="F9" s="369"/>
      <c r="G9" s="369"/>
      <c r="H9" s="369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22. 6. 2022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27</v>
      </c>
      <c r="F15" s="35"/>
      <c r="G15" s="35"/>
      <c r="H15" s="35"/>
      <c r="I15" s="106" t="s">
        <v>28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0" t="str">
        <f>'Rekapitulace stavby'!E14</f>
        <v>Vyplň údaj</v>
      </c>
      <c r="F18" s="371"/>
      <c r="G18" s="371"/>
      <c r="H18" s="371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32</v>
      </c>
      <c r="F21" s="35"/>
      <c r="G21" s="35"/>
      <c r="H21" s="35"/>
      <c r="I21" s="106" t="s">
        <v>28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34</v>
      </c>
      <c r="E23" s="35"/>
      <c r="F23" s="35"/>
      <c r="G23" s="35"/>
      <c r="H23" s="35"/>
      <c r="I23" s="106" t="s">
        <v>26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28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36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72" t="s">
        <v>19</v>
      </c>
      <c r="F27" s="372"/>
      <c r="G27" s="372"/>
      <c r="H27" s="372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38</v>
      </c>
      <c r="E30" s="35"/>
      <c r="F30" s="35"/>
      <c r="G30" s="35"/>
      <c r="H30" s="35"/>
      <c r="I30" s="35"/>
      <c r="J30" s="115">
        <f>ROUND(J91,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40</v>
      </c>
      <c r="G32" s="35"/>
      <c r="H32" s="35"/>
      <c r="I32" s="116" t="s">
        <v>39</v>
      </c>
      <c r="J32" s="116" t="s">
        <v>41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42</v>
      </c>
      <c r="E33" s="106" t="s">
        <v>43</v>
      </c>
      <c r="F33" s="118">
        <f>ROUND((SUM(BE91:BE249)),  2)</f>
        <v>0</v>
      </c>
      <c r="G33" s="35"/>
      <c r="H33" s="35"/>
      <c r="I33" s="119">
        <v>0.21</v>
      </c>
      <c r="J33" s="118">
        <f>ROUND(((SUM(BE91:BE249))*I33),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44</v>
      </c>
      <c r="F34" s="118">
        <f>ROUND((SUM(BF91:BF249)),  2)</f>
        <v>0</v>
      </c>
      <c r="G34" s="35"/>
      <c r="H34" s="35"/>
      <c r="I34" s="119">
        <v>0.15</v>
      </c>
      <c r="J34" s="118">
        <f>ROUND(((SUM(BF91:BF249))*I34),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45</v>
      </c>
      <c r="F35" s="118">
        <f>ROUND((SUM(BG91:BG249)),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46</v>
      </c>
      <c r="F36" s="118">
        <f>ROUND((SUM(BH91:BH249)),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47</v>
      </c>
      <c r="F37" s="118">
        <f>ROUND((SUM(BI91:BI249)),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48</v>
      </c>
      <c r="E39" s="122"/>
      <c r="F39" s="122"/>
      <c r="G39" s="123" t="s">
        <v>49</v>
      </c>
      <c r="H39" s="124" t="s">
        <v>50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114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3" t="str">
        <f>E7</f>
        <v>UHK-Objekt E-Stavební úpravy pracoviště centra terénní archeologie - 1. Etapa</v>
      </c>
      <c r="F48" s="374"/>
      <c r="G48" s="374"/>
      <c r="H48" s="374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112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30" t="str">
        <f>E9</f>
        <v>SO 01.1a - Stavební část - bourací práce</v>
      </c>
      <c r="F50" s="375"/>
      <c r="G50" s="375"/>
      <c r="H50" s="375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Hradec Králové</v>
      </c>
      <c r="G52" s="37"/>
      <c r="H52" s="37"/>
      <c r="I52" s="30" t="s">
        <v>23</v>
      </c>
      <c r="J52" s="60" t="str">
        <f>IF(J12="","",J12)</f>
        <v>22. 6. 2022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30" t="s">
        <v>25</v>
      </c>
      <c r="D54" s="37"/>
      <c r="E54" s="37"/>
      <c r="F54" s="28" t="str">
        <f>E15</f>
        <v>Univerzita Hradec Králové</v>
      </c>
      <c r="G54" s="37"/>
      <c r="H54" s="37"/>
      <c r="I54" s="30" t="s">
        <v>31</v>
      </c>
      <c r="J54" s="33" t="str">
        <f>E21</f>
        <v>Fplan projekty a stavby s. r. o.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115</v>
      </c>
      <c r="D57" s="132"/>
      <c r="E57" s="132"/>
      <c r="F57" s="132"/>
      <c r="G57" s="132"/>
      <c r="H57" s="132"/>
      <c r="I57" s="132"/>
      <c r="J57" s="133" t="s">
        <v>116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70</v>
      </c>
      <c r="D59" s="37"/>
      <c r="E59" s="37"/>
      <c r="F59" s="37"/>
      <c r="G59" s="37"/>
      <c r="H59" s="37"/>
      <c r="I59" s="37"/>
      <c r="J59" s="78">
        <f>J91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117</v>
      </c>
    </row>
    <row r="60" spans="1:47" s="9" customFormat="1" ht="24.95" customHeight="1">
      <c r="B60" s="135"/>
      <c r="C60" s="136"/>
      <c r="D60" s="137" t="s">
        <v>118</v>
      </c>
      <c r="E60" s="138"/>
      <c r="F60" s="138"/>
      <c r="G60" s="138"/>
      <c r="H60" s="138"/>
      <c r="I60" s="138"/>
      <c r="J60" s="139">
        <f>J92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119</v>
      </c>
      <c r="E61" s="144"/>
      <c r="F61" s="144"/>
      <c r="G61" s="144"/>
      <c r="H61" s="144"/>
      <c r="I61" s="144"/>
      <c r="J61" s="145">
        <f>J93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120</v>
      </c>
      <c r="E62" s="144"/>
      <c r="F62" s="144"/>
      <c r="G62" s="144"/>
      <c r="H62" s="144"/>
      <c r="I62" s="144"/>
      <c r="J62" s="145">
        <f>J159</f>
        <v>0</v>
      </c>
      <c r="K62" s="142"/>
      <c r="L62" s="146"/>
    </row>
    <row r="63" spans="1:47" s="9" customFormat="1" ht="24.95" customHeight="1">
      <c r="B63" s="135"/>
      <c r="C63" s="136"/>
      <c r="D63" s="137" t="s">
        <v>121</v>
      </c>
      <c r="E63" s="138"/>
      <c r="F63" s="138"/>
      <c r="G63" s="138"/>
      <c r="H63" s="138"/>
      <c r="I63" s="138"/>
      <c r="J63" s="139">
        <f>J174</f>
        <v>0</v>
      </c>
      <c r="K63" s="136"/>
      <c r="L63" s="140"/>
    </row>
    <row r="64" spans="1:47" s="10" customFormat="1" ht="19.899999999999999" customHeight="1">
      <c r="B64" s="141"/>
      <c r="C64" s="142"/>
      <c r="D64" s="143" t="s">
        <v>122</v>
      </c>
      <c r="E64" s="144"/>
      <c r="F64" s="144"/>
      <c r="G64" s="144"/>
      <c r="H64" s="144"/>
      <c r="I64" s="144"/>
      <c r="J64" s="145">
        <f>J175</f>
        <v>0</v>
      </c>
      <c r="K64" s="142"/>
      <c r="L64" s="146"/>
    </row>
    <row r="65" spans="1:31" s="10" customFormat="1" ht="19.899999999999999" customHeight="1">
      <c r="B65" s="141"/>
      <c r="C65" s="142"/>
      <c r="D65" s="143" t="s">
        <v>123</v>
      </c>
      <c r="E65" s="144"/>
      <c r="F65" s="144"/>
      <c r="G65" s="144"/>
      <c r="H65" s="144"/>
      <c r="I65" s="144"/>
      <c r="J65" s="145">
        <f>J185</f>
        <v>0</v>
      </c>
      <c r="K65" s="142"/>
      <c r="L65" s="146"/>
    </row>
    <row r="66" spans="1:31" s="10" customFormat="1" ht="19.899999999999999" customHeight="1">
      <c r="B66" s="141"/>
      <c r="C66" s="142"/>
      <c r="D66" s="143" t="s">
        <v>124</v>
      </c>
      <c r="E66" s="144"/>
      <c r="F66" s="144"/>
      <c r="G66" s="144"/>
      <c r="H66" s="144"/>
      <c r="I66" s="144"/>
      <c r="J66" s="145">
        <f>J188</f>
        <v>0</v>
      </c>
      <c r="K66" s="142"/>
      <c r="L66" s="146"/>
    </row>
    <row r="67" spans="1:31" s="10" customFormat="1" ht="19.899999999999999" customHeight="1">
      <c r="B67" s="141"/>
      <c r="C67" s="142"/>
      <c r="D67" s="143" t="s">
        <v>125</v>
      </c>
      <c r="E67" s="144"/>
      <c r="F67" s="144"/>
      <c r="G67" s="144"/>
      <c r="H67" s="144"/>
      <c r="I67" s="144"/>
      <c r="J67" s="145">
        <f>J200</f>
        <v>0</v>
      </c>
      <c r="K67" s="142"/>
      <c r="L67" s="146"/>
    </row>
    <row r="68" spans="1:31" s="10" customFormat="1" ht="19.899999999999999" customHeight="1">
      <c r="B68" s="141"/>
      <c r="C68" s="142"/>
      <c r="D68" s="143" t="s">
        <v>126</v>
      </c>
      <c r="E68" s="144"/>
      <c r="F68" s="144"/>
      <c r="G68" s="144"/>
      <c r="H68" s="144"/>
      <c r="I68" s="144"/>
      <c r="J68" s="145">
        <f>J205</f>
        <v>0</v>
      </c>
      <c r="K68" s="142"/>
      <c r="L68" s="146"/>
    </row>
    <row r="69" spans="1:31" s="10" customFormat="1" ht="19.899999999999999" customHeight="1">
      <c r="B69" s="141"/>
      <c r="C69" s="142"/>
      <c r="D69" s="143" t="s">
        <v>127</v>
      </c>
      <c r="E69" s="144"/>
      <c r="F69" s="144"/>
      <c r="G69" s="144"/>
      <c r="H69" s="144"/>
      <c r="I69" s="144"/>
      <c r="J69" s="145">
        <f>J213</f>
        <v>0</v>
      </c>
      <c r="K69" s="142"/>
      <c r="L69" s="146"/>
    </row>
    <row r="70" spans="1:31" s="10" customFormat="1" ht="19.899999999999999" customHeight="1">
      <c r="B70" s="141"/>
      <c r="C70" s="142"/>
      <c r="D70" s="143" t="s">
        <v>128</v>
      </c>
      <c r="E70" s="144"/>
      <c r="F70" s="144"/>
      <c r="G70" s="144"/>
      <c r="H70" s="144"/>
      <c r="I70" s="144"/>
      <c r="J70" s="145">
        <f>J229</f>
        <v>0</v>
      </c>
      <c r="K70" s="142"/>
      <c r="L70" s="146"/>
    </row>
    <row r="71" spans="1:31" s="10" customFormat="1" ht="19.899999999999999" customHeight="1">
      <c r="B71" s="141"/>
      <c r="C71" s="142"/>
      <c r="D71" s="143" t="s">
        <v>129</v>
      </c>
      <c r="E71" s="144"/>
      <c r="F71" s="144"/>
      <c r="G71" s="144"/>
      <c r="H71" s="144"/>
      <c r="I71" s="144"/>
      <c r="J71" s="145">
        <f>J245</f>
        <v>0</v>
      </c>
      <c r="K71" s="142"/>
      <c r="L71" s="146"/>
    </row>
    <row r="72" spans="1:31" s="2" customFormat="1" ht="21.7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5" customHeight="1">
      <c r="A73" s="35"/>
      <c r="B73" s="48"/>
      <c r="C73" s="49"/>
      <c r="D73" s="49"/>
      <c r="E73" s="49"/>
      <c r="F73" s="49"/>
      <c r="G73" s="49"/>
      <c r="H73" s="49"/>
      <c r="I73" s="49"/>
      <c r="J73" s="49"/>
      <c r="K73" s="49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7" spans="1:31" s="2" customFormat="1" ht="6.9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4.95" customHeight="1">
      <c r="A78" s="35"/>
      <c r="B78" s="36"/>
      <c r="C78" s="24" t="s">
        <v>130</v>
      </c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16</v>
      </c>
      <c r="D80" s="37"/>
      <c r="E80" s="37"/>
      <c r="F80" s="37"/>
      <c r="G80" s="37"/>
      <c r="H80" s="37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6.5" customHeight="1">
      <c r="A81" s="35"/>
      <c r="B81" s="36"/>
      <c r="C81" s="37"/>
      <c r="D81" s="37"/>
      <c r="E81" s="373" t="str">
        <f>E7</f>
        <v>UHK-Objekt E-Stavební úpravy pracoviště centra terénní archeologie - 1. Etapa</v>
      </c>
      <c r="F81" s="374"/>
      <c r="G81" s="374"/>
      <c r="H81" s="374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112</v>
      </c>
      <c r="D82" s="37"/>
      <c r="E82" s="37"/>
      <c r="F82" s="37"/>
      <c r="G82" s="37"/>
      <c r="H82" s="37"/>
      <c r="I82" s="37"/>
      <c r="J82" s="37"/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6.5" customHeight="1">
      <c r="A83" s="35"/>
      <c r="B83" s="36"/>
      <c r="C83" s="37"/>
      <c r="D83" s="37"/>
      <c r="E83" s="330" t="str">
        <f>E9</f>
        <v>SO 01.1a - Stavební část - bourací práce</v>
      </c>
      <c r="F83" s="375"/>
      <c r="G83" s="375"/>
      <c r="H83" s="375"/>
      <c r="I83" s="37"/>
      <c r="J83" s="37"/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0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2" customHeight="1">
      <c r="A85" s="35"/>
      <c r="B85" s="36"/>
      <c r="C85" s="30" t="s">
        <v>21</v>
      </c>
      <c r="D85" s="37"/>
      <c r="E85" s="37"/>
      <c r="F85" s="28" t="str">
        <f>F12</f>
        <v>Hradec Králové</v>
      </c>
      <c r="G85" s="37"/>
      <c r="H85" s="37"/>
      <c r="I85" s="30" t="s">
        <v>23</v>
      </c>
      <c r="J85" s="60" t="str">
        <f>IF(J12="","",J12)</f>
        <v>22. 6. 2022</v>
      </c>
      <c r="K85" s="37"/>
      <c r="L85" s="10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10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25.7" customHeight="1">
      <c r="A87" s="35"/>
      <c r="B87" s="36"/>
      <c r="C87" s="30" t="s">
        <v>25</v>
      </c>
      <c r="D87" s="37"/>
      <c r="E87" s="37"/>
      <c r="F87" s="28" t="str">
        <f>E15</f>
        <v>Univerzita Hradec Králové</v>
      </c>
      <c r="G87" s="37"/>
      <c r="H87" s="37"/>
      <c r="I87" s="30" t="s">
        <v>31</v>
      </c>
      <c r="J87" s="33" t="str">
        <f>E21</f>
        <v>Fplan projekty a stavby s. r. o.</v>
      </c>
      <c r="K87" s="37"/>
      <c r="L87" s="10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5.2" customHeight="1">
      <c r="A88" s="35"/>
      <c r="B88" s="36"/>
      <c r="C88" s="30" t="s">
        <v>29</v>
      </c>
      <c r="D88" s="37"/>
      <c r="E88" s="37"/>
      <c r="F88" s="28" t="str">
        <f>IF(E18="","",E18)</f>
        <v>Vyplň údaj</v>
      </c>
      <c r="G88" s="37"/>
      <c r="H88" s="37"/>
      <c r="I88" s="30" t="s">
        <v>34</v>
      </c>
      <c r="J88" s="33" t="str">
        <f>E24</f>
        <v xml:space="preserve"> </v>
      </c>
      <c r="K88" s="37"/>
      <c r="L88" s="10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0.3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10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11" customFormat="1" ht="29.25" customHeight="1">
      <c r="A90" s="147"/>
      <c r="B90" s="148"/>
      <c r="C90" s="149" t="s">
        <v>131</v>
      </c>
      <c r="D90" s="150" t="s">
        <v>57</v>
      </c>
      <c r="E90" s="150" t="s">
        <v>53</v>
      </c>
      <c r="F90" s="150" t="s">
        <v>54</v>
      </c>
      <c r="G90" s="150" t="s">
        <v>132</v>
      </c>
      <c r="H90" s="150" t="s">
        <v>133</v>
      </c>
      <c r="I90" s="150" t="s">
        <v>134</v>
      </c>
      <c r="J90" s="150" t="s">
        <v>116</v>
      </c>
      <c r="K90" s="151" t="s">
        <v>135</v>
      </c>
      <c r="L90" s="152"/>
      <c r="M90" s="69" t="s">
        <v>19</v>
      </c>
      <c r="N90" s="70" t="s">
        <v>42</v>
      </c>
      <c r="O90" s="70" t="s">
        <v>136</v>
      </c>
      <c r="P90" s="70" t="s">
        <v>137</v>
      </c>
      <c r="Q90" s="70" t="s">
        <v>138</v>
      </c>
      <c r="R90" s="70" t="s">
        <v>139</v>
      </c>
      <c r="S90" s="70" t="s">
        <v>140</v>
      </c>
      <c r="T90" s="71" t="s">
        <v>141</v>
      </c>
      <c r="U90" s="147"/>
      <c r="V90" s="147"/>
      <c r="W90" s="147"/>
      <c r="X90" s="147"/>
      <c r="Y90" s="147"/>
      <c r="Z90" s="147"/>
      <c r="AA90" s="147"/>
      <c r="AB90" s="147"/>
      <c r="AC90" s="147"/>
      <c r="AD90" s="147"/>
      <c r="AE90" s="147"/>
    </row>
    <row r="91" spans="1:65" s="2" customFormat="1" ht="22.9" customHeight="1">
      <c r="A91" s="35"/>
      <c r="B91" s="36"/>
      <c r="C91" s="76" t="s">
        <v>142</v>
      </c>
      <c r="D91" s="37"/>
      <c r="E91" s="37"/>
      <c r="F91" s="37"/>
      <c r="G91" s="37"/>
      <c r="H91" s="37"/>
      <c r="I91" s="37"/>
      <c r="J91" s="153">
        <f>BK91</f>
        <v>0</v>
      </c>
      <c r="K91" s="37"/>
      <c r="L91" s="40"/>
      <c r="M91" s="72"/>
      <c r="N91" s="154"/>
      <c r="O91" s="73"/>
      <c r="P91" s="155">
        <f>P92+P174</f>
        <v>0</v>
      </c>
      <c r="Q91" s="73"/>
      <c r="R91" s="155">
        <f>R92+R174</f>
        <v>4.6667399999999998E-2</v>
      </c>
      <c r="S91" s="73"/>
      <c r="T91" s="156">
        <f>T92+T174</f>
        <v>50.337174600000004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71</v>
      </c>
      <c r="AU91" s="18" t="s">
        <v>117</v>
      </c>
      <c r="BK91" s="157">
        <f>BK92+BK174</f>
        <v>0</v>
      </c>
    </row>
    <row r="92" spans="1:65" s="12" customFormat="1" ht="25.9" customHeight="1">
      <c r="B92" s="158"/>
      <c r="C92" s="159"/>
      <c r="D92" s="160" t="s">
        <v>71</v>
      </c>
      <c r="E92" s="161" t="s">
        <v>143</v>
      </c>
      <c r="F92" s="161" t="s">
        <v>144</v>
      </c>
      <c r="G92" s="159"/>
      <c r="H92" s="159"/>
      <c r="I92" s="162"/>
      <c r="J92" s="163">
        <f>BK92</f>
        <v>0</v>
      </c>
      <c r="K92" s="159"/>
      <c r="L92" s="164"/>
      <c r="M92" s="165"/>
      <c r="N92" s="166"/>
      <c r="O92" s="166"/>
      <c r="P92" s="167">
        <f>P93+P159</f>
        <v>0</v>
      </c>
      <c r="Q92" s="166"/>
      <c r="R92" s="167">
        <f>R93+R159</f>
        <v>4.6667399999999998E-2</v>
      </c>
      <c r="S92" s="166"/>
      <c r="T92" s="168">
        <f>T93+T159</f>
        <v>36.345215000000003</v>
      </c>
      <c r="AR92" s="169" t="s">
        <v>80</v>
      </c>
      <c r="AT92" s="170" t="s">
        <v>71</v>
      </c>
      <c r="AU92" s="170" t="s">
        <v>72</v>
      </c>
      <c r="AY92" s="169" t="s">
        <v>145</v>
      </c>
      <c r="BK92" s="171">
        <f>BK93+BK159</f>
        <v>0</v>
      </c>
    </row>
    <row r="93" spans="1:65" s="12" customFormat="1" ht="22.9" customHeight="1">
      <c r="B93" s="158"/>
      <c r="C93" s="159"/>
      <c r="D93" s="160" t="s">
        <v>71</v>
      </c>
      <c r="E93" s="172" t="s">
        <v>146</v>
      </c>
      <c r="F93" s="172" t="s">
        <v>147</v>
      </c>
      <c r="G93" s="159"/>
      <c r="H93" s="159"/>
      <c r="I93" s="162"/>
      <c r="J93" s="173">
        <f>BK93</f>
        <v>0</v>
      </c>
      <c r="K93" s="159"/>
      <c r="L93" s="164"/>
      <c r="M93" s="165"/>
      <c r="N93" s="166"/>
      <c r="O93" s="166"/>
      <c r="P93" s="167">
        <f>SUM(P94:P158)</f>
        <v>0</v>
      </c>
      <c r="Q93" s="166"/>
      <c r="R93" s="167">
        <f>SUM(R94:R158)</f>
        <v>4.6667399999999998E-2</v>
      </c>
      <c r="S93" s="166"/>
      <c r="T93" s="168">
        <f>SUM(T94:T158)</f>
        <v>36.345215000000003</v>
      </c>
      <c r="AR93" s="169" t="s">
        <v>80</v>
      </c>
      <c r="AT93" s="170" t="s">
        <v>71</v>
      </c>
      <c r="AU93" s="170" t="s">
        <v>80</v>
      </c>
      <c r="AY93" s="169" t="s">
        <v>145</v>
      </c>
      <c r="BK93" s="171">
        <f>SUM(BK94:BK158)</f>
        <v>0</v>
      </c>
    </row>
    <row r="94" spans="1:65" s="2" customFormat="1" ht="16.5" customHeight="1">
      <c r="A94" s="35"/>
      <c r="B94" s="36"/>
      <c r="C94" s="174" t="s">
        <v>80</v>
      </c>
      <c r="D94" s="174" t="s">
        <v>148</v>
      </c>
      <c r="E94" s="175" t="s">
        <v>149</v>
      </c>
      <c r="F94" s="176" t="s">
        <v>150</v>
      </c>
      <c r="G94" s="177" t="s">
        <v>151</v>
      </c>
      <c r="H94" s="178">
        <v>1</v>
      </c>
      <c r="I94" s="179"/>
      <c r="J94" s="180">
        <f>ROUND(I94*H94,2)</f>
        <v>0</v>
      </c>
      <c r="K94" s="176" t="s">
        <v>19</v>
      </c>
      <c r="L94" s="40"/>
      <c r="M94" s="181" t="s">
        <v>19</v>
      </c>
      <c r="N94" s="182" t="s">
        <v>43</v>
      </c>
      <c r="O94" s="65"/>
      <c r="P94" s="183">
        <f>O94*H94</f>
        <v>0</v>
      </c>
      <c r="Q94" s="183">
        <v>0</v>
      </c>
      <c r="R94" s="183">
        <f>Q94*H94</f>
        <v>0</v>
      </c>
      <c r="S94" s="183">
        <v>0</v>
      </c>
      <c r="T94" s="184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5" t="s">
        <v>152</v>
      </c>
      <c r="AT94" s="185" t="s">
        <v>148</v>
      </c>
      <c r="AU94" s="185" t="s">
        <v>82</v>
      </c>
      <c r="AY94" s="18" t="s">
        <v>145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18" t="s">
        <v>80</v>
      </c>
      <c r="BK94" s="186">
        <f>ROUND(I94*H94,2)</f>
        <v>0</v>
      </c>
      <c r="BL94" s="18" t="s">
        <v>152</v>
      </c>
      <c r="BM94" s="185" t="s">
        <v>153</v>
      </c>
    </row>
    <row r="95" spans="1:65" s="2" customFormat="1" ht="24.2" customHeight="1">
      <c r="A95" s="35"/>
      <c r="B95" s="36"/>
      <c r="C95" s="174" t="s">
        <v>82</v>
      </c>
      <c r="D95" s="174" t="s">
        <v>148</v>
      </c>
      <c r="E95" s="175" t="s">
        <v>154</v>
      </c>
      <c r="F95" s="176" t="s">
        <v>155</v>
      </c>
      <c r="G95" s="177" t="s">
        <v>156</v>
      </c>
      <c r="H95" s="178">
        <v>358.98</v>
      </c>
      <c r="I95" s="179"/>
      <c r="J95" s="180">
        <f>ROUND(I95*H95,2)</f>
        <v>0</v>
      </c>
      <c r="K95" s="176" t="s">
        <v>157</v>
      </c>
      <c r="L95" s="40"/>
      <c r="M95" s="181" t="s">
        <v>19</v>
      </c>
      <c r="N95" s="182" t="s">
        <v>43</v>
      </c>
      <c r="O95" s="65"/>
      <c r="P95" s="183">
        <f>O95*H95</f>
        <v>0</v>
      </c>
      <c r="Q95" s="183">
        <v>1.2999999999999999E-4</v>
      </c>
      <c r="R95" s="183">
        <f>Q95*H95</f>
        <v>4.6667399999999998E-2</v>
      </c>
      <c r="S95" s="183">
        <v>0</v>
      </c>
      <c r="T95" s="184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5" t="s">
        <v>152</v>
      </c>
      <c r="AT95" s="185" t="s">
        <v>148</v>
      </c>
      <c r="AU95" s="185" t="s">
        <v>82</v>
      </c>
      <c r="AY95" s="18" t="s">
        <v>145</v>
      </c>
      <c r="BE95" s="186">
        <f>IF(N95="základní",J95,0)</f>
        <v>0</v>
      </c>
      <c r="BF95" s="186">
        <f>IF(N95="snížená",J95,0)</f>
        <v>0</v>
      </c>
      <c r="BG95" s="186">
        <f>IF(N95="zákl. přenesená",J95,0)</f>
        <v>0</v>
      </c>
      <c r="BH95" s="186">
        <f>IF(N95="sníž. přenesená",J95,0)</f>
        <v>0</v>
      </c>
      <c r="BI95" s="186">
        <f>IF(N95="nulová",J95,0)</f>
        <v>0</v>
      </c>
      <c r="BJ95" s="18" t="s">
        <v>80</v>
      </c>
      <c r="BK95" s="186">
        <f>ROUND(I95*H95,2)</f>
        <v>0</v>
      </c>
      <c r="BL95" s="18" t="s">
        <v>152</v>
      </c>
      <c r="BM95" s="185" t="s">
        <v>158</v>
      </c>
    </row>
    <row r="96" spans="1:65" s="2" customFormat="1" ht="11.25">
      <c r="A96" s="35"/>
      <c r="B96" s="36"/>
      <c r="C96" s="37"/>
      <c r="D96" s="187" t="s">
        <v>159</v>
      </c>
      <c r="E96" s="37"/>
      <c r="F96" s="188" t="s">
        <v>160</v>
      </c>
      <c r="G96" s="37"/>
      <c r="H96" s="37"/>
      <c r="I96" s="189"/>
      <c r="J96" s="37"/>
      <c r="K96" s="37"/>
      <c r="L96" s="40"/>
      <c r="M96" s="190"/>
      <c r="N96" s="191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159</v>
      </c>
      <c r="AU96" s="18" t="s">
        <v>82</v>
      </c>
    </row>
    <row r="97" spans="1:65" s="13" customFormat="1" ht="11.25">
      <c r="B97" s="192"/>
      <c r="C97" s="193"/>
      <c r="D97" s="194" t="s">
        <v>161</v>
      </c>
      <c r="E97" s="195" t="s">
        <v>19</v>
      </c>
      <c r="F97" s="196" t="s">
        <v>162</v>
      </c>
      <c r="G97" s="193"/>
      <c r="H97" s="197">
        <v>358.98</v>
      </c>
      <c r="I97" s="198"/>
      <c r="J97" s="193"/>
      <c r="K97" s="193"/>
      <c r="L97" s="199"/>
      <c r="M97" s="200"/>
      <c r="N97" s="201"/>
      <c r="O97" s="201"/>
      <c r="P97" s="201"/>
      <c r="Q97" s="201"/>
      <c r="R97" s="201"/>
      <c r="S97" s="201"/>
      <c r="T97" s="202"/>
      <c r="AT97" s="203" t="s">
        <v>161</v>
      </c>
      <c r="AU97" s="203" t="s">
        <v>82</v>
      </c>
      <c r="AV97" s="13" t="s">
        <v>82</v>
      </c>
      <c r="AW97" s="13" t="s">
        <v>33</v>
      </c>
      <c r="AX97" s="13" t="s">
        <v>80</v>
      </c>
      <c r="AY97" s="203" t="s">
        <v>145</v>
      </c>
    </row>
    <row r="98" spans="1:65" s="2" customFormat="1" ht="24.2" customHeight="1">
      <c r="A98" s="35"/>
      <c r="B98" s="36"/>
      <c r="C98" s="174" t="s">
        <v>163</v>
      </c>
      <c r="D98" s="174" t="s">
        <v>148</v>
      </c>
      <c r="E98" s="175" t="s">
        <v>164</v>
      </c>
      <c r="F98" s="176" t="s">
        <v>165</v>
      </c>
      <c r="G98" s="177" t="s">
        <v>156</v>
      </c>
      <c r="H98" s="178">
        <v>78.89</v>
      </c>
      <c r="I98" s="179"/>
      <c r="J98" s="180">
        <f>ROUND(I98*H98,2)</f>
        <v>0</v>
      </c>
      <c r="K98" s="176" t="s">
        <v>157</v>
      </c>
      <c r="L98" s="40"/>
      <c r="M98" s="181" t="s">
        <v>19</v>
      </c>
      <c r="N98" s="182" t="s">
        <v>43</v>
      </c>
      <c r="O98" s="65"/>
      <c r="P98" s="183">
        <f>O98*H98</f>
        <v>0</v>
      </c>
      <c r="Q98" s="183">
        <v>0</v>
      </c>
      <c r="R98" s="183">
        <f>Q98*H98</f>
        <v>0</v>
      </c>
      <c r="S98" s="183">
        <v>0.26100000000000001</v>
      </c>
      <c r="T98" s="184">
        <f>S98*H98</f>
        <v>20.59029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5" t="s">
        <v>152</v>
      </c>
      <c r="AT98" s="185" t="s">
        <v>148</v>
      </c>
      <c r="AU98" s="185" t="s">
        <v>82</v>
      </c>
      <c r="AY98" s="18" t="s">
        <v>145</v>
      </c>
      <c r="BE98" s="186">
        <f>IF(N98="základní",J98,0)</f>
        <v>0</v>
      </c>
      <c r="BF98" s="186">
        <f>IF(N98="snížená",J98,0)</f>
        <v>0</v>
      </c>
      <c r="BG98" s="186">
        <f>IF(N98="zákl. přenesená",J98,0)</f>
        <v>0</v>
      </c>
      <c r="BH98" s="186">
        <f>IF(N98="sníž. přenesená",J98,0)</f>
        <v>0</v>
      </c>
      <c r="BI98" s="186">
        <f>IF(N98="nulová",J98,0)</f>
        <v>0</v>
      </c>
      <c r="BJ98" s="18" t="s">
        <v>80</v>
      </c>
      <c r="BK98" s="186">
        <f>ROUND(I98*H98,2)</f>
        <v>0</v>
      </c>
      <c r="BL98" s="18" t="s">
        <v>152</v>
      </c>
      <c r="BM98" s="185" t="s">
        <v>166</v>
      </c>
    </row>
    <row r="99" spans="1:65" s="2" customFormat="1" ht="11.25">
      <c r="A99" s="35"/>
      <c r="B99" s="36"/>
      <c r="C99" s="37"/>
      <c r="D99" s="187" t="s">
        <v>159</v>
      </c>
      <c r="E99" s="37"/>
      <c r="F99" s="188" t="s">
        <v>167</v>
      </c>
      <c r="G99" s="37"/>
      <c r="H99" s="37"/>
      <c r="I99" s="189"/>
      <c r="J99" s="37"/>
      <c r="K99" s="37"/>
      <c r="L99" s="40"/>
      <c r="M99" s="190"/>
      <c r="N99" s="191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159</v>
      </c>
      <c r="AU99" s="18" t="s">
        <v>82</v>
      </c>
    </row>
    <row r="100" spans="1:65" s="14" customFormat="1" ht="11.25">
      <c r="B100" s="204"/>
      <c r="C100" s="205"/>
      <c r="D100" s="194" t="s">
        <v>161</v>
      </c>
      <c r="E100" s="206" t="s">
        <v>19</v>
      </c>
      <c r="F100" s="207" t="s">
        <v>168</v>
      </c>
      <c r="G100" s="205"/>
      <c r="H100" s="206" t="s">
        <v>19</v>
      </c>
      <c r="I100" s="208"/>
      <c r="J100" s="205"/>
      <c r="K100" s="205"/>
      <c r="L100" s="209"/>
      <c r="M100" s="210"/>
      <c r="N100" s="211"/>
      <c r="O100" s="211"/>
      <c r="P100" s="211"/>
      <c r="Q100" s="211"/>
      <c r="R100" s="211"/>
      <c r="S100" s="211"/>
      <c r="T100" s="212"/>
      <c r="AT100" s="213" t="s">
        <v>161</v>
      </c>
      <c r="AU100" s="213" t="s">
        <v>82</v>
      </c>
      <c r="AV100" s="14" t="s">
        <v>80</v>
      </c>
      <c r="AW100" s="14" t="s">
        <v>33</v>
      </c>
      <c r="AX100" s="14" t="s">
        <v>72</v>
      </c>
      <c r="AY100" s="213" t="s">
        <v>145</v>
      </c>
    </row>
    <row r="101" spans="1:65" s="13" customFormat="1" ht="11.25">
      <c r="B101" s="192"/>
      <c r="C101" s="193"/>
      <c r="D101" s="194" t="s">
        <v>161</v>
      </c>
      <c r="E101" s="195" t="s">
        <v>19</v>
      </c>
      <c r="F101" s="196" t="s">
        <v>169</v>
      </c>
      <c r="G101" s="193"/>
      <c r="H101" s="197">
        <v>61.83</v>
      </c>
      <c r="I101" s="198"/>
      <c r="J101" s="193"/>
      <c r="K101" s="193"/>
      <c r="L101" s="199"/>
      <c r="M101" s="200"/>
      <c r="N101" s="201"/>
      <c r="O101" s="201"/>
      <c r="P101" s="201"/>
      <c r="Q101" s="201"/>
      <c r="R101" s="201"/>
      <c r="S101" s="201"/>
      <c r="T101" s="202"/>
      <c r="AT101" s="203" t="s">
        <v>161</v>
      </c>
      <c r="AU101" s="203" t="s">
        <v>82</v>
      </c>
      <c r="AV101" s="13" t="s">
        <v>82</v>
      </c>
      <c r="AW101" s="13" t="s">
        <v>33</v>
      </c>
      <c r="AX101" s="13" t="s">
        <v>72</v>
      </c>
      <c r="AY101" s="203" t="s">
        <v>145</v>
      </c>
    </row>
    <row r="102" spans="1:65" s="14" customFormat="1" ht="11.25">
      <c r="B102" s="204"/>
      <c r="C102" s="205"/>
      <c r="D102" s="194" t="s">
        <v>161</v>
      </c>
      <c r="E102" s="206" t="s">
        <v>19</v>
      </c>
      <c r="F102" s="207" t="s">
        <v>170</v>
      </c>
      <c r="G102" s="205"/>
      <c r="H102" s="206" t="s">
        <v>19</v>
      </c>
      <c r="I102" s="208"/>
      <c r="J102" s="205"/>
      <c r="K102" s="205"/>
      <c r="L102" s="209"/>
      <c r="M102" s="210"/>
      <c r="N102" s="211"/>
      <c r="O102" s="211"/>
      <c r="P102" s="211"/>
      <c r="Q102" s="211"/>
      <c r="R102" s="211"/>
      <c r="S102" s="211"/>
      <c r="T102" s="212"/>
      <c r="AT102" s="213" t="s">
        <v>161</v>
      </c>
      <c r="AU102" s="213" t="s">
        <v>82</v>
      </c>
      <c r="AV102" s="14" t="s">
        <v>80</v>
      </c>
      <c r="AW102" s="14" t="s">
        <v>33</v>
      </c>
      <c r="AX102" s="14" t="s">
        <v>72</v>
      </c>
      <c r="AY102" s="213" t="s">
        <v>145</v>
      </c>
    </row>
    <row r="103" spans="1:65" s="13" customFormat="1" ht="11.25">
      <c r="B103" s="192"/>
      <c r="C103" s="193"/>
      <c r="D103" s="194" t="s">
        <v>161</v>
      </c>
      <c r="E103" s="195" t="s">
        <v>19</v>
      </c>
      <c r="F103" s="196" t="s">
        <v>171</v>
      </c>
      <c r="G103" s="193"/>
      <c r="H103" s="197">
        <v>12.06</v>
      </c>
      <c r="I103" s="198"/>
      <c r="J103" s="193"/>
      <c r="K103" s="193"/>
      <c r="L103" s="199"/>
      <c r="M103" s="200"/>
      <c r="N103" s="201"/>
      <c r="O103" s="201"/>
      <c r="P103" s="201"/>
      <c r="Q103" s="201"/>
      <c r="R103" s="201"/>
      <c r="S103" s="201"/>
      <c r="T103" s="202"/>
      <c r="AT103" s="203" t="s">
        <v>161</v>
      </c>
      <c r="AU103" s="203" t="s">
        <v>82</v>
      </c>
      <c r="AV103" s="13" t="s">
        <v>82</v>
      </c>
      <c r="AW103" s="13" t="s">
        <v>33</v>
      </c>
      <c r="AX103" s="13" t="s">
        <v>72</v>
      </c>
      <c r="AY103" s="203" t="s">
        <v>145</v>
      </c>
    </row>
    <row r="104" spans="1:65" s="14" customFormat="1" ht="11.25">
      <c r="B104" s="204"/>
      <c r="C104" s="205"/>
      <c r="D104" s="194" t="s">
        <v>161</v>
      </c>
      <c r="E104" s="206" t="s">
        <v>19</v>
      </c>
      <c r="F104" s="207" t="s">
        <v>172</v>
      </c>
      <c r="G104" s="205"/>
      <c r="H104" s="206" t="s">
        <v>19</v>
      </c>
      <c r="I104" s="208"/>
      <c r="J104" s="205"/>
      <c r="K104" s="205"/>
      <c r="L104" s="209"/>
      <c r="M104" s="210"/>
      <c r="N104" s="211"/>
      <c r="O104" s="211"/>
      <c r="P104" s="211"/>
      <c r="Q104" s="211"/>
      <c r="R104" s="211"/>
      <c r="S104" s="211"/>
      <c r="T104" s="212"/>
      <c r="AT104" s="213" t="s">
        <v>161</v>
      </c>
      <c r="AU104" s="213" t="s">
        <v>82</v>
      </c>
      <c r="AV104" s="14" t="s">
        <v>80</v>
      </c>
      <c r="AW104" s="14" t="s">
        <v>33</v>
      </c>
      <c r="AX104" s="14" t="s">
        <v>72</v>
      </c>
      <c r="AY104" s="213" t="s">
        <v>145</v>
      </c>
    </row>
    <row r="105" spans="1:65" s="13" customFormat="1" ht="11.25">
      <c r="B105" s="192"/>
      <c r="C105" s="193"/>
      <c r="D105" s="194" t="s">
        <v>161</v>
      </c>
      <c r="E105" s="195" t="s">
        <v>19</v>
      </c>
      <c r="F105" s="196" t="s">
        <v>173</v>
      </c>
      <c r="G105" s="193"/>
      <c r="H105" s="197">
        <v>1.6</v>
      </c>
      <c r="I105" s="198"/>
      <c r="J105" s="193"/>
      <c r="K105" s="193"/>
      <c r="L105" s="199"/>
      <c r="M105" s="200"/>
      <c r="N105" s="201"/>
      <c r="O105" s="201"/>
      <c r="P105" s="201"/>
      <c r="Q105" s="201"/>
      <c r="R105" s="201"/>
      <c r="S105" s="201"/>
      <c r="T105" s="202"/>
      <c r="AT105" s="203" t="s">
        <v>161</v>
      </c>
      <c r="AU105" s="203" t="s">
        <v>82</v>
      </c>
      <c r="AV105" s="13" t="s">
        <v>82</v>
      </c>
      <c r="AW105" s="13" t="s">
        <v>33</v>
      </c>
      <c r="AX105" s="13" t="s">
        <v>72</v>
      </c>
      <c r="AY105" s="203" t="s">
        <v>145</v>
      </c>
    </row>
    <row r="106" spans="1:65" s="14" customFormat="1" ht="11.25">
      <c r="B106" s="204"/>
      <c r="C106" s="205"/>
      <c r="D106" s="194" t="s">
        <v>161</v>
      </c>
      <c r="E106" s="206" t="s">
        <v>19</v>
      </c>
      <c r="F106" s="207" t="s">
        <v>174</v>
      </c>
      <c r="G106" s="205"/>
      <c r="H106" s="206" t="s">
        <v>19</v>
      </c>
      <c r="I106" s="208"/>
      <c r="J106" s="205"/>
      <c r="K106" s="205"/>
      <c r="L106" s="209"/>
      <c r="M106" s="210"/>
      <c r="N106" s="211"/>
      <c r="O106" s="211"/>
      <c r="P106" s="211"/>
      <c r="Q106" s="211"/>
      <c r="R106" s="211"/>
      <c r="S106" s="211"/>
      <c r="T106" s="212"/>
      <c r="AT106" s="213" t="s">
        <v>161</v>
      </c>
      <c r="AU106" s="213" t="s">
        <v>82</v>
      </c>
      <c r="AV106" s="14" t="s">
        <v>80</v>
      </c>
      <c r="AW106" s="14" t="s">
        <v>33</v>
      </c>
      <c r="AX106" s="14" t="s">
        <v>72</v>
      </c>
      <c r="AY106" s="213" t="s">
        <v>145</v>
      </c>
    </row>
    <row r="107" spans="1:65" s="13" customFormat="1" ht="11.25">
      <c r="B107" s="192"/>
      <c r="C107" s="193"/>
      <c r="D107" s="194" t="s">
        <v>161</v>
      </c>
      <c r="E107" s="195" t="s">
        <v>19</v>
      </c>
      <c r="F107" s="196" t="s">
        <v>175</v>
      </c>
      <c r="G107" s="193"/>
      <c r="H107" s="197">
        <v>3.4</v>
      </c>
      <c r="I107" s="198"/>
      <c r="J107" s="193"/>
      <c r="K107" s="193"/>
      <c r="L107" s="199"/>
      <c r="M107" s="200"/>
      <c r="N107" s="201"/>
      <c r="O107" s="201"/>
      <c r="P107" s="201"/>
      <c r="Q107" s="201"/>
      <c r="R107" s="201"/>
      <c r="S107" s="201"/>
      <c r="T107" s="202"/>
      <c r="AT107" s="203" t="s">
        <v>161</v>
      </c>
      <c r="AU107" s="203" t="s">
        <v>82</v>
      </c>
      <c r="AV107" s="13" t="s">
        <v>82</v>
      </c>
      <c r="AW107" s="13" t="s">
        <v>33</v>
      </c>
      <c r="AX107" s="13" t="s">
        <v>72</v>
      </c>
      <c r="AY107" s="203" t="s">
        <v>145</v>
      </c>
    </row>
    <row r="108" spans="1:65" s="15" customFormat="1" ht="11.25">
      <c r="B108" s="214"/>
      <c r="C108" s="215"/>
      <c r="D108" s="194" t="s">
        <v>161</v>
      </c>
      <c r="E108" s="216" t="s">
        <v>19</v>
      </c>
      <c r="F108" s="217" t="s">
        <v>176</v>
      </c>
      <c r="G108" s="215"/>
      <c r="H108" s="218">
        <v>78.89</v>
      </c>
      <c r="I108" s="219"/>
      <c r="J108" s="215"/>
      <c r="K108" s="215"/>
      <c r="L108" s="220"/>
      <c r="M108" s="221"/>
      <c r="N108" s="222"/>
      <c r="O108" s="222"/>
      <c r="P108" s="222"/>
      <c r="Q108" s="222"/>
      <c r="R108" s="222"/>
      <c r="S108" s="222"/>
      <c r="T108" s="223"/>
      <c r="AT108" s="224" t="s">
        <v>161</v>
      </c>
      <c r="AU108" s="224" t="s">
        <v>82</v>
      </c>
      <c r="AV108" s="15" t="s">
        <v>152</v>
      </c>
      <c r="AW108" s="15" t="s">
        <v>33</v>
      </c>
      <c r="AX108" s="15" t="s">
        <v>80</v>
      </c>
      <c r="AY108" s="224" t="s">
        <v>145</v>
      </c>
    </row>
    <row r="109" spans="1:65" s="2" customFormat="1" ht="24.2" customHeight="1">
      <c r="A109" s="35"/>
      <c r="B109" s="36"/>
      <c r="C109" s="174" t="s">
        <v>152</v>
      </c>
      <c r="D109" s="174" t="s">
        <v>148</v>
      </c>
      <c r="E109" s="175" t="s">
        <v>177</v>
      </c>
      <c r="F109" s="176" t="s">
        <v>178</v>
      </c>
      <c r="G109" s="177" t="s">
        <v>179</v>
      </c>
      <c r="H109" s="178">
        <v>0.90800000000000003</v>
      </c>
      <c r="I109" s="179"/>
      <c r="J109" s="180">
        <f>ROUND(I109*H109,2)</f>
        <v>0</v>
      </c>
      <c r="K109" s="176" t="s">
        <v>157</v>
      </c>
      <c r="L109" s="40"/>
      <c r="M109" s="181" t="s">
        <v>19</v>
      </c>
      <c r="N109" s="182" t="s">
        <v>43</v>
      </c>
      <c r="O109" s="65"/>
      <c r="P109" s="183">
        <f>O109*H109</f>
        <v>0</v>
      </c>
      <c r="Q109" s="183">
        <v>0</v>
      </c>
      <c r="R109" s="183">
        <f>Q109*H109</f>
        <v>0</v>
      </c>
      <c r="S109" s="183">
        <v>1.8</v>
      </c>
      <c r="T109" s="184">
        <f>S109*H109</f>
        <v>1.6344000000000001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5" t="s">
        <v>152</v>
      </c>
      <c r="AT109" s="185" t="s">
        <v>148</v>
      </c>
      <c r="AU109" s="185" t="s">
        <v>82</v>
      </c>
      <c r="AY109" s="18" t="s">
        <v>145</v>
      </c>
      <c r="BE109" s="186">
        <f>IF(N109="základní",J109,0)</f>
        <v>0</v>
      </c>
      <c r="BF109" s="186">
        <f>IF(N109="snížená",J109,0)</f>
        <v>0</v>
      </c>
      <c r="BG109" s="186">
        <f>IF(N109="zákl. přenesená",J109,0)</f>
        <v>0</v>
      </c>
      <c r="BH109" s="186">
        <f>IF(N109="sníž. přenesená",J109,0)</f>
        <v>0</v>
      </c>
      <c r="BI109" s="186">
        <f>IF(N109="nulová",J109,0)</f>
        <v>0</v>
      </c>
      <c r="BJ109" s="18" t="s">
        <v>80</v>
      </c>
      <c r="BK109" s="186">
        <f>ROUND(I109*H109,2)</f>
        <v>0</v>
      </c>
      <c r="BL109" s="18" t="s">
        <v>152</v>
      </c>
      <c r="BM109" s="185" t="s">
        <v>180</v>
      </c>
    </row>
    <row r="110" spans="1:65" s="2" customFormat="1" ht="11.25">
      <c r="A110" s="35"/>
      <c r="B110" s="36"/>
      <c r="C110" s="37"/>
      <c r="D110" s="187" t="s">
        <v>159</v>
      </c>
      <c r="E110" s="37"/>
      <c r="F110" s="188" t="s">
        <v>181</v>
      </c>
      <c r="G110" s="37"/>
      <c r="H110" s="37"/>
      <c r="I110" s="189"/>
      <c r="J110" s="37"/>
      <c r="K110" s="37"/>
      <c r="L110" s="40"/>
      <c r="M110" s="190"/>
      <c r="N110" s="191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159</v>
      </c>
      <c r="AU110" s="18" t="s">
        <v>82</v>
      </c>
    </row>
    <row r="111" spans="1:65" s="14" customFormat="1" ht="11.25">
      <c r="B111" s="204"/>
      <c r="C111" s="205"/>
      <c r="D111" s="194" t="s">
        <v>161</v>
      </c>
      <c r="E111" s="206" t="s">
        <v>19</v>
      </c>
      <c r="F111" s="207" t="s">
        <v>182</v>
      </c>
      <c r="G111" s="205"/>
      <c r="H111" s="206" t="s">
        <v>19</v>
      </c>
      <c r="I111" s="208"/>
      <c r="J111" s="205"/>
      <c r="K111" s="205"/>
      <c r="L111" s="209"/>
      <c r="M111" s="210"/>
      <c r="N111" s="211"/>
      <c r="O111" s="211"/>
      <c r="P111" s="211"/>
      <c r="Q111" s="211"/>
      <c r="R111" s="211"/>
      <c r="S111" s="211"/>
      <c r="T111" s="212"/>
      <c r="AT111" s="213" t="s">
        <v>161</v>
      </c>
      <c r="AU111" s="213" t="s">
        <v>82</v>
      </c>
      <c r="AV111" s="14" t="s">
        <v>80</v>
      </c>
      <c r="AW111" s="14" t="s">
        <v>33</v>
      </c>
      <c r="AX111" s="14" t="s">
        <v>72</v>
      </c>
      <c r="AY111" s="213" t="s">
        <v>145</v>
      </c>
    </row>
    <row r="112" spans="1:65" s="13" customFormat="1" ht="11.25">
      <c r="B112" s="192"/>
      <c r="C112" s="193"/>
      <c r="D112" s="194" t="s">
        <v>161</v>
      </c>
      <c r="E112" s="195" t="s">
        <v>19</v>
      </c>
      <c r="F112" s="196" t="s">
        <v>183</v>
      </c>
      <c r="G112" s="193"/>
      <c r="H112" s="197">
        <v>0.90800000000000003</v>
      </c>
      <c r="I112" s="198"/>
      <c r="J112" s="193"/>
      <c r="K112" s="193"/>
      <c r="L112" s="199"/>
      <c r="M112" s="200"/>
      <c r="N112" s="201"/>
      <c r="O112" s="201"/>
      <c r="P112" s="201"/>
      <c r="Q112" s="201"/>
      <c r="R112" s="201"/>
      <c r="S112" s="201"/>
      <c r="T112" s="202"/>
      <c r="AT112" s="203" t="s">
        <v>161</v>
      </c>
      <c r="AU112" s="203" t="s">
        <v>82</v>
      </c>
      <c r="AV112" s="13" t="s">
        <v>82</v>
      </c>
      <c r="AW112" s="13" t="s">
        <v>33</v>
      </c>
      <c r="AX112" s="13" t="s">
        <v>80</v>
      </c>
      <c r="AY112" s="203" t="s">
        <v>145</v>
      </c>
    </row>
    <row r="113" spans="1:65" s="2" customFormat="1" ht="16.5" customHeight="1">
      <c r="A113" s="35"/>
      <c r="B113" s="36"/>
      <c r="C113" s="174" t="s">
        <v>184</v>
      </c>
      <c r="D113" s="174" t="s">
        <v>148</v>
      </c>
      <c r="E113" s="175" t="s">
        <v>185</v>
      </c>
      <c r="F113" s="176" t="s">
        <v>186</v>
      </c>
      <c r="G113" s="177" t="s">
        <v>179</v>
      </c>
      <c r="H113" s="178">
        <v>9.6000000000000002E-2</v>
      </c>
      <c r="I113" s="179"/>
      <c r="J113" s="180">
        <f>ROUND(I113*H113,2)</f>
        <v>0</v>
      </c>
      <c r="K113" s="176" t="s">
        <v>157</v>
      </c>
      <c r="L113" s="40"/>
      <c r="M113" s="181" t="s">
        <v>19</v>
      </c>
      <c r="N113" s="182" t="s">
        <v>43</v>
      </c>
      <c r="O113" s="65"/>
      <c r="P113" s="183">
        <f>O113*H113</f>
        <v>0</v>
      </c>
      <c r="Q113" s="183">
        <v>0</v>
      </c>
      <c r="R113" s="183">
        <f>Q113*H113</f>
        <v>0</v>
      </c>
      <c r="S113" s="183">
        <v>2.2000000000000002</v>
      </c>
      <c r="T113" s="184">
        <f>S113*H113</f>
        <v>0.21120000000000003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5" t="s">
        <v>152</v>
      </c>
      <c r="AT113" s="185" t="s">
        <v>148</v>
      </c>
      <c r="AU113" s="185" t="s">
        <v>82</v>
      </c>
      <c r="AY113" s="18" t="s">
        <v>145</v>
      </c>
      <c r="BE113" s="186">
        <f>IF(N113="základní",J113,0)</f>
        <v>0</v>
      </c>
      <c r="BF113" s="186">
        <f>IF(N113="snížená",J113,0)</f>
        <v>0</v>
      </c>
      <c r="BG113" s="186">
        <f>IF(N113="zákl. přenesená",J113,0)</f>
        <v>0</v>
      </c>
      <c r="BH113" s="186">
        <f>IF(N113="sníž. přenesená",J113,0)</f>
        <v>0</v>
      </c>
      <c r="BI113" s="186">
        <f>IF(N113="nulová",J113,0)</f>
        <v>0</v>
      </c>
      <c r="BJ113" s="18" t="s">
        <v>80</v>
      </c>
      <c r="BK113" s="186">
        <f>ROUND(I113*H113,2)</f>
        <v>0</v>
      </c>
      <c r="BL113" s="18" t="s">
        <v>152</v>
      </c>
      <c r="BM113" s="185" t="s">
        <v>187</v>
      </c>
    </row>
    <row r="114" spans="1:65" s="2" customFormat="1" ht="11.25">
      <c r="A114" s="35"/>
      <c r="B114" s="36"/>
      <c r="C114" s="37"/>
      <c r="D114" s="187" t="s">
        <v>159</v>
      </c>
      <c r="E114" s="37"/>
      <c r="F114" s="188" t="s">
        <v>188</v>
      </c>
      <c r="G114" s="37"/>
      <c r="H114" s="37"/>
      <c r="I114" s="189"/>
      <c r="J114" s="37"/>
      <c r="K114" s="37"/>
      <c r="L114" s="40"/>
      <c r="M114" s="190"/>
      <c r="N114" s="191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159</v>
      </c>
      <c r="AU114" s="18" t="s">
        <v>82</v>
      </c>
    </row>
    <row r="115" spans="1:65" s="14" customFormat="1" ht="11.25">
      <c r="B115" s="204"/>
      <c r="C115" s="205"/>
      <c r="D115" s="194" t="s">
        <v>161</v>
      </c>
      <c r="E115" s="206" t="s">
        <v>19</v>
      </c>
      <c r="F115" s="207" t="s">
        <v>189</v>
      </c>
      <c r="G115" s="205"/>
      <c r="H115" s="206" t="s">
        <v>19</v>
      </c>
      <c r="I115" s="208"/>
      <c r="J115" s="205"/>
      <c r="K115" s="205"/>
      <c r="L115" s="209"/>
      <c r="M115" s="210"/>
      <c r="N115" s="211"/>
      <c r="O115" s="211"/>
      <c r="P115" s="211"/>
      <c r="Q115" s="211"/>
      <c r="R115" s="211"/>
      <c r="S115" s="211"/>
      <c r="T115" s="212"/>
      <c r="AT115" s="213" t="s">
        <v>161</v>
      </c>
      <c r="AU115" s="213" t="s">
        <v>82</v>
      </c>
      <c r="AV115" s="14" t="s">
        <v>80</v>
      </c>
      <c r="AW115" s="14" t="s">
        <v>33</v>
      </c>
      <c r="AX115" s="14" t="s">
        <v>72</v>
      </c>
      <c r="AY115" s="213" t="s">
        <v>145</v>
      </c>
    </row>
    <row r="116" spans="1:65" s="13" customFormat="1" ht="11.25">
      <c r="B116" s="192"/>
      <c r="C116" s="193"/>
      <c r="D116" s="194" t="s">
        <v>161</v>
      </c>
      <c r="E116" s="195" t="s">
        <v>19</v>
      </c>
      <c r="F116" s="196" t="s">
        <v>190</v>
      </c>
      <c r="G116" s="193"/>
      <c r="H116" s="197">
        <v>9.6000000000000002E-2</v>
      </c>
      <c r="I116" s="198"/>
      <c r="J116" s="193"/>
      <c r="K116" s="193"/>
      <c r="L116" s="199"/>
      <c r="M116" s="200"/>
      <c r="N116" s="201"/>
      <c r="O116" s="201"/>
      <c r="P116" s="201"/>
      <c r="Q116" s="201"/>
      <c r="R116" s="201"/>
      <c r="S116" s="201"/>
      <c r="T116" s="202"/>
      <c r="AT116" s="203" t="s">
        <v>161</v>
      </c>
      <c r="AU116" s="203" t="s">
        <v>82</v>
      </c>
      <c r="AV116" s="13" t="s">
        <v>82</v>
      </c>
      <c r="AW116" s="13" t="s">
        <v>33</v>
      </c>
      <c r="AX116" s="13" t="s">
        <v>80</v>
      </c>
      <c r="AY116" s="203" t="s">
        <v>145</v>
      </c>
    </row>
    <row r="117" spans="1:65" s="2" customFormat="1" ht="16.5" customHeight="1">
      <c r="A117" s="35"/>
      <c r="B117" s="36"/>
      <c r="C117" s="174" t="s">
        <v>191</v>
      </c>
      <c r="D117" s="174" t="s">
        <v>148</v>
      </c>
      <c r="E117" s="175" t="s">
        <v>192</v>
      </c>
      <c r="F117" s="176" t="s">
        <v>193</v>
      </c>
      <c r="G117" s="177" t="s">
        <v>179</v>
      </c>
      <c r="H117" s="178">
        <v>0.45100000000000001</v>
      </c>
      <c r="I117" s="179"/>
      <c r="J117" s="180">
        <f>ROUND(I117*H117,2)</f>
        <v>0</v>
      </c>
      <c r="K117" s="176" t="s">
        <v>157</v>
      </c>
      <c r="L117" s="40"/>
      <c r="M117" s="181" t="s">
        <v>19</v>
      </c>
      <c r="N117" s="182" t="s">
        <v>43</v>
      </c>
      <c r="O117" s="65"/>
      <c r="P117" s="183">
        <f>O117*H117</f>
        <v>0</v>
      </c>
      <c r="Q117" s="183">
        <v>0</v>
      </c>
      <c r="R117" s="183">
        <f>Q117*H117</f>
        <v>0</v>
      </c>
      <c r="S117" s="183">
        <v>2.4</v>
      </c>
      <c r="T117" s="184">
        <f>S117*H117</f>
        <v>1.0824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5" t="s">
        <v>152</v>
      </c>
      <c r="AT117" s="185" t="s">
        <v>148</v>
      </c>
      <c r="AU117" s="185" t="s">
        <v>82</v>
      </c>
      <c r="AY117" s="18" t="s">
        <v>145</v>
      </c>
      <c r="BE117" s="186">
        <f>IF(N117="základní",J117,0)</f>
        <v>0</v>
      </c>
      <c r="BF117" s="186">
        <f>IF(N117="snížená",J117,0)</f>
        <v>0</v>
      </c>
      <c r="BG117" s="186">
        <f>IF(N117="zákl. přenesená",J117,0)</f>
        <v>0</v>
      </c>
      <c r="BH117" s="186">
        <f>IF(N117="sníž. přenesená",J117,0)</f>
        <v>0</v>
      </c>
      <c r="BI117" s="186">
        <f>IF(N117="nulová",J117,0)</f>
        <v>0</v>
      </c>
      <c r="BJ117" s="18" t="s">
        <v>80</v>
      </c>
      <c r="BK117" s="186">
        <f>ROUND(I117*H117,2)</f>
        <v>0</v>
      </c>
      <c r="BL117" s="18" t="s">
        <v>152</v>
      </c>
      <c r="BM117" s="185" t="s">
        <v>194</v>
      </c>
    </row>
    <row r="118" spans="1:65" s="2" customFormat="1" ht="11.25">
      <c r="A118" s="35"/>
      <c r="B118" s="36"/>
      <c r="C118" s="37"/>
      <c r="D118" s="187" t="s">
        <v>159</v>
      </c>
      <c r="E118" s="37"/>
      <c r="F118" s="188" t="s">
        <v>195</v>
      </c>
      <c r="G118" s="37"/>
      <c r="H118" s="37"/>
      <c r="I118" s="189"/>
      <c r="J118" s="37"/>
      <c r="K118" s="37"/>
      <c r="L118" s="40"/>
      <c r="M118" s="190"/>
      <c r="N118" s="191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159</v>
      </c>
      <c r="AU118" s="18" t="s">
        <v>82</v>
      </c>
    </row>
    <row r="119" spans="1:65" s="14" customFormat="1" ht="11.25">
      <c r="B119" s="204"/>
      <c r="C119" s="205"/>
      <c r="D119" s="194" t="s">
        <v>161</v>
      </c>
      <c r="E119" s="206" t="s">
        <v>19</v>
      </c>
      <c r="F119" s="207" t="s">
        <v>196</v>
      </c>
      <c r="G119" s="205"/>
      <c r="H119" s="206" t="s">
        <v>19</v>
      </c>
      <c r="I119" s="208"/>
      <c r="J119" s="205"/>
      <c r="K119" s="205"/>
      <c r="L119" s="209"/>
      <c r="M119" s="210"/>
      <c r="N119" s="211"/>
      <c r="O119" s="211"/>
      <c r="P119" s="211"/>
      <c r="Q119" s="211"/>
      <c r="R119" s="211"/>
      <c r="S119" s="211"/>
      <c r="T119" s="212"/>
      <c r="AT119" s="213" t="s">
        <v>161</v>
      </c>
      <c r="AU119" s="213" t="s">
        <v>82</v>
      </c>
      <c r="AV119" s="14" t="s">
        <v>80</v>
      </c>
      <c r="AW119" s="14" t="s">
        <v>33</v>
      </c>
      <c r="AX119" s="14" t="s">
        <v>72</v>
      </c>
      <c r="AY119" s="213" t="s">
        <v>145</v>
      </c>
    </row>
    <row r="120" spans="1:65" s="13" customFormat="1" ht="11.25">
      <c r="B120" s="192"/>
      <c r="C120" s="193"/>
      <c r="D120" s="194" t="s">
        <v>161</v>
      </c>
      <c r="E120" s="195" t="s">
        <v>19</v>
      </c>
      <c r="F120" s="196" t="s">
        <v>197</v>
      </c>
      <c r="G120" s="193"/>
      <c r="H120" s="197">
        <v>0.108</v>
      </c>
      <c r="I120" s="198"/>
      <c r="J120" s="193"/>
      <c r="K120" s="193"/>
      <c r="L120" s="199"/>
      <c r="M120" s="200"/>
      <c r="N120" s="201"/>
      <c r="O120" s="201"/>
      <c r="P120" s="201"/>
      <c r="Q120" s="201"/>
      <c r="R120" s="201"/>
      <c r="S120" s="201"/>
      <c r="T120" s="202"/>
      <c r="AT120" s="203" t="s">
        <v>161</v>
      </c>
      <c r="AU120" s="203" t="s">
        <v>82</v>
      </c>
      <c r="AV120" s="13" t="s">
        <v>82</v>
      </c>
      <c r="AW120" s="13" t="s">
        <v>33</v>
      </c>
      <c r="AX120" s="13" t="s">
        <v>72</v>
      </c>
      <c r="AY120" s="203" t="s">
        <v>145</v>
      </c>
    </row>
    <row r="121" spans="1:65" s="13" customFormat="1" ht="11.25">
      <c r="B121" s="192"/>
      <c r="C121" s="193"/>
      <c r="D121" s="194" t="s">
        <v>161</v>
      </c>
      <c r="E121" s="195" t="s">
        <v>19</v>
      </c>
      <c r="F121" s="196" t="s">
        <v>198</v>
      </c>
      <c r="G121" s="193"/>
      <c r="H121" s="197">
        <v>0.20200000000000001</v>
      </c>
      <c r="I121" s="198"/>
      <c r="J121" s="193"/>
      <c r="K121" s="193"/>
      <c r="L121" s="199"/>
      <c r="M121" s="200"/>
      <c r="N121" s="201"/>
      <c r="O121" s="201"/>
      <c r="P121" s="201"/>
      <c r="Q121" s="201"/>
      <c r="R121" s="201"/>
      <c r="S121" s="201"/>
      <c r="T121" s="202"/>
      <c r="AT121" s="203" t="s">
        <v>161</v>
      </c>
      <c r="AU121" s="203" t="s">
        <v>82</v>
      </c>
      <c r="AV121" s="13" t="s">
        <v>82</v>
      </c>
      <c r="AW121" s="13" t="s">
        <v>33</v>
      </c>
      <c r="AX121" s="13" t="s">
        <v>72</v>
      </c>
      <c r="AY121" s="203" t="s">
        <v>145</v>
      </c>
    </row>
    <row r="122" spans="1:65" s="13" customFormat="1" ht="11.25">
      <c r="B122" s="192"/>
      <c r="C122" s="193"/>
      <c r="D122" s="194" t="s">
        <v>161</v>
      </c>
      <c r="E122" s="195" t="s">
        <v>19</v>
      </c>
      <c r="F122" s="196" t="s">
        <v>199</v>
      </c>
      <c r="G122" s="193"/>
      <c r="H122" s="197">
        <v>0.14099999999999999</v>
      </c>
      <c r="I122" s="198"/>
      <c r="J122" s="193"/>
      <c r="K122" s="193"/>
      <c r="L122" s="199"/>
      <c r="M122" s="200"/>
      <c r="N122" s="201"/>
      <c r="O122" s="201"/>
      <c r="P122" s="201"/>
      <c r="Q122" s="201"/>
      <c r="R122" s="201"/>
      <c r="S122" s="201"/>
      <c r="T122" s="202"/>
      <c r="AT122" s="203" t="s">
        <v>161</v>
      </c>
      <c r="AU122" s="203" t="s">
        <v>82</v>
      </c>
      <c r="AV122" s="13" t="s">
        <v>82</v>
      </c>
      <c r="AW122" s="13" t="s">
        <v>33</v>
      </c>
      <c r="AX122" s="13" t="s">
        <v>72</v>
      </c>
      <c r="AY122" s="203" t="s">
        <v>145</v>
      </c>
    </row>
    <row r="123" spans="1:65" s="15" customFormat="1" ht="11.25">
      <c r="B123" s="214"/>
      <c r="C123" s="215"/>
      <c r="D123" s="194" t="s">
        <v>161</v>
      </c>
      <c r="E123" s="216" t="s">
        <v>19</v>
      </c>
      <c r="F123" s="217" t="s">
        <v>176</v>
      </c>
      <c r="G123" s="215"/>
      <c r="H123" s="218">
        <v>0.45100000000000001</v>
      </c>
      <c r="I123" s="219"/>
      <c r="J123" s="215"/>
      <c r="K123" s="215"/>
      <c r="L123" s="220"/>
      <c r="M123" s="221"/>
      <c r="N123" s="222"/>
      <c r="O123" s="222"/>
      <c r="P123" s="222"/>
      <c r="Q123" s="222"/>
      <c r="R123" s="222"/>
      <c r="S123" s="222"/>
      <c r="T123" s="223"/>
      <c r="AT123" s="224" t="s">
        <v>161</v>
      </c>
      <c r="AU123" s="224" t="s">
        <v>82</v>
      </c>
      <c r="AV123" s="15" t="s">
        <v>152</v>
      </c>
      <c r="AW123" s="15" t="s">
        <v>33</v>
      </c>
      <c r="AX123" s="15" t="s">
        <v>80</v>
      </c>
      <c r="AY123" s="224" t="s">
        <v>145</v>
      </c>
    </row>
    <row r="124" spans="1:65" s="2" customFormat="1" ht="24.2" customHeight="1">
      <c r="A124" s="35"/>
      <c r="B124" s="36"/>
      <c r="C124" s="174" t="s">
        <v>200</v>
      </c>
      <c r="D124" s="174" t="s">
        <v>148</v>
      </c>
      <c r="E124" s="175" t="s">
        <v>201</v>
      </c>
      <c r="F124" s="176" t="s">
        <v>202</v>
      </c>
      <c r="G124" s="177" t="s">
        <v>156</v>
      </c>
      <c r="H124" s="178">
        <v>20.9</v>
      </c>
      <c r="I124" s="179"/>
      <c r="J124" s="180">
        <f>ROUND(I124*H124,2)</f>
        <v>0</v>
      </c>
      <c r="K124" s="176" t="s">
        <v>157</v>
      </c>
      <c r="L124" s="40"/>
      <c r="M124" s="181" t="s">
        <v>19</v>
      </c>
      <c r="N124" s="182" t="s">
        <v>43</v>
      </c>
      <c r="O124" s="65"/>
      <c r="P124" s="183">
        <f>O124*H124</f>
        <v>0</v>
      </c>
      <c r="Q124" s="183">
        <v>0</v>
      </c>
      <c r="R124" s="183">
        <f>Q124*H124</f>
        <v>0</v>
      </c>
      <c r="S124" s="183">
        <v>7.5999999999999998E-2</v>
      </c>
      <c r="T124" s="184">
        <f>S124*H124</f>
        <v>1.5883999999999998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5" t="s">
        <v>152</v>
      </c>
      <c r="AT124" s="185" t="s">
        <v>148</v>
      </c>
      <c r="AU124" s="185" t="s">
        <v>82</v>
      </c>
      <c r="AY124" s="18" t="s">
        <v>145</v>
      </c>
      <c r="BE124" s="186">
        <f>IF(N124="základní",J124,0)</f>
        <v>0</v>
      </c>
      <c r="BF124" s="186">
        <f>IF(N124="snížená",J124,0)</f>
        <v>0</v>
      </c>
      <c r="BG124" s="186">
        <f>IF(N124="zákl. přenesená",J124,0)</f>
        <v>0</v>
      </c>
      <c r="BH124" s="186">
        <f>IF(N124="sníž. přenesená",J124,0)</f>
        <v>0</v>
      </c>
      <c r="BI124" s="186">
        <f>IF(N124="nulová",J124,0)</f>
        <v>0</v>
      </c>
      <c r="BJ124" s="18" t="s">
        <v>80</v>
      </c>
      <c r="BK124" s="186">
        <f>ROUND(I124*H124,2)</f>
        <v>0</v>
      </c>
      <c r="BL124" s="18" t="s">
        <v>152</v>
      </c>
      <c r="BM124" s="185" t="s">
        <v>203</v>
      </c>
    </row>
    <row r="125" spans="1:65" s="2" customFormat="1" ht="11.25">
      <c r="A125" s="35"/>
      <c r="B125" s="36"/>
      <c r="C125" s="37"/>
      <c r="D125" s="187" t="s">
        <v>159</v>
      </c>
      <c r="E125" s="37"/>
      <c r="F125" s="188" t="s">
        <v>204</v>
      </c>
      <c r="G125" s="37"/>
      <c r="H125" s="37"/>
      <c r="I125" s="189"/>
      <c r="J125" s="37"/>
      <c r="K125" s="37"/>
      <c r="L125" s="40"/>
      <c r="M125" s="190"/>
      <c r="N125" s="191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159</v>
      </c>
      <c r="AU125" s="18" t="s">
        <v>82</v>
      </c>
    </row>
    <row r="126" spans="1:65" s="14" customFormat="1" ht="11.25">
      <c r="B126" s="204"/>
      <c r="C126" s="205"/>
      <c r="D126" s="194" t="s">
        <v>161</v>
      </c>
      <c r="E126" s="206" t="s">
        <v>19</v>
      </c>
      <c r="F126" s="207" t="s">
        <v>205</v>
      </c>
      <c r="G126" s="205"/>
      <c r="H126" s="206" t="s">
        <v>19</v>
      </c>
      <c r="I126" s="208"/>
      <c r="J126" s="205"/>
      <c r="K126" s="205"/>
      <c r="L126" s="209"/>
      <c r="M126" s="210"/>
      <c r="N126" s="211"/>
      <c r="O126" s="211"/>
      <c r="P126" s="211"/>
      <c r="Q126" s="211"/>
      <c r="R126" s="211"/>
      <c r="S126" s="211"/>
      <c r="T126" s="212"/>
      <c r="AT126" s="213" t="s">
        <v>161</v>
      </c>
      <c r="AU126" s="213" t="s">
        <v>82</v>
      </c>
      <c r="AV126" s="14" t="s">
        <v>80</v>
      </c>
      <c r="AW126" s="14" t="s">
        <v>33</v>
      </c>
      <c r="AX126" s="14" t="s">
        <v>72</v>
      </c>
      <c r="AY126" s="213" t="s">
        <v>145</v>
      </c>
    </row>
    <row r="127" spans="1:65" s="13" customFormat="1" ht="11.25">
      <c r="B127" s="192"/>
      <c r="C127" s="193"/>
      <c r="D127" s="194" t="s">
        <v>161</v>
      </c>
      <c r="E127" s="195" t="s">
        <v>19</v>
      </c>
      <c r="F127" s="196" t="s">
        <v>206</v>
      </c>
      <c r="G127" s="193"/>
      <c r="H127" s="197">
        <v>4.7</v>
      </c>
      <c r="I127" s="198"/>
      <c r="J127" s="193"/>
      <c r="K127" s="193"/>
      <c r="L127" s="199"/>
      <c r="M127" s="200"/>
      <c r="N127" s="201"/>
      <c r="O127" s="201"/>
      <c r="P127" s="201"/>
      <c r="Q127" s="201"/>
      <c r="R127" s="201"/>
      <c r="S127" s="201"/>
      <c r="T127" s="202"/>
      <c r="AT127" s="203" t="s">
        <v>161</v>
      </c>
      <c r="AU127" s="203" t="s">
        <v>82</v>
      </c>
      <c r="AV127" s="13" t="s">
        <v>82</v>
      </c>
      <c r="AW127" s="13" t="s">
        <v>33</v>
      </c>
      <c r="AX127" s="13" t="s">
        <v>72</v>
      </c>
      <c r="AY127" s="203" t="s">
        <v>145</v>
      </c>
    </row>
    <row r="128" spans="1:65" s="14" customFormat="1" ht="11.25">
      <c r="B128" s="204"/>
      <c r="C128" s="205"/>
      <c r="D128" s="194" t="s">
        <v>161</v>
      </c>
      <c r="E128" s="206" t="s">
        <v>19</v>
      </c>
      <c r="F128" s="207" t="s">
        <v>168</v>
      </c>
      <c r="G128" s="205"/>
      <c r="H128" s="206" t="s">
        <v>19</v>
      </c>
      <c r="I128" s="208"/>
      <c r="J128" s="205"/>
      <c r="K128" s="205"/>
      <c r="L128" s="209"/>
      <c r="M128" s="210"/>
      <c r="N128" s="211"/>
      <c r="O128" s="211"/>
      <c r="P128" s="211"/>
      <c r="Q128" s="211"/>
      <c r="R128" s="211"/>
      <c r="S128" s="211"/>
      <c r="T128" s="212"/>
      <c r="AT128" s="213" t="s">
        <v>161</v>
      </c>
      <c r="AU128" s="213" t="s">
        <v>82</v>
      </c>
      <c r="AV128" s="14" t="s">
        <v>80</v>
      </c>
      <c r="AW128" s="14" t="s">
        <v>33</v>
      </c>
      <c r="AX128" s="14" t="s">
        <v>72</v>
      </c>
      <c r="AY128" s="213" t="s">
        <v>145</v>
      </c>
    </row>
    <row r="129" spans="1:65" s="13" customFormat="1" ht="11.25">
      <c r="B129" s="192"/>
      <c r="C129" s="193"/>
      <c r="D129" s="194" t="s">
        <v>161</v>
      </c>
      <c r="E129" s="195" t="s">
        <v>19</v>
      </c>
      <c r="F129" s="196" t="s">
        <v>207</v>
      </c>
      <c r="G129" s="193"/>
      <c r="H129" s="197">
        <v>10.4</v>
      </c>
      <c r="I129" s="198"/>
      <c r="J129" s="193"/>
      <c r="K129" s="193"/>
      <c r="L129" s="199"/>
      <c r="M129" s="200"/>
      <c r="N129" s="201"/>
      <c r="O129" s="201"/>
      <c r="P129" s="201"/>
      <c r="Q129" s="201"/>
      <c r="R129" s="201"/>
      <c r="S129" s="201"/>
      <c r="T129" s="202"/>
      <c r="AT129" s="203" t="s">
        <v>161</v>
      </c>
      <c r="AU129" s="203" t="s">
        <v>82</v>
      </c>
      <c r="AV129" s="13" t="s">
        <v>82</v>
      </c>
      <c r="AW129" s="13" t="s">
        <v>33</v>
      </c>
      <c r="AX129" s="13" t="s">
        <v>72</v>
      </c>
      <c r="AY129" s="203" t="s">
        <v>145</v>
      </c>
    </row>
    <row r="130" spans="1:65" s="14" customFormat="1" ht="11.25">
      <c r="B130" s="204"/>
      <c r="C130" s="205"/>
      <c r="D130" s="194" t="s">
        <v>161</v>
      </c>
      <c r="E130" s="206" t="s">
        <v>19</v>
      </c>
      <c r="F130" s="207" t="s">
        <v>208</v>
      </c>
      <c r="G130" s="205"/>
      <c r="H130" s="206" t="s">
        <v>19</v>
      </c>
      <c r="I130" s="208"/>
      <c r="J130" s="205"/>
      <c r="K130" s="205"/>
      <c r="L130" s="209"/>
      <c r="M130" s="210"/>
      <c r="N130" s="211"/>
      <c r="O130" s="211"/>
      <c r="P130" s="211"/>
      <c r="Q130" s="211"/>
      <c r="R130" s="211"/>
      <c r="S130" s="211"/>
      <c r="T130" s="212"/>
      <c r="AT130" s="213" t="s">
        <v>161</v>
      </c>
      <c r="AU130" s="213" t="s">
        <v>82</v>
      </c>
      <c r="AV130" s="14" t="s">
        <v>80</v>
      </c>
      <c r="AW130" s="14" t="s">
        <v>33</v>
      </c>
      <c r="AX130" s="14" t="s">
        <v>72</v>
      </c>
      <c r="AY130" s="213" t="s">
        <v>145</v>
      </c>
    </row>
    <row r="131" spans="1:65" s="13" customFormat="1" ht="11.25">
      <c r="B131" s="192"/>
      <c r="C131" s="193"/>
      <c r="D131" s="194" t="s">
        <v>161</v>
      </c>
      <c r="E131" s="195" t="s">
        <v>19</v>
      </c>
      <c r="F131" s="196" t="s">
        <v>209</v>
      </c>
      <c r="G131" s="193"/>
      <c r="H131" s="197">
        <v>2.9</v>
      </c>
      <c r="I131" s="198"/>
      <c r="J131" s="193"/>
      <c r="K131" s="193"/>
      <c r="L131" s="199"/>
      <c r="M131" s="200"/>
      <c r="N131" s="201"/>
      <c r="O131" s="201"/>
      <c r="P131" s="201"/>
      <c r="Q131" s="201"/>
      <c r="R131" s="201"/>
      <c r="S131" s="201"/>
      <c r="T131" s="202"/>
      <c r="AT131" s="203" t="s">
        <v>161</v>
      </c>
      <c r="AU131" s="203" t="s">
        <v>82</v>
      </c>
      <c r="AV131" s="13" t="s">
        <v>82</v>
      </c>
      <c r="AW131" s="13" t="s">
        <v>33</v>
      </c>
      <c r="AX131" s="13" t="s">
        <v>72</v>
      </c>
      <c r="AY131" s="203" t="s">
        <v>145</v>
      </c>
    </row>
    <row r="132" spans="1:65" s="14" customFormat="1" ht="11.25">
      <c r="B132" s="204"/>
      <c r="C132" s="205"/>
      <c r="D132" s="194" t="s">
        <v>161</v>
      </c>
      <c r="E132" s="206" t="s">
        <v>19</v>
      </c>
      <c r="F132" s="207" t="s">
        <v>210</v>
      </c>
      <c r="G132" s="205"/>
      <c r="H132" s="206" t="s">
        <v>19</v>
      </c>
      <c r="I132" s="208"/>
      <c r="J132" s="205"/>
      <c r="K132" s="205"/>
      <c r="L132" s="209"/>
      <c r="M132" s="210"/>
      <c r="N132" s="211"/>
      <c r="O132" s="211"/>
      <c r="P132" s="211"/>
      <c r="Q132" s="211"/>
      <c r="R132" s="211"/>
      <c r="S132" s="211"/>
      <c r="T132" s="212"/>
      <c r="AT132" s="213" t="s">
        <v>161</v>
      </c>
      <c r="AU132" s="213" t="s">
        <v>82</v>
      </c>
      <c r="AV132" s="14" t="s">
        <v>80</v>
      </c>
      <c r="AW132" s="14" t="s">
        <v>33</v>
      </c>
      <c r="AX132" s="14" t="s">
        <v>72</v>
      </c>
      <c r="AY132" s="213" t="s">
        <v>145</v>
      </c>
    </row>
    <row r="133" spans="1:65" s="13" customFormat="1" ht="11.25">
      <c r="B133" s="192"/>
      <c r="C133" s="193"/>
      <c r="D133" s="194" t="s">
        <v>161</v>
      </c>
      <c r="E133" s="195" t="s">
        <v>19</v>
      </c>
      <c r="F133" s="196" t="s">
        <v>209</v>
      </c>
      <c r="G133" s="193"/>
      <c r="H133" s="197">
        <v>2.9</v>
      </c>
      <c r="I133" s="198"/>
      <c r="J133" s="193"/>
      <c r="K133" s="193"/>
      <c r="L133" s="199"/>
      <c r="M133" s="200"/>
      <c r="N133" s="201"/>
      <c r="O133" s="201"/>
      <c r="P133" s="201"/>
      <c r="Q133" s="201"/>
      <c r="R133" s="201"/>
      <c r="S133" s="201"/>
      <c r="T133" s="202"/>
      <c r="AT133" s="203" t="s">
        <v>161</v>
      </c>
      <c r="AU133" s="203" t="s">
        <v>82</v>
      </c>
      <c r="AV133" s="13" t="s">
        <v>82</v>
      </c>
      <c r="AW133" s="13" t="s">
        <v>33</v>
      </c>
      <c r="AX133" s="13" t="s">
        <v>72</v>
      </c>
      <c r="AY133" s="203" t="s">
        <v>145</v>
      </c>
    </row>
    <row r="134" spans="1:65" s="15" customFormat="1" ht="11.25">
      <c r="B134" s="214"/>
      <c r="C134" s="215"/>
      <c r="D134" s="194" t="s">
        <v>161</v>
      </c>
      <c r="E134" s="216" t="s">
        <v>19</v>
      </c>
      <c r="F134" s="217" t="s">
        <v>176</v>
      </c>
      <c r="G134" s="215"/>
      <c r="H134" s="218">
        <v>20.9</v>
      </c>
      <c r="I134" s="219"/>
      <c r="J134" s="215"/>
      <c r="K134" s="215"/>
      <c r="L134" s="220"/>
      <c r="M134" s="221"/>
      <c r="N134" s="222"/>
      <c r="O134" s="222"/>
      <c r="P134" s="222"/>
      <c r="Q134" s="222"/>
      <c r="R134" s="222"/>
      <c r="S134" s="222"/>
      <c r="T134" s="223"/>
      <c r="AT134" s="224" t="s">
        <v>161</v>
      </c>
      <c r="AU134" s="224" t="s">
        <v>82</v>
      </c>
      <c r="AV134" s="15" t="s">
        <v>152</v>
      </c>
      <c r="AW134" s="15" t="s">
        <v>33</v>
      </c>
      <c r="AX134" s="15" t="s">
        <v>80</v>
      </c>
      <c r="AY134" s="224" t="s">
        <v>145</v>
      </c>
    </row>
    <row r="135" spans="1:65" s="2" customFormat="1" ht="21.75" customHeight="1">
      <c r="A135" s="35"/>
      <c r="B135" s="36"/>
      <c r="C135" s="174" t="s">
        <v>211</v>
      </c>
      <c r="D135" s="174" t="s">
        <v>148</v>
      </c>
      <c r="E135" s="175" t="s">
        <v>212</v>
      </c>
      <c r="F135" s="176" t="s">
        <v>213</v>
      </c>
      <c r="G135" s="177" t="s">
        <v>156</v>
      </c>
      <c r="H135" s="178">
        <v>1.35</v>
      </c>
      <c r="I135" s="179"/>
      <c r="J135" s="180">
        <f>ROUND(I135*H135,2)</f>
        <v>0</v>
      </c>
      <c r="K135" s="176" t="s">
        <v>157</v>
      </c>
      <c r="L135" s="40"/>
      <c r="M135" s="181" t="s">
        <v>19</v>
      </c>
      <c r="N135" s="182" t="s">
        <v>43</v>
      </c>
      <c r="O135" s="65"/>
      <c r="P135" s="183">
        <f>O135*H135</f>
        <v>0</v>
      </c>
      <c r="Q135" s="183">
        <v>0</v>
      </c>
      <c r="R135" s="183">
        <f>Q135*H135</f>
        <v>0</v>
      </c>
      <c r="S135" s="183">
        <v>5.8999999999999997E-2</v>
      </c>
      <c r="T135" s="184">
        <f>S135*H135</f>
        <v>7.9649999999999999E-2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5" t="s">
        <v>152</v>
      </c>
      <c r="AT135" s="185" t="s">
        <v>148</v>
      </c>
      <c r="AU135" s="185" t="s">
        <v>82</v>
      </c>
      <c r="AY135" s="18" t="s">
        <v>145</v>
      </c>
      <c r="BE135" s="186">
        <f>IF(N135="základní",J135,0)</f>
        <v>0</v>
      </c>
      <c r="BF135" s="186">
        <f>IF(N135="snížená",J135,0)</f>
        <v>0</v>
      </c>
      <c r="BG135" s="186">
        <f>IF(N135="zákl. přenesená",J135,0)</f>
        <v>0</v>
      </c>
      <c r="BH135" s="186">
        <f>IF(N135="sníž. přenesená",J135,0)</f>
        <v>0</v>
      </c>
      <c r="BI135" s="186">
        <f>IF(N135="nulová",J135,0)</f>
        <v>0</v>
      </c>
      <c r="BJ135" s="18" t="s">
        <v>80</v>
      </c>
      <c r="BK135" s="186">
        <f>ROUND(I135*H135,2)</f>
        <v>0</v>
      </c>
      <c r="BL135" s="18" t="s">
        <v>152</v>
      </c>
      <c r="BM135" s="185" t="s">
        <v>214</v>
      </c>
    </row>
    <row r="136" spans="1:65" s="2" customFormat="1" ht="11.25">
      <c r="A136" s="35"/>
      <c r="B136" s="36"/>
      <c r="C136" s="37"/>
      <c r="D136" s="187" t="s">
        <v>159</v>
      </c>
      <c r="E136" s="37"/>
      <c r="F136" s="188" t="s">
        <v>215</v>
      </c>
      <c r="G136" s="37"/>
      <c r="H136" s="37"/>
      <c r="I136" s="189"/>
      <c r="J136" s="37"/>
      <c r="K136" s="37"/>
      <c r="L136" s="40"/>
      <c r="M136" s="190"/>
      <c r="N136" s="191"/>
      <c r="O136" s="65"/>
      <c r="P136" s="65"/>
      <c r="Q136" s="65"/>
      <c r="R136" s="65"/>
      <c r="S136" s="65"/>
      <c r="T136" s="66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159</v>
      </c>
      <c r="AU136" s="18" t="s">
        <v>82</v>
      </c>
    </row>
    <row r="137" spans="1:65" s="14" customFormat="1" ht="11.25">
      <c r="B137" s="204"/>
      <c r="C137" s="205"/>
      <c r="D137" s="194" t="s">
        <v>161</v>
      </c>
      <c r="E137" s="206" t="s">
        <v>19</v>
      </c>
      <c r="F137" s="207" t="s">
        <v>205</v>
      </c>
      <c r="G137" s="205"/>
      <c r="H137" s="206" t="s">
        <v>19</v>
      </c>
      <c r="I137" s="208"/>
      <c r="J137" s="205"/>
      <c r="K137" s="205"/>
      <c r="L137" s="209"/>
      <c r="M137" s="210"/>
      <c r="N137" s="211"/>
      <c r="O137" s="211"/>
      <c r="P137" s="211"/>
      <c r="Q137" s="211"/>
      <c r="R137" s="211"/>
      <c r="S137" s="211"/>
      <c r="T137" s="212"/>
      <c r="AT137" s="213" t="s">
        <v>161</v>
      </c>
      <c r="AU137" s="213" t="s">
        <v>82</v>
      </c>
      <c r="AV137" s="14" t="s">
        <v>80</v>
      </c>
      <c r="AW137" s="14" t="s">
        <v>33</v>
      </c>
      <c r="AX137" s="14" t="s">
        <v>72</v>
      </c>
      <c r="AY137" s="213" t="s">
        <v>145</v>
      </c>
    </row>
    <row r="138" spans="1:65" s="13" customFormat="1" ht="11.25">
      <c r="B138" s="192"/>
      <c r="C138" s="193"/>
      <c r="D138" s="194" t="s">
        <v>161</v>
      </c>
      <c r="E138" s="195" t="s">
        <v>19</v>
      </c>
      <c r="F138" s="196" t="s">
        <v>216</v>
      </c>
      <c r="G138" s="193"/>
      <c r="H138" s="197">
        <v>1.35</v>
      </c>
      <c r="I138" s="198"/>
      <c r="J138" s="193"/>
      <c r="K138" s="193"/>
      <c r="L138" s="199"/>
      <c r="M138" s="200"/>
      <c r="N138" s="201"/>
      <c r="O138" s="201"/>
      <c r="P138" s="201"/>
      <c r="Q138" s="201"/>
      <c r="R138" s="201"/>
      <c r="S138" s="201"/>
      <c r="T138" s="202"/>
      <c r="AT138" s="203" t="s">
        <v>161</v>
      </c>
      <c r="AU138" s="203" t="s">
        <v>82</v>
      </c>
      <c r="AV138" s="13" t="s">
        <v>82</v>
      </c>
      <c r="AW138" s="13" t="s">
        <v>33</v>
      </c>
      <c r="AX138" s="13" t="s">
        <v>72</v>
      </c>
      <c r="AY138" s="203" t="s">
        <v>145</v>
      </c>
    </row>
    <row r="139" spans="1:65" s="15" customFormat="1" ht="11.25">
      <c r="B139" s="214"/>
      <c r="C139" s="215"/>
      <c r="D139" s="194" t="s">
        <v>161</v>
      </c>
      <c r="E139" s="216" t="s">
        <v>19</v>
      </c>
      <c r="F139" s="217" t="s">
        <v>176</v>
      </c>
      <c r="G139" s="215"/>
      <c r="H139" s="218">
        <v>1.35</v>
      </c>
      <c r="I139" s="219"/>
      <c r="J139" s="215"/>
      <c r="K139" s="215"/>
      <c r="L139" s="220"/>
      <c r="M139" s="221"/>
      <c r="N139" s="222"/>
      <c r="O139" s="222"/>
      <c r="P139" s="222"/>
      <c r="Q139" s="222"/>
      <c r="R139" s="222"/>
      <c r="S139" s="222"/>
      <c r="T139" s="223"/>
      <c r="AT139" s="224" t="s">
        <v>161</v>
      </c>
      <c r="AU139" s="224" t="s">
        <v>82</v>
      </c>
      <c r="AV139" s="15" t="s">
        <v>152</v>
      </c>
      <c r="AW139" s="15" t="s">
        <v>33</v>
      </c>
      <c r="AX139" s="15" t="s">
        <v>80</v>
      </c>
      <c r="AY139" s="224" t="s">
        <v>145</v>
      </c>
    </row>
    <row r="140" spans="1:65" s="2" customFormat="1" ht="21.75" customHeight="1">
      <c r="A140" s="35"/>
      <c r="B140" s="36"/>
      <c r="C140" s="174" t="s">
        <v>146</v>
      </c>
      <c r="D140" s="174" t="s">
        <v>148</v>
      </c>
      <c r="E140" s="175" t="s">
        <v>217</v>
      </c>
      <c r="F140" s="176" t="s">
        <v>218</v>
      </c>
      <c r="G140" s="177" t="s">
        <v>156</v>
      </c>
      <c r="H140" s="178">
        <v>7.4249999999999998</v>
      </c>
      <c r="I140" s="179"/>
      <c r="J140" s="180">
        <f>ROUND(I140*H140,2)</f>
        <v>0</v>
      </c>
      <c r="K140" s="176" t="s">
        <v>157</v>
      </c>
      <c r="L140" s="40"/>
      <c r="M140" s="181" t="s">
        <v>19</v>
      </c>
      <c r="N140" s="182" t="s">
        <v>43</v>
      </c>
      <c r="O140" s="65"/>
      <c r="P140" s="183">
        <f>O140*H140</f>
        <v>0</v>
      </c>
      <c r="Q140" s="183">
        <v>0</v>
      </c>
      <c r="R140" s="183">
        <f>Q140*H140</f>
        <v>0</v>
      </c>
      <c r="S140" s="183">
        <v>4.2999999999999997E-2</v>
      </c>
      <c r="T140" s="184">
        <f>S140*H140</f>
        <v>0.31927499999999998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5" t="s">
        <v>152</v>
      </c>
      <c r="AT140" s="185" t="s">
        <v>148</v>
      </c>
      <c r="AU140" s="185" t="s">
        <v>82</v>
      </c>
      <c r="AY140" s="18" t="s">
        <v>145</v>
      </c>
      <c r="BE140" s="186">
        <f>IF(N140="základní",J140,0)</f>
        <v>0</v>
      </c>
      <c r="BF140" s="186">
        <f>IF(N140="snížená",J140,0)</f>
        <v>0</v>
      </c>
      <c r="BG140" s="186">
        <f>IF(N140="zákl. přenesená",J140,0)</f>
        <v>0</v>
      </c>
      <c r="BH140" s="186">
        <f>IF(N140="sníž. přenesená",J140,0)</f>
        <v>0</v>
      </c>
      <c r="BI140" s="186">
        <f>IF(N140="nulová",J140,0)</f>
        <v>0</v>
      </c>
      <c r="BJ140" s="18" t="s">
        <v>80</v>
      </c>
      <c r="BK140" s="186">
        <f>ROUND(I140*H140,2)</f>
        <v>0</v>
      </c>
      <c r="BL140" s="18" t="s">
        <v>152</v>
      </c>
      <c r="BM140" s="185" t="s">
        <v>219</v>
      </c>
    </row>
    <row r="141" spans="1:65" s="2" customFormat="1" ht="11.25">
      <c r="A141" s="35"/>
      <c r="B141" s="36"/>
      <c r="C141" s="37"/>
      <c r="D141" s="187" t="s">
        <v>159</v>
      </c>
      <c r="E141" s="37"/>
      <c r="F141" s="188" t="s">
        <v>220</v>
      </c>
      <c r="G141" s="37"/>
      <c r="H141" s="37"/>
      <c r="I141" s="189"/>
      <c r="J141" s="37"/>
      <c r="K141" s="37"/>
      <c r="L141" s="40"/>
      <c r="M141" s="190"/>
      <c r="N141" s="191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159</v>
      </c>
      <c r="AU141" s="18" t="s">
        <v>82</v>
      </c>
    </row>
    <row r="142" spans="1:65" s="14" customFormat="1" ht="11.25">
      <c r="B142" s="204"/>
      <c r="C142" s="205"/>
      <c r="D142" s="194" t="s">
        <v>161</v>
      </c>
      <c r="E142" s="206" t="s">
        <v>19</v>
      </c>
      <c r="F142" s="207" t="s">
        <v>221</v>
      </c>
      <c r="G142" s="205"/>
      <c r="H142" s="206" t="s">
        <v>19</v>
      </c>
      <c r="I142" s="208"/>
      <c r="J142" s="205"/>
      <c r="K142" s="205"/>
      <c r="L142" s="209"/>
      <c r="M142" s="210"/>
      <c r="N142" s="211"/>
      <c r="O142" s="211"/>
      <c r="P142" s="211"/>
      <c r="Q142" s="211"/>
      <c r="R142" s="211"/>
      <c r="S142" s="211"/>
      <c r="T142" s="212"/>
      <c r="AT142" s="213" t="s">
        <v>161</v>
      </c>
      <c r="AU142" s="213" t="s">
        <v>82</v>
      </c>
      <c r="AV142" s="14" t="s">
        <v>80</v>
      </c>
      <c r="AW142" s="14" t="s">
        <v>33</v>
      </c>
      <c r="AX142" s="14" t="s">
        <v>72</v>
      </c>
      <c r="AY142" s="213" t="s">
        <v>145</v>
      </c>
    </row>
    <row r="143" spans="1:65" s="13" customFormat="1" ht="11.25">
      <c r="B143" s="192"/>
      <c r="C143" s="193"/>
      <c r="D143" s="194" t="s">
        <v>161</v>
      </c>
      <c r="E143" s="195" t="s">
        <v>19</v>
      </c>
      <c r="F143" s="196" t="s">
        <v>222</v>
      </c>
      <c r="G143" s="193"/>
      <c r="H143" s="197">
        <v>7.4249999999999998</v>
      </c>
      <c r="I143" s="198"/>
      <c r="J143" s="193"/>
      <c r="K143" s="193"/>
      <c r="L143" s="199"/>
      <c r="M143" s="200"/>
      <c r="N143" s="201"/>
      <c r="O143" s="201"/>
      <c r="P143" s="201"/>
      <c r="Q143" s="201"/>
      <c r="R143" s="201"/>
      <c r="S143" s="201"/>
      <c r="T143" s="202"/>
      <c r="AT143" s="203" t="s">
        <v>161</v>
      </c>
      <c r="AU143" s="203" t="s">
        <v>82</v>
      </c>
      <c r="AV143" s="13" t="s">
        <v>82</v>
      </c>
      <c r="AW143" s="13" t="s">
        <v>33</v>
      </c>
      <c r="AX143" s="13" t="s">
        <v>80</v>
      </c>
      <c r="AY143" s="203" t="s">
        <v>145</v>
      </c>
    </row>
    <row r="144" spans="1:65" s="2" customFormat="1" ht="24.2" customHeight="1">
      <c r="A144" s="35"/>
      <c r="B144" s="36"/>
      <c r="C144" s="174" t="s">
        <v>223</v>
      </c>
      <c r="D144" s="174" t="s">
        <v>148</v>
      </c>
      <c r="E144" s="175" t="s">
        <v>224</v>
      </c>
      <c r="F144" s="176" t="s">
        <v>225</v>
      </c>
      <c r="G144" s="177" t="s">
        <v>226</v>
      </c>
      <c r="H144" s="178">
        <v>4</v>
      </c>
      <c r="I144" s="179"/>
      <c r="J144" s="180">
        <f>ROUND(I144*H144,2)</f>
        <v>0</v>
      </c>
      <c r="K144" s="176" t="s">
        <v>19</v>
      </c>
      <c r="L144" s="40"/>
      <c r="M144" s="181" t="s">
        <v>19</v>
      </c>
      <c r="N144" s="182" t="s">
        <v>43</v>
      </c>
      <c r="O144" s="65"/>
      <c r="P144" s="183">
        <f>O144*H144</f>
        <v>0</v>
      </c>
      <c r="Q144" s="183">
        <v>0</v>
      </c>
      <c r="R144" s="183">
        <f>Q144*H144</f>
        <v>0</v>
      </c>
      <c r="S144" s="183">
        <v>0.09</v>
      </c>
      <c r="T144" s="184">
        <f>S144*H144</f>
        <v>0.36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5" t="s">
        <v>152</v>
      </c>
      <c r="AT144" s="185" t="s">
        <v>148</v>
      </c>
      <c r="AU144" s="185" t="s">
        <v>82</v>
      </c>
      <c r="AY144" s="18" t="s">
        <v>145</v>
      </c>
      <c r="BE144" s="186">
        <f>IF(N144="základní",J144,0)</f>
        <v>0</v>
      </c>
      <c r="BF144" s="186">
        <f>IF(N144="snížená",J144,0)</f>
        <v>0</v>
      </c>
      <c r="BG144" s="186">
        <f>IF(N144="zákl. přenesená",J144,0)</f>
        <v>0</v>
      </c>
      <c r="BH144" s="186">
        <f>IF(N144="sníž. přenesená",J144,0)</f>
        <v>0</v>
      </c>
      <c r="BI144" s="186">
        <f>IF(N144="nulová",J144,0)</f>
        <v>0</v>
      </c>
      <c r="BJ144" s="18" t="s">
        <v>80</v>
      </c>
      <c r="BK144" s="186">
        <f>ROUND(I144*H144,2)</f>
        <v>0</v>
      </c>
      <c r="BL144" s="18" t="s">
        <v>152</v>
      </c>
      <c r="BM144" s="185" t="s">
        <v>227</v>
      </c>
    </row>
    <row r="145" spans="1:65" s="14" customFormat="1" ht="11.25">
      <c r="B145" s="204"/>
      <c r="C145" s="205"/>
      <c r="D145" s="194" t="s">
        <v>161</v>
      </c>
      <c r="E145" s="206" t="s">
        <v>19</v>
      </c>
      <c r="F145" s="207" t="s">
        <v>228</v>
      </c>
      <c r="G145" s="205"/>
      <c r="H145" s="206" t="s">
        <v>19</v>
      </c>
      <c r="I145" s="208"/>
      <c r="J145" s="205"/>
      <c r="K145" s="205"/>
      <c r="L145" s="209"/>
      <c r="M145" s="210"/>
      <c r="N145" s="211"/>
      <c r="O145" s="211"/>
      <c r="P145" s="211"/>
      <c r="Q145" s="211"/>
      <c r="R145" s="211"/>
      <c r="S145" s="211"/>
      <c r="T145" s="212"/>
      <c r="AT145" s="213" t="s">
        <v>161</v>
      </c>
      <c r="AU145" s="213" t="s">
        <v>82</v>
      </c>
      <c r="AV145" s="14" t="s">
        <v>80</v>
      </c>
      <c r="AW145" s="14" t="s">
        <v>33</v>
      </c>
      <c r="AX145" s="14" t="s">
        <v>72</v>
      </c>
      <c r="AY145" s="213" t="s">
        <v>145</v>
      </c>
    </row>
    <row r="146" spans="1:65" s="14" customFormat="1" ht="11.25">
      <c r="B146" s="204"/>
      <c r="C146" s="205"/>
      <c r="D146" s="194" t="s">
        <v>161</v>
      </c>
      <c r="E146" s="206" t="s">
        <v>19</v>
      </c>
      <c r="F146" s="207" t="s">
        <v>229</v>
      </c>
      <c r="G146" s="205"/>
      <c r="H146" s="206" t="s">
        <v>19</v>
      </c>
      <c r="I146" s="208"/>
      <c r="J146" s="205"/>
      <c r="K146" s="205"/>
      <c r="L146" s="209"/>
      <c r="M146" s="210"/>
      <c r="N146" s="211"/>
      <c r="O146" s="211"/>
      <c r="P146" s="211"/>
      <c r="Q146" s="211"/>
      <c r="R146" s="211"/>
      <c r="S146" s="211"/>
      <c r="T146" s="212"/>
      <c r="AT146" s="213" t="s">
        <v>161</v>
      </c>
      <c r="AU146" s="213" t="s">
        <v>82</v>
      </c>
      <c r="AV146" s="14" t="s">
        <v>80</v>
      </c>
      <c r="AW146" s="14" t="s">
        <v>33</v>
      </c>
      <c r="AX146" s="14" t="s">
        <v>72</v>
      </c>
      <c r="AY146" s="213" t="s">
        <v>145</v>
      </c>
    </row>
    <row r="147" spans="1:65" s="13" customFormat="1" ht="11.25">
      <c r="B147" s="192"/>
      <c r="C147" s="193"/>
      <c r="D147" s="194" t="s">
        <v>161</v>
      </c>
      <c r="E147" s="195" t="s">
        <v>19</v>
      </c>
      <c r="F147" s="196" t="s">
        <v>152</v>
      </c>
      <c r="G147" s="193"/>
      <c r="H147" s="197">
        <v>4</v>
      </c>
      <c r="I147" s="198"/>
      <c r="J147" s="193"/>
      <c r="K147" s="193"/>
      <c r="L147" s="199"/>
      <c r="M147" s="200"/>
      <c r="N147" s="201"/>
      <c r="O147" s="201"/>
      <c r="P147" s="201"/>
      <c r="Q147" s="201"/>
      <c r="R147" s="201"/>
      <c r="S147" s="201"/>
      <c r="T147" s="202"/>
      <c r="AT147" s="203" t="s">
        <v>161</v>
      </c>
      <c r="AU147" s="203" t="s">
        <v>82</v>
      </c>
      <c r="AV147" s="13" t="s">
        <v>82</v>
      </c>
      <c r="AW147" s="13" t="s">
        <v>33</v>
      </c>
      <c r="AX147" s="13" t="s">
        <v>80</v>
      </c>
      <c r="AY147" s="203" t="s">
        <v>145</v>
      </c>
    </row>
    <row r="148" spans="1:65" s="2" customFormat="1" ht="24.2" customHeight="1">
      <c r="A148" s="35"/>
      <c r="B148" s="36"/>
      <c r="C148" s="174" t="s">
        <v>230</v>
      </c>
      <c r="D148" s="174" t="s">
        <v>148</v>
      </c>
      <c r="E148" s="175" t="s">
        <v>231</v>
      </c>
      <c r="F148" s="176" t="s">
        <v>232</v>
      </c>
      <c r="G148" s="177" t="s">
        <v>233</v>
      </c>
      <c r="H148" s="178">
        <v>60</v>
      </c>
      <c r="I148" s="179"/>
      <c r="J148" s="180">
        <f>ROUND(I148*H148,2)</f>
        <v>0</v>
      </c>
      <c r="K148" s="176" t="s">
        <v>157</v>
      </c>
      <c r="L148" s="40"/>
      <c r="M148" s="181" t="s">
        <v>19</v>
      </c>
      <c r="N148" s="182" t="s">
        <v>43</v>
      </c>
      <c r="O148" s="65"/>
      <c r="P148" s="183">
        <f>O148*H148</f>
        <v>0</v>
      </c>
      <c r="Q148" s="183">
        <v>0</v>
      </c>
      <c r="R148" s="183">
        <f>Q148*H148</f>
        <v>0</v>
      </c>
      <c r="S148" s="183">
        <v>2.1999999999999999E-2</v>
      </c>
      <c r="T148" s="184">
        <f>S148*H148</f>
        <v>1.3199999999999998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5" t="s">
        <v>152</v>
      </c>
      <c r="AT148" s="185" t="s">
        <v>148</v>
      </c>
      <c r="AU148" s="185" t="s">
        <v>82</v>
      </c>
      <c r="AY148" s="18" t="s">
        <v>145</v>
      </c>
      <c r="BE148" s="186">
        <f>IF(N148="základní",J148,0)</f>
        <v>0</v>
      </c>
      <c r="BF148" s="186">
        <f>IF(N148="snížená",J148,0)</f>
        <v>0</v>
      </c>
      <c r="BG148" s="186">
        <f>IF(N148="zákl. přenesená",J148,0)</f>
        <v>0</v>
      </c>
      <c r="BH148" s="186">
        <f>IF(N148="sníž. přenesená",J148,0)</f>
        <v>0</v>
      </c>
      <c r="BI148" s="186">
        <f>IF(N148="nulová",J148,0)</f>
        <v>0</v>
      </c>
      <c r="BJ148" s="18" t="s">
        <v>80</v>
      </c>
      <c r="BK148" s="186">
        <f>ROUND(I148*H148,2)</f>
        <v>0</v>
      </c>
      <c r="BL148" s="18" t="s">
        <v>152</v>
      </c>
      <c r="BM148" s="185" t="s">
        <v>234</v>
      </c>
    </row>
    <row r="149" spans="1:65" s="2" customFormat="1" ht="11.25">
      <c r="A149" s="35"/>
      <c r="B149" s="36"/>
      <c r="C149" s="37"/>
      <c r="D149" s="187" t="s">
        <v>159</v>
      </c>
      <c r="E149" s="37"/>
      <c r="F149" s="188" t="s">
        <v>235</v>
      </c>
      <c r="G149" s="37"/>
      <c r="H149" s="37"/>
      <c r="I149" s="189"/>
      <c r="J149" s="37"/>
      <c r="K149" s="37"/>
      <c r="L149" s="40"/>
      <c r="M149" s="190"/>
      <c r="N149" s="191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159</v>
      </c>
      <c r="AU149" s="18" t="s">
        <v>82</v>
      </c>
    </row>
    <row r="150" spans="1:65" s="14" customFormat="1" ht="11.25">
      <c r="B150" s="204"/>
      <c r="C150" s="205"/>
      <c r="D150" s="194" t="s">
        <v>161</v>
      </c>
      <c r="E150" s="206" t="s">
        <v>19</v>
      </c>
      <c r="F150" s="207" t="s">
        <v>236</v>
      </c>
      <c r="G150" s="205"/>
      <c r="H150" s="206" t="s">
        <v>19</v>
      </c>
      <c r="I150" s="208"/>
      <c r="J150" s="205"/>
      <c r="K150" s="205"/>
      <c r="L150" s="209"/>
      <c r="M150" s="210"/>
      <c r="N150" s="211"/>
      <c r="O150" s="211"/>
      <c r="P150" s="211"/>
      <c r="Q150" s="211"/>
      <c r="R150" s="211"/>
      <c r="S150" s="211"/>
      <c r="T150" s="212"/>
      <c r="AT150" s="213" t="s">
        <v>161</v>
      </c>
      <c r="AU150" s="213" t="s">
        <v>82</v>
      </c>
      <c r="AV150" s="14" t="s">
        <v>80</v>
      </c>
      <c r="AW150" s="14" t="s">
        <v>33</v>
      </c>
      <c r="AX150" s="14" t="s">
        <v>72</v>
      </c>
      <c r="AY150" s="213" t="s">
        <v>145</v>
      </c>
    </row>
    <row r="151" spans="1:65" s="13" customFormat="1" ht="11.25">
      <c r="B151" s="192"/>
      <c r="C151" s="193"/>
      <c r="D151" s="194" t="s">
        <v>161</v>
      </c>
      <c r="E151" s="195" t="s">
        <v>19</v>
      </c>
      <c r="F151" s="196" t="s">
        <v>237</v>
      </c>
      <c r="G151" s="193"/>
      <c r="H151" s="197">
        <v>60</v>
      </c>
      <c r="I151" s="198"/>
      <c r="J151" s="193"/>
      <c r="K151" s="193"/>
      <c r="L151" s="199"/>
      <c r="M151" s="200"/>
      <c r="N151" s="201"/>
      <c r="O151" s="201"/>
      <c r="P151" s="201"/>
      <c r="Q151" s="201"/>
      <c r="R151" s="201"/>
      <c r="S151" s="201"/>
      <c r="T151" s="202"/>
      <c r="AT151" s="203" t="s">
        <v>161</v>
      </c>
      <c r="AU151" s="203" t="s">
        <v>82</v>
      </c>
      <c r="AV151" s="13" t="s">
        <v>82</v>
      </c>
      <c r="AW151" s="13" t="s">
        <v>33</v>
      </c>
      <c r="AX151" s="13" t="s">
        <v>80</v>
      </c>
      <c r="AY151" s="203" t="s">
        <v>145</v>
      </c>
    </row>
    <row r="152" spans="1:65" s="2" customFormat="1" ht="24.2" customHeight="1">
      <c r="A152" s="35"/>
      <c r="B152" s="36"/>
      <c r="C152" s="174" t="s">
        <v>238</v>
      </c>
      <c r="D152" s="174" t="s">
        <v>148</v>
      </c>
      <c r="E152" s="175" t="s">
        <v>239</v>
      </c>
      <c r="F152" s="176" t="s">
        <v>240</v>
      </c>
      <c r="G152" s="177" t="s">
        <v>156</v>
      </c>
      <c r="H152" s="178">
        <v>134.69999999999999</v>
      </c>
      <c r="I152" s="179"/>
      <c r="J152" s="180">
        <f>ROUND(I152*H152,2)</f>
        <v>0</v>
      </c>
      <c r="K152" s="176" t="s">
        <v>157</v>
      </c>
      <c r="L152" s="40"/>
      <c r="M152" s="181" t="s">
        <v>19</v>
      </c>
      <c r="N152" s="182" t="s">
        <v>43</v>
      </c>
      <c r="O152" s="65"/>
      <c r="P152" s="183">
        <f>O152*H152</f>
        <v>0</v>
      </c>
      <c r="Q152" s="183">
        <v>0</v>
      </c>
      <c r="R152" s="183">
        <f>Q152*H152</f>
        <v>0</v>
      </c>
      <c r="S152" s="183">
        <v>6.8000000000000005E-2</v>
      </c>
      <c r="T152" s="184">
        <f>S152*H152</f>
        <v>9.1595999999999993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5" t="s">
        <v>152</v>
      </c>
      <c r="AT152" s="185" t="s">
        <v>148</v>
      </c>
      <c r="AU152" s="185" t="s">
        <v>82</v>
      </c>
      <c r="AY152" s="18" t="s">
        <v>145</v>
      </c>
      <c r="BE152" s="186">
        <f>IF(N152="základní",J152,0)</f>
        <v>0</v>
      </c>
      <c r="BF152" s="186">
        <f>IF(N152="snížená",J152,0)</f>
        <v>0</v>
      </c>
      <c r="BG152" s="186">
        <f>IF(N152="zákl. přenesená",J152,0)</f>
        <v>0</v>
      </c>
      <c r="BH152" s="186">
        <f>IF(N152="sníž. přenesená",J152,0)</f>
        <v>0</v>
      </c>
      <c r="BI152" s="186">
        <f>IF(N152="nulová",J152,0)</f>
        <v>0</v>
      </c>
      <c r="BJ152" s="18" t="s">
        <v>80</v>
      </c>
      <c r="BK152" s="186">
        <f>ROUND(I152*H152,2)</f>
        <v>0</v>
      </c>
      <c r="BL152" s="18" t="s">
        <v>152</v>
      </c>
      <c r="BM152" s="185" t="s">
        <v>241</v>
      </c>
    </row>
    <row r="153" spans="1:65" s="2" customFormat="1" ht="11.25">
      <c r="A153" s="35"/>
      <c r="B153" s="36"/>
      <c r="C153" s="37"/>
      <c r="D153" s="187" t="s">
        <v>159</v>
      </c>
      <c r="E153" s="37"/>
      <c r="F153" s="188" t="s">
        <v>242</v>
      </c>
      <c r="G153" s="37"/>
      <c r="H153" s="37"/>
      <c r="I153" s="189"/>
      <c r="J153" s="37"/>
      <c r="K153" s="37"/>
      <c r="L153" s="40"/>
      <c r="M153" s="190"/>
      <c r="N153" s="191"/>
      <c r="O153" s="65"/>
      <c r="P153" s="65"/>
      <c r="Q153" s="65"/>
      <c r="R153" s="65"/>
      <c r="S153" s="65"/>
      <c r="T153" s="66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159</v>
      </c>
      <c r="AU153" s="18" t="s">
        <v>82</v>
      </c>
    </row>
    <row r="154" spans="1:65" s="14" customFormat="1" ht="11.25">
      <c r="B154" s="204"/>
      <c r="C154" s="205"/>
      <c r="D154" s="194" t="s">
        <v>161</v>
      </c>
      <c r="E154" s="206" t="s">
        <v>19</v>
      </c>
      <c r="F154" s="207" t="s">
        <v>168</v>
      </c>
      <c r="G154" s="205"/>
      <c r="H154" s="206" t="s">
        <v>19</v>
      </c>
      <c r="I154" s="208"/>
      <c r="J154" s="205"/>
      <c r="K154" s="205"/>
      <c r="L154" s="209"/>
      <c r="M154" s="210"/>
      <c r="N154" s="211"/>
      <c r="O154" s="211"/>
      <c r="P154" s="211"/>
      <c r="Q154" s="211"/>
      <c r="R154" s="211"/>
      <c r="S154" s="211"/>
      <c r="T154" s="212"/>
      <c r="AT154" s="213" t="s">
        <v>161</v>
      </c>
      <c r="AU154" s="213" t="s">
        <v>82</v>
      </c>
      <c r="AV154" s="14" t="s">
        <v>80</v>
      </c>
      <c r="AW154" s="14" t="s">
        <v>33</v>
      </c>
      <c r="AX154" s="14" t="s">
        <v>72</v>
      </c>
      <c r="AY154" s="213" t="s">
        <v>145</v>
      </c>
    </row>
    <row r="155" spans="1:65" s="13" customFormat="1" ht="11.25">
      <c r="B155" s="192"/>
      <c r="C155" s="193"/>
      <c r="D155" s="194" t="s">
        <v>161</v>
      </c>
      <c r="E155" s="195" t="s">
        <v>19</v>
      </c>
      <c r="F155" s="196" t="s">
        <v>243</v>
      </c>
      <c r="G155" s="193"/>
      <c r="H155" s="197">
        <v>133.19999999999999</v>
      </c>
      <c r="I155" s="198"/>
      <c r="J155" s="193"/>
      <c r="K155" s="193"/>
      <c r="L155" s="199"/>
      <c r="M155" s="200"/>
      <c r="N155" s="201"/>
      <c r="O155" s="201"/>
      <c r="P155" s="201"/>
      <c r="Q155" s="201"/>
      <c r="R155" s="201"/>
      <c r="S155" s="201"/>
      <c r="T155" s="202"/>
      <c r="AT155" s="203" t="s">
        <v>161</v>
      </c>
      <c r="AU155" s="203" t="s">
        <v>82</v>
      </c>
      <c r="AV155" s="13" t="s">
        <v>82</v>
      </c>
      <c r="AW155" s="13" t="s">
        <v>33</v>
      </c>
      <c r="AX155" s="13" t="s">
        <v>72</v>
      </c>
      <c r="AY155" s="203" t="s">
        <v>145</v>
      </c>
    </row>
    <row r="156" spans="1:65" s="14" customFormat="1" ht="11.25">
      <c r="B156" s="204"/>
      <c r="C156" s="205"/>
      <c r="D156" s="194" t="s">
        <v>161</v>
      </c>
      <c r="E156" s="206" t="s">
        <v>19</v>
      </c>
      <c r="F156" s="207" t="s">
        <v>244</v>
      </c>
      <c r="G156" s="205"/>
      <c r="H156" s="206" t="s">
        <v>19</v>
      </c>
      <c r="I156" s="208"/>
      <c r="J156" s="205"/>
      <c r="K156" s="205"/>
      <c r="L156" s="209"/>
      <c r="M156" s="210"/>
      <c r="N156" s="211"/>
      <c r="O156" s="211"/>
      <c r="P156" s="211"/>
      <c r="Q156" s="211"/>
      <c r="R156" s="211"/>
      <c r="S156" s="211"/>
      <c r="T156" s="212"/>
      <c r="AT156" s="213" t="s">
        <v>161</v>
      </c>
      <c r="AU156" s="213" t="s">
        <v>82</v>
      </c>
      <c r="AV156" s="14" t="s">
        <v>80</v>
      </c>
      <c r="AW156" s="14" t="s">
        <v>33</v>
      </c>
      <c r="AX156" s="14" t="s">
        <v>72</v>
      </c>
      <c r="AY156" s="213" t="s">
        <v>145</v>
      </c>
    </row>
    <row r="157" spans="1:65" s="13" customFormat="1" ht="11.25">
      <c r="B157" s="192"/>
      <c r="C157" s="193"/>
      <c r="D157" s="194" t="s">
        <v>161</v>
      </c>
      <c r="E157" s="195" t="s">
        <v>19</v>
      </c>
      <c r="F157" s="196" t="s">
        <v>245</v>
      </c>
      <c r="G157" s="193"/>
      <c r="H157" s="197">
        <v>1.5</v>
      </c>
      <c r="I157" s="198"/>
      <c r="J157" s="193"/>
      <c r="K157" s="193"/>
      <c r="L157" s="199"/>
      <c r="M157" s="200"/>
      <c r="N157" s="201"/>
      <c r="O157" s="201"/>
      <c r="P157" s="201"/>
      <c r="Q157" s="201"/>
      <c r="R157" s="201"/>
      <c r="S157" s="201"/>
      <c r="T157" s="202"/>
      <c r="AT157" s="203" t="s">
        <v>161</v>
      </c>
      <c r="AU157" s="203" t="s">
        <v>82</v>
      </c>
      <c r="AV157" s="13" t="s">
        <v>82</v>
      </c>
      <c r="AW157" s="13" t="s">
        <v>33</v>
      </c>
      <c r="AX157" s="13" t="s">
        <v>72</v>
      </c>
      <c r="AY157" s="203" t="s">
        <v>145</v>
      </c>
    </row>
    <row r="158" spans="1:65" s="15" customFormat="1" ht="11.25">
      <c r="B158" s="214"/>
      <c r="C158" s="215"/>
      <c r="D158" s="194" t="s">
        <v>161</v>
      </c>
      <c r="E158" s="216" t="s">
        <v>19</v>
      </c>
      <c r="F158" s="217" t="s">
        <v>176</v>
      </c>
      <c r="G158" s="215"/>
      <c r="H158" s="218">
        <v>134.69999999999999</v>
      </c>
      <c r="I158" s="219"/>
      <c r="J158" s="215"/>
      <c r="K158" s="215"/>
      <c r="L158" s="220"/>
      <c r="M158" s="221"/>
      <c r="N158" s="222"/>
      <c r="O158" s="222"/>
      <c r="P158" s="222"/>
      <c r="Q158" s="222"/>
      <c r="R158" s="222"/>
      <c r="S158" s="222"/>
      <c r="T158" s="223"/>
      <c r="AT158" s="224" t="s">
        <v>161</v>
      </c>
      <c r="AU158" s="224" t="s">
        <v>82</v>
      </c>
      <c r="AV158" s="15" t="s">
        <v>152</v>
      </c>
      <c r="AW158" s="15" t="s">
        <v>33</v>
      </c>
      <c r="AX158" s="15" t="s">
        <v>80</v>
      </c>
      <c r="AY158" s="224" t="s">
        <v>145</v>
      </c>
    </row>
    <row r="159" spans="1:65" s="12" customFormat="1" ht="22.9" customHeight="1">
      <c r="B159" s="158"/>
      <c r="C159" s="159"/>
      <c r="D159" s="160" t="s">
        <v>71</v>
      </c>
      <c r="E159" s="172" t="s">
        <v>246</v>
      </c>
      <c r="F159" s="172" t="s">
        <v>247</v>
      </c>
      <c r="G159" s="159"/>
      <c r="H159" s="159"/>
      <c r="I159" s="162"/>
      <c r="J159" s="173">
        <f>BK159</f>
        <v>0</v>
      </c>
      <c r="K159" s="159"/>
      <c r="L159" s="164"/>
      <c r="M159" s="165"/>
      <c r="N159" s="166"/>
      <c r="O159" s="166"/>
      <c r="P159" s="167">
        <f>SUM(P160:P173)</f>
        <v>0</v>
      </c>
      <c r="Q159" s="166"/>
      <c r="R159" s="167">
        <f>SUM(R160:R173)</f>
        <v>0</v>
      </c>
      <c r="S159" s="166"/>
      <c r="T159" s="168">
        <f>SUM(T160:T173)</f>
        <v>0</v>
      </c>
      <c r="AR159" s="169" t="s">
        <v>80</v>
      </c>
      <c r="AT159" s="170" t="s">
        <v>71</v>
      </c>
      <c r="AU159" s="170" t="s">
        <v>80</v>
      </c>
      <c r="AY159" s="169" t="s">
        <v>145</v>
      </c>
      <c r="BK159" s="171">
        <f>SUM(BK160:BK173)</f>
        <v>0</v>
      </c>
    </row>
    <row r="160" spans="1:65" s="2" customFormat="1" ht="24.2" customHeight="1">
      <c r="A160" s="35"/>
      <c r="B160" s="36"/>
      <c r="C160" s="174" t="s">
        <v>248</v>
      </c>
      <c r="D160" s="174" t="s">
        <v>148</v>
      </c>
      <c r="E160" s="175" t="s">
        <v>249</v>
      </c>
      <c r="F160" s="176" t="s">
        <v>250</v>
      </c>
      <c r="G160" s="177" t="s">
        <v>251</v>
      </c>
      <c r="H160" s="178">
        <v>50.337000000000003</v>
      </c>
      <c r="I160" s="179"/>
      <c r="J160" s="180">
        <f>ROUND(I160*H160,2)</f>
        <v>0</v>
      </c>
      <c r="K160" s="176" t="s">
        <v>157</v>
      </c>
      <c r="L160" s="40"/>
      <c r="M160" s="181" t="s">
        <v>19</v>
      </c>
      <c r="N160" s="182" t="s">
        <v>43</v>
      </c>
      <c r="O160" s="65"/>
      <c r="P160" s="183">
        <f>O160*H160</f>
        <v>0</v>
      </c>
      <c r="Q160" s="183">
        <v>0</v>
      </c>
      <c r="R160" s="183">
        <f>Q160*H160</f>
        <v>0</v>
      </c>
      <c r="S160" s="183">
        <v>0</v>
      </c>
      <c r="T160" s="18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5" t="s">
        <v>152</v>
      </c>
      <c r="AT160" s="185" t="s">
        <v>148</v>
      </c>
      <c r="AU160" s="185" t="s">
        <v>82</v>
      </c>
      <c r="AY160" s="18" t="s">
        <v>145</v>
      </c>
      <c r="BE160" s="186">
        <f>IF(N160="základní",J160,0)</f>
        <v>0</v>
      </c>
      <c r="BF160" s="186">
        <f>IF(N160="snížená",J160,0)</f>
        <v>0</v>
      </c>
      <c r="BG160" s="186">
        <f>IF(N160="zákl. přenesená",J160,0)</f>
        <v>0</v>
      </c>
      <c r="BH160" s="186">
        <f>IF(N160="sníž. přenesená",J160,0)</f>
        <v>0</v>
      </c>
      <c r="BI160" s="186">
        <f>IF(N160="nulová",J160,0)</f>
        <v>0</v>
      </c>
      <c r="BJ160" s="18" t="s">
        <v>80</v>
      </c>
      <c r="BK160" s="186">
        <f>ROUND(I160*H160,2)</f>
        <v>0</v>
      </c>
      <c r="BL160" s="18" t="s">
        <v>152</v>
      </c>
      <c r="BM160" s="185" t="s">
        <v>252</v>
      </c>
    </row>
    <row r="161" spans="1:65" s="2" customFormat="1" ht="11.25">
      <c r="A161" s="35"/>
      <c r="B161" s="36"/>
      <c r="C161" s="37"/>
      <c r="D161" s="187" t="s">
        <v>159</v>
      </c>
      <c r="E161" s="37"/>
      <c r="F161" s="188" t="s">
        <v>253</v>
      </c>
      <c r="G161" s="37"/>
      <c r="H161" s="37"/>
      <c r="I161" s="189"/>
      <c r="J161" s="37"/>
      <c r="K161" s="37"/>
      <c r="L161" s="40"/>
      <c r="M161" s="190"/>
      <c r="N161" s="191"/>
      <c r="O161" s="65"/>
      <c r="P161" s="65"/>
      <c r="Q161" s="65"/>
      <c r="R161" s="65"/>
      <c r="S161" s="65"/>
      <c r="T161" s="66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159</v>
      </c>
      <c r="AU161" s="18" t="s">
        <v>82</v>
      </c>
    </row>
    <row r="162" spans="1:65" s="2" customFormat="1" ht="21.75" customHeight="1">
      <c r="A162" s="35"/>
      <c r="B162" s="36"/>
      <c r="C162" s="174" t="s">
        <v>254</v>
      </c>
      <c r="D162" s="174" t="s">
        <v>148</v>
      </c>
      <c r="E162" s="175" t="s">
        <v>255</v>
      </c>
      <c r="F162" s="176" t="s">
        <v>256</v>
      </c>
      <c r="G162" s="177" t="s">
        <v>251</v>
      </c>
      <c r="H162" s="178">
        <v>50.337000000000003</v>
      </c>
      <c r="I162" s="179"/>
      <c r="J162" s="180">
        <f>ROUND(I162*H162,2)</f>
        <v>0</v>
      </c>
      <c r="K162" s="176" t="s">
        <v>157</v>
      </c>
      <c r="L162" s="40"/>
      <c r="M162" s="181" t="s">
        <v>19</v>
      </c>
      <c r="N162" s="182" t="s">
        <v>43</v>
      </c>
      <c r="O162" s="65"/>
      <c r="P162" s="183">
        <f>O162*H162</f>
        <v>0</v>
      </c>
      <c r="Q162" s="183">
        <v>0</v>
      </c>
      <c r="R162" s="183">
        <f>Q162*H162</f>
        <v>0</v>
      </c>
      <c r="S162" s="183">
        <v>0</v>
      </c>
      <c r="T162" s="18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5" t="s">
        <v>152</v>
      </c>
      <c r="AT162" s="185" t="s">
        <v>148</v>
      </c>
      <c r="AU162" s="185" t="s">
        <v>82</v>
      </c>
      <c r="AY162" s="18" t="s">
        <v>145</v>
      </c>
      <c r="BE162" s="186">
        <f>IF(N162="základní",J162,0)</f>
        <v>0</v>
      </c>
      <c r="BF162" s="186">
        <f>IF(N162="snížená",J162,0)</f>
        <v>0</v>
      </c>
      <c r="BG162" s="186">
        <f>IF(N162="zákl. přenesená",J162,0)</f>
        <v>0</v>
      </c>
      <c r="BH162" s="186">
        <f>IF(N162="sníž. přenesená",J162,0)</f>
        <v>0</v>
      </c>
      <c r="BI162" s="186">
        <f>IF(N162="nulová",J162,0)</f>
        <v>0</v>
      </c>
      <c r="BJ162" s="18" t="s">
        <v>80</v>
      </c>
      <c r="BK162" s="186">
        <f>ROUND(I162*H162,2)</f>
        <v>0</v>
      </c>
      <c r="BL162" s="18" t="s">
        <v>152</v>
      </c>
      <c r="BM162" s="185" t="s">
        <v>257</v>
      </c>
    </row>
    <row r="163" spans="1:65" s="2" customFormat="1" ht="11.25">
      <c r="A163" s="35"/>
      <c r="B163" s="36"/>
      <c r="C163" s="37"/>
      <c r="D163" s="187" t="s">
        <v>159</v>
      </c>
      <c r="E163" s="37"/>
      <c r="F163" s="188" t="s">
        <v>258</v>
      </c>
      <c r="G163" s="37"/>
      <c r="H163" s="37"/>
      <c r="I163" s="189"/>
      <c r="J163" s="37"/>
      <c r="K163" s="37"/>
      <c r="L163" s="40"/>
      <c r="M163" s="190"/>
      <c r="N163" s="191"/>
      <c r="O163" s="65"/>
      <c r="P163" s="65"/>
      <c r="Q163" s="65"/>
      <c r="R163" s="65"/>
      <c r="S163" s="65"/>
      <c r="T163" s="66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159</v>
      </c>
      <c r="AU163" s="18" t="s">
        <v>82</v>
      </c>
    </row>
    <row r="164" spans="1:65" s="2" customFormat="1" ht="24.2" customHeight="1">
      <c r="A164" s="35"/>
      <c r="B164" s="36"/>
      <c r="C164" s="174" t="s">
        <v>8</v>
      </c>
      <c r="D164" s="174" t="s">
        <v>148</v>
      </c>
      <c r="E164" s="175" t="s">
        <v>259</v>
      </c>
      <c r="F164" s="176" t="s">
        <v>260</v>
      </c>
      <c r="G164" s="177" t="s">
        <v>251</v>
      </c>
      <c r="H164" s="178">
        <v>1812.1320000000001</v>
      </c>
      <c r="I164" s="179"/>
      <c r="J164" s="180">
        <f>ROUND(I164*H164,2)</f>
        <v>0</v>
      </c>
      <c r="K164" s="176" t="s">
        <v>157</v>
      </c>
      <c r="L164" s="40"/>
      <c r="M164" s="181" t="s">
        <v>19</v>
      </c>
      <c r="N164" s="182" t="s">
        <v>43</v>
      </c>
      <c r="O164" s="65"/>
      <c r="P164" s="183">
        <f>O164*H164</f>
        <v>0</v>
      </c>
      <c r="Q164" s="183">
        <v>0</v>
      </c>
      <c r="R164" s="183">
        <f>Q164*H164</f>
        <v>0</v>
      </c>
      <c r="S164" s="183">
        <v>0</v>
      </c>
      <c r="T164" s="18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5" t="s">
        <v>152</v>
      </c>
      <c r="AT164" s="185" t="s">
        <v>148</v>
      </c>
      <c r="AU164" s="185" t="s">
        <v>82</v>
      </c>
      <c r="AY164" s="18" t="s">
        <v>145</v>
      </c>
      <c r="BE164" s="186">
        <f>IF(N164="základní",J164,0)</f>
        <v>0</v>
      </c>
      <c r="BF164" s="186">
        <f>IF(N164="snížená",J164,0)</f>
        <v>0</v>
      </c>
      <c r="BG164" s="186">
        <f>IF(N164="zákl. přenesená",J164,0)</f>
        <v>0</v>
      </c>
      <c r="BH164" s="186">
        <f>IF(N164="sníž. přenesená",J164,0)</f>
        <v>0</v>
      </c>
      <c r="BI164" s="186">
        <f>IF(N164="nulová",J164,0)</f>
        <v>0</v>
      </c>
      <c r="BJ164" s="18" t="s">
        <v>80</v>
      </c>
      <c r="BK164" s="186">
        <f>ROUND(I164*H164,2)</f>
        <v>0</v>
      </c>
      <c r="BL164" s="18" t="s">
        <v>152</v>
      </c>
      <c r="BM164" s="185" t="s">
        <v>261</v>
      </c>
    </row>
    <row r="165" spans="1:65" s="2" customFormat="1" ht="11.25">
      <c r="A165" s="35"/>
      <c r="B165" s="36"/>
      <c r="C165" s="37"/>
      <c r="D165" s="187" t="s">
        <v>159</v>
      </c>
      <c r="E165" s="37"/>
      <c r="F165" s="188" t="s">
        <v>262</v>
      </c>
      <c r="G165" s="37"/>
      <c r="H165" s="37"/>
      <c r="I165" s="189"/>
      <c r="J165" s="37"/>
      <c r="K165" s="37"/>
      <c r="L165" s="40"/>
      <c r="M165" s="190"/>
      <c r="N165" s="191"/>
      <c r="O165" s="65"/>
      <c r="P165" s="65"/>
      <c r="Q165" s="65"/>
      <c r="R165" s="65"/>
      <c r="S165" s="65"/>
      <c r="T165" s="66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159</v>
      </c>
      <c r="AU165" s="18" t="s">
        <v>82</v>
      </c>
    </row>
    <row r="166" spans="1:65" s="14" customFormat="1" ht="11.25">
      <c r="B166" s="204"/>
      <c r="C166" s="205"/>
      <c r="D166" s="194" t="s">
        <v>161</v>
      </c>
      <c r="E166" s="206" t="s">
        <v>19</v>
      </c>
      <c r="F166" s="207" t="s">
        <v>263</v>
      </c>
      <c r="G166" s="205"/>
      <c r="H166" s="206" t="s">
        <v>19</v>
      </c>
      <c r="I166" s="208"/>
      <c r="J166" s="205"/>
      <c r="K166" s="205"/>
      <c r="L166" s="209"/>
      <c r="M166" s="210"/>
      <c r="N166" s="211"/>
      <c r="O166" s="211"/>
      <c r="P166" s="211"/>
      <c r="Q166" s="211"/>
      <c r="R166" s="211"/>
      <c r="S166" s="211"/>
      <c r="T166" s="212"/>
      <c r="AT166" s="213" t="s">
        <v>161</v>
      </c>
      <c r="AU166" s="213" t="s">
        <v>82</v>
      </c>
      <c r="AV166" s="14" t="s">
        <v>80</v>
      </c>
      <c r="AW166" s="14" t="s">
        <v>33</v>
      </c>
      <c r="AX166" s="14" t="s">
        <v>72</v>
      </c>
      <c r="AY166" s="213" t="s">
        <v>145</v>
      </c>
    </row>
    <row r="167" spans="1:65" s="13" customFormat="1" ht="11.25">
      <c r="B167" s="192"/>
      <c r="C167" s="193"/>
      <c r="D167" s="194" t="s">
        <v>161</v>
      </c>
      <c r="E167" s="195" t="s">
        <v>19</v>
      </c>
      <c r="F167" s="196" t="s">
        <v>264</v>
      </c>
      <c r="G167" s="193"/>
      <c r="H167" s="197">
        <v>1812.1320000000001</v>
      </c>
      <c r="I167" s="198"/>
      <c r="J167" s="193"/>
      <c r="K167" s="193"/>
      <c r="L167" s="199"/>
      <c r="M167" s="200"/>
      <c r="N167" s="201"/>
      <c r="O167" s="201"/>
      <c r="P167" s="201"/>
      <c r="Q167" s="201"/>
      <c r="R167" s="201"/>
      <c r="S167" s="201"/>
      <c r="T167" s="202"/>
      <c r="AT167" s="203" t="s">
        <v>161</v>
      </c>
      <c r="AU167" s="203" t="s">
        <v>82</v>
      </c>
      <c r="AV167" s="13" t="s">
        <v>82</v>
      </c>
      <c r="AW167" s="13" t="s">
        <v>33</v>
      </c>
      <c r="AX167" s="13" t="s">
        <v>80</v>
      </c>
      <c r="AY167" s="203" t="s">
        <v>145</v>
      </c>
    </row>
    <row r="168" spans="1:65" s="2" customFormat="1" ht="24.2" customHeight="1">
      <c r="A168" s="35"/>
      <c r="B168" s="36"/>
      <c r="C168" s="174" t="s">
        <v>265</v>
      </c>
      <c r="D168" s="174" t="s">
        <v>148</v>
      </c>
      <c r="E168" s="175" t="s">
        <v>266</v>
      </c>
      <c r="F168" s="176" t="s">
        <v>267</v>
      </c>
      <c r="G168" s="177" t="s">
        <v>251</v>
      </c>
      <c r="H168" s="178">
        <v>36.344999999999999</v>
      </c>
      <c r="I168" s="179"/>
      <c r="J168" s="180">
        <f>ROUND(I168*H168,2)</f>
        <v>0</v>
      </c>
      <c r="K168" s="176" t="s">
        <v>157</v>
      </c>
      <c r="L168" s="40"/>
      <c r="M168" s="181" t="s">
        <v>19</v>
      </c>
      <c r="N168" s="182" t="s">
        <v>43</v>
      </c>
      <c r="O168" s="65"/>
      <c r="P168" s="183">
        <f>O168*H168</f>
        <v>0</v>
      </c>
      <c r="Q168" s="183">
        <v>0</v>
      </c>
      <c r="R168" s="183">
        <f>Q168*H168</f>
        <v>0</v>
      </c>
      <c r="S168" s="183">
        <v>0</v>
      </c>
      <c r="T168" s="18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5" t="s">
        <v>152</v>
      </c>
      <c r="AT168" s="185" t="s">
        <v>148</v>
      </c>
      <c r="AU168" s="185" t="s">
        <v>82</v>
      </c>
      <c r="AY168" s="18" t="s">
        <v>145</v>
      </c>
      <c r="BE168" s="186">
        <f>IF(N168="základní",J168,0)</f>
        <v>0</v>
      </c>
      <c r="BF168" s="186">
        <f>IF(N168="snížená",J168,0)</f>
        <v>0</v>
      </c>
      <c r="BG168" s="186">
        <f>IF(N168="zákl. přenesená",J168,0)</f>
        <v>0</v>
      </c>
      <c r="BH168" s="186">
        <f>IF(N168="sníž. přenesená",J168,0)</f>
        <v>0</v>
      </c>
      <c r="BI168" s="186">
        <f>IF(N168="nulová",J168,0)</f>
        <v>0</v>
      </c>
      <c r="BJ168" s="18" t="s">
        <v>80</v>
      </c>
      <c r="BK168" s="186">
        <f>ROUND(I168*H168,2)</f>
        <v>0</v>
      </c>
      <c r="BL168" s="18" t="s">
        <v>152</v>
      </c>
      <c r="BM168" s="185" t="s">
        <v>268</v>
      </c>
    </row>
    <row r="169" spans="1:65" s="2" customFormat="1" ht="11.25">
      <c r="A169" s="35"/>
      <c r="B169" s="36"/>
      <c r="C169" s="37"/>
      <c r="D169" s="187" t="s">
        <v>159</v>
      </c>
      <c r="E169" s="37"/>
      <c r="F169" s="188" t="s">
        <v>269</v>
      </c>
      <c r="G169" s="37"/>
      <c r="H169" s="37"/>
      <c r="I169" s="189"/>
      <c r="J169" s="37"/>
      <c r="K169" s="37"/>
      <c r="L169" s="40"/>
      <c r="M169" s="190"/>
      <c r="N169" s="191"/>
      <c r="O169" s="65"/>
      <c r="P169" s="65"/>
      <c r="Q169" s="65"/>
      <c r="R169" s="65"/>
      <c r="S169" s="65"/>
      <c r="T169" s="66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159</v>
      </c>
      <c r="AU169" s="18" t="s">
        <v>82</v>
      </c>
    </row>
    <row r="170" spans="1:65" s="13" customFormat="1" ht="11.25">
      <c r="B170" s="192"/>
      <c r="C170" s="193"/>
      <c r="D170" s="194" t="s">
        <v>161</v>
      </c>
      <c r="E170" s="195" t="s">
        <v>19</v>
      </c>
      <c r="F170" s="196" t="s">
        <v>270</v>
      </c>
      <c r="G170" s="193"/>
      <c r="H170" s="197">
        <v>36.344999999999999</v>
      </c>
      <c r="I170" s="198"/>
      <c r="J170" s="193"/>
      <c r="K170" s="193"/>
      <c r="L170" s="199"/>
      <c r="M170" s="200"/>
      <c r="N170" s="201"/>
      <c r="O170" s="201"/>
      <c r="P170" s="201"/>
      <c r="Q170" s="201"/>
      <c r="R170" s="201"/>
      <c r="S170" s="201"/>
      <c r="T170" s="202"/>
      <c r="AT170" s="203" t="s">
        <v>161</v>
      </c>
      <c r="AU170" s="203" t="s">
        <v>82</v>
      </c>
      <c r="AV170" s="13" t="s">
        <v>82</v>
      </c>
      <c r="AW170" s="13" t="s">
        <v>33</v>
      </c>
      <c r="AX170" s="13" t="s">
        <v>80</v>
      </c>
      <c r="AY170" s="203" t="s">
        <v>145</v>
      </c>
    </row>
    <row r="171" spans="1:65" s="2" customFormat="1" ht="24.2" customHeight="1">
      <c r="A171" s="35"/>
      <c r="B171" s="36"/>
      <c r="C171" s="174" t="s">
        <v>271</v>
      </c>
      <c r="D171" s="174" t="s">
        <v>148</v>
      </c>
      <c r="E171" s="175" t="s">
        <v>272</v>
      </c>
      <c r="F171" s="176" t="s">
        <v>273</v>
      </c>
      <c r="G171" s="177" t="s">
        <v>251</v>
      </c>
      <c r="H171" s="178">
        <v>13.992000000000001</v>
      </c>
      <c r="I171" s="179"/>
      <c r="J171" s="180">
        <f>ROUND(I171*H171,2)</f>
        <v>0</v>
      </c>
      <c r="K171" s="176" t="s">
        <v>157</v>
      </c>
      <c r="L171" s="40"/>
      <c r="M171" s="181" t="s">
        <v>19</v>
      </c>
      <c r="N171" s="182" t="s">
        <v>43</v>
      </c>
      <c r="O171" s="65"/>
      <c r="P171" s="183">
        <f>O171*H171</f>
        <v>0</v>
      </c>
      <c r="Q171" s="183">
        <v>0</v>
      </c>
      <c r="R171" s="183">
        <f>Q171*H171</f>
        <v>0</v>
      </c>
      <c r="S171" s="183">
        <v>0</v>
      </c>
      <c r="T171" s="18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5" t="s">
        <v>152</v>
      </c>
      <c r="AT171" s="185" t="s">
        <v>148</v>
      </c>
      <c r="AU171" s="185" t="s">
        <v>82</v>
      </c>
      <c r="AY171" s="18" t="s">
        <v>145</v>
      </c>
      <c r="BE171" s="186">
        <f>IF(N171="základní",J171,0)</f>
        <v>0</v>
      </c>
      <c r="BF171" s="186">
        <f>IF(N171="snížená",J171,0)</f>
        <v>0</v>
      </c>
      <c r="BG171" s="186">
        <f>IF(N171="zákl. přenesená",J171,0)</f>
        <v>0</v>
      </c>
      <c r="BH171" s="186">
        <f>IF(N171="sníž. přenesená",J171,0)</f>
        <v>0</v>
      </c>
      <c r="BI171" s="186">
        <f>IF(N171="nulová",J171,0)</f>
        <v>0</v>
      </c>
      <c r="BJ171" s="18" t="s">
        <v>80</v>
      </c>
      <c r="BK171" s="186">
        <f>ROUND(I171*H171,2)</f>
        <v>0</v>
      </c>
      <c r="BL171" s="18" t="s">
        <v>152</v>
      </c>
      <c r="BM171" s="185" t="s">
        <v>274</v>
      </c>
    </row>
    <row r="172" spans="1:65" s="2" customFormat="1" ht="11.25">
      <c r="A172" s="35"/>
      <c r="B172" s="36"/>
      <c r="C172" s="37"/>
      <c r="D172" s="187" t="s">
        <v>159</v>
      </c>
      <c r="E172" s="37"/>
      <c r="F172" s="188" t="s">
        <v>275</v>
      </c>
      <c r="G172" s="37"/>
      <c r="H172" s="37"/>
      <c r="I172" s="189"/>
      <c r="J172" s="37"/>
      <c r="K172" s="37"/>
      <c r="L172" s="40"/>
      <c r="M172" s="190"/>
      <c r="N172" s="191"/>
      <c r="O172" s="65"/>
      <c r="P172" s="65"/>
      <c r="Q172" s="65"/>
      <c r="R172" s="65"/>
      <c r="S172" s="65"/>
      <c r="T172" s="66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159</v>
      </c>
      <c r="AU172" s="18" t="s">
        <v>82</v>
      </c>
    </row>
    <row r="173" spans="1:65" s="13" customFormat="1" ht="11.25">
      <c r="B173" s="192"/>
      <c r="C173" s="193"/>
      <c r="D173" s="194" t="s">
        <v>161</v>
      </c>
      <c r="E173" s="195" t="s">
        <v>19</v>
      </c>
      <c r="F173" s="196" t="s">
        <v>276</v>
      </c>
      <c r="G173" s="193"/>
      <c r="H173" s="197">
        <v>13.992000000000001</v>
      </c>
      <c r="I173" s="198"/>
      <c r="J173" s="193"/>
      <c r="K173" s="193"/>
      <c r="L173" s="199"/>
      <c r="M173" s="200"/>
      <c r="N173" s="201"/>
      <c r="O173" s="201"/>
      <c r="P173" s="201"/>
      <c r="Q173" s="201"/>
      <c r="R173" s="201"/>
      <c r="S173" s="201"/>
      <c r="T173" s="202"/>
      <c r="AT173" s="203" t="s">
        <v>161</v>
      </c>
      <c r="AU173" s="203" t="s">
        <v>82</v>
      </c>
      <c r="AV173" s="13" t="s">
        <v>82</v>
      </c>
      <c r="AW173" s="13" t="s">
        <v>33</v>
      </c>
      <c r="AX173" s="13" t="s">
        <v>80</v>
      </c>
      <c r="AY173" s="203" t="s">
        <v>145</v>
      </c>
    </row>
    <row r="174" spans="1:65" s="12" customFormat="1" ht="25.9" customHeight="1">
      <c r="B174" s="158"/>
      <c r="C174" s="159"/>
      <c r="D174" s="160" t="s">
        <v>71</v>
      </c>
      <c r="E174" s="161" t="s">
        <v>277</v>
      </c>
      <c r="F174" s="161" t="s">
        <v>278</v>
      </c>
      <c r="G174" s="159"/>
      <c r="H174" s="159"/>
      <c r="I174" s="162"/>
      <c r="J174" s="163">
        <f>BK174</f>
        <v>0</v>
      </c>
      <c r="K174" s="159"/>
      <c r="L174" s="164"/>
      <c r="M174" s="165"/>
      <c r="N174" s="166"/>
      <c r="O174" s="166"/>
      <c r="P174" s="167">
        <f>P175+P185+P188+P200+P205+P213+P229+P245</f>
        <v>0</v>
      </c>
      <c r="Q174" s="166"/>
      <c r="R174" s="167">
        <f>R175+R185+R188+R200+R205+R213+R229+R245</f>
        <v>0</v>
      </c>
      <c r="S174" s="166"/>
      <c r="T174" s="168">
        <f>T175+T185+T188+T200+T205+T213+T229+T245</f>
        <v>13.991959599999999</v>
      </c>
      <c r="AR174" s="169" t="s">
        <v>82</v>
      </c>
      <c r="AT174" s="170" t="s">
        <v>71</v>
      </c>
      <c r="AU174" s="170" t="s">
        <v>72</v>
      </c>
      <c r="AY174" s="169" t="s">
        <v>145</v>
      </c>
      <c r="BK174" s="171">
        <f>BK175+BK185+BK188+BK200+BK205+BK213+BK229+BK245</f>
        <v>0</v>
      </c>
    </row>
    <row r="175" spans="1:65" s="12" customFormat="1" ht="22.9" customHeight="1">
      <c r="B175" s="158"/>
      <c r="C175" s="159"/>
      <c r="D175" s="160" t="s">
        <v>71</v>
      </c>
      <c r="E175" s="172" t="s">
        <v>279</v>
      </c>
      <c r="F175" s="172" t="s">
        <v>280</v>
      </c>
      <c r="G175" s="159"/>
      <c r="H175" s="159"/>
      <c r="I175" s="162"/>
      <c r="J175" s="173">
        <f>BK175</f>
        <v>0</v>
      </c>
      <c r="K175" s="159"/>
      <c r="L175" s="164"/>
      <c r="M175" s="165"/>
      <c r="N175" s="166"/>
      <c r="O175" s="166"/>
      <c r="P175" s="167">
        <f>SUM(P176:P184)</f>
        <v>0</v>
      </c>
      <c r="Q175" s="166"/>
      <c r="R175" s="167">
        <f>SUM(R176:R184)</f>
        <v>0</v>
      </c>
      <c r="S175" s="166"/>
      <c r="T175" s="168">
        <f>SUM(T176:T184)</f>
        <v>1.85472E-2</v>
      </c>
      <c r="AR175" s="169" t="s">
        <v>82</v>
      </c>
      <c r="AT175" s="170" t="s">
        <v>71</v>
      </c>
      <c r="AU175" s="170" t="s">
        <v>80</v>
      </c>
      <c r="AY175" s="169" t="s">
        <v>145</v>
      </c>
      <c r="BK175" s="171">
        <f>SUM(BK176:BK184)</f>
        <v>0</v>
      </c>
    </row>
    <row r="176" spans="1:65" s="2" customFormat="1" ht="24.2" customHeight="1">
      <c r="A176" s="35"/>
      <c r="B176" s="36"/>
      <c r="C176" s="174" t="s">
        <v>281</v>
      </c>
      <c r="D176" s="174" t="s">
        <v>148</v>
      </c>
      <c r="E176" s="175" t="s">
        <v>282</v>
      </c>
      <c r="F176" s="176" t="s">
        <v>283</v>
      </c>
      <c r="G176" s="177" t="s">
        <v>156</v>
      </c>
      <c r="H176" s="178">
        <v>5.1520000000000001</v>
      </c>
      <c r="I176" s="179"/>
      <c r="J176" s="180">
        <f>ROUND(I176*H176,2)</f>
        <v>0</v>
      </c>
      <c r="K176" s="176" t="s">
        <v>157</v>
      </c>
      <c r="L176" s="40"/>
      <c r="M176" s="181" t="s">
        <v>19</v>
      </c>
      <c r="N176" s="182" t="s">
        <v>43</v>
      </c>
      <c r="O176" s="65"/>
      <c r="P176" s="183">
        <f>O176*H176</f>
        <v>0</v>
      </c>
      <c r="Q176" s="183">
        <v>0</v>
      </c>
      <c r="R176" s="183">
        <f>Q176*H176</f>
        <v>0</v>
      </c>
      <c r="S176" s="183">
        <v>3.5999999999999999E-3</v>
      </c>
      <c r="T176" s="184">
        <f>S176*H176</f>
        <v>1.85472E-2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5" t="s">
        <v>265</v>
      </c>
      <c r="AT176" s="185" t="s">
        <v>148</v>
      </c>
      <c r="AU176" s="185" t="s">
        <v>82</v>
      </c>
      <c r="AY176" s="18" t="s">
        <v>145</v>
      </c>
      <c r="BE176" s="186">
        <f>IF(N176="základní",J176,0)</f>
        <v>0</v>
      </c>
      <c r="BF176" s="186">
        <f>IF(N176="snížená",J176,0)</f>
        <v>0</v>
      </c>
      <c r="BG176" s="186">
        <f>IF(N176="zákl. přenesená",J176,0)</f>
        <v>0</v>
      </c>
      <c r="BH176" s="186">
        <f>IF(N176="sníž. přenesená",J176,0)</f>
        <v>0</v>
      </c>
      <c r="BI176" s="186">
        <f>IF(N176="nulová",J176,0)</f>
        <v>0</v>
      </c>
      <c r="BJ176" s="18" t="s">
        <v>80</v>
      </c>
      <c r="BK176" s="186">
        <f>ROUND(I176*H176,2)</f>
        <v>0</v>
      </c>
      <c r="BL176" s="18" t="s">
        <v>265</v>
      </c>
      <c r="BM176" s="185" t="s">
        <v>284</v>
      </c>
    </row>
    <row r="177" spans="1:65" s="2" customFormat="1" ht="11.25">
      <c r="A177" s="35"/>
      <c r="B177" s="36"/>
      <c r="C177" s="37"/>
      <c r="D177" s="187" t="s">
        <v>159</v>
      </c>
      <c r="E177" s="37"/>
      <c r="F177" s="188" t="s">
        <v>285</v>
      </c>
      <c r="G177" s="37"/>
      <c r="H177" s="37"/>
      <c r="I177" s="189"/>
      <c r="J177" s="37"/>
      <c r="K177" s="37"/>
      <c r="L177" s="40"/>
      <c r="M177" s="190"/>
      <c r="N177" s="191"/>
      <c r="O177" s="65"/>
      <c r="P177" s="65"/>
      <c r="Q177" s="65"/>
      <c r="R177" s="65"/>
      <c r="S177" s="65"/>
      <c r="T177" s="66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159</v>
      </c>
      <c r="AU177" s="18" t="s">
        <v>82</v>
      </c>
    </row>
    <row r="178" spans="1:65" s="14" customFormat="1" ht="11.25">
      <c r="B178" s="204"/>
      <c r="C178" s="205"/>
      <c r="D178" s="194" t="s">
        <v>161</v>
      </c>
      <c r="E178" s="206" t="s">
        <v>19</v>
      </c>
      <c r="F178" s="207" t="s">
        <v>228</v>
      </c>
      <c r="G178" s="205"/>
      <c r="H178" s="206" t="s">
        <v>19</v>
      </c>
      <c r="I178" s="208"/>
      <c r="J178" s="205"/>
      <c r="K178" s="205"/>
      <c r="L178" s="209"/>
      <c r="M178" s="210"/>
      <c r="N178" s="211"/>
      <c r="O178" s="211"/>
      <c r="P178" s="211"/>
      <c r="Q178" s="211"/>
      <c r="R178" s="211"/>
      <c r="S178" s="211"/>
      <c r="T178" s="212"/>
      <c r="AT178" s="213" t="s">
        <v>161</v>
      </c>
      <c r="AU178" s="213" t="s">
        <v>82</v>
      </c>
      <c r="AV178" s="14" t="s">
        <v>80</v>
      </c>
      <c r="AW178" s="14" t="s">
        <v>33</v>
      </c>
      <c r="AX178" s="14" t="s">
        <v>72</v>
      </c>
      <c r="AY178" s="213" t="s">
        <v>145</v>
      </c>
    </row>
    <row r="179" spans="1:65" s="14" customFormat="1" ht="11.25">
      <c r="B179" s="204"/>
      <c r="C179" s="205"/>
      <c r="D179" s="194" t="s">
        <v>161</v>
      </c>
      <c r="E179" s="206" t="s">
        <v>19</v>
      </c>
      <c r="F179" s="207" t="s">
        <v>229</v>
      </c>
      <c r="G179" s="205"/>
      <c r="H179" s="206" t="s">
        <v>19</v>
      </c>
      <c r="I179" s="208"/>
      <c r="J179" s="205"/>
      <c r="K179" s="205"/>
      <c r="L179" s="209"/>
      <c r="M179" s="210"/>
      <c r="N179" s="211"/>
      <c r="O179" s="211"/>
      <c r="P179" s="211"/>
      <c r="Q179" s="211"/>
      <c r="R179" s="211"/>
      <c r="S179" s="211"/>
      <c r="T179" s="212"/>
      <c r="AT179" s="213" t="s">
        <v>161</v>
      </c>
      <c r="AU179" s="213" t="s">
        <v>82</v>
      </c>
      <c r="AV179" s="14" t="s">
        <v>80</v>
      </c>
      <c r="AW179" s="14" t="s">
        <v>33</v>
      </c>
      <c r="AX179" s="14" t="s">
        <v>72</v>
      </c>
      <c r="AY179" s="213" t="s">
        <v>145</v>
      </c>
    </row>
    <row r="180" spans="1:65" s="13" customFormat="1" ht="11.25">
      <c r="B180" s="192"/>
      <c r="C180" s="193"/>
      <c r="D180" s="194" t="s">
        <v>161</v>
      </c>
      <c r="E180" s="195" t="s">
        <v>19</v>
      </c>
      <c r="F180" s="196" t="s">
        <v>286</v>
      </c>
      <c r="G180" s="193"/>
      <c r="H180" s="197">
        <v>0.502</v>
      </c>
      <c r="I180" s="198"/>
      <c r="J180" s="193"/>
      <c r="K180" s="193"/>
      <c r="L180" s="199"/>
      <c r="M180" s="200"/>
      <c r="N180" s="201"/>
      <c r="O180" s="201"/>
      <c r="P180" s="201"/>
      <c r="Q180" s="201"/>
      <c r="R180" s="201"/>
      <c r="S180" s="201"/>
      <c r="T180" s="202"/>
      <c r="AT180" s="203" t="s">
        <v>161</v>
      </c>
      <c r="AU180" s="203" t="s">
        <v>82</v>
      </c>
      <c r="AV180" s="13" t="s">
        <v>82</v>
      </c>
      <c r="AW180" s="13" t="s">
        <v>33</v>
      </c>
      <c r="AX180" s="13" t="s">
        <v>72</v>
      </c>
      <c r="AY180" s="203" t="s">
        <v>145</v>
      </c>
    </row>
    <row r="181" spans="1:65" s="14" customFormat="1" ht="11.25">
      <c r="B181" s="204"/>
      <c r="C181" s="205"/>
      <c r="D181" s="194" t="s">
        <v>161</v>
      </c>
      <c r="E181" s="206" t="s">
        <v>19</v>
      </c>
      <c r="F181" s="207" t="s">
        <v>287</v>
      </c>
      <c r="G181" s="205"/>
      <c r="H181" s="206" t="s">
        <v>19</v>
      </c>
      <c r="I181" s="208"/>
      <c r="J181" s="205"/>
      <c r="K181" s="205"/>
      <c r="L181" s="209"/>
      <c r="M181" s="210"/>
      <c r="N181" s="211"/>
      <c r="O181" s="211"/>
      <c r="P181" s="211"/>
      <c r="Q181" s="211"/>
      <c r="R181" s="211"/>
      <c r="S181" s="211"/>
      <c r="T181" s="212"/>
      <c r="AT181" s="213" t="s">
        <v>161</v>
      </c>
      <c r="AU181" s="213" t="s">
        <v>82</v>
      </c>
      <c r="AV181" s="14" t="s">
        <v>80</v>
      </c>
      <c r="AW181" s="14" t="s">
        <v>33</v>
      </c>
      <c r="AX181" s="14" t="s">
        <v>72</v>
      </c>
      <c r="AY181" s="213" t="s">
        <v>145</v>
      </c>
    </row>
    <row r="182" spans="1:65" s="13" customFormat="1" ht="11.25">
      <c r="B182" s="192"/>
      <c r="C182" s="193"/>
      <c r="D182" s="194" t="s">
        <v>161</v>
      </c>
      <c r="E182" s="195" t="s">
        <v>19</v>
      </c>
      <c r="F182" s="196" t="s">
        <v>288</v>
      </c>
      <c r="G182" s="193"/>
      <c r="H182" s="197">
        <v>0.6</v>
      </c>
      <c r="I182" s="198"/>
      <c r="J182" s="193"/>
      <c r="K182" s="193"/>
      <c r="L182" s="199"/>
      <c r="M182" s="200"/>
      <c r="N182" s="201"/>
      <c r="O182" s="201"/>
      <c r="P182" s="201"/>
      <c r="Q182" s="201"/>
      <c r="R182" s="201"/>
      <c r="S182" s="201"/>
      <c r="T182" s="202"/>
      <c r="AT182" s="203" t="s">
        <v>161</v>
      </c>
      <c r="AU182" s="203" t="s">
        <v>82</v>
      </c>
      <c r="AV182" s="13" t="s">
        <v>82</v>
      </c>
      <c r="AW182" s="13" t="s">
        <v>33</v>
      </c>
      <c r="AX182" s="13" t="s">
        <v>72</v>
      </c>
      <c r="AY182" s="203" t="s">
        <v>145</v>
      </c>
    </row>
    <row r="183" spans="1:65" s="13" customFormat="1" ht="11.25">
      <c r="B183" s="192"/>
      <c r="C183" s="193"/>
      <c r="D183" s="194" t="s">
        <v>161</v>
      </c>
      <c r="E183" s="195" t="s">
        <v>19</v>
      </c>
      <c r="F183" s="196" t="s">
        <v>289</v>
      </c>
      <c r="G183" s="193"/>
      <c r="H183" s="197">
        <v>4.05</v>
      </c>
      <c r="I183" s="198"/>
      <c r="J183" s="193"/>
      <c r="K183" s="193"/>
      <c r="L183" s="199"/>
      <c r="M183" s="200"/>
      <c r="N183" s="201"/>
      <c r="O183" s="201"/>
      <c r="P183" s="201"/>
      <c r="Q183" s="201"/>
      <c r="R183" s="201"/>
      <c r="S183" s="201"/>
      <c r="T183" s="202"/>
      <c r="AT183" s="203" t="s">
        <v>161</v>
      </c>
      <c r="AU183" s="203" t="s">
        <v>82</v>
      </c>
      <c r="AV183" s="13" t="s">
        <v>82</v>
      </c>
      <c r="AW183" s="13" t="s">
        <v>33</v>
      </c>
      <c r="AX183" s="13" t="s">
        <v>72</v>
      </c>
      <c r="AY183" s="203" t="s">
        <v>145</v>
      </c>
    </row>
    <row r="184" spans="1:65" s="15" customFormat="1" ht="11.25">
      <c r="B184" s="214"/>
      <c r="C184" s="215"/>
      <c r="D184" s="194" t="s">
        <v>161</v>
      </c>
      <c r="E184" s="216" t="s">
        <v>19</v>
      </c>
      <c r="F184" s="217" t="s">
        <v>176</v>
      </c>
      <c r="G184" s="215"/>
      <c r="H184" s="218">
        <v>5.1520000000000001</v>
      </c>
      <c r="I184" s="219"/>
      <c r="J184" s="215"/>
      <c r="K184" s="215"/>
      <c r="L184" s="220"/>
      <c r="M184" s="221"/>
      <c r="N184" s="222"/>
      <c r="O184" s="222"/>
      <c r="P184" s="222"/>
      <c r="Q184" s="222"/>
      <c r="R184" s="222"/>
      <c r="S184" s="222"/>
      <c r="T184" s="223"/>
      <c r="AT184" s="224" t="s">
        <v>161</v>
      </c>
      <c r="AU184" s="224" t="s">
        <v>82</v>
      </c>
      <c r="AV184" s="15" t="s">
        <v>152</v>
      </c>
      <c r="AW184" s="15" t="s">
        <v>33</v>
      </c>
      <c r="AX184" s="15" t="s">
        <v>80</v>
      </c>
      <c r="AY184" s="224" t="s">
        <v>145</v>
      </c>
    </row>
    <row r="185" spans="1:65" s="12" customFormat="1" ht="22.9" customHeight="1">
      <c r="B185" s="158"/>
      <c r="C185" s="159"/>
      <c r="D185" s="160" t="s">
        <v>71</v>
      </c>
      <c r="E185" s="172" t="s">
        <v>290</v>
      </c>
      <c r="F185" s="172" t="s">
        <v>291</v>
      </c>
      <c r="G185" s="159"/>
      <c r="H185" s="159"/>
      <c r="I185" s="162"/>
      <c r="J185" s="173">
        <f>BK185</f>
        <v>0</v>
      </c>
      <c r="K185" s="159"/>
      <c r="L185" s="164"/>
      <c r="M185" s="165"/>
      <c r="N185" s="166"/>
      <c r="O185" s="166"/>
      <c r="P185" s="167">
        <f>SUM(P186:P187)</f>
        <v>0</v>
      </c>
      <c r="Q185" s="166"/>
      <c r="R185" s="167">
        <f>SUM(R186:R187)</f>
        <v>0</v>
      </c>
      <c r="S185" s="166"/>
      <c r="T185" s="168">
        <f>SUM(T186:T187)</f>
        <v>2.7305599999999999E-2</v>
      </c>
      <c r="AR185" s="169" t="s">
        <v>82</v>
      </c>
      <c r="AT185" s="170" t="s">
        <v>71</v>
      </c>
      <c r="AU185" s="170" t="s">
        <v>80</v>
      </c>
      <c r="AY185" s="169" t="s">
        <v>145</v>
      </c>
      <c r="BK185" s="171">
        <f>SUM(BK186:BK187)</f>
        <v>0</v>
      </c>
    </row>
    <row r="186" spans="1:65" s="2" customFormat="1" ht="24.2" customHeight="1">
      <c r="A186" s="35"/>
      <c r="B186" s="36"/>
      <c r="C186" s="174" t="s">
        <v>292</v>
      </c>
      <c r="D186" s="174" t="s">
        <v>148</v>
      </c>
      <c r="E186" s="175" t="s">
        <v>293</v>
      </c>
      <c r="F186" s="176" t="s">
        <v>294</v>
      </c>
      <c r="G186" s="177" t="s">
        <v>156</v>
      </c>
      <c r="H186" s="178">
        <v>5.1520000000000001</v>
      </c>
      <c r="I186" s="179"/>
      <c r="J186" s="180">
        <f>ROUND(I186*H186,2)</f>
        <v>0</v>
      </c>
      <c r="K186" s="176" t="s">
        <v>157</v>
      </c>
      <c r="L186" s="40"/>
      <c r="M186" s="181" t="s">
        <v>19</v>
      </c>
      <c r="N186" s="182" t="s">
        <v>43</v>
      </c>
      <c r="O186" s="65"/>
      <c r="P186" s="183">
        <f>O186*H186</f>
        <v>0</v>
      </c>
      <c r="Q186" s="183">
        <v>0</v>
      </c>
      <c r="R186" s="183">
        <f>Q186*H186</f>
        <v>0</v>
      </c>
      <c r="S186" s="183">
        <v>5.3E-3</v>
      </c>
      <c r="T186" s="184">
        <f>S186*H186</f>
        <v>2.7305599999999999E-2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5" t="s">
        <v>265</v>
      </c>
      <c r="AT186" s="185" t="s">
        <v>148</v>
      </c>
      <c r="AU186" s="185" t="s">
        <v>82</v>
      </c>
      <c r="AY186" s="18" t="s">
        <v>145</v>
      </c>
      <c r="BE186" s="186">
        <f>IF(N186="základní",J186,0)</f>
        <v>0</v>
      </c>
      <c r="BF186" s="186">
        <f>IF(N186="snížená",J186,0)</f>
        <v>0</v>
      </c>
      <c r="BG186" s="186">
        <f>IF(N186="zákl. přenesená",J186,0)</f>
        <v>0</v>
      </c>
      <c r="BH186" s="186">
        <f>IF(N186="sníž. přenesená",J186,0)</f>
        <v>0</v>
      </c>
      <c r="BI186" s="186">
        <f>IF(N186="nulová",J186,0)</f>
        <v>0</v>
      </c>
      <c r="BJ186" s="18" t="s">
        <v>80</v>
      </c>
      <c r="BK186" s="186">
        <f>ROUND(I186*H186,2)</f>
        <v>0</v>
      </c>
      <c r="BL186" s="18" t="s">
        <v>265</v>
      </c>
      <c r="BM186" s="185" t="s">
        <v>295</v>
      </c>
    </row>
    <row r="187" spans="1:65" s="2" customFormat="1" ht="11.25">
      <c r="A187" s="35"/>
      <c r="B187" s="36"/>
      <c r="C187" s="37"/>
      <c r="D187" s="187" t="s">
        <v>159</v>
      </c>
      <c r="E187" s="37"/>
      <c r="F187" s="188" t="s">
        <v>296</v>
      </c>
      <c r="G187" s="37"/>
      <c r="H187" s="37"/>
      <c r="I187" s="189"/>
      <c r="J187" s="37"/>
      <c r="K187" s="37"/>
      <c r="L187" s="40"/>
      <c r="M187" s="190"/>
      <c r="N187" s="191"/>
      <c r="O187" s="65"/>
      <c r="P187" s="65"/>
      <c r="Q187" s="65"/>
      <c r="R187" s="65"/>
      <c r="S187" s="65"/>
      <c r="T187" s="66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159</v>
      </c>
      <c r="AU187" s="18" t="s">
        <v>82</v>
      </c>
    </row>
    <row r="188" spans="1:65" s="12" customFormat="1" ht="22.9" customHeight="1">
      <c r="B188" s="158"/>
      <c r="C188" s="159"/>
      <c r="D188" s="160" t="s">
        <v>71</v>
      </c>
      <c r="E188" s="172" t="s">
        <v>297</v>
      </c>
      <c r="F188" s="172" t="s">
        <v>298</v>
      </c>
      <c r="G188" s="159"/>
      <c r="H188" s="159"/>
      <c r="I188" s="162"/>
      <c r="J188" s="173">
        <f>BK188</f>
        <v>0</v>
      </c>
      <c r="K188" s="159"/>
      <c r="L188" s="164"/>
      <c r="M188" s="165"/>
      <c r="N188" s="166"/>
      <c r="O188" s="166"/>
      <c r="P188" s="167">
        <f>SUM(P189:P199)</f>
        <v>0</v>
      </c>
      <c r="Q188" s="166"/>
      <c r="R188" s="167">
        <f>SUM(R189:R199)</f>
        <v>0</v>
      </c>
      <c r="S188" s="166"/>
      <c r="T188" s="168">
        <f>SUM(T189:T199)</f>
        <v>6.3953958000000002</v>
      </c>
      <c r="AR188" s="169" t="s">
        <v>82</v>
      </c>
      <c r="AT188" s="170" t="s">
        <v>71</v>
      </c>
      <c r="AU188" s="170" t="s">
        <v>80</v>
      </c>
      <c r="AY188" s="169" t="s">
        <v>145</v>
      </c>
      <c r="BK188" s="171">
        <f>SUM(BK189:BK199)</f>
        <v>0</v>
      </c>
    </row>
    <row r="189" spans="1:65" s="2" customFormat="1" ht="24.2" customHeight="1">
      <c r="A189" s="35"/>
      <c r="B189" s="36"/>
      <c r="C189" s="174" t="s">
        <v>299</v>
      </c>
      <c r="D189" s="174" t="s">
        <v>148</v>
      </c>
      <c r="E189" s="175" t="s">
        <v>300</v>
      </c>
      <c r="F189" s="176" t="s">
        <v>301</v>
      </c>
      <c r="G189" s="177" t="s">
        <v>156</v>
      </c>
      <c r="H189" s="178">
        <v>12.6</v>
      </c>
      <c r="I189" s="179"/>
      <c r="J189" s="180">
        <f>ROUND(I189*H189,2)</f>
        <v>0</v>
      </c>
      <c r="K189" s="176" t="s">
        <v>157</v>
      </c>
      <c r="L189" s="40"/>
      <c r="M189" s="181" t="s">
        <v>19</v>
      </c>
      <c r="N189" s="182" t="s">
        <v>43</v>
      </c>
      <c r="O189" s="65"/>
      <c r="P189" s="183">
        <f>O189*H189</f>
        <v>0</v>
      </c>
      <c r="Q189" s="183">
        <v>0</v>
      </c>
      <c r="R189" s="183">
        <f>Q189*H189</f>
        <v>0</v>
      </c>
      <c r="S189" s="183">
        <v>1.7250000000000001E-2</v>
      </c>
      <c r="T189" s="184">
        <f>S189*H189</f>
        <v>0.21735000000000002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5" t="s">
        <v>265</v>
      </c>
      <c r="AT189" s="185" t="s">
        <v>148</v>
      </c>
      <c r="AU189" s="185" t="s">
        <v>82</v>
      </c>
      <c r="AY189" s="18" t="s">
        <v>145</v>
      </c>
      <c r="BE189" s="186">
        <f>IF(N189="základní",J189,0)</f>
        <v>0</v>
      </c>
      <c r="BF189" s="186">
        <f>IF(N189="snížená",J189,0)</f>
        <v>0</v>
      </c>
      <c r="BG189" s="186">
        <f>IF(N189="zákl. přenesená",J189,0)</f>
        <v>0</v>
      </c>
      <c r="BH189" s="186">
        <f>IF(N189="sníž. přenesená",J189,0)</f>
        <v>0</v>
      </c>
      <c r="BI189" s="186">
        <f>IF(N189="nulová",J189,0)</f>
        <v>0</v>
      </c>
      <c r="BJ189" s="18" t="s">
        <v>80</v>
      </c>
      <c r="BK189" s="186">
        <f>ROUND(I189*H189,2)</f>
        <v>0</v>
      </c>
      <c r="BL189" s="18" t="s">
        <v>265</v>
      </c>
      <c r="BM189" s="185" t="s">
        <v>302</v>
      </c>
    </row>
    <row r="190" spans="1:65" s="2" customFormat="1" ht="11.25">
      <c r="A190" s="35"/>
      <c r="B190" s="36"/>
      <c r="C190" s="37"/>
      <c r="D190" s="187" t="s">
        <v>159</v>
      </c>
      <c r="E190" s="37"/>
      <c r="F190" s="188" t="s">
        <v>303</v>
      </c>
      <c r="G190" s="37"/>
      <c r="H190" s="37"/>
      <c r="I190" s="189"/>
      <c r="J190" s="37"/>
      <c r="K190" s="37"/>
      <c r="L190" s="40"/>
      <c r="M190" s="190"/>
      <c r="N190" s="191"/>
      <c r="O190" s="65"/>
      <c r="P190" s="65"/>
      <c r="Q190" s="65"/>
      <c r="R190" s="65"/>
      <c r="S190" s="65"/>
      <c r="T190" s="66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159</v>
      </c>
      <c r="AU190" s="18" t="s">
        <v>82</v>
      </c>
    </row>
    <row r="191" spans="1:65" s="14" customFormat="1" ht="11.25">
      <c r="B191" s="204"/>
      <c r="C191" s="205"/>
      <c r="D191" s="194" t="s">
        <v>161</v>
      </c>
      <c r="E191" s="206" t="s">
        <v>19</v>
      </c>
      <c r="F191" s="207" t="s">
        <v>168</v>
      </c>
      <c r="G191" s="205"/>
      <c r="H191" s="206" t="s">
        <v>19</v>
      </c>
      <c r="I191" s="208"/>
      <c r="J191" s="205"/>
      <c r="K191" s="205"/>
      <c r="L191" s="209"/>
      <c r="M191" s="210"/>
      <c r="N191" s="211"/>
      <c r="O191" s="211"/>
      <c r="P191" s="211"/>
      <c r="Q191" s="211"/>
      <c r="R191" s="211"/>
      <c r="S191" s="211"/>
      <c r="T191" s="212"/>
      <c r="AT191" s="213" t="s">
        <v>161</v>
      </c>
      <c r="AU191" s="213" t="s">
        <v>82</v>
      </c>
      <c r="AV191" s="14" t="s">
        <v>80</v>
      </c>
      <c r="AW191" s="14" t="s">
        <v>33</v>
      </c>
      <c r="AX191" s="14" t="s">
        <v>72</v>
      </c>
      <c r="AY191" s="213" t="s">
        <v>145</v>
      </c>
    </row>
    <row r="192" spans="1:65" s="13" customFormat="1" ht="11.25">
      <c r="B192" s="192"/>
      <c r="C192" s="193"/>
      <c r="D192" s="194" t="s">
        <v>161</v>
      </c>
      <c r="E192" s="195" t="s">
        <v>19</v>
      </c>
      <c r="F192" s="196" t="s">
        <v>304</v>
      </c>
      <c r="G192" s="193"/>
      <c r="H192" s="197">
        <v>12.6</v>
      </c>
      <c r="I192" s="198"/>
      <c r="J192" s="193"/>
      <c r="K192" s="193"/>
      <c r="L192" s="199"/>
      <c r="M192" s="200"/>
      <c r="N192" s="201"/>
      <c r="O192" s="201"/>
      <c r="P192" s="201"/>
      <c r="Q192" s="201"/>
      <c r="R192" s="201"/>
      <c r="S192" s="201"/>
      <c r="T192" s="202"/>
      <c r="AT192" s="203" t="s">
        <v>161</v>
      </c>
      <c r="AU192" s="203" t="s">
        <v>82</v>
      </c>
      <c r="AV192" s="13" t="s">
        <v>82</v>
      </c>
      <c r="AW192" s="13" t="s">
        <v>33</v>
      </c>
      <c r="AX192" s="13" t="s">
        <v>80</v>
      </c>
      <c r="AY192" s="203" t="s">
        <v>145</v>
      </c>
    </row>
    <row r="193" spans="1:65" s="2" customFormat="1" ht="24.2" customHeight="1">
      <c r="A193" s="35"/>
      <c r="B193" s="36"/>
      <c r="C193" s="174" t="s">
        <v>7</v>
      </c>
      <c r="D193" s="174" t="s">
        <v>148</v>
      </c>
      <c r="E193" s="175" t="s">
        <v>305</v>
      </c>
      <c r="F193" s="176" t="s">
        <v>306</v>
      </c>
      <c r="G193" s="177" t="s">
        <v>156</v>
      </c>
      <c r="H193" s="178">
        <v>358.98</v>
      </c>
      <c r="I193" s="179"/>
      <c r="J193" s="180">
        <f>ROUND(I193*H193,2)</f>
        <v>0</v>
      </c>
      <c r="K193" s="176" t="s">
        <v>157</v>
      </c>
      <c r="L193" s="40"/>
      <c r="M193" s="181" t="s">
        <v>19</v>
      </c>
      <c r="N193" s="182" t="s">
        <v>43</v>
      </c>
      <c r="O193" s="65"/>
      <c r="P193" s="183">
        <f>O193*H193</f>
        <v>0</v>
      </c>
      <c r="Q193" s="183">
        <v>0</v>
      </c>
      <c r="R193" s="183">
        <f>Q193*H193</f>
        <v>0</v>
      </c>
      <c r="S193" s="183">
        <v>1.721E-2</v>
      </c>
      <c r="T193" s="184">
        <f>S193*H193</f>
        <v>6.1780458000000005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5" t="s">
        <v>265</v>
      </c>
      <c r="AT193" s="185" t="s">
        <v>148</v>
      </c>
      <c r="AU193" s="185" t="s">
        <v>82</v>
      </c>
      <c r="AY193" s="18" t="s">
        <v>145</v>
      </c>
      <c r="BE193" s="186">
        <f>IF(N193="základní",J193,0)</f>
        <v>0</v>
      </c>
      <c r="BF193" s="186">
        <f>IF(N193="snížená",J193,0)</f>
        <v>0</v>
      </c>
      <c r="BG193" s="186">
        <f>IF(N193="zákl. přenesená",J193,0)</f>
        <v>0</v>
      </c>
      <c r="BH193" s="186">
        <f>IF(N193="sníž. přenesená",J193,0)</f>
        <v>0</v>
      </c>
      <c r="BI193" s="186">
        <f>IF(N193="nulová",J193,0)</f>
        <v>0</v>
      </c>
      <c r="BJ193" s="18" t="s">
        <v>80</v>
      </c>
      <c r="BK193" s="186">
        <f>ROUND(I193*H193,2)</f>
        <v>0</v>
      </c>
      <c r="BL193" s="18" t="s">
        <v>265</v>
      </c>
      <c r="BM193" s="185" t="s">
        <v>307</v>
      </c>
    </row>
    <row r="194" spans="1:65" s="2" customFormat="1" ht="11.25">
      <c r="A194" s="35"/>
      <c r="B194" s="36"/>
      <c r="C194" s="37"/>
      <c r="D194" s="187" t="s">
        <v>159</v>
      </c>
      <c r="E194" s="37"/>
      <c r="F194" s="188" t="s">
        <v>308</v>
      </c>
      <c r="G194" s="37"/>
      <c r="H194" s="37"/>
      <c r="I194" s="189"/>
      <c r="J194" s="37"/>
      <c r="K194" s="37"/>
      <c r="L194" s="40"/>
      <c r="M194" s="190"/>
      <c r="N194" s="191"/>
      <c r="O194" s="65"/>
      <c r="P194" s="65"/>
      <c r="Q194" s="65"/>
      <c r="R194" s="65"/>
      <c r="S194" s="65"/>
      <c r="T194" s="66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159</v>
      </c>
      <c r="AU194" s="18" t="s">
        <v>82</v>
      </c>
    </row>
    <row r="195" spans="1:65" s="14" customFormat="1" ht="11.25">
      <c r="B195" s="204"/>
      <c r="C195" s="205"/>
      <c r="D195" s="194" t="s">
        <v>161</v>
      </c>
      <c r="E195" s="206" t="s">
        <v>19</v>
      </c>
      <c r="F195" s="207" t="s">
        <v>309</v>
      </c>
      <c r="G195" s="205"/>
      <c r="H195" s="206" t="s">
        <v>19</v>
      </c>
      <c r="I195" s="208"/>
      <c r="J195" s="205"/>
      <c r="K195" s="205"/>
      <c r="L195" s="209"/>
      <c r="M195" s="210"/>
      <c r="N195" s="211"/>
      <c r="O195" s="211"/>
      <c r="P195" s="211"/>
      <c r="Q195" s="211"/>
      <c r="R195" s="211"/>
      <c r="S195" s="211"/>
      <c r="T195" s="212"/>
      <c r="AT195" s="213" t="s">
        <v>161</v>
      </c>
      <c r="AU195" s="213" t="s">
        <v>82</v>
      </c>
      <c r="AV195" s="14" t="s">
        <v>80</v>
      </c>
      <c r="AW195" s="14" t="s">
        <v>33</v>
      </c>
      <c r="AX195" s="14" t="s">
        <v>72</v>
      </c>
      <c r="AY195" s="213" t="s">
        <v>145</v>
      </c>
    </row>
    <row r="196" spans="1:65" s="13" customFormat="1" ht="11.25">
      <c r="B196" s="192"/>
      <c r="C196" s="193"/>
      <c r="D196" s="194" t="s">
        <v>161</v>
      </c>
      <c r="E196" s="195" t="s">
        <v>19</v>
      </c>
      <c r="F196" s="196" t="s">
        <v>310</v>
      </c>
      <c r="G196" s="193"/>
      <c r="H196" s="197">
        <v>120.48</v>
      </c>
      <c r="I196" s="198"/>
      <c r="J196" s="193"/>
      <c r="K196" s="193"/>
      <c r="L196" s="199"/>
      <c r="M196" s="200"/>
      <c r="N196" s="201"/>
      <c r="O196" s="201"/>
      <c r="P196" s="201"/>
      <c r="Q196" s="201"/>
      <c r="R196" s="201"/>
      <c r="S196" s="201"/>
      <c r="T196" s="202"/>
      <c r="AT196" s="203" t="s">
        <v>161</v>
      </c>
      <c r="AU196" s="203" t="s">
        <v>82</v>
      </c>
      <c r="AV196" s="13" t="s">
        <v>82</v>
      </c>
      <c r="AW196" s="13" t="s">
        <v>33</v>
      </c>
      <c r="AX196" s="13" t="s">
        <v>72</v>
      </c>
      <c r="AY196" s="203" t="s">
        <v>145</v>
      </c>
    </row>
    <row r="197" spans="1:65" s="14" customFormat="1" ht="11.25">
      <c r="B197" s="204"/>
      <c r="C197" s="205"/>
      <c r="D197" s="194" t="s">
        <v>161</v>
      </c>
      <c r="E197" s="206" t="s">
        <v>19</v>
      </c>
      <c r="F197" s="207" t="s">
        <v>311</v>
      </c>
      <c r="G197" s="205"/>
      <c r="H197" s="206" t="s">
        <v>19</v>
      </c>
      <c r="I197" s="208"/>
      <c r="J197" s="205"/>
      <c r="K197" s="205"/>
      <c r="L197" s="209"/>
      <c r="M197" s="210"/>
      <c r="N197" s="211"/>
      <c r="O197" s="211"/>
      <c r="P197" s="211"/>
      <c r="Q197" s="211"/>
      <c r="R197" s="211"/>
      <c r="S197" s="211"/>
      <c r="T197" s="212"/>
      <c r="AT197" s="213" t="s">
        <v>161</v>
      </c>
      <c r="AU197" s="213" t="s">
        <v>82</v>
      </c>
      <c r="AV197" s="14" t="s">
        <v>80</v>
      </c>
      <c r="AW197" s="14" t="s">
        <v>33</v>
      </c>
      <c r="AX197" s="14" t="s">
        <v>72</v>
      </c>
      <c r="AY197" s="213" t="s">
        <v>145</v>
      </c>
    </row>
    <row r="198" spans="1:65" s="13" customFormat="1" ht="11.25">
      <c r="B198" s="192"/>
      <c r="C198" s="193"/>
      <c r="D198" s="194" t="s">
        <v>161</v>
      </c>
      <c r="E198" s="195" t="s">
        <v>19</v>
      </c>
      <c r="F198" s="196" t="s">
        <v>312</v>
      </c>
      <c r="G198" s="193"/>
      <c r="H198" s="197">
        <v>238.5</v>
      </c>
      <c r="I198" s="198"/>
      <c r="J198" s="193"/>
      <c r="K198" s="193"/>
      <c r="L198" s="199"/>
      <c r="M198" s="200"/>
      <c r="N198" s="201"/>
      <c r="O198" s="201"/>
      <c r="P198" s="201"/>
      <c r="Q198" s="201"/>
      <c r="R198" s="201"/>
      <c r="S198" s="201"/>
      <c r="T198" s="202"/>
      <c r="AT198" s="203" t="s">
        <v>161</v>
      </c>
      <c r="AU198" s="203" t="s">
        <v>82</v>
      </c>
      <c r="AV198" s="13" t="s">
        <v>82</v>
      </c>
      <c r="AW198" s="13" t="s">
        <v>33</v>
      </c>
      <c r="AX198" s="13" t="s">
        <v>72</v>
      </c>
      <c r="AY198" s="203" t="s">
        <v>145</v>
      </c>
    </row>
    <row r="199" spans="1:65" s="15" customFormat="1" ht="11.25">
      <c r="B199" s="214"/>
      <c r="C199" s="215"/>
      <c r="D199" s="194" t="s">
        <v>161</v>
      </c>
      <c r="E199" s="216" t="s">
        <v>19</v>
      </c>
      <c r="F199" s="217" t="s">
        <v>176</v>
      </c>
      <c r="G199" s="215"/>
      <c r="H199" s="218">
        <v>358.98</v>
      </c>
      <c r="I199" s="219"/>
      <c r="J199" s="215"/>
      <c r="K199" s="215"/>
      <c r="L199" s="220"/>
      <c r="M199" s="221"/>
      <c r="N199" s="222"/>
      <c r="O199" s="222"/>
      <c r="P199" s="222"/>
      <c r="Q199" s="222"/>
      <c r="R199" s="222"/>
      <c r="S199" s="222"/>
      <c r="T199" s="223"/>
      <c r="AT199" s="224" t="s">
        <v>161</v>
      </c>
      <c r="AU199" s="224" t="s">
        <v>82</v>
      </c>
      <c r="AV199" s="15" t="s">
        <v>152</v>
      </c>
      <c r="AW199" s="15" t="s">
        <v>33</v>
      </c>
      <c r="AX199" s="15" t="s">
        <v>80</v>
      </c>
      <c r="AY199" s="224" t="s">
        <v>145</v>
      </c>
    </row>
    <row r="200" spans="1:65" s="12" customFormat="1" ht="22.9" customHeight="1">
      <c r="B200" s="158"/>
      <c r="C200" s="159"/>
      <c r="D200" s="160" t="s">
        <v>71</v>
      </c>
      <c r="E200" s="172" t="s">
        <v>313</v>
      </c>
      <c r="F200" s="172" t="s">
        <v>314</v>
      </c>
      <c r="G200" s="159"/>
      <c r="H200" s="159"/>
      <c r="I200" s="162"/>
      <c r="J200" s="173">
        <f>BK200</f>
        <v>0</v>
      </c>
      <c r="K200" s="159"/>
      <c r="L200" s="164"/>
      <c r="M200" s="165"/>
      <c r="N200" s="166"/>
      <c r="O200" s="166"/>
      <c r="P200" s="167">
        <f>SUM(P201:P204)</f>
        <v>0</v>
      </c>
      <c r="Q200" s="166"/>
      <c r="R200" s="167">
        <f>SUM(R201:R204)</f>
        <v>0</v>
      </c>
      <c r="S200" s="166"/>
      <c r="T200" s="168">
        <f>SUM(T201:T204)</f>
        <v>7.515E-3</v>
      </c>
      <c r="AR200" s="169" t="s">
        <v>82</v>
      </c>
      <c r="AT200" s="170" t="s">
        <v>71</v>
      </c>
      <c r="AU200" s="170" t="s">
        <v>80</v>
      </c>
      <c r="AY200" s="169" t="s">
        <v>145</v>
      </c>
      <c r="BK200" s="171">
        <f>SUM(BK201:BK204)</f>
        <v>0</v>
      </c>
    </row>
    <row r="201" spans="1:65" s="2" customFormat="1" ht="16.5" customHeight="1">
      <c r="A201" s="35"/>
      <c r="B201" s="36"/>
      <c r="C201" s="174" t="s">
        <v>315</v>
      </c>
      <c r="D201" s="174" t="s">
        <v>148</v>
      </c>
      <c r="E201" s="175" t="s">
        <v>316</v>
      </c>
      <c r="F201" s="176" t="s">
        <v>317</v>
      </c>
      <c r="G201" s="177" t="s">
        <v>233</v>
      </c>
      <c r="H201" s="178">
        <v>4.5</v>
      </c>
      <c r="I201" s="179"/>
      <c r="J201" s="180">
        <f>ROUND(I201*H201,2)</f>
        <v>0</v>
      </c>
      <c r="K201" s="176" t="s">
        <v>157</v>
      </c>
      <c r="L201" s="40"/>
      <c r="M201" s="181" t="s">
        <v>19</v>
      </c>
      <c r="N201" s="182" t="s">
        <v>43</v>
      </c>
      <c r="O201" s="65"/>
      <c r="P201" s="183">
        <f>O201*H201</f>
        <v>0</v>
      </c>
      <c r="Q201" s="183">
        <v>0</v>
      </c>
      <c r="R201" s="183">
        <f>Q201*H201</f>
        <v>0</v>
      </c>
      <c r="S201" s="183">
        <v>1.67E-3</v>
      </c>
      <c r="T201" s="184">
        <f>S201*H201</f>
        <v>7.515E-3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5" t="s">
        <v>265</v>
      </c>
      <c r="AT201" s="185" t="s">
        <v>148</v>
      </c>
      <c r="AU201" s="185" t="s">
        <v>82</v>
      </c>
      <c r="AY201" s="18" t="s">
        <v>145</v>
      </c>
      <c r="BE201" s="186">
        <f>IF(N201="základní",J201,0)</f>
        <v>0</v>
      </c>
      <c r="BF201" s="186">
        <f>IF(N201="snížená",J201,0)</f>
        <v>0</v>
      </c>
      <c r="BG201" s="186">
        <f>IF(N201="zákl. přenesená",J201,0)</f>
        <v>0</v>
      </c>
      <c r="BH201" s="186">
        <f>IF(N201="sníž. přenesená",J201,0)</f>
        <v>0</v>
      </c>
      <c r="BI201" s="186">
        <f>IF(N201="nulová",J201,0)</f>
        <v>0</v>
      </c>
      <c r="BJ201" s="18" t="s">
        <v>80</v>
      </c>
      <c r="BK201" s="186">
        <f>ROUND(I201*H201,2)</f>
        <v>0</v>
      </c>
      <c r="BL201" s="18" t="s">
        <v>265</v>
      </c>
      <c r="BM201" s="185" t="s">
        <v>318</v>
      </c>
    </row>
    <row r="202" spans="1:65" s="2" customFormat="1" ht="11.25">
      <c r="A202" s="35"/>
      <c r="B202" s="36"/>
      <c r="C202" s="37"/>
      <c r="D202" s="187" t="s">
        <v>159</v>
      </c>
      <c r="E202" s="37"/>
      <c r="F202" s="188" t="s">
        <v>319</v>
      </c>
      <c r="G202" s="37"/>
      <c r="H202" s="37"/>
      <c r="I202" s="189"/>
      <c r="J202" s="37"/>
      <c r="K202" s="37"/>
      <c r="L202" s="40"/>
      <c r="M202" s="190"/>
      <c r="N202" s="191"/>
      <c r="O202" s="65"/>
      <c r="P202" s="65"/>
      <c r="Q202" s="65"/>
      <c r="R202" s="65"/>
      <c r="S202" s="65"/>
      <c r="T202" s="66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159</v>
      </c>
      <c r="AU202" s="18" t="s">
        <v>82</v>
      </c>
    </row>
    <row r="203" spans="1:65" s="14" customFormat="1" ht="11.25">
      <c r="B203" s="204"/>
      <c r="C203" s="205"/>
      <c r="D203" s="194" t="s">
        <v>161</v>
      </c>
      <c r="E203" s="206" t="s">
        <v>19</v>
      </c>
      <c r="F203" s="207" t="s">
        <v>221</v>
      </c>
      <c r="G203" s="205"/>
      <c r="H203" s="206" t="s">
        <v>19</v>
      </c>
      <c r="I203" s="208"/>
      <c r="J203" s="205"/>
      <c r="K203" s="205"/>
      <c r="L203" s="209"/>
      <c r="M203" s="210"/>
      <c r="N203" s="211"/>
      <c r="O203" s="211"/>
      <c r="P203" s="211"/>
      <c r="Q203" s="211"/>
      <c r="R203" s="211"/>
      <c r="S203" s="211"/>
      <c r="T203" s="212"/>
      <c r="AT203" s="213" t="s">
        <v>161</v>
      </c>
      <c r="AU203" s="213" t="s">
        <v>82</v>
      </c>
      <c r="AV203" s="14" t="s">
        <v>80</v>
      </c>
      <c r="AW203" s="14" t="s">
        <v>33</v>
      </c>
      <c r="AX203" s="14" t="s">
        <v>72</v>
      </c>
      <c r="AY203" s="213" t="s">
        <v>145</v>
      </c>
    </row>
    <row r="204" spans="1:65" s="13" customFormat="1" ht="11.25">
      <c r="B204" s="192"/>
      <c r="C204" s="193"/>
      <c r="D204" s="194" t="s">
        <v>161</v>
      </c>
      <c r="E204" s="195" t="s">
        <v>19</v>
      </c>
      <c r="F204" s="196" t="s">
        <v>320</v>
      </c>
      <c r="G204" s="193"/>
      <c r="H204" s="197">
        <v>4.5</v>
      </c>
      <c r="I204" s="198"/>
      <c r="J204" s="193"/>
      <c r="K204" s="193"/>
      <c r="L204" s="199"/>
      <c r="M204" s="200"/>
      <c r="N204" s="201"/>
      <c r="O204" s="201"/>
      <c r="P204" s="201"/>
      <c r="Q204" s="201"/>
      <c r="R204" s="201"/>
      <c r="S204" s="201"/>
      <c r="T204" s="202"/>
      <c r="AT204" s="203" t="s">
        <v>161</v>
      </c>
      <c r="AU204" s="203" t="s">
        <v>82</v>
      </c>
      <c r="AV204" s="13" t="s">
        <v>82</v>
      </c>
      <c r="AW204" s="13" t="s">
        <v>33</v>
      </c>
      <c r="AX204" s="13" t="s">
        <v>80</v>
      </c>
      <c r="AY204" s="203" t="s">
        <v>145</v>
      </c>
    </row>
    <row r="205" spans="1:65" s="12" customFormat="1" ht="22.9" customHeight="1">
      <c r="B205" s="158"/>
      <c r="C205" s="159"/>
      <c r="D205" s="160" t="s">
        <v>71</v>
      </c>
      <c r="E205" s="172" t="s">
        <v>321</v>
      </c>
      <c r="F205" s="172" t="s">
        <v>322</v>
      </c>
      <c r="G205" s="159"/>
      <c r="H205" s="159"/>
      <c r="I205" s="162"/>
      <c r="J205" s="173">
        <f>BK205</f>
        <v>0</v>
      </c>
      <c r="K205" s="159"/>
      <c r="L205" s="164"/>
      <c r="M205" s="165"/>
      <c r="N205" s="166"/>
      <c r="O205" s="166"/>
      <c r="P205" s="167">
        <f>SUM(P206:P212)</f>
        <v>0</v>
      </c>
      <c r="Q205" s="166"/>
      <c r="R205" s="167">
        <f>SUM(R206:R212)</f>
        <v>0</v>
      </c>
      <c r="S205" s="166"/>
      <c r="T205" s="168">
        <f>SUM(T206:T212)</f>
        <v>1.6500000000000001E-2</v>
      </c>
      <c r="AR205" s="169" t="s">
        <v>82</v>
      </c>
      <c r="AT205" s="170" t="s">
        <v>71</v>
      </c>
      <c r="AU205" s="170" t="s">
        <v>80</v>
      </c>
      <c r="AY205" s="169" t="s">
        <v>145</v>
      </c>
      <c r="BK205" s="171">
        <f>SUM(BK206:BK212)</f>
        <v>0</v>
      </c>
    </row>
    <row r="206" spans="1:65" s="2" customFormat="1" ht="16.5" customHeight="1">
      <c r="A206" s="35"/>
      <c r="B206" s="36"/>
      <c r="C206" s="174" t="s">
        <v>323</v>
      </c>
      <c r="D206" s="174" t="s">
        <v>148</v>
      </c>
      <c r="E206" s="175" t="s">
        <v>324</v>
      </c>
      <c r="F206" s="176" t="s">
        <v>325</v>
      </c>
      <c r="G206" s="177" t="s">
        <v>226</v>
      </c>
      <c r="H206" s="178">
        <v>5.5</v>
      </c>
      <c r="I206" s="179"/>
      <c r="J206" s="180">
        <f>ROUND(I206*H206,2)</f>
        <v>0</v>
      </c>
      <c r="K206" s="176" t="s">
        <v>157</v>
      </c>
      <c r="L206" s="40"/>
      <c r="M206" s="181" t="s">
        <v>19</v>
      </c>
      <c r="N206" s="182" t="s">
        <v>43</v>
      </c>
      <c r="O206" s="65"/>
      <c r="P206" s="183">
        <f>O206*H206</f>
        <v>0</v>
      </c>
      <c r="Q206" s="183">
        <v>0</v>
      </c>
      <c r="R206" s="183">
        <f>Q206*H206</f>
        <v>0</v>
      </c>
      <c r="S206" s="183">
        <v>3.0000000000000001E-3</v>
      </c>
      <c r="T206" s="184">
        <f>S206*H206</f>
        <v>1.6500000000000001E-2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5" t="s">
        <v>265</v>
      </c>
      <c r="AT206" s="185" t="s">
        <v>148</v>
      </c>
      <c r="AU206" s="185" t="s">
        <v>82</v>
      </c>
      <c r="AY206" s="18" t="s">
        <v>145</v>
      </c>
      <c r="BE206" s="186">
        <f>IF(N206="základní",J206,0)</f>
        <v>0</v>
      </c>
      <c r="BF206" s="186">
        <f>IF(N206="snížená",J206,0)</f>
        <v>0</v>
      </c>
      <c r="BG206" s="186">
        <f>IF(N206="zákl. přenesená",J206,0)</f>
        <v>0</v>
      </c>
      <c r="BH206" s="186">
        <f>IF(N206="sníž. přenesená",J206,0)</f>
        <v>0</v>
      </c>
      <c r="BI206" s="186">
        <f>IF(N206="nulová",J206,0)</f>
        <v>0</v>
      </c>
      <c r="BJ206" s="18" t="s">
        <v>80</v>
      </c>
      <c r="BK206" s="186">
        <f>ROUND(I206*H206,2)</f>
        <v>0</v>
      </c>
      <c r="BL206" s="18" t="s">
        <v>265</v>
      </c>
      <c r="BM206" s="185" t="s">
        <v>326</v>
      </c>
    </row>
    <row r="207" spans="1:65" s="2" customFormat="1" ht="11.25">
      <c r="A207" s="35"/>
      <c r="B207" s="36"/>
      <c r="C207" s="37"/>
      <c r="D207" s="187" t="s">
        <v>159</v>
      </c>
      <c r="E207" s="37"/>
      <c r="F207" s="188" t="s">
        <v>327</v>
      </c>
      <c r="G207" s="37"/>
      <c r="H207" s="37"/>
      <c r="I207" s="189"/>
      <c r="J207" s="37"/>
      <c r="K207" s="37"/>
      <c r="L207" s="40"/>
      <c r="M207" s="190"/>
      <c r="N207" s="191"/>
      <c r="O207" s="65"/>
      <c r="P207" s="65"/>
      <c r="Q207" s="65"/>
      <c r="R207" s="65"/>
      <c r="S207" s="65"/>
      <c r="T207" s="66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159</v>
      </c>
      <c r="AU207" s="18" t="s">
        <v>82</v>
      </c>
    </row>
    <row r="208" spans="1:65" s="14" customFormat="1" ht="11.25">
      <c r="B208" s="204"/>
      <c r="C208" s="205"/>
      <c r="D208" s="194" t="s">
        <v>161</v>
      </c>
      <c r="E208" s="206" t="s">
        <v>19</v>
      </c>
      <c r="F208" s="207" t="s">
        <v>205</v>
      </c>
      <c r="G208" s="205"/>
      <c r="H208" s="206" t="s">
        <v>19</v>
      </c>
      <c r="I208" s="208"/>
      <c r="J208" s="205"/>
      <c r="K208" s="205"/>
      <c r="L208" s="209"/>
      <c r="M208" s="210"/>
      <c r="N208" s="211"/>
      <c r="O208" s="211"/>
      <c r="P208" s="211"/>
      <c r="Q208" s="211"/>
      <c r="R208" s="211"/>
      <c r="S208" s="211"/>
      <c r="T208" s="212"/>
      <c r="AT208" s="213" t="s">
        <v>161</v>
      </c>
      <c r="AU208" s="213" t="s">
        <v>82</v>
      </c>
      <c r="AV208" s="14" t="s">
        <v>80</v>
      </c>
      <c r="AW208" s="14" t="s">
        <v>33</v>
      </c>
      <c r="AX208" s="14" t="s">
        <v>72</v>
      </c>
      <c r="AY208" s="213" t="s">
        <v>145</v>
      </c>
    </row>
    <row r="209" spans="1:65" s="13" customFormat="1" ht="11.25">
      <c r="B209" s="192"/>
      <c r="C209" s="193"/>
      <c r="D209" s="194" t="s">
        <v>161</v>
      </c>
      <c r="E209" s="195" t="s">
        <v>19</v>
      </c>
      <c r="F209" s="196" t="s">
        <v>80</v>
      </c>
      <c r="G209" s="193"/>
      <c r="H209" s="197">
        <v>1</v>
      </c>
      <c r="I209" s="198"/>
      <c r="J209" s="193"/>
      <c r="K209" s="193"/>
      <c r="L209" s="199"/>
      <c r="M209" s="200"/>
      <c r="N209" s="201"/>
      <c r="O209" s="201"/>
      <c r="P209" s="201"/>
      <c r="Q209" s="201"/>
      <c r="R209" s="201"/>
      <c r="S209" s="201"/>
      <c r="T209" s="202"/>
      <c r="AT209" s="203" t="s">
        <v>161</v>
      </c>
      <c r="AU209" s="203" t="s">
        <v>82</v>
      </c>
      <c r="AV209" s="13" t="s">
        <v>82</v>
      </c>
      <c r="AW209" s="13" t="s">
        <v>33</v>
      </c>
      <c r="AX209" s="13" t="s">
        <v>72</v>
      </c>
      <c r="AY209" s="203" t="s">
        <v>145</v>
      </c>
    </row>
    <row r="210" spans="1:65" s="14" customFormat="1" ht="11.25">
      <c r="B210" s="204"/>
      <c r="C210" s="205"/>
      <c r="D210" s="194" t="s">
        <v>161</v>
      </c>
      <c r="E210" s="206" t="s">
        <v>19</v>
      </c>
      <c r="F210" s="207" t="s">
        <v>221</v>
      </c>
      <c r="G210" s="205"/>
      <c r="H210" s="206" t="s">
        <v>19</v>
      </c>
      <c r="I210" s="208"/>
      <c r="J210" s="205"/>
      <c r="K210" s="205"/>
      <c r="L210" s="209"/>
      <c r="M210" s="210"/>
      <c r="N210" s="211"/>
      <c r="O210" s="211"/>
      <c r="P210" s="211"/>
      <c r="Q210" s="211"/>
      <c r="R210" s="211"/>
      <c r="S210" s="211"/>
      <c r="T210" s="212"/>
      <c r="AT210" s="213" t="s">
        <v>161</v>
      </c>
      <c r="AU210" s="213" t="s">
        <v>82</v>
      </c>
      <c r="AV210" s="14" t="s">
        <v>80</v>
      </c>
      <c r="AW210" s="14" t="s">
        <v>33</v>
      </c>
      <c r="AX210" s="14" t="s">
        <v>72</v>
      </c>
      <c r="AY210" s="213" t="s">
        <v>145</v>
      </c>
    </row>
    <row r="211" spans="1:65" s="13" customFormat="1" ht="11.25">
      <c r="B211" s="192"/>
      <c r="C211" s="193"/>
      <c r="D211" s="194" t="s">
        <v>161</v>
      </c>
      <c r="E211" s="195" t="s">
        <v>19</v>
      </c>
      <c r="F211" s="196" t="s">
        <v>320</v>
      </c>
      <c r="G211" s="193"/>
      <c r="H211" s="197">
        <v>4.5</v>
      </c>
      <c r="I211" s="198"/>
      <c r="J211" s="193"/>
      <c r="K211" s="193"/>
      <c r="L211" s="199"/>
      <c r="M211" s="200"/>
      <c r="N211" s="201"/>
      <c r="O211" s="201"/>
      <c r="P211" s="201"/>
      <c r="Q211" s="201"/>
      <c r="R211" s="201"/>
      <c r="S211" s="201"/>
      <c r="T211" s="202"/>
      <c r="AT211" s="203" t="s">
        <v>161</v>
      </c>
      <c r="AU211" s="203" t="s">
        <v>82</v>
      </c>
      <c r="AV211" s="13" t="s">
        <v>82</v>
      </c>
      <c r="AW211" s="13" t="s">
        <v>33</v>
      </c>
      <c r="AX211" s="13" t="s">
        <v>72</v>
      </c>
      <c r="AY211" s="203" t="s">
        <v>145</v>
      </c>
    </row>
    <row r="212" spans="1:65" s="15" customFormat="1" ht="11.25">
      <c r="B212" s="214"/>
      <c r="C212" s="215"/>
      <c r="D212" s="194" t="s">
        <v>161</v>
      </c>
      <c r="E212" s="216" t="s">
        <v>19</v>
      </c>
      <c r="F212" s="217" t="s">
        <v>176</v>
      </c>
      <c r="G212" s="215"/>
      <c r="H212" s="218">
        <v>5.5</v>
      </c>
      <c r="I212" s="219"/>
      <c r="J212" s="215"/>
      <c r="K212" s="215"/>
      <c r="L212" s="220"/>
      <c r="M212" s="221"/>
      <c r="N212" s="222"/>
      <c r="O212" s="222"/>
      <c r="P212" s="222"/>
      <c r="Q212" s="222"/>
      <c r="R212" s="222"/>
      <c r="S212" s="222"/>
      <c r="T212" s="223"/>
      <c r="AT212" s="224" t="s">
        <v>161</v>
      </c>
      <c r="AU212" s="224" t="s">
        <v>82</v>
      </c>
      <c r="AV212" s="15" t="s">
        <v>152</v>
      </c>
      <c r="AW212" s="15" t="s">
        <v>33</v>
      </c>
      <c r="AX212" s="15" t="s">
        <v>80</v>
      </c>
      <c r="AY212" s="224" t="s">
        <v>145</v>
      </c>
    </row>
    <row r="213" spans="1:65" s="12" customFormat="1" ht="22.9" customHeight="1">
      <c r="B213" s="158"/>
      <c r="C213" s="159"/>
      <c r="D213" s="160" t="s">
        <v>71</v>
      </c>
      <c r="E213" s="172" t="s">
        <v>328</v>
      </c>
      <c r="F213" s="172" t="s">
        <v>329</v>
      </c>
      <c r="G213" s="159"/>
      <c r="H213" s="159"/>
      <c r="I213" s="162"/>
      <c r="J213" s="173">
        <f>BK213</f>
        <v>0</v>
      </c>
      <c r="K213" s="159"/>
      <c r="L213" s="164"/>
      <c r="M213" s="165"/>
      <c r="N213" s="166"/>
      <c r="O213" s="166"/>
      <c r="P213" s="167">
        <f>SUM(P214:P228)</f>
        <v>0</v>
      </c>
      <c r="Q213" s="166"/>
      <c r="R213" s="167">
        <f>SUM(R214:R228)</f>
        <v>0</v>
      </c>
      <c r="S213" s="166"/>
      <c r="T213" s="168">
        <f>SUM(T214:T228)</f>
        <v>6.7631959999999998</v>
      </c>
      <c r="AR213" s="169" t="s">
        <v>82</v>
      </c>
      <c r="AT213" s="170" t="s">
        <v>71</v>
      </c>
      <c r="AU213" s="170" t="s">
        <v>80</v>
      </c>
      <c r="AY213" s="169" t="s">
        <v>145</v>
      </c>
      <c r="BK213" s="171">
        <f>SUM(BK214:BK228)</f>
        <v>0</v>
      </c>
    </row>
    <row r="214" spans="1:65" s="2" customFormat="1" ht="16.5" customHeight="1">
      <c r="A214" s="35"/>
      <c r="B214" s="36"/>
      <c r="C214" s="174" t="s">
        <v>330</v>
      </c>
      <c r="D214" s="174" t="s">
        <v>148</v>
      </c>
      <c r="E214" s="175" t="s">
        <v>331</v>
      </c>
      <c r="F214" s="176" t="s">
        <v>332</v>
      </c>
      <c r="G214" s="177" t="s">
        <v>233</v>
      </c>
      <c r="H214" s="178">
        <v>117</v>
      </c>
      <c r="I214" s="179"/>
      <c r="J214" s="180">
        <f>ROUND(I214*H214,2)</f>
        <v>0</v>
      </c>
      <c r="K214" s="176" t="s">
        <v>157</v>
      </c>
      <c r="L214" s="40"/>
      <c r="M214" s="181" t="s">
        <v>19</v>
      </c>
      <c r="N214" s="182" t="s">
        <v>43</v>
      </c>
      <c r="O214" s="65"/>
      <c r="P214" s="183">
        <f>O214*H214</f>
        <v>0</v>
      </c>
      <c r="Q214" s="183">
        <v>0</v>
      </c>
      <c r="R214" s="183">
        <f>Q214*H214</f>
        <v>0</v>
      </c>
      <c r="S214" s="183">
        <v>3.2499999999999999E-3</v>
      </c>
      <c r="T214" s="184">
        <f>S214*H214</f>
        <v>0.38024999999999998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5" t="s">
        <v>265</v>
      </c>
      <c r="AT214" s="185" t="s">
        <v>148</v>
      </c>
      <c r="AU214" s="185" t="s">
        <v>82</v>
      </c>
      <c r="AY214" s="18" t="s">
        <v>145</v>
      </c>
      <c r="BE214" s="186">
        <f>IF(N214="základní",J214,0)</f>
        <v>0</v>
      </c>
      <c r="BF214" s="186">
        <f>IF(N214="snížená",J214,0)</f>
        <v>0</v>
      </c>
      <c r="BG214" s="186">
        <f>IF(N214="zákl. přenesená",J214,0)</f>
        <v>0</v>
      </c>
      <c r="BH214" s="186">
        <f>IF(N214="sníž. přenesená",J214,0)</f>
        <v>0</v>
      </c>
      <c r="BI214" s="186">
        <f>IF(N214="nulová",J214,0)</f>
        <v>0</v>
      </c>
      <c r="BJ214" s="18" t="s">
        <v>80</v>
      </c>
      <c r="BK214" s="186">
        <f>ROUND(I214*H214,2)</f>
        <v>0</v>
      </c>
      <c r="BL214" s="18" t="s">
        <v>265</v>
      </c>
      <c r="BM214" s="185" t="s">
        <v>333</v>
      </c>
    </row>
    <row r="215" spans="1:65" s="2" customFormat="1" ht="11.25">
      <c r="A215" s="35"/>
      <c r="B215" s="36"/>
      <c r="C215" s="37"/>
      <c r="D215" s="187" t="s">
        <v>159</v>
      </c>
      <c r="E215" s="37"/>
      <c r="F215" s="188" t="s">
        <v>334</v>
      </c>
      <c r="G215" s="37"/>
      <c r="H215" s="37"/>
      <c r="I215" s="189"/>
      <c r="J215" s="37"/>
      <c r="K215" s="37"/>
      <c r="L215" s="40"/>
      <c r="M215" s="190"/>
      <c r="N215" s="191"/>
      <c r="O215" s="65"/>
      <c r="P215" s="65"/>
      <c r="Q215" s="65"/>
      <c r="R215" s="65"/>
      <c r="S215" s="65"/>
      <c r="T215" s="66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8" t="s">
        <v>159</v>
      </c>
      <c r="AU215" s="18" t="s">
        <v>82</v>
      </c>
    </row>
    <row r="216" spans="1:65" s="14" customFormat="1" ht="11.25">
      <c r="B216" s="204"/>
      <c r="C216" s="205"/>
      <c r="D216" s="194" t="s">
        <v>161</v>
      </c>
      <c r="E216" s="206" t="s">
        <v>19</v>
      </c>
      <c r="F216" s="207" t="s">
        <v>210</v>
      </c>
      <c r="G216" s="205"/>
      <c r="H216" s="206" t="s">
        <v>19</v>
      </c>
      <c r="I216" s="208"/>
      <c r="J216" s="205"/>
      <c r="K216" s="205"/>
      <c r="L216" s="209"/>
      <c r="M216" s="210"/>
      <c r="N216" s="211"/>
      <c r="O216" s="211"/>
      <c r="P216" s="211"/>
      <c r="Q216" s="211"/>
      <c r="R216" s="211"/>
      <c r="S216" s="211"/>
      <c r="T216" s="212"/>
      <c r="AT216" s="213" t="s">
        <v>161</v>
      </c>
      <c r="AU216" s="213" t="s">
        <v>82</v>
      </c>
      <c r="AV216" s="14" t="s">
        <v>80</v>
      </c>
      <c r="AW216" s="14" t="s">
        <v>33</v>
      </c>
      <c r="AX216" s="14" t="s">
        <v>72</v>
      </c>
      <c r="AY216" s="213" t="s">
        <v>145</v>
      </c>
    </row>
    <row r="217" spans="1:65" s="13" customFormat="1" ht="11.25">
      <c r="B217" s="192"/>
      <c r="C217" s="193"/>
      <c r="D217" s="194" t="s">
        <v>161</v>
      </c>
      <c r="E217" s="195" t="s">
        <v>19</v>
      </c>
      <c r="F217" s="196" t="s">
        <v>335</v>
      </c>
      <c r="G217" s="193"/>
      <c r="H217" s="197">
        <v>68</v>
      </c>
      <c r="I217" s="198"/>
      <c r="J217" s="193"/>
      <c r="K217" s="193"/>
      <c r="L217" s="199"/>
      <c r="M217" s="200"/>
      <c r="N217" s="201"/>
      <c r="O217" s="201"/>
      <c r="P217" s="201"/>
      <c r="Q217" s="201"/>
      <c r="R217" s="201"/>
      <c r="S217" s="201"/>
      <c r="T217" s="202"/>
      <c r="AT217" s="203" t="s">
        <v>161</v>
      </c>
      <c r="AU217" s="203" t="s">
        <v>82</v>
      </c>
      <c r="AV217" s="13" t="s">
        <v>82</v>
      </c>
      <c r="AW217" s="13" t="s">
        <v>33</v>
      </c>
      <c r="AX217" s="13" t="s">
        <v>72</v>
      </c>
      <c r="AY217" s="203" t="s">
        <v>145</v>
      </c>
    </row>
    <row r="218" spans="1:65" s="14" customFormat="1" ht="11.25">
      <c r="B218" s="204"/>
      <c r="C218" s="205"/>
      <c r="D218" s="194" t="s">
        <v>161</v>
      </c>
      <c r="E218" s="206" t="s">
        <v>19</v>
      </c>
      <c r="F218" s="207" t="s">
        <v>174</v>
      </c>
      <c r="G218" s="205"/>
      <c r="H218" s="206" t="s">
        <v>19</v>
      </c>
      <c r="I218" s="208"/>
      <c r="J218" s="205"/>
      <c r="K218" s="205"/>
      <c r="L218" s="209"/>
      <c r="M218" s="210"/>
      <c r="N218" s="211"/>
      <c r="O218" s="211"/>
      <c r="P218" s="211"/>
      <c r="Q218" s="211"/>
      <c r="R218" s="211"/>
      <c r="S218" s="211"/>
      <c r="T218" s="212"/>
      <c r="AT218" s="213" t="s">
        <v>161</v>
      </c>
      <c r="AU218" s="213" t="s">
        <v>82</v>
      </c>
      <c r="AV218" s="14" t="s">
        <v>80</v>
      </c>
      <c r="AW218" s="14" t="s">
        <v>33</v>
      </c>
      <c r="AX218" s="14" t="s">
        <v>72</v>
      </c>
      <c r="AY218" s="213" t="s">
        <v>145</v>
      </c>
    </row>
    <row r="219" spans="1:65" s="13" customFormat="1" ht="11.25">
      <c r="B219" s="192"/>
      <c r="C219" s="193"/>
      <c r="D219" s="194" t="s">
        <v>161</v>
      </c>
      <c r="E219" s="195" t="s">
        <v>19</v>
      </c>
      <c r="F219" s="196" t="s">
        <v>281</v>
      </c>
      <c r="G219" s="193"/>
      <c r="H219" s="197">
        <v>18</v>
      </c>
      <c r="I219" s="198"/>
      <c r="J219" s="193"/>
      <c r="K219" s="193"/>
      <c r="L219" s="199"/>
      <c r="M219" s="200"/>
      <c r="N219" s="201"/>
      <c r="O219" s="201"/>
      <c r="P219" s="201"/>
      <c r="Q219" s="201"/>
      <c r="R219" s="201"/>
      <c r="S219" s="201"/>
      <c r="T219" s="202"/>
      <c r="AT219" s="203" t="s">
        <v>161</v>
      </c>
      <c r="AU219" s="203" t="s">
        <v>82</v>
      </c>
      <c r="AV219" s="13" t="s">
        <v>82</v>
      </c>
      <c r="AW219" s="13" t="s">
        <v>33</v>
      </c>
      <c r="AX219" s="13" t="s">
        <v>72</v>
      </c>
      <c r="AY219" s="203" t="s">
        <v>145</v>
      </c>
    </row>
    <row r="220" spans="1:65" s="14" customFormat="1" ht="11.25">
      <c r="B220" s="204"/>
      <c r="C220" s="205"/>
      <c r="D220" s="194" t="s">
        <v>161</v>
      </c>
      <c r="E220" s="206" t="s">
        <v>19</v>
      </c>
      <c r="F220" s="207" t="s">
        <v>172</v>
      </c>
      <c r="G220" s="205"/>
      <c r="H220" s="206" t="s">
        <v>19</v>
      </c>
      <c r="I220" s="208"/>
      <c r="J220" s="205"/>
      <c r="K220" s="205"/>
      <c r="L220" s="209"/>
      <c r="M220" s="210"/>
      <c r="N220" s="211"/>
      <c r="O220" s="211"/>
      <c r="P220" s="211"/>
      <c r="Q220" s="211"/>
      <c r="R220" s="211"/>
      <c r="S220" s="211"/>
      <c r="T220" s="212"/>
      <c r="AT220" s="213" t="s">
        <v>161</v>
      </c>
      <c r="AU220" s="213" t="s">
        <v>82</v>
      </c>
      <c r="AV220" s="14" t="s">
        <v>80</v>
      </c>
      <c r="AW220" s="14" t="s">
        <v>33</v>
      </c>
      <c r="AX220" s="14" t="s">
        <v>72</v>
      </c>
      <c r="AY220" s="213" t="s">
        <v>145</v>
      </c>
    </row>
    <row r="221" spans="1:65" s="13" customFormat="1" ht="11.25">
      <c r="B221" s="192"/>
      <c r="C221" s="193"/>
      <c r="D221" s="194" t="s">
        <v>161</v>
      </c>
      <c r="E221" s="195" t="s">
        <v>19</v>
      </c>
      <c r="F221" s="196" t="s">
        <v>299</v>
      </c>
      <c r="G221" s="193"/>
      <c r="H221" s="197">
        <v>20</v>
      </c>
      <c r="I221" s="198"/>
      <c r="J221" s="193"/>
      <c r="K221" s="193"/>
      <c r="L221" s="199"/>
      <c r="M221" s="200"/>
      <c r="N221" s="201"/>
      <c r="O221" s="201"/>
      <c r="P221" s="201"/>
      <c r="Q221" s="201"/>
      <c r="R221" s="201"/>
      <c r="S221" s="201"/>
      <c r="T221" s="202"/>
      <c r="AT221" s="203" t="s">
        <v>161</v>
      </c>
      <c r="AU221" s="203" t="s">
        <v>82</v>
      </c>
      <c r="AV221" s="13" t="s">
        <v>82</v>
      </c>
      <c r="AW221" s="13" t="s">
        <v>33</v>
      </c>
      <c r="AX221" s="13" t="s">
        <v>72</v>
      </c>
      <c r="AY221" s="203" t="s">
        <v>145</v>
      </c>
    </row>
    <row r="222" spans="1:65" s="14" customFormat="1" ht="11.25">
      <c r="B222" s="204"/>
      <c r="C222" s="205"/>
      <c r="D222" s="194" t="s">
        <v>161</v>
      </c>
      <c r="E222" s="206" t="s">
        <v>19</v>
      </c>
      <c r="F222" s="207" t="s">
        <v>170</v>
      </c>
      <c r="G222" s="205"/>
      <c r="H222" s="206" t="s">
        <v>19</v>
      </c>
      <c r="I222" s="208"/>
      <c r="J222" s="205"/>
      <c r="K222" s="205"/>
      <c r="L222" s="209"/>
      <c r="M222" s="210"/>
      <c r="N222" s="211"/>
      <c r="O222" s="211"/>
      <c r="P222" s="211"/>
      <c r="Q222" s="211"/>
      <c r="R222" s="211"/>
      <c r="S222" s="211"/>
      <c r="T222" s="212"/>
      <c r="AT222" s="213" t="s">
        <v>161</v>
      </c>
      <c r="AU222" s="213" t="s">
        <v>82</v>
      </c>
      <c r="AV222" s="14" t="s">
        <v>80</v>
      </c>
      <c r="AW222" s="14" t="s">
        <v>33</v>
      </c>
      <c r="AX222" s="14" t="s">
        <v>72</v>
      </c>
      <c r="AY222" s="213" t="s">
        <v>145</v>
      </c>
    </row>
    <row r="223" spans="1:65" s="13" customFormat="1" ht="11.25">
      <c r="B223" s="192"/>
      <c r="C223" s="193"/>
      <c r="D223" s="194" t="s">
        <v>161</v>
      </c>
      <c r="E223" s="195" t="s">
        <v>19</v>
      </c>
      <c r="F223" s="196" t="s">
        <v>230</v>
      </c>
      <c r="G223" s="193"/>
      <c r="H223" s="197">
        <v>11</v>
      </c>
      <c r="I223" s="198"/>
      <c r="J223" s="193"/>
      <c r="K223" s="193"/>
      <c r="L223" s="199"/>
      <c r="M223" s="200"/>
      <c r="N223" s="201"/>
      <c r="O223" s="201"/>
      <c r="P223" s="201"/>
      <c r="Q223" s="201"/>
      <c r="R223" s="201"/>
      <c r="S223" s="201"/>
      <c r="T223" s="202"/>
      <c r="AT223" s="203" t="s">
        <v>161</v>
      </c>
      <c r="AU223" s="203" t="s">
        <v>82</v>
      </c>
      <c r="AV223" s="13" t="s">
        <v>82</v>
      </c>
      <c r="AW223" s="13" t="s">
        <v>33</v>
      </c>
      <c r="AX223" s="13" t="s">
        <v>72</v>
      </c>
      <c r="AY223" s="203" t="s">
        <v>145</v>
      </c>
    </row>
    <row r="224" spans="1:65" s="15" customFormat="1" ht="11.25">
      <c r="B224" s="214"/>
      <c r="C224" s="215"/>
      <c r="D224" s="194" t="s">
        <v>161</v>
      </c>
      <c r="E224" s="216" t="s">
        <v>19</v>
      </c>
      <c r="F224" s="217" t="s">
        <v>176</v>
      </c>
      <c r="G224" s="215"/>
      <c r="H224" s="218">
        <v>117</v>
      </c>
      <c r="I224" s="219"/>
      <c r="J224" s="215"/>
      <c r="K224" s="215"/>
      <c r="L224" s="220"/>
      <c r="M224" s="221"/>
      <c r="N224" s="222"/>
      <c r="O224" s="222"/>
      <c r="P224" s="222"/>
      <c r="Q224" s="222"/>
      <c r="R224" s="222"/>
      <c r="S224" s="222"/>
      <c r="T224" s="223"/>
      <c r="AT224" s="224" t="s">
        <v>161</v>
      </c>
      <c r="AU224" s="224" t="s">
        <v>82</v>
      </c>
      <c r="AV224" s="15" t="s">
        <v>152</v>
      </c>
      <c r="AW224" s="15" t="s">
        <v>33</v>
      </c>
      <c r="AX224" s="15" t="s">
        <v>80</v>
      </c>
      <c r="AY224" s="224" t="s">
        <v>145</v>
      </c>
    </row>
    <row r="225" spans="1:65" s="2" customFormat="1" ht="16.5" customHeight="1">
      <c r="A225" s="35"/>
      <c r="B225" s="36"/>
      <c r="C225" s="174" t="s">
        <v>336</v>
      </c>
      <c r="D225" s="174" t="s">
        <v>148</v>
      </c>
      <c r="E225" s="175" t="s">
        <v>337</v>
      </c>
      <c r="F225" s="176" t="s">
        <v>338</v>
      </c>
      <c r="G225" s="177" t="s">
        <v>156</v>
      </c>
      <c r="H225" s="178">
        <v>180.82</v>
      </c>
      <c r="I225" s="179"/>
      <c r="J225" s="180">
        <f>ROUND(I225*H225,2)</f>
        <v>0</v>
      </c>
      <c r="K225" s="176" t="s">
        <v>157</v>
      </c>
      <c r="L225" s="40"/>
      <c r="M225" s="181" t="s">
        <v>19</v>
      </c>
      <c r="N225" s="182" t="s">
        <v>43</v>
      </c>
      <c r="O225" s="65"/>
      <c r="P225" s="183">
        <f>O225*H225</f>
        <v>0</v>
      </c>
      <c r="Q225" s="183">
        <v>0</v>
      </c>
      <c r="R225" s="183">
        <f>Q225*H225</f>
        <v>0</v>
      </c>
      <c r="S225" s="183">
        <v>3.5299999999999998E-2</v>
      </c>
      <c r="T225" s="184">
        <f>S225*H225</f>
        <v>6.3829459999999996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5" t="s">
        <v>265</v>
      </c>
      <c r="AT225" s="185" t="s">
        <v>148</v>
      </c>
      <c r="AU225" s="185" t="s">
        <v>82</v>
      </c>
      <c r="AY225" s="18" t="s">
        <v>145</v>
      </c>
      <c r="BE225" s="186">
        <f>IF(N225="základní",J225,0)</f>
        <v>0</v>
      </c>
      <c r="BF225" s="186">
        <f>IF(N225="snížená",J225,0)</f>
        <v>0</v>
      </c>
      <c r="BG225" s="186">
        <f>IF(N225="zákl. přenesená",J225,0)</f>
        <v>0</v>
      </c>
      <c r="BH225" s="186">
        <f>IF(N225="sníž. přenesená",J225,0)</f>
        <v>0</v>
      </c>
      <c r="BI225" s="186">
        <f>IF(N225="nulová",J225,0)</f>
        <v>0</v>
      </c>
      <c r="BJ225" s="18" t="s">
        <v>80</v>
      </c>
      <c r="BK225" s="186">
        <f>ROUND(I225*H225,2)</f>
        <v>0</v>
      </c>
      <c r="BL225" s="18" t="s">
        <v>265</v>
      </c>
      <c r="BM225" s="185" t="s">
        <v>339</v>
      </c>
    </row>
    <row r="226" spans="1:65" s="2" customFormat="1" ht="11.25">
      <c r="A226" s="35"/>
      <c r="B226" s="36"/>
      <c r="C226" s="37"/>
      <c r="D226" s="187" t="s">
        <v>159</v>
      </c>
      <c r="E226" s="37"/>
      <c r="F226" s="188" t="s">
        <v>340</v>
      </c>
      <c r="G226" s="37"/>
      <c r="H226" s="37"/>
      <c r="I226" s="189"/>
      <c r="J226" s="37"/>
      <c r="K226" s="37"/>
      <c r="L226" s="40"/>
      <c r="M226" s="190"/>
      <c r="N226" s="191"/>
      <c r="O226" s="65"/>
      <c r="P226" s="65"/>
      <c r="Q226" s="65"/>
      <c r="R226" s="65"/>
      <c r="S226" s="65"/>
      <c r="T226" s="66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8" t="s">
        <v>159</v>
      </c>
      <c r="AU226" s="18" t="s">
        <v>82</v>
      </c>
    </row>
    <row r="227" spans="1:65" s="14" customFormat="1" ht="11.25">
      <c r="B227" s="204"/>
      <c r="C227" s="205"/>
      <c r="D227" s="194" t="s">
        <v>161</v>
      </c>
      <c r="E227" s="206" t="s">
        <v>19</v>
      </c>
      <c r="F227" s="207" t="s">
        <v>341</v>
      </c>
      <c r="G227" s="205"/>
      <c r="H227" s="206" t="s">
        <v>19</v>
      </c>
      <c r="I227" s="208"/>
      <c r="J227" s="205"/>
      <c r="K227" s="205"/>
      <c r="L227" s="209"/>
      <c r="M227" s="210"/>
      <c r="N227" s="211"/>
      <c r="O227" s="211"/>
      <c r="P227" s="211"/>
      <c r="Q227" s="211"/>
      <c r="R227" s="211"/>
      <c r="S227" s="211"/>
      <c r="T227" s="212"/>
      <c r="AT227" s="213" t="s">
        <v>161</v>
      </c>
      <c r="AU227" s="213" t="s">
        <v>82</v>
      </c>
      <c r="AV227" s="14" t="s">
        <v>80</v>
      </c>
      <c r="AW227" s="14" t="s">
        <v>33</v>
      </c>
      <c r="AX227" s="14" t="s">
        <v>72</v>
      </c>
      <c r="AY227" s="213" t="s">
        <v>145</v>
      </c>
    </row>
    <row r="228" spans="1:65" s="13" customFormat="1" ht="11.25">
      <c r="B228" s="192"/>
      <c r="C228" s="193"/>
      <c r="D228" s="194" t="s">
        <v>161</v>
      </c>
      <c r="E228" s="195" t="s">
        <v>19</v>
      </c>
      <c r="F228" s="196" t="s">
        <v>342</v>
      </c>
      <c r="G228" s="193"/>
      <c r="H228" s="197">
        <v>180.82</v>
      </c>
      <c r="I228" s="198"/>
      <c r="J228" s="193"/>
      <c r="K228" s="193"/>
      <c r="L228" s="199"/>
      <c r="M228" s="200"/>
      <c r="N228" s="201"/>
      <c r="O228" s="201"/>
      <c r="P228" s="201"/>
      <c r="Q228" s="201"/>
      <c r="R228" s="201"/>
      <c r="S228" s="201"/>
      <c r="T228" s="202"/>
      <c r="AT228" s="203" t="s">
        <v>161</v>
      </c>
      <c r="AU228" s="203" t="s">
        <v>82</v>
      </c>
      <c r="AV228" s="13" t="s">
        <v>82</v>
      </c>
      <c r="AW228" s="13" t="s">
        <v>33</v>
      </c>
      <c r="AX228" s="13" t="s">
        <v>80</v>
      </c>
      <c r="AY228" s="203" t="s">
        <v>145</v>
      </c>
    </row>
    <row r="229" spans="1:65" s="12" customFormat="1" ht="22.9" customHeight="1">
      <c r="B229" s="158"/>
      <c r="C229" s="159"/>
      <c r="D229" s="160" t="s">
        <v>71</v>
      </c>
      <c r="E229" s="172" t="s">
        <v>343</v>
      </c>
      <c r="F229" s="172" t="s">
        <v>344</v>
      </c>
      <c r="G229" s="159"/>
      <c r="H229" s="159"/>
      <c r="I229" s="162"/>
      <c r="J229" s="173">
        <f>BK229</f>
        <v>0</v>
      </c>
      <c r="K229" s="159"/>
      <c r="L229" s="164"/>
      <c r="M229" s="165"/>
      <c r="N229" s="166"/>
      <c r="O229" s="166"/>
      <c r="P229" s="167">
        <f>SUM(P230:P244)</f>
        <v>0</v>
      </c>
      <c r="Q229" s="166"/>
      <c r="R229" s="167">
        <f>SUM(R230:R244)</f>
        <v>0</v>
      </c>
      <c r="S229" s="166"/>
      <c r="T229" s="168">
        <f>SUM(T230:T244)</f>
        <v>0.76350000000000007</v>
      </c>
      <c r="AR229" s="169" t="s">
        <v>82</v>
      </c>
      <c r="AT229" s="170" t="s">
        <v>71</v>
      </c>
      <c r="AU229" s="170" t="s">
        <v>80</v>
      </c>
      <c r="AY229" s="169" t="s">
        <v>145</v>
      </c>
      <c r="BK229" s="171">
        <f>SUM(BK230:BK244)</f>
        <v>0</v>
      </c>
    </row>
    <row r="230" spans="1:65" s="2" customFormat="1" ht="16.5" customHeight="1">
      <c r="A230" s="35"/>
      <c r="B230" s="36"/>
      <c r="C230" s="174" t="s">
        <v>345</v>
      </c>
      <c r="D230" s="174" t="s">
        <v>148</v>
      </c>
      <c r="E230" s="175" t="s">
        <v>346</v>
      </c>
      <c r="F230" s="176" t="s">
        <v>347</v>
      </c>
      <c r="G230" s="177" t="s">
        <v>156</v>
      </c>
      <c r="H230" s="178">
        <v>238.5</v>
      </c>
      <c r="I230" s="179"/>
      <c r="J230" s="180">
        <f>ROUND(I230*H230,2)</f>
        <v>0</v>
      </c>
      <c r="K230" s="176" t="s">
        <v>157</v>
      </c>
      <c r="L230" s="40"/>
      <c r="M230" s="181" t="s">
        <v>19</v>
      </c>
      <c r="N230" s="182" t="s">
        <v>43</v>
      </c>
      <c r="O230" s="65"/>
      <c r="P230" s="183">
        <f>O230*H230</f>
        <v>0</v>
      </c>
      <c r="Q230" s="183">
        <v>0</v>
      </c>
      <c r="R230" s="183">
        <f>Q230*H230</f>
        <v>0</v>
      </c>
      <c r="S230" s="183">
        <v>3.0000000000000001E-3</v>
      </c>
      <c r="T230" s="184">
        <f>S230*H230</f>
        <v>0.71550000000000002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5" t="s">
        <v>265</v>
      </c>
      <c r="AT230" s="185" t="s">
        <v>148</v>
      </c>
      <c r="AU230" s="185" t="s">
        <v>82</v>
      </c>
      <c r="AY230" s="18" t="s">
        <v>145</v>
      </c>
      <c r="BE230" s="186">
        <f>IF(N230="základní",J230,0)</f>
        <v>0</v>
      </c>
      <c r="BF230" s="186">
        <f>IF(N230="snížená",J230,0)</f>
        <v>0</v>
      </c>
      <c r="BG230" s="186">
        <f>IF(N230="zákl. přenesená",J230,0)</f>
        <v>0</v>
      </c>
      <c r="BH230" s="186">
        <f>IF(N230="sníž. přenesená",J230,0)</f>
        <v>0</v>
      </c>
      <c r="BI230" s="186">
        <f>IF(N230="nulová",J230,0)</f>
        <v>0</v>
      </c>
      <c r="BJ230" s="18" t="s">
        <v>80</v>
      </c>
      <c r="BK230" s="186">
        <f>ROUND(I230*H230,2)</f>
        <v>0</v>
      </c>
      <c r="BL230" s="18" t="s">
        <v>265</v>
      </c>
      <c r="BM230" s="185" t="s">
        <v>348</v>
      </c>
    </row>
    <row r="231" spans="1:65" s="2" customFormat="1" ht="11.25">
      <c r="A231" s="35"/>
      <c r="B231" s="36"/>
      <c r="C231" s="37"/>
      <c r="D231" s="187" t="s">
        <v>159</v>
      </c>
      <c r="E231" s="37"/>
      <c r="F231" s="188" t="s">
        <v>349</v>
      </c>
      <c r="G231" s="37"/>
      <c r="H231" s="37"/>
      <c r="I231" s="189"/>
      <c r="J231" s="37"/>
      <c r="K231" s="37"/>
      <c r="L231" s="40"/>
      <c r="M231" s="190"/>
      <c r="N231" s="191"/>
      <c r="O231" s="65"/>
      <c r="P231" s="65"/>
      <c r="Q231" s="65"/>
      <c r="R231" s="65"/>
      <c r="S231" s="65"/>
      <c r="T231" s="66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8" t="s">
        <v>159</v>
      </c>
      <c r="AU231" s="18" t="s">
        <v>82</v>
      </c>
    </row>
    <row r="232" spans="1:65" s="14" customFormat="1" ht="11.25">
      <c r="B232" s="204"/>
      <c r="C232" s="205"/>
      <c r="D232" s="194" t="s">
        <v>161</v>
      </c>
      <c r="E232" s="206" t="s">
        <v>19</v>
      </c>
      <c r="F232" s="207" t="s">
        <v>350</v>
      </c>
      <c r="G232" s="205"/>
      <c r="H232" s="206" t="s">
        <v>19</v>
      </c>
      <c r="I232" s="208"/>
      <c r="J232" s="205"/>
      <c r="K232" s="205"/>
      <c r="L232" s="209"/>
      <c r="M232" s="210"/>
      <c r="N232" s="211"/>
      <c r="O232" s="211"/>
      <c r="P232" s="211"/>
      <c r="Q232" s="211"/>
      <c r="R232" s="211"/>
      <c r="S232" s="211"/>
      <c r="T232" s="212"/>
      <c r="AT232" s="213" t="s">
        <v>161</v>
      </c>
      <c r="AU232" s="213" t="s">
        <v>82</v>
      </c>
      <c r="AV232" s="14" t="s">
        <v>80</v>
      </c>
      <c r="AW232" s="14" t="s">
        <v>33</v>
      </c>
      <c r="AX232" s="14" t="s">
        <v>72</v>
      </c>
      <c r="AY232" s="213" t="s">
        <v>145</v>
      </c>
    </row>
    <row r="233" spans="1:65" s="13" customFormat="1" ht="11.25">
      <c r="B233" s="192"/>
      <c r="C233" s="193"/>
      <c r="D233" s="194" t="s">
        <v>161</v>
      </c>
      <c r="E233" s="195" t="s">
        <v>19</v>
      </c>
      <c r="F233" s="196" t="s">
        <v>312</v>
      </c>
      <c r="G233" s="193"/>
      <c r="H233" s="197">
        <v>238.5</v>
      </c>
      <c r="I233" s="198"/>
      <c r="J233" s="193"/>
      <c r="K233" s="193"/>
      <c r="L233" s="199"/>
      <c r="M233" s="200"/>
      <c r="N233" s="201"/>
      <c r="O233" s="201"/>
      <c r="P233" s="201"/>
      <c r="Q233" s="201"/>
      <c r="R233" s="201"/>
      <c r="S233" s="201"/>
      <c r="T233" s="202"/>
      <c r="AT233" s="203" t="s">
        <v>161</v>
      </c>
      <c r="AU233" s="203" t="s">
        <v>82</v>
      </c>
      <c r="AV233" s="13" t="s">
        <v>82</v>
      </c>
      <c r="AW233" s="13" t="s">
        <v>33</v>
      </c>
      <c r="AX233" s="13" t="s">
        <v>80</v>
      </c>
      <c r="AY233" s="203" t="s">
        <v>145</v>
      </c>
    </row>
    <row r="234" spans="1:65" s="2" customFormat="1" ht="16.5" customHeight="1">
      <c r="A234" s="35"/>
      <c r="B234" s="36"/>
      <c r="C234" s="174" t="s">
        <v>351</v>
      </c>
      <c r="D234" s="174" t="s">
        <v>148</v>
      </c>
      <c r="E234" s="175" t="s">
        <v>352</v>
      </c>
      <c r="F234" s="176" t="s">
        <v>353</v>
      </c>
      <c r="G234" s="177" t="s">
        <v>233</v>
      </c>
      <c r="H234" s="178">
        <v>160</v>
      </c>
      <c r="I234" s="179"/>
      <c r="J234" s="180">
        <f>ROUND(I234*H234,2)</f>
        <v>0</v>
      </c>
      <c r="K234" s="176" t="s">
        <v>157</v>
      </c>
      <c r="L234" s="40"/>
      <c r="M234" s="181" t="s">
        <v>19</v>
      </c>
      <c r="N234" s="182" t="s">
        <v>43</v>
      </c>
      <c r="O234" s="65"/>
      <c r="P234" s="183">
        <f>O234*H234</f>
        <v>0</v>
      </c>
      <c r="Q234" s="183">
        <v>0</v>
      </c>
      <c r="R234" s="183">
        <f>Q234*H234</f>
        <v>0</v>
      </c>
      <c r="S234" s="183">
        <v>2.9999999999999997E-4</v>
      </c>
      <c r="T234" s="184">
        <f>S234*H234</f>
        <v>4.7999999999999994E-2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5" t="s">
        <v>265</v>
      </c>
      <c r="AT234" s="185" t="s">
        <v>148</v>
      </c>
      <c r="AU234" s="185" t="s">
        <v>82</v>
      </c>
      <c r="AY234" s="18" t="s">
        <v>145</v>
      </c>
      <c r="BE234" s="186">
        <f>IF(N234="základní",J234,0)</f>
        <v>0</v>
      </c>
      <c r="BF234" s="186">
        <f>IF(N234="snížená",J234,0)</f>
        <v>0</v>
      </c>
      <c r="BG234" s="186">
        <f>IF(N234="zákl. přenesená",J234,0)</f>
        <v>0</v>
      </c>
      <c r="BH234" s="186">
        <f>IF(N234="sníž. přenesená",J234,0)</f>
        <v>0</v>
      </c>
      <c r="BI234" s="186">
        <f>IF(N234="nulová",J234,0)</f>
        <v>0</v>
      </c>
      <c r="BJ234" s="18" t="s">
        <v>80</v>
      </c>
      <c r="BK234" s="186">
        <f>ROUND(I234*H234,2)</f>
        <v>0</v>
      </c>
      <c r="BL234" s="18" t="s">
        <v>265</v>
      </c>
      <c r="BM234" s="185" t="s">
        <v>354</v>
      </c>
    </row>
    <row r="235" spans="1:65" s="2" customFormat="1" ht="11.25">
      <c r="A235" s="35"/>
      <c r="B235" s="36"/>
      <c r="C235" s="37"/>
      <c r="D235" s="187" t="s">
        <v>159</v>
      </c>
      <c r="E235" s="37"/>
      <c r="F235" s="188" t="s">
        <v>355</v>
      </c>
      <c r="G235" s="37"/>
      <c r="H235" s="37"/>
      <c r="I235" s="189"/>
      <c r="J235" s="37"/>
      <c r="K235" s="37"/>
      <c r="L235" s="40"/>
      <c r="M235" s="190"/>
      <c r="N235" s="191"/>
      <c r="O235" s="65"/>
      <c r="P235" s="65"/>
      <c r="Q235" s="65"/>
      <c r="R235" s="65"/>
      <c r="S235" s="65"/>
      <c r="T235" s="66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8" t="s">
        <v>159</v>
      </c>
      <c r="AU235" s="18" t="s">
        <v>82</v>
      </c>
    </row>
    <row r="236" spans="1:65" s="14" customFormat="1" ht="11.25">
      <c r="B236" s="204"/>
      <c r="C236" s="205"/>
      <c r="D236" s="194" t="s">
        <v>161</v>
      </c>
      <c r="E236" s="206" t="s">
        <v>19</v>
      </c>
      <c r="F236" s="207" t="s">
        <v>244</v>
      </c>
      <c r="G236" s="205"/>
      <c r="H236" s="206" t="s">
        <v>19</v>
      </c>
      <c r="I236" s="208"/>
      <c r="J236" s="205"/>
      <c r="K236" s="205"/>
      <c r="L236" s="209"/>
      <c r="M236" s="210"/>
      <c r="N236" s="211"/>
      <c r="O236" s="211"/>
      <c r="P236" s="211"/>
      <c r="Q236" s="211"/>
      <c r="R236" s="211"/>
      <c r="S236" s="211"/>
      <c r="T236" s="212"/>
      <c r="AT236" s="213" t="s">
        <v>161</v>
      </c>
      <c r="AU236" s="213" t="s">
        <v>82</v>
      </c>
      <c r="AV236" s="14" t="s">
        <v>80</v>
      </c>
      <c r="AW236" s="14" t="s">
        <v>33</v>
      </c>
      <c r="AX236" s="14" t="s">
        <v>72</v>
      </c>
      <c r="AY236" s="213" t="s">
        <v>145</v>
      </c>
    </row>
    <row r="237" spans="1:65" s="13" customFormat="1" ht="11.25">
      <c r="B237" s="192"/>
      <c r="C237" s="193"/>
      <c r="D237" s="194" t="s">
        <v>161</v>
      </c>
      <c r="E237" s="195" t="s">
        <v>19</v>
      </c>
      <c r="F237" s="196" t="s">
        <v>356</v>
      </c>
      <c r="G237" s="193"/>
      <c r="H237" s="197">
        <v>54</v>
      </c>
      <c r="I237" s="198"/>
      <c r="J237" s="193"/>
      <c r="K237" s="193"/>
      <c r="L237" s="199"/>
      <c r="M237" s="200"/>
      <c r="N237" s="201"/>
      <c r="O237" s="201"/>
      <c r="P237" s="201"/>
      <c r="Q237" s="201"/>
      <c r="R237" s="201"/>
      <c r="S237" s="201"/>
      <c r="T237" s="202"/>
      <c r="AT237" s="203" t="s">
        <v>161</v>
      </c>
      <c r="AU237" s="203" t="s">
        <v>82</v>
      </c>
      <c r="AV237" s="13" t="s">
        <v>82</v>
      </c>
      <c r="AW237" s="13" t="s">
        <v>33</v>
      </c>
      <c r="AX237" s="13" t="s">
        <v>72</v>
      </c>
      <c r="AY237" s="203" t="s">
        <v>145</v>
      </c>
    </row>
    <row r="238" spans="1:65" s="14" customFormat="1" ht="11.25">
      <c r="B238" s="204"/>
      <c r="C238" s="205"/>
      <c r="D238" s="194" t="s">
        <v>161</v>
      </c>
      <c r="E238" s="206" t="s">
        <v>19</v>
      </c>
      <c r="F238" s="207" t="s">
        <v>357</v>
      </c>
      <c r="G238" s="205"/>
      <c r="H238" s="206" t="s">
        <v>19</v>
      </c>
      <c r="I238" s="208"/>
      <c r="J238" s="205"/>
      <c r="K238" s="205"/>
      <c r="L238" s="209"/>
      <c r="M238" s="210"/>
      <c r="N238" s="211"/>
      <c r="O238" s="211"/>
      <c r="P238" s="211"/>
      <c r="Q238" s="211"/>
      <c r="R238" s="211"/>
      <c r="S238" s="211"/>
      <c r="T238" s="212"/>
      <c r="AT238" s="213" t="s">
        <v>161</v>
      </c>
      <c r="AU238" s="213" t="s">
        <v>82</v>
      </c>
      <c r="AV238" s="14" t="s">
        <v>80</v>
      </c>
      <c r="AW238" s="14" t="s">
        <v>33</v>
      </c>
      <c r="AX238" s="14" t="s">
        <v>72</v>
      </c>
      <c r="AY238" s="213" t="s">
        <v>145</v>
      </c>
    </row>
    <row r="239" spans="1:65" s="13" customFormat="1" ht="11.25">
      <c r="B239" s="192"/>
      <c r="C239" s="193"/>
      <c r="D239" s="194" t="s">
        <v>161</v>
      </c>
      <c r="E239" s="195" t="s">
        <v>19</v>
      </c>
      <c r="F239" s="196" t="s">
        <v>356</v>
      </c>
      <c r="G239" s="193"/>
      <c r="H239" s="197">
        <v>54</v>
      </c>
      <c r="I239" s="198"/>
      <c r="J239" s="193"/>
      <c r="K239" s="193"/>
      <c r="L239" s="199"/>
      <c r="M239" s="200"/>
      <c r="N239" s="201"/>
      <c r="O239" s="201"/>
      <c r="P239" s="201"/>
      <c r="Q239" s="201"/>
      <c r="R239" s="201"/>
      <c r="S239" s="201"/>
      <c r="T239" s="202"/>
      <c r="AT239" s="203" t="s">
        <v>161</v>
      </c>
      <c r="AU239" s="203" t="s">
        <v>82</v>
      </c>
      <c r="AV239" s="13" t="s">
        <v>82</v>
      </c>
      <c r="AW239" s="13" t="s">
        <v>33</v>
      </c>
      <c r="AX239" s="13" t="s">
        <v>72</v>
      </c>
      <c r="AY239" s="203" t="s">
        <v>145</v>
      </c>
    </row>
    <row r="240" spans="1:65" s="14" customFormat="1" ht="11.25">
      <c r="B240" s="204"/>
      <c r="C240" s="205"/>
      <c r="D240" s="194" t="s">
        <v>161</v>
      </c>
      <c r="E240" s="206" t="s">
        <v>19</v>
      </c>
      <c r="F240" s="207" t="s">
        <v>208</v>
      </c>
      <c r="G240" s="205"/>
      <c r="H240" s="206" t="s">
        <v>19</v>
      </c>
      <c r="I240" s="208"/>
      <c r="J240" s="205"/>
      <c r="K240" s="205"/>
      <c r="L240" s="209"/>
      <c r="M240" s="210"/>
      <c r="N240" s="211"/>
      <c r="O240" s="211"/>
      <c r="P240" s="211"/>
      <c r="Q240" s="211"/>
      <c r="R240" s="211"/>
      <c r="S240" s="211"/>
      <c r="T240" s="212"/>
      <c r="AT240" s="213" t="s">
        <v>161</v>
      </c>
      <c r="AU240" s="213" t="s">
        <v>82</v>
      </c>
      <c r="AV240" s="14" t="s">
        <v>80</v>
      </c>
      <c r="AW240" s="14" t="s">
        <v>33</v>
      </c>
      <c r="AX240" s="14" t="s">
        <v>72</v>
      </c>
      <c r="AY240" s="213" t="s">
        <v>145</v>
      </c>
    </row>
    <row r="241" spans="1:65" s="13" customFormat="1" ht="11.25">
      <c r="B241" s="192"/>
      <c r="C241" s="193"/>
      <c r="D241" s="194" t="s">
        <v>161</v>
      </c>
      <c r="E241" s="195" t="s">
        <v>19</v>
      </c>
      <c r="F241" s="196" t="s">
        <v>345</v>
      </c>
      <c r="G241" s="193"/>
      <c r="H241" s="197">
        <v>26</v>
      </c>
      <c r="I241" s="198"/>
      <c r="J241" s="193"/>
      <c r="K241" s="193"/>
      <c r="L241" s="199"/>
      <c r="M241" s="200"/>
      <c r="N241" s="201"/>
      <c r="O241" s="201"/>
      <c r="P241" s="201"/>
      <c r="Q241" s="201"/>
      <c r="R241" s="201"/>
      <c r="S241" s="201"/>
      <c r="T241" s="202"/>
      <c r="AT241" s="203" t="s">
        <v>161</v>
      </c>
      <c r="AU241" s="203" t="s">
        <v>82</v>
      </c>
      <c r="AV241" s="13" t="s">
        <v>82</v>
      </c>
      <c r="AW241" s="13" t="s">
        <v>33</v>
      </c>
      <c r="AX241" s="13" t="s">
        <v>72</v>
      </c>
      <c r="AY241" s="203" t="s">
        <v>145</v>
      </c>
    </row>
    <row r="242" spans="1:65" s="14" customFormat="1" ht="11.25">
      <c r="B242" s="204"/>
      <c r="C242" s="205"/>
      <c r="D242" s="194" t="s">
        <v>161</v>
      </c>
      <c r="E242" s="206" t="s">
        <v>19</v>
      </c>
      <c r="F242" s="207" t="s">
        <v>221</v>
      </c>
      <c r="G242" s="205"/>
      <c r="H242" s="206" t="s">
        <v>19</v>
      </c>
      <c r="I242" s="208"/>
      <c r="J242" s="205"/>
      <c r="K242" s="205"/>
      <c r="L242" s="209"/>
      <c r="M242" s="210"/>
      <c r="N242" s="211"/>
      <c r="O242" s="211"/>
      <c r="P242" s="211"/>
      <c r="Q242" s="211"/>
      <c r="R242" s="211"/>
      <c r="S242" s="211"/>
      <c r="T242" s="212"/>
      <c r="AT242" s="213" t="s">
        <v>161</v>
      </c>
      <c r="AU242" s="213" t="s">
        <v>82</v>
      </c>
      <c r="AV242" s="14" t="s">
        <v>80</v>
      </c>
      <c r="AW242" s="14" t="s">
        <v>33</v>
      </c>
      <c r="AX242" s="14" t="s">
        <v>72</v>
      </c>
      <c r="AY242" s="213" t="s">
        <v>145</v>
      </c>
    </row>
    <row r="243" spans="1:65" s="13" customFormat="1" ht="11.25">
      <c r="B243" s="192"/>
      <c r="C243" s="193"/>
      <c r="D243" s="194" t="s">
        <v>161</v>
      </c>
      <c r="E243" s="195" t="s">
        <v>19</v>
      </c>
      <c r="F243" s="196" t="s">
        <v>345</v>
      </c>
      <c r="G243" s="193"/>
      <c r="H243" s="197">
        <v>26</v>
      </c>
      <c r="I243" s="198"/>
      <c r="J243" s="193"/>
      <c r="K243" s="193"/>
      <c r="L243" s="199"/>
      <c r="M243" s="200"/>
      <c r="N243" s="201"/>
      <c r="O243" s="201"/>
      <c r="P243" s="201"/>
      <c r="Q243" s="201"/>
      <c r="R243" s="201"/>
      <c r="S243" s="201"/>
      <c r="T243" s="202"/>
      <c r="AT243" s="203" t="s">
        <v>161</v>
      </c>
      <c r="AU243" s="203" t="s">
        <v>82</v>
      </c>
      <c r="AV243" s="13" t="s">
        <v>82</v>
      </c>
      <c r="AW243" s="13" t="s">
        <v>33</v>
      </c>
      <c r="AX243" s="13" t="s">
        <v>72</v>
      </c>
      <c r="AY243" s="203" t="s">
        <v>145</v>
      </c>
    </row>
    <row r="244" spans="1:65" s="15" customFormat="1" ht="11.25">
      <c r="B244" s="214"/>
      <c r="C244" s="215"/>
      <c r="D244" s="194" t="s">
        <v>161</v>
      </c>
      <c r="E244" s="216" t="s">
        <v>19</v>
      </c>
      <c r="F244" s="217" t="s">
        <v>176</v>
      </c>
      <c r="G244" s="215"/>
      <c r="H244" s="218">
        <v>160</v>
      </c>
      <c r="I244" s="219"/>
      <c r="J244" s="215"/>
      <c r="K244" s="215"/>
      <c r="L244" s="220"/>
      <c r="M244" s="221"/>
      <c r="N244" s="222"/>
      <c r="O244" s="222"/>
      <c r="P244" s="222"/>
      <c r="Q244" s="222"/>
      <c r="R244" s="222"/>
      <c r="S244" s="222"/>
      <c r="T244" s="223"/>
      <c r="AT244" s="224" t="s">
        <v>161</v>
      </c>
      <c r="AU244" s="224" t="s">
        <v>82</v>
      </c>
      <c r="AV244" s="15" t="s">
        <v>152</v>
      </c>
      <c r="AW244" s="15" t="s">
        <v>33</v>
      </c>
      <c r="AX244" s="15" t="s">
        <v>80</v>
      </c>
      <c r="AY244" s="224" t="s">
        <v>145</v>
      </c>
    </row>
    <row r="245" spans="1:65" s="12" customFormat="1" ht="22.9" customHeight="1">
      <c r="B245" s="158"/>
      <c r="C245" s="159"/>
      <c r="D245" s="160" t="s">
        <v>71</v>
      </c>
      <c r="E245" s="172" t="s">
        <v>358</v>
      </c>
      <c r="F245" s="172" t="s">
        <v>359</v>
      </c>
      <c r="G245" s="159"/>
      <c r="H245" s="159"/>
      <c r="I245" s="162"/>
      <c r="J245" s="173">
        <f>BK245</f>
        <v>0</v>
      </c>
      <c r="K245" s="159"/>
      <c r="L245" s="164"/>
      <c r="M245" s="165"/>
      <c r="N245" s="166"/>
      <c r="O245" s="166"/>
      <c r="P245" s="167">
        <f>SUM(P246:P249)</f>
        <v>0</v>
      </c>
      <c r="Q245" s="166"/>
      <c r="R245" s="167">
        <f>SUM(R246:R249)</f>
        <v>0</v>
      </c>
      <c r="S245" s="166"/>
      <c r="T245" s="168">
        <f>SUM(T246:T249)</f>
        <v>0</v>
      </c>
      <c r="AR245" s="169" t="s">
        <v>82</v>
      </c>
      <c r="AT245" s="170" t="s">
        <v>71</v>
      </c>
      <c r="AU245" s="170" t="s">
        <v>80</v>
      </c>
      <c r="AY245" s="169" t="s">
        <v>145</v>
      </c>
      <c r="BK245" s="171">
        <f>SUM(BK246:BK249)</f>
        <v>0</v>
      </c>
    </row>
    <row r="246" spans="1:65" s="2" customFormat="1" ht="16.5" customHeight="1">
      <c r="A246" s="35"/>
      <c r="B246" s="36"/>
      <c r="C246" s="174" t="s">
        <v>360</v>
      </c>
      <c r="D246" s="174" t="s">
        <v>148</v>
      </c>
      <c r="E246" s="175" t="s">
        <v>361</v>
      </c>
      <c r="F246" s="176" t="s">
        <v>362</v>
      </c>
      <c r="G246" s="177" t="s">
        <v>156</v>
      </c>
      <c r="H246" s="178">
        <v>15.54</v>
      </c>
      <c r="I246" s="179"/>
      <c r="J246" s="180">
        <f>ROUND(I246*H246,2)</f>
        <v>0</v>
      </c>
      <c r="K246" s="176" t="s">
        <v>157</v>
      </c>
      <c r="L246" s="40"/>
      <c r="M246" s="181" t="s">
        <v>19</v>
      </c>
      <c r="N246" s="182" t="s">
        <v>43</v>
      </c>
      <c r="O246" s="65"/>
      <c r="P246" s="183">
        <f>O246*H246</f>
        <v>0</v>
      </c>
      <c r="Q246" s="183">
        <v>0</v>
      </c>
      <c r="R246" s="183">
        <f>Q246*H246</f>
        <v>0</v>
      </c>
      <c r="S246" s="183">
        <v>0</v>
      </c>
      <c r="T246" s="184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85" t="s">
        <v>265</v>
      </c>
      <c r="AT246" s="185" t="s">
        <v>148</v>
      </c>
      <c r="AU246" s="185" t="s">
        <v>82</v>
      </c>
      <c r="AY246" s="18" t="s">
        <v>145</v>
      </c>
      <c r="BE246" s="186">
        <f>IF(N246="základní",J246,0)</f>
        <v>0</v>
      </c>
      <c r="BF246" s="186">
        <f>IF(N246="snížená",J246,0)</f>
        <v>0</v>
      </c>
      <c r="BG246" s="186">
        <f>IF(N246="zákl. přenesená",J246,0)</f>
        <v>0</v>
      </c>
      <c r="BH246" s="186">
        <f>IF(N246="sníž. přenesená",J246,0)</f>
        <v>0</v>
      </c>
      <c r="BI246" s="186">
        <f>IF(N246="nulová",J246,0)</f>
        <v>0</v>
      </c>
      <c r="BJ246" s="18" t="s">
        <v>80</v>
      </c>
      <c r="BK246" s="186">
        <f>ROUND(I246*H246,2)</f>
        <v>0</v>
      </c>
      <c r="BL246" s="18" t="s">
        <v>265</v>
      </c>
      <c r="BM246" s="185" t="s">
        <v>363</v>
      </c>
    </row>
    <row r="247" spans="1:65" s="2" customFormat="1" ht="11.25">
      <c r="A247" s="35"/>
      <c r="B247" s="36"/>
      <c r="C247" s="37"/>
      <c r="D247" s="187" t="s">
        <v>159</v>
      </c>
      <c r="E247" s="37"/>
      <c r="F247" s="188" t="s">
        <v>364</v>
      </c>
      <c r="G247" s="37"/>
      <c r="H247" s="37"/>
      <c r="I247" s="189"/>
      <c r="J247" s="37"/>
      <c r="K247" s="37"/>
      <c r="L247" s="40"/>
      <c r="M247" s="190"/>
      <c r="N247" s="191"/>
      <c r="O247" s="65"/>
      <c r="P247" s="65"/>
      <c r="Q247" s="65"/>
      <c r="R247" s="65"/>
      <c r="S247" s="65"/>
      <c r="T247" s="66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8" t="s">
        <v>159</v>
      </c>
      <c r="AU247" s="18" t="s">
        <v>82</v>
      </c>
    </row>
    <row r="248" spans="1:65" s="14" customFormat="1" ht="11.25">
      <c r="B248" s="204"/>
      <c r="C248" s="205"/>
      <c r="D248" s="194" t="s">
        <v>161</v>
      </c>
      <c r="E248" s="206" t="s">
        <v>19</v>
      </c>
      <c r="F248" s="207" t="s">
        <v>168</v>
      </c>
      <c r="G248" s="205"/>
      <c r="H248" s="206" t="s">
        <v>19</v>
      </c>
      <c r="I248" s="208"/>
      <c r="J248" s="205"/>
      <c r="K248" s="205"/>
      <c r="L248" s="209"/>
      <c r="M248" s="210"/>
      <c r="N248" s="211"/>
      <c r="O248" s="211"/>
      <c r="P248" s="211"/>
      <c r="Q248" s="211"/>
      <c r="R248" s="211"/>
      <c r="S248" s="211"/>
      <c r="T248" s="212"/>
      <c r="AT248" s="213" t="s">
        <v>161</v>
      </c>
      <c r="AU248" s="213" t="s">
        <v>82</v>
      </c>
      <c r="AV248" s="14" t="s">
        <v>80</v>
      </c>
      <c r="AW248" s="14" t="s">
        <v>33</v>
      </c>
      <c r="AX248" s="14" t="s">
        <v>72</v>
      </c>
      <c r="AY248" s="213" t="s">
        <v>145</v>
      </c>
    </row>
    <row r="249" spans="1:65" s="13" customFormat="1" ht="11.25">
      <c r="B249" s="192"/>
      <c r="C249" s="193"/>
      <c r="D249" s="194" t="s">
        <v>161</v>
      </c>
      <c r="E249" s="195" t="s">
        <v>19</v>
      </c>
      <c r="F249" s="196" t="s">
        <v>365</v>
      </c>
      <c r="G249" s="193"/>
      <c r="H249" s="197">
        <v>15.54</v>
      </c>
      <c r="I249" s="198"/>
      <c r="J249" s="193"/>
      <c r="K249" s="193"/>
      <c r="L249" s="199"/>
      <c r="M249" s="225"/>
      <c r="N249" s="226"/>
      <c r="O249" s="226"/>
      <c r="P249" s="226"/>
      <c r="Q249" s="226"/>
      <c r="R249" s="226"/>
      <c r="S249" s="226"/>
      <c r="T249" s="227"/>
      <c r="AT249" s="203" t="s">
        <v>161</v>
      </c>
      <c r="AU249" s="203" t="s">
        <v>82</v>
      </c>
      <c r="AV249" s="13" t="s">
        <v>82</v>
      </c>
      <c r="AW249" s="13" t="s">
        <v>33</v>
      </c>
      <c r="AX249" s="13" t="s">
        <v>80</v>
      </c>
      <c r="AY249" s="203" t="s">
        <v>145</v>
      </c>
    </row>
    <row r="250" spans="1:65" s="2" customFormat="1" ht="6.95" customHeight="1">
      <c r="A250" s="35"/>
      <c r="B250" s="48"/>
      <c r="C250" s="49"/>
      <c r="D250" s="49"/>
      <c r="E250" s="49"/>
      <c r="F250" s="49"/>
      <c r="G250" s="49"/>
      <c r="H250" s="49"/>
      <c r="I250" s="49"/>
      <c r="J250" s="49"/>
      <c r="K250" s="49"/>
      <c r="L250" s="40"/>
      <c r="M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</row>
  </sheetData>
  <sheetProtection algorithmName="SHA-512" hashValue="eWhMlpPN3OZcEBJJ0L64Q9XtccSRFFGOVcw7SgDAuMxrcWTNV8ls/IWdRkI4gUjy8eGmQfz2PCHEi4Cbk1Ohnw==" saltValue="4XJyVN3IWWDxI40GidxlhCLhQGVmw5NV0c7JN5Z9MhTYRZY7mH89+MVRRc6+s/04LbAFRxRm/tBDfdAwVEc95A==" spinCount="100000" sheet="1" objects="1" scenarios="1" formatColumns="0" formatRows="0" autoFilter="0"/>
  <autoFilter ref="C90:K249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hyperlinks>
    <hyperlink ref="F96" r:id="rId1"/>
    <hyperlink ref="F99" r:id="rId2"/>
    <hyperlink ref="F110" r:id="rId3"/>
    <hyperlink ref="F114" r:id="rId4"/>
    <hyperlink ref="F118" r:id="rId5"/>
    <hyperlink ref="F125" r:id="rId6"/>
    <hyperlink ref="F136" r:id="rId7"/>
    <hyperlink ref="F141" r:id="rId8"/>
    <hyperlink ref="F149" r:id="rId9"/>
    <hyperlink ref="F153" r:id="rId10"/>
    <hyperlink ref="F161" r:id="rId11"/>
    <hyperlink ref="F163" r:id="rId12"/>
    <hyperlink ref="F165" r:id="rId13"/>
    <hyperlink ref="F169" r:id="rId14"/>
    <hyperlink ref="F172" r:id="rId15"/>
    <hyperlink ref="F177" r:id="rId16"/>
    <hyperlink ref="F187" r:id="rId17"/>
    <hyperlink ref="F190" r:id="rId18"/>
    <hyperlink ref="F194" r:id="rId19"/>
    <hyperlink ref="F202" r:id="rId20"/>
    <hyperlink ref="F207" r:id="rId21"/>
    <hyperlink ref="F215" r:id="rId22"/>
    <hyperlink ref="F226" r:id="rId23"/>
    <hyperlink ref="F231" r:id="rId24"/>
    <hyperlink ref="F235" r:id="rId25"/>
    <hyperlink ref="F247" r:id="rId26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76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8" t="s">
        <v>85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82</v>
      </c>
    </row>
    <row r="4" spans="1:46" s="1" customFormat="1" ht="24.95" customHeight="1">
      <c r="B4" s="21"/>
      <c r="D4" s="104" t="s">
        <v>111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6" t="str">
        <f>'Rekapitulace stavby'!K6</f>
        <v>UHK-Objekt E-Stavební úpravy pracoviště centra terénní archeologie - 1. Etapa</v>
      </c>
      <c r="F7" s="367"/>
      <c r="G7" s="367"/>
      <c r="H7" s="367"/>
      <c r="L7" s="21"/>
    </row>
    <row r="8" spans="1:46" s="2" customFormat="1" ht="12" customHeight="1">
      <c r="A8" s="35"/>
      <c r="B8" s="40"/>
      <c r="C8" s="35"/>
      <c r="D8" s="106" t="s">
        <v>112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8" t="s">
        <v>366</v>
      </c>
      <c r="F9" s="369"/>
      <c r="G9" s="369"/>
      <c r="H9" s="369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22. 6. 2022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27</v>
      </c>
      <c r="F15" s="35"/>
      <c r="G15" s="35"/>
      <c r="H15" s="35"/>
      <c r="I15" s="106" t="s">
        <v>28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0" t="str">
        <f>'Rekapitulace stavby'!E14</f>
        <v>Vyplň údaj</v>
      </c>
      <c r="F18" s="371"/>
      <c r="G18" s="371"/>
      <c r="H18" s="371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32</v>
      </c>
      <c r="F21" s="35"/>
      <c r="G21" s="35"/>
      <c r="H21" s="35"/>
      <c r="I21" s="106" t="s">
        <v>28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34</v>
      </c>
      <c r="E23" s="35"/>
      <c r="F23" s="35"/>
      <c r="G23" s="35"/>
      <c r="H23" s="35"/>
      <c r="I23" s="106" t="s">
        <v>26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28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36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72" t="s">
        <v>19</v>
      </c>
      <c r="F27" s="372"/>
      <c r="G27" s="372"/>
      <c r="H27" s="372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38</v>
      </c>
      <c r="E30" s="35"/>
      <c r="F30" s="35"/>
      <c r="G30" s="35"/>
      <c r="H30" s="35"/>
      <c r="I30" s="35"/>
      <c r="J30" s="115">
        <f>ROUND(J102,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40</v>
      </c>
      <c r="G32" s="35"/>
      <c r="H32" s="35"/>
      <c r="I32" s="116" t="s">
        <v>39</v>
      </c>
      <c r="J32" s="116" t="s">
        <v>41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42</v>
      </c>
      <c r="E33" s="106" t="s">
        <v>43</v>
      </c>
      <c r="F33" s="118">
        <f>ROUND((SUM(BE102:BE764)),  2)</f>
        <v>0</v>
      </c>
      <c r="G33" s="35"/>
      <c r="H33" s="35"/>
      <c r="I33" s="119">
        <v>0.21</v>
      </c>
      <c r="J33" s="118">
        <f>ROUND(((SUM(BE102:BE764))*I33),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44</v>
      </c>
      <c r="F34" s="118">
        <f>ROUND((SUM(BF102:BF764)),  2)</f>
        <v>0</v>
      </c>
      <c r="G34" s="35"/>
      <c r="H34" s="35"/>
      <c r="I34" s="119">
        <v>0.15</v>
      </c>
      <c r="J34" s="118">
        <f>ROUND(((SUM(BF102:BF764))*I34),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45</v>
      </c>
      <c r="F35" s="118">
        <f>ROUND((SUM(BG102:BG764)),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46</v>
      </c>
      <c r="F36" s="118">
        <f>ROUND((SUM(BH102:BH764)),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47</v>
      </c>
      <c r="F37" s="118">
        <f>ROUND((SUM(BI102:BI764)),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48</v>
      </c>
      <c r="E39" s="122"/>
      <c r="F39" s="122"/>
      <c r="G39" s="123" t="s">
        <v>49</v>
      </c>
      <c r="H39" s="124" t="s">
        <v>50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114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3" t="str">
        <f>E7</f>
        <v>UHK-Objekt E-Stavební úpravy pracoviště centra terénní archeologie - 1. Etapa</v>
      </c>
      <c r="F48" s="374"/>
      <c r="G48" s="374"/>
      <c r="H48" s="374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112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30" t="str">
        <f>E9</f>
        <v>SO 01.1b - Stavební část - nové konstrukce</v>
      </c>
      <c r="F50" s="375"/>
      <c r="G50" s="375"/>
      <c r="H50" s="375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Hradec Králové</v>
      </c>
      <c r="G52" s="37"/>
      <c r="H52" s="37"/>
      <c r="I52" s="30" t="s">
        <v>23</v>
      </c>
      <c r="J52" s="60" t="str">
        <f>IF(J12="","",J12)</f>
        <v>22. 6. 2022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30" t="s">
        <v>25</v>
      </c>
      <c r="D54" s="37"/>
      <c r="E54" s="37"/>
      <c r="F54" s="28" t="str">
        <f>E15</f>
        <v>Univerzita Hradec Králové</v>
      </c>
      <c r="G54" s="37"/>
      <c r="H54" s="37"/>
      <c r="I54" s="30" t="s">
        <v>31</v>
      </c>
      <c r="J54" s="33" t="str">
        <f>E21</f>
        <v>Fplan projekty a stavby s. r. o.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115</v>
      </c>
      <c r="D57" s="132"/>
      <c r="E57" s="132"/>
      <c r="F57" s="132"/>
      <c r="G57" s="132"/>
      <c r="H57" s="132"/>
      <c r="I57" s="132"/>
      <c r="J57" s="133" t="s">
        <v>116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70</v>
      </c>
      <c r="D59" s="37"/>
      <c r="E59" s="37"/>
      <c r="F59" s="37"/>
      <c r="G59" s="37"/>
      <c r="H59" s="37"/>
      <c r="I59" s="37"/>
      <c r="J59" s="78">
        <f>J102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117</v>
      </c>
    </row>
    <row r="60" spans="1:47" s="9" customFormat="1" ht="24.95" customHeight="1">
      <c r="B60" s="135"/>
      <c r="C60" s="136"/>
      <c r="D60" s="137" t="s">
        <v>118</v>
      </c>
      <c r="E60" s="138"/>
      <c r="F60" s="138"/>
      <c r="G60" s="138"/>
      <c r="H60" s="138"/>
      <c r="I60" s="138"/>
      <c r="J60" s="139">
        <f>J103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367</v>
      </c>
      <c r="E61" s="144"/>
      <c r="F61" s="144"/>
      <c r="G61" s="144"/>
      <c r="H61" s="144"/>
      <c r="I61" s="144"/>
      <c r="J61" s="145">
        <f>J104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368</v>
      </c>
      <c r="E62" s="144"/>
      <c r="F62" s="144"/>
      <c r="G62" s="144"/>
      <c r="H62" s="144"/>
      <c r="I62" s="144"/>
      <c r="J62" s="145">
        <f>J131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369</v>
      </c>
      <c r="E63" s="144"/>
      <c r="F63" s="144"/>
      <c r="G63" s="144"/>
      <c r="H63" s="144"/>
      <c r="I63" s="144"/>
      <c r="J63" s="145">
        <f>J158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370</v>
      </c>
      <c r="E64" s="144"/>
      <c r="F64" s="144"/>
      <c r="G64" s="144"/>
      <c r="H64" s="144"/>
      <c r="I64" s="144"/>
      <c r="J64" s="145">
        <f>J246</f>
        <v>0</v>
      </c>
      <c r="K64" s="142"/>
      <c r="L64" s="146"/>
    </row>
    <row r="65" spans="2:12" s="10" customFormat="1" ht="19.899999999999999" customHeight="1">
      <c r="B65" s="141"/>
      <c r="C65" s="142"/>
      <c r="D65" s="143" t="s">
        <v>371</v>
      </c>
      <c r="E65" s="144"/>
      <c r="F65" s="144"/>
      <c r="G65" s="144"/>
      <c r="H65" s="144"/>
      <c r="I65" s="144"/>
      <c r="J65" s="145">
        <f>J382</f>
        <v>0</v>
      </c>
      <c r="K65" s="142"/>
      <c r="L65" s="146"/>
    </row>
    <row r="66" spans="2:12" s="10" customFormat="1" ht="19.899999999999999" customHeight="1">
      <c r="B66" s="141"/>
      <c r="C66" s="142"/>
      <c r="D66" s="143" t="s">
        <v>119</v>
      </c>
      <c r="E66" s="144"/>
      <c r="F66" s="144"/>
      <c r="G66" s="144"/>
      <c r="H66" s="144"/>
      <c r="I66" s="144"/>
      <c r="J66" s="145">
        <f>J386</f>
        <v>0</v>
      </c>
      <c r="K66" s="142"/>
      <c r="L66" s="146"/>
    </row>
    <row r="67" spans="2:12" s="10" customFormat="1" ht="19.899999999999999" customHeight="1">
      <c r="B67" s="141"/>
      <c r="C67" s="142"/>
      <c r="D67" s="143" t="s">
        <v>120</v>
      </c>
      <c r="E67" s="144"/>
      <c r="F67" s="144"/>
      <c r="G67" s="144"/>
      <c r="H67" s="144"/>
      <c r="I67" s="144"/>
      <c r="J67" s="145">
        <f>J403</f>
        <v>0</v>
      </c>
      <c r="K67" s="142"/>
      <c r="L67" s="146"/>
    </row>
    <row r="68" spans="2:12" s="10" customFormat="1" ht="19.899999999999999" customHeight="1">
      <c r="B68" s="141"/>
      <c r="C68" s="142"/>
      <c r="D68" s="143" t="s">
        <v>372</v>
      </c>
      <c r="E68" s="144"/>
      <c r="F68" s="144"/>
      <c r="G68" s="144"/>
      <c r="H68" s="144"/>
      <c r="I68" s="144"/>
      <c r="J68" s="145">
        <f>J414</f>
        <v>0</v>
      </c>
      <c r="K68" s="142"/>
      <c r="L68" s="146"/>
    </row>
    <row r="69" spans="2:12" s="9" customFormat="1" ht="24.95" customHeight="1">
      <c r="B69" s="135"/>
      <c r="C69" s="136"/>
      <c r="D69" s="137" t="s">
        <v>121</v>
      </c>
      <c r="E69" s="138"/>
      <c r="F69" s="138"/>
      <c r="G69" s="138"/>
      <c r="H69" s="138"/>
      <c r="I69" s="138"/>
      <c r="J69" s="139">
        <f>J417</f>
        <v>0</v>
      </c>
      <c r="K69" s="136"/>
      <c r="L69" s="140"/>
    </row>
    <row r="70" spans="2:12" s="10" customFormat="1" ht="19.899999999999999" customHeight="1">
      <c r="B70" s="141"/>
      <c r="C70" s="142"/>
      <c r="D70" s="143" t="s">
        <v>122</v>
      </c>
      <c r="E70" s="144"/>
      <c r="F70" s="144"/>
      <c r="G70" s="144"/>
      <c r="H70" s="144"/>
      <c r="I70" s="144"/>
      <c r="J70" s="145">
        <f>J418</f>
        <v>0</v>
      </c>
      <c r="K70" s="142"/>
      <c r="L70" s="146"/>
    </row>
    <row r="71" spans="2:12" s="10" customFormat="1" ht="19.899999999999999" customHeight="1">
      <c r="B71" s="141"/>
      <c r="C71" s="142"/>
      <c r="D71" s="143" t="s">
        <v>373</v>
      </c>
      <c r="E71" s="144"/>
      <c r="F71" s="144"/>
      <c r="G71" s="144"/>
      <c r="H71" s="144"/>
      <c r="I71" s="144"/>
      <c r="J71" s="145">
        <f>J431</f>
        <v>0</v>
      </c>
      <c r="K71" s="142"/>
      <c r="L71" s="146"/>
    </row>
    <row r="72" spans="2:12" s="10" customFormat="1" ht="19.899999999999999" customHeight="1">
      <c r="B72" s="141"/>
      <c r="C72" s="142"/>
      <c r="D72" s="143" t="s">
        <v>374</v>
      </c>
      <c r="E72" s="144"/>
      <c r="F72" s="144"/>
      <c r="G72" s="144"/>
      <c r="H72" s="144"/>
      <c r="I72" s="144"/>
      <c r="J72" s="145">
        <f>J433</f>
        <v>0</v>
      </c>
      <c r="K72" s="142"/>
      <c r="L72" s="146"/>
    </row>
    <row r="73" spans="2:12" s="10" customFormat="1" ht="19.899999999999999" customHeight="1">
      <c r="B73" s="141"/>
      <c r="C73" s="142"/>
      <c r="D73" s="143" t="s">
        <v>124</v>
      </c>
      <c r="E73" s="144"/>
      <c r="F73" s="144"/>
      <c r="G73" s="144"/>
      <c r="H73" s="144"/>
      <c r="I73" s="144"/>
      <c r="J73" s="145">
        <f>J435</f>
        <v>0</v>
      </c>
      <c r="K73" s="142"/>
      <c r="L73" s="146"/>
    </row>
    <row r="74" spans="2:12" s="10" customFormat="1" ht="19.899999999999999" customHeight="1">
      <c r="B74" s="141"/>
      <c r="C74" s="142"/>
      <c r="D74" s="143" t="s">
        <v>125</v>
      </c>
      <c r="E74" s="144"/>
      <c r="F74" s="144"/>
      <c r="G74" s="144"/>
      <c r="H74" s="144"/>
      <c r="I74" s="144"/>
      <c r="J74" s="145">
        <f>J469</f>
        <v>0</v>
      </c>
      <c r="K74" s="142"/>
      <c r="L74" s="146"/>
    </row>
    <row r="75" spans="2:12" s="10" customFormat="1" ht="19.899999999999999" customHeight="1">
      <c r="B75" s="141"/>
      <c r="C75" s="142"/>
      <c r="D75" s="143" t="s">
        <v>126</v>
      </c>
      <c r="E75" s="144"/>
      <c r="F75" s="144"/>
      <c r="G75" s="144"/>
      <c r="H75" s="144"/>
      <c r="I75" s="144"/>
      <c r="J75" s="145">
        <f>J476</f>
        <v>0</v>
      </c>
      <c r="K75" s="142"/>
      <c r="L75" s="146"/>
    </row>
    <row r="76" spans="2:12" s="10" customFormat="1" ht="19.899999999999999" customHeight="1">
      <c r="B76" s="141"/>
      <c r="C76" s="142"/>
      <c r="D76" s="143" t="s">
        <v>375</v>
      </c>
      <c r="E76" s="144"/>
      <c r="F76" s="144"/>
      <c r="G76" s="144"/>
      <c r="H76" s="144"/>
      <c r="I76" s="144"/>
      <c r="J76" s="145">
        <f>J532</f>
        <v>0</v>
      </c>
      <c r="K76" s="142"/>
      <c r="L76" s="146"/>
    </row>
    <row r="77" spans="2:12" s="10" customFormat="1" ht="19.899999999999999" customHeight="1">
      <c r="B77" s="141"/>
      <c r="C77" s="142"/>
      <c r="D77" s="143" t="s">
        <v>127</v>
      </c>
      <c r="E77" s="144"/>
      <c r="F77" s="144"/>
      <c r="G77" s="144"/>
      <c r="H77" s="144"/>
      <c r="I77" s="144"/>
      <c r="J77" s="145">
        <f>J554</f>
        <v>0</v>
      </c>
      <c r="K77" s="142"/>
      <c r="L77" s="146"/>
    </row>
    <row r="78" spans="2:12" s="10" customFormat="1" ht="19.899999999999999" customHeight="1">
      <c r="B78" s="141"/>
      <c r="C78" s="142"/>
      <c r="D78" s="143" t="s">
        <v>128</v>
      </c>
      <c r="E78" s="144"/>
      <c r="F78" s="144"/>
      <c r="G78" s="144"/>
      <c r="H78" s="144"/>
      <c r="I78" s="144"/>
      <c r="J78" s="145">
        <f>J598</f>
        <v>0</v>
      </c>
      <c r="K78" s="142"/>
      <c r="L78" s="146"/>
    </row>
    <row r="79" spans="2:12" s="10" customFormat="1" ht="19.899999999999999" customHeight="1">
      <c r="B79" s="141"/>
      <c r="C79" s="142"/>
      <c r="D79" s="143" t="s">
        <v>376</v>
      </c>
      <c r="E79" s="144"/>
      <c r="F79" s="144"/>
      <c r="G79" s="144"/>
      <c r="H79" s="144"/>
      <c r="I79" s="144"/>
      <c r="J79" s="145">
        <f>J653</f>
        <v>0</v>
      </c>
      <c r="K79" s="142"/>
      <c r="L79" s="146"/>
    </row>
    <row r="80" spans="2:12" s="10" customFormat="1" ht="19.899999999999999" customHeight="1">
      <c r="B80" s="141"/>
      <c r="C80" s="142"/>
      <c r="D80" s="143" t="s">
        <v>129</v>
      </c>
      <c r="E80" s="144"/>
      <c r="F80" s="144"/>
      <c r="G80" s="144"/>
      <c r="H80" s="144"/>
      <c r="I80" s="144"/>
      <c r="J80" s="145">
        <f>J695</f>
        <v>0</v>
      </c>
      <c r="K80" s="142"/>
      <c r="L80" s="146"/>
    </row>
    <row r="81" spans="1:31" s="10" customFormat="1" ht="19.899999999999999" customHeight="1">
      <c r="B81" s="141"/>
      <c r="C81" s="142"/>
      <c r="D81" s="143" t="s">
        <v>377</v>
      </c>
      <c r="E81" s="144"/>
      <c r="F81" s="144"/>
      <c r="G81" s="144"/>
      <c r="H81" s="144"/>
      <c r="I81" s="144"/>
      <c r="J81" s="145">
        <f>J702</f>
        <v>0</v>
      </c>
      <c r="K81" s="142"/>
      <c r="L81" s="146"/>
    </row>
    <row r="82" spans="1:31" s="9" customFormat="1" ht="24.95" customHeight="1">
      <c r="B82" s="135"/>
      <c r="C82" s="136"/>
      <c r="D82" s="137" t="s">
        <v>378</v>
      </c>
      <c r="E82" s="138"/>
      <c r="F82" s="138"/>
      <c r="G82" s="138"/>
      <c r="H82" s="138"/>
      <c r="I82" s="138"/>
      <c r="J82" s="139">
        <f>J763</f>
        <v>0</v>
      </c>
      <c r="K82" s="136"/>
      <c r="L82" s="140"/>
    </row>
    <row r="83" spans="1:31" s="2" customFormat="1" ht="21.7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6.95" customHeight="1">
      <c r="A84" s="35"/>
      <c r="B84" s="48"/>
      <c r="C84" s="49"/>
      <c r="D84" s="49"/>
      <c r="E84" s="49"/>
      <c r="F84" s="49"/>
      <c r="G84" s="49"/>
      <c r="H84" s="49"/>
      <c r="I84" s="49"/>
      <c r="J84" s="49"/>
      <c r="K84" s="49"/>
      <c r="L84" s="10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8" spans="1:31" s="2" customFormat="1" ht="6.95" customHeight="1">
      <c r="A88" s="35"/>
      <c r="B88" s="50"/>
      <c r="C88" s="51"/>
      <c r="D88" s="51"/>
      <c r="E88" s="51"/>
      <c r="F88" s="51"/>
      <c r="G88" s="51"/>
      <c r="H88" s="51"/>
      <c r="I88" s="51"/>
      <c r="J88" s="51"/>
      <c r="K88" s="51"/>
      <c r="L88" s="10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24.95" customHeight="1">
      <c r="A89" s="35"/>
      <c r="B89" s="36"/>
      <c r="C89" s="24" t="s">
        <v>130</v>
      </c>
      <c r="D89" s="37"/>
      <c r="E89" s="37"/>
      <c r="F89" s="37"/>
      <c r="G89" s="37"/>
      <c r="H89" s="37"/>
      <c r="I89" s="37"/>
      <c r="J89" s="37"/>
      <c r="K89" s="37"/>
      <c r="L89" s="10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107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16</v>
      </c>
      <c r="D91" s="37"/>
      <c r="E91" s="37"/>
      <c r="F91" s="37"/>
      <c r="G91" s="37"/>
      <c r="H91" s="37"/>
      <c r="I91" s="37"/>
      <c r="J91" s="37"/>
      <c r="K91" s="37"/>
      <c r="L91" s="107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16.5" customHeight="1">
      <c r="A92" s="35"/>
      <c r="B92" s="36"/>
      <c r="C92" s="37"/>
      <c r="D92" s="37"/>
      <c r="E92" s="373" t="str">
        <f>E7</f>
        <v>UHK-Objekt E-Stavební úpravy pracoviště centra terénní archeologie - 1. Etapa</v>
      </c>
      <c r="F92" s="374"/>
      <c r="G92" s="374"/>
      <c r="H92" s="374"/>
      <c r="I92" s="37"/>
      <c r="J92" s="37"/>
      <c r="K92" s="37"/>
      <c r="L92" s="107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112</v>
      </c>
      <c r="D93" s="37"/>
      <c r="E93" s="37"/>
      <c r="F93" s="37"/>
      <c r="G93" s="37"/>
      <c r="H93" s="37"/>
      <c r="I93" s="37"/>
      <c r="J93" s="37"/>
      <c r="K93" s="37"/>
      <c r="L93" s="107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6.5" customHeight="1">
      <c r="A94" s="35"/>
      <c r="B94" s="36"/>
      <c r="C94" s="37"/>
      <c r="D94" s="37"/>
      <c r="E94" s="330" t="str">
        <f>E9</f>
        <v>SO 01.1b - Stavební část - nové konstrukce</v>
      </c>
      <c r="F94" s="375"/>
      <c r="G94" s="375"/>
      <c r="H94" s="375"/>
      <c r="I94" s="37"/>
      <c r="J94" s="37"/>
      <c r="K94" s="37"/>
      <c r="L94" s="107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6.9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107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2" customHeight="1">
      <c r="A96" s="35"/>
      <c r="B96" s="36"/>
      <c r="C96" s="30" t="s">
        <v>21</v>
      </c>
      <c r="D96" s="37"/>
      <c r="E96" s="37"/>
      <c r="F96" s="28" t="str">
        <f>F12</f>
        <v>Hradec Králové</v>
      </c>
      <c r="G96" s="37"/>
      <c r="H96" s="37"/>
      <c r="I96" s="30" t="s">
        <v>23</v>
      </c>
      <c r="J96" s="60" t="str">
        <f>IF(J12="","",J12)</f>
        <v>22. 6. 2022</v>
      </c>
      <c r="K96" s="37"/>
      <c r="L96" s="107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6.9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107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5.7" customHeight="1">
      <c r="A98" s="35"/>
      <c r="B98" s="36"/>
      <c r="C98" s="30" t="s">
        <v>25</v>
      </c>
      <c r="D98" s="37"/>
      <c r="E98" s="37"/>
      <c r="F98" s="28" t="str">
        <f>E15</f>
        <v>Univerzita Hradec Králové</v>
      </c>
      <c r="G98" s="37"/>
      <c r="H98" s="37"/>
      <c r="I98" s="30" t="s">
        <v>31</v>
      </c>
      <c r="J98" s="33" t="str">
        <f>E21</f>
        <v>Fplan projekty a stavby s. r. o.</v>
      </c>
      <c r="K98" s="37"/>
      <c r="L98" s="107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65" s="2" customFormat="1" ht="15.2" customHeight="1">
      <c r="A99" s="35"/>
      <c r="B99" s="36"/>
      <c r="C99" s="30" t="s">
        <v>29</v>
      </c>
      <c r="D99" s="37"/>
      <c r="E99" s="37"/>
      <c r="F99" s="28" t="str">
        <f>IF(E18="","",E18)</f>
        <v>Vyplň údaj</v>
      </c>
      <c r="G99" s="37"/>
      <c r="H99" s="37"/>
      <c r="I99" s="30" t="s">
        <v>34</v>
      </c>
      <c r="J99" s="33" t="str">
        <f>E24</f>
        <v xml:space="preserve"> </v>
      </c>
      <c r="K99" s="37"/>
      <c r="L99" s="107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65" s="2" customFormat="1" ht="10.35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107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65" s="11" customFormat="1" ht="29.25" customHeight="1">
      <c r="A101" s="147"/>
      <c r="B101" s="148"/>
      <c r="C101" s="149" t="s">
        <v>131</v>
      </c>
      <c r="D101" s="150" t="s">
        <v>57</v>
      </c>
      <c r="E101" s="150" t="s">
        <v>53</v>
      </c>
      <c r="F101" s="150" t="s">
        <v>54</v>
      </c>
      <c r="G101" s="150" t="s">
        <v>132</v>
      </c>
      <c r="H101" s="150" t="s">
        <v>133</v>
      </c>
      <c r="I101" s="150" t="s">
        <v>134</v>
      </c>
      <c r="J101" s="150" t="s">
        <v>116</v>
      </c>
      <c r="K101" s="151" t="s">
        <v>135</v>
      </c>
      <c r="L101" s="152"/>
      <c r="M101" s="69" t="s">
        <v>19</v>
      </c>
      <c r="N101" s="70" t="s">
        <v>42</v>
      </c>
      <c r="O101" s="70" t="s">
        <v>136</v>
      </c>
      <c r="P101" s="70" t="s">
        <v>137</v>
      </c>
      <c r="Q101" s="70" t="s">
        <v>138</v>
      </c>
      <c r="R101" s="70" t="s">
        <v>139</v>
      </c>
      <c r="S101" s="70" t="s">
        <v>140</v>
      </c>
      <c r="T101" s="71" t="s">
        <v>141</v>
      </c>
      <c r="U101" s="147"/>
      <c r="V101" s="147"/>
      <c r="W101" s="147"/>
      <c r="X101" s="147"/>
      <c r="Y101" s="147"/>
      <c r="Z101" s="147"/>
      <c r="AA101" s="147"/>
      <c r="AB101" s="147"/>
      <c r="AC101" s="147"/>
      <c r="AD101" s="147"/>
      <c r="AE101" s="147"/>
    </row>
    <row r="102" spans="1:65" s="2" customFormat="1" ht="22.9" customHeight="1">
      <c r="A102" s="35"/>
      <c r="B102" s="36"/>
      <c r="C102" s="76" t="s">
        <v>142</v>
      </c>
      <c r="D102" s="37"/>
      <c r="E102" s="37"/>
      <c r="F102" s="37"/>
      <c r="G102" s="37"/>
      <c r="H102" s="37"/>
      <c r="I102" s="37"/>
      <c r="J102" s="153">
        <f>BK102</f>
        <v>0</v>
      </c>
      <c r="K102" s="37"/>
      <c r="L102" s="40"/>
      <c r="M102" s="72"/>
      <c r="N102" s="154"/>
      <c r="O102" s="73"/>
      <c r="P102" s="155">
        <f>P103+P417+P763</f>
        <v>0</v>
      </c>
      <c r="Q102" s="73"/>
      <c r="R102" s="155">
        <f>R103+R417+R763</f>
        <v>51.673848339999999</v>
      </c>
      <c r="S102" s="73"/>
      <c r="T102" s="156">
        <f>T103+T417+T763</f>
        <v>2.2517499999999999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71</v>
      </c>
      <c r="AU102" s="18" t="s">
        <v>117</v>
      </c>
      <c r="BK102" s="157">
        <f>BK103+BK417+BK763</f>
        <v>0</v>
      </c>
    </row>
    <row r="103" spans="1:65" s="12" customFormat="1" ht="25.9" customHeight="1">
      <c r="B103" s="158"/>
      <c r="C103" s="159"/>
      <c r="D103" s="160" t="s">
        <v>71</v>
      </c>
      <c r="E103" s="161" t="s">
        <v>143</v>
      </c>
      <c r="F103" s="161" t="s">
        <v>144</v>
      </c>
      <c r="G103" s="159"/>
      <c r="H103" s="159"/>
      <c r="I103" s="162"/>
      <c r="J103" s="163">
        <f>BK103</f>
        <v>0</v>
      </c>
      <c r="K103" s="159"/>
      <c r="L103" s="164"/>
      <c r="M103" s="165"/>
      <c r="N103" s="166"/>
      <c r="O103" s="166"/>
      <c r="P103" s="167">
        <f>P104+P131+P158+P246+P382+P386+P403+P414</f>
        <v>0</v>
      </c>
      <c r="Q103" s="166"/>
      <c r="R103" s="167">
        <f>R104+R131+R158+R246+R382+R386+R403+R414</f>
        <v>35.4058128</v>
      </c>
      <c r="S103" s="166"/>
      <c r="T103" s="168">
        <f>T104+T131+T158+T246+T382+T386+T403+T414</f>
        <v>2.2517499999999999</v>
      </c>
      <c r="AR103" s="169" t="s">
        <v>80</v>
      </c>
      <c r="AT103" s="170" t="s">
        <v>71</v>
      </c>
      <c r="AU103" s="170" t="s">
        <v>72</v>
      </c>
      <c r="AY103" s="169" t="s">
        <v>145</v>
      </c>
      <c r="BK103" s="171">
        <f>BK104+BK131+BK158+BK246+BK382+BK386+BK403+BK414</f>
        <v>0</v>
      </c>
    </row>
    <row r="104" spans="1:65" s="12" customFormat="1" ht="22.9" customHeight="1">
      <c r="B104" s="158"/>
      <c r="C104" s="159"/>
      <c r="D104" s="160" t="s">
        <v>71</v>
      </c>
      <c r="E104" s="172" t="s">
        <v>80</v>
      </c>
      <c r="F104" s="172" t="s">
        <v>379</v>
      </c>
      <c r="G104" s="159"/>
      <c r="H104" s="159"/>
      <c r="I104" s="162"/>
      <c r="J104" s="173">
        <f>BK104</f>
        <v>0</v>
      </c>
      <c r="K104" s="159"/>
      <c r="L104" s="164"/>
      <c r="M104" s="165"/>
      <c r="N104" s="166"/>
      <c r="O104" s="166"/>
      <c r="P104" s="167">
        <f>SUM(P105:P130)</f>
        <v>0</v>
      </c>
      <c r="Q104" s="166"/>
      <c r="R104" s="167">
        <f>SUM(R105:R130)</f>
        <v>0</v>
      </c>
      <c r="S104" s="166"/>
      <c r="T104" s="168">
        <f>SUM(T105:T130)</f>
        <v>0.80275000000000007</v>
      </c>
      <c r="AR104" s="169" t="s">
        <v>80</v>
      </c>
      <c r="AT104" s="170" t="s">
        <v>71</v>
      </c>
      <c r="AU104" s="170" t="s">
        <v>80</v>
      </c>
      <c r="AY104" s="169" t="s">
        <v>145</v>
      </c>
      <c r="BK104" s="171">
        <f>SUM(BK105:BK130)</f>
        <v>0</v>
      </c>
    </row>
    <row r="105" spans="1:65" s="2" customFormat="1" ht="33" customHeight="1">
      <c r="A105" s="35"/>
      <c r="B105" s="36"/>
      <c r="C105" s="174" t="s">
        <v>80</v>
      </c>
      <c r="D105" s="174" t="s">
        <v>148</v>
      </c>
      <c r="E105" s="175" t="s">
        <v>380</v>
      </c>
      <c r="F105" s="176" t="s">
        <v>381</v>
      </c>
      <c r="G105" s="177" t="s">
        <v>156</v>
      </c>
      <c r="H105" s="178">
        <v>2.4700000000000002</v>
      </c>
      <c r="I105" s="179"/>
      <c r="J105" s="180">
        <f>ROUND(I105*H105,2)</f>
        <v>0</v>
      </c>
      <c r="K105" s="176" t="s">
        <v>157</v>
      </c>
      <c r="L105" s="40"/>
      <c r="M105" s="181" t="s">
        <v>19</v>
      </c>
      <c r="N105" s="182" t="s">
        <v>43</v>
      </c>
      <c r="O105" s="65"/>
      <c r="P105" s="183">
        <f>O105*H105</f>
        <v>0</v>
      </c>
      <c r="Q105" s="183">
        <v>0</v>
      </c>
      <c r="R105" s="183">
        <f>Q105*H105</f>
        <v>0</v>
      </c>
      <c r="S105" s="183">
        <v>0.32500000000000001</v>
      </c>
      <c r="T105" s="184">
        <f>S105*H105</f>
        <v>0.80275000000000007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5" t="s">
        <v>152</v>
      </c>
      <c r="AT105" s="185" t="s">
        <v>148</v>
      </c>
      <c r="AU105" s="185" t="s">
        <v>82</v>
      </c>
      <c r="AY105" s="18" t="s">
        <v>145</v>
      </c>
      <c r="BE105" s="186">
        <f>IF(N105="základní",J105,0)</f>
        <v>0</v>
      </c>
      <c r="BF105" s="186">
        <f>IF(N105="snížená",J105,0)</f>
        <v>0</v>
      </c>
      <c r="BG105" s="186">
        <f>IF(N105="zákl. přenesená",J105,0)</f>
        <v>0</v>
      </c>
      <c r="BH105" s="186">
        <f>IF(N105="sníž. přenesená",J105,0)</f>
        <v>0</v>
      </c>
      <c r="BI105" s="186">
        <f>IF(N105="nulová",J105,0)</f>
        <v>0</v>
      </c>
      <c r="BJ105" s="18" t="s">
        <v>80</v>
      </c>
      <c r="BK105" s="186">
        <f>ROUND(I105*H105,2)</f>
        <v>0</v>
      </c>
      <c r="BL105" s="18" t="s">
        <v>152</v>
      </c>
      <c r="BM105" s="185" t="s">
        <v>382</v>
      </c>
    </row>
    <row r="106" spans="1:65" s="2" customFormat="1" ht="11.25">
      <c r="A106" s="35"/>
      <c r="B106" s="36"/>
      <c r="C106" s="37"/>
      <c r="D106" s="187" t="s">
        <v>159</v>
      </c>
      <c r="E106" s="37"/>
      <c r="F106" s="188" t="s">
        <v>383</v>
      </c>
      <c r="G106" s="37"/>
      <c r="H106" s="37"/>
      <c r="I106" s="189"/>
      <c r="J106" s="37"/>
      <c r="K106" s="37"/>
      <c r="L106" s="40"/>
      <c r="M106" s="190"/>
      <c r="N106" s="191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159</v>
      </c>
      <c r="AU106" s="18" t="s">
        <v>82</v>
      </c>
    </row>
    <row r="107" spans="1:65" s="14" customFormat="1" ht="11.25">
      <c r="B107" s="204"/>
      <c r="C107" s="205"/>
      <c r="D107" s="194" t="s">
        <v>161</v>
      </c>
      <c r="E107" s="206" t="s">
        <v>19</v>
      </c>
      <c r="F107" s="207" t="s">
        <v>384</v>
      </c>
      <c r="G107" s="205"/>
      <c r="H107" s="206" t="s">
        <v>19</v>
      </c>
      <c r="I107" s="208"/>
      <c r="J107" s="205"/>
      <c r="K107" s="205"/>
      <c r="L107" s="209"/>
      <c r="M107" s="210"/>
      <c r="N107" s="211"/>
      <c r="O107" s="211"/>
      <c r="P107" s="211"/>
      <c r="Q107" s="211"/>
      <c r="R107" s="211"/>
      <c r="S107" s="211"/>
      <c r="T107" s="212"/>
      <c r="AT107" s="213" t="s">
        <v>161</v>
      </c>
      <c r="AU107" s="213" t="s">
        <v>82</v>
      </c>
      <c r="AV107" s="14" t="s">
        <v>80</v>
      </c>
      <c r="AW107" s="14" t="s">
        <v>33</v>
      </c>
      <c r="AX107" s="14" t="s">
        <v>72</v>
      </c>
      <c r="AY107" s="213" t="s">
        <v>145</v>
      </c>
    </row>
    <row r="108" spans="1:65" s="13" customFormat="1" ht="11.25">
      <c r="B108" s="192"/>
      <c r="C108" s="193"/>
      <c r="D108" s="194" t="s">
        <v>161</v>
      </c>
      <c r="E108" s="195" t="s">
        <v>19</v>
      </c>
      <c r="F108" s="196" t="s">
        <v>385</v>
      </c>
      <c r="G108" s="193"/>
      <c r="H108" s="197">
        <v>2.4700000000000002</v>
      </c>
      <c r="I108" s="198"/>
      <c r="J108" s="193"/>
      <c r="K108" s="193"/>
      <c r="L108" s="199"/>
      <c r="M108" s="200"/>
      <c r="N108" s="201"/>
      <c r="O108" s="201"/>
      <c r="P108" s="201"/>
      <c r="Q108" s="201"/>
      <c r="R108" s="201"/>
      <c r="S108" s="201"/>
      <c r="T108" s="202"/>
      <c r="AT108" s="203" t="s">
        <v>161</v>
      </c>
      <c r="AU108" s="203" t="s">
        <v>82</v>
      </c>
      <c r="AV108" s="13" t="s">
        <v>82</v>
      </c>
      <c r="AW108" s="13" t="s">
        <v>33</v>
      </c>
      <c r="AX108" s="13" t="s">
        <v>80</v>
      </c>
      <c r="AY108" s="203" t="s">
        <v>145</v>
      </c>
    </row>
    <row r="109" spans="1:65" s="2" customFormat="1" ht="24.2" customHeight="1">
      <c r="A109" s="35"/>
      <c r="B109" s="36"/>
      <c r="C109" s="174" t="s">
        <v>82</v>
      </c>
      <c r="D109" s="174" t="s">
        <v>148</v>
      </c>
      <c r="E109" s="175" t="s">
        <v>386</v>
      </c>
      <c r="F109" s="176" t="s">
        <v>387</v>
      </c>
      <c r="G109" s="177" t="s">
        <v>179</v>
      </c>
      <c r="H109" s="178">
        <v>1.383</v>
      </c>
      <c r="I109" s="179"/>
      <c r="J109" s="180">
        <f>ROUND(I109*H109,2)</f>
        <v>0</v>
      </c>
      <c r="K109" s="176" t="s">
        <v>157</v>
      </c>
      <c r="L109" s="40"/>
      <c r="M109" s="181" t="s">
        <v>19</v>
      </c>
      <c r="N109" s="182" t="s">
        <v>43</v>
      </c>
      <c r="O109" s="65"/>
      <c r="P109" s="183">
        <f>O109*H109</f>
        <v>0</v>
      </c>
      <c r="Q109" s="183">
        <v>0</v>
      </c>
      <c r="R109" s="183">
        <f>Q109*H109</f>
        <v>0</v>
      </c>
      <c r="S109" s="183">
        <v>0</v>
      </c>
      <c r="T109" s="184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5" t="s">
        <v>152</v>
      </c>
      <c r="AT109" s="185" t="s">
        <v>148</v>
      </c>
      <c r="AU109" s="185" t="s">
        <v>82</v>
      </c>
      <c r="AY109" s="18" t="s">
        <v>145</v>
      </c>
      <c r="BE109" s="186">
        <f>IF(N109="základní",J109,0)</f>
        <v>0</v>
      </c>
      <c r="BF109" s="186">
        <f>IF(N109="snížená",J109,0)</f>
        <v>0</v>
      </c>
      <c r="BG109" s="186">
        <f>IF(N109="zákl. přenesená",J109,0)</f>
        <v>0</v>
      </c>
      <c r="BH109" s="186">
        <f>IF(N109="sníž. přenesená",J109,0)</f>
        <v>0</v>
      </c>
      <c r="BI109" s="186">
        <f>IF(N109="nulová",J109,0)</f>
        <v>0</v>
      </c>
      <c r="BJ109" s="18" t="s">
        <v>80</v>
      </c>
      <c r="BK109" s="186">
        <f>ROUND(I109*H109,2)</f>
        <v>0</v>
      </c>
      <c r="BL109" s="18" t="s">
        <v>152</v>
      </c>
      <c r="BM109" s="185" t="s">
        <v>388</v>
      </c>
    </row>
    <row r="110" spans="1:65" s="2" customFormat="1" ht="11.25">
      <c r="A110" s="35"/>
      <c r="B110" s="36"/>
      <c r="C110" s="37"/>
      <c r="D110" s="187" t="s">
        <v>159</v>
      </c>
      <c r="E110" s="37"/>
      <c r="F110" s="188" t="s">
        <v>389</v>
      </c>
      <c r="G110" s="37"/>
      <c r="H110" s="37"/>
      <c r="I110" s="189"/>
      <c r="J110" s="37"/>
      <c r="K110" s="37"/>
      <c r="L110" s="40"/>
      <c r="M110" s="190"/>
      <c r="N110" s="191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159</v>
      </c>
      <c r="AU110" s="18" t="s">
        <v>82</v>
      </c>
    </row>
    <row r="111" spans="1:65" s="14" customFormat="1" ht="11.25">
      <c r="B111" s="204"/>
      <c r="C111" s="205"/>
      <c r="D111" s="194" t="s">
        <v>161</v>
      </c>
      <c r="E111" s="206" t="s">
        <v>19</v>
      </c>
      <c r="F111" s="207" t="s">
        <v>390</v>
      </c>
      <c r="G111" s="205"/>
      <c r="H111" s="206" t="s">
        <v>19</v>
      </c>
      <c r="I111" s="208"/>
      <c r="J111" s="205"/>
      <c r="K111" s="205"/>
      <c r="L111" s="209"/>
      <c r="M111" s="210"/>
      <c r="N111" s="211"/>
      <c r="O111" s="211"/>
      <c r="P111" s="211"/>
      <c r="Q111" s="211"/>
      <c r="R111" s="211"/>
      <c r="S111" s="211"/>
      <c r="T111" s="212"/>
      <c r="AT111" s="213" t="s">
        <v>161</v>
      </c>
      <c r="AU111" s="213" t="s">
        <v>82</v>
      </c>
      <c r="AV111" s="14" t="s">
        <v>80</v>
      </c>
      <c r="AW111" s="14" t="s">
        <v>33</v>
      </c>
      <c r="AX111" s="14" t="s">
        <v>72</v>
      </c>
      <c r="AY111" s="213" t="s">
        <v>145</v>
      </c>
    </row>
    <row r="112" spans="1:65" s="13" customFormat="1" ht="11.25">
      <c r="B112" s="192"/>
      <c r="C112" s="193"/>
      <c r="D112" s="194" t="s">
        <v>161</v>
      </c>
      <c r="E112" s="195" t="s">
        <v>19</v>
      </c>
      <c r="F112" s="196" t="s">
        <v>391</v>
      </c>
      <c r="G112" s="193"/>
      <c r="H112" s="197">
        <v>1.383</v>
      </c>
      <c r="I112" s="198"/>
      <c r="J112" s="193"/>
      <c r="K112" s="193"/>
      <c r="L112" s="199"/>
      <c r="M112" s="200"/>
      <c r="N112" s="201"/>
      <c r="O112" s="201"/>
      <c r="P112" s="201"/>
      <c r="Q112" s="201"/>
      <c r="R112" s="201"/>
      <c r="S112" s="201"/>
      <c r="T112" s="202"/>
      <c r="AT112" s="203" t="s">
        <v>161</v>
      </c>
      <c r="AU112" s="203" t="s">
        <v>82</v>
      </c>
      <c r="AV112" s="13" t="s">
        <v>82</v>
      </c>
      <c r="AW112" s="13" t="s">
        <v>33</v>
      </c>
      <c r="AX112" s="13" t="s">
        <v>80</v>
      </c>
      <c r="AY112" s="203" t="s">
        <v>145</v>
      </c>
    </row>
    <row r="113" spans="1:65" s="2" customFormat="1" ht="24.2" customHeight="1">
      <c r="A113" s="35"/>
      <c r="B113" s="36"/>
      <c r="C113" s="174" t="s">
        <v>163</v>
      </c>
      <c r="D113" s="174" t="s">
        <v>148</v>
      </c>
      <c r="E113" s="175" t="s">
        <v>392</v>
      </c>
      <c r="F113" s="176" t="s">
        <v>393</v>
      </c>
      <c r="G113" s="177" t="s">
        <v>179</v>
      </c>
      <c r="H113" s="178">
        <v>0.128</v>
      </c>
      <c r="I113" s="179"/>
      <c r="J113" s="180">
        <f>ROUND(I113*H113,2)</f>
        <v>0</v>
      </c>
      <c r="K113" s="176" t="s">
        <v>157</v>
      </c>
      <c r="L113" s="40"/>
      <c r="M113" s="181" t="s">
        <v>19</v>
      </c>
      <c r="N113" s="182" t="s">
        <v>43</v>
      </c>
      <c r="O113" s="65"/>
      <c r="P113" s="183">
        <f>O113*H113</f>
        <v>0</v>
      </c>
      <c r="Q113" s="183">
        <v>0</v>
      </c>
      <c r="R113" s="183">
        <f>Q113*H113</f>
        <v>0</v>
      </c>
      <c r="S113" s="183">
        <v>0</v>
      </c>
      <c r="T113" s="184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5" t="s">
        <v>152</v>
      </c>
      <c r="AT113" s="185" t="s">
        <v>148</v>
      </c>
      <c r="AU113" s="185" t="s">
        <v>82</v>
      </c>
      <c r="AY113" s="18" t="s">
        <v>145</v>
      </c>
      <c r="BE113" s="186">
        <f>IF(N113="základní",J113,0)</f>
        <v>0</v>
      </c>
      <c r="BF113" s="186">
        <f>IF(N113="snížená",J113,0)</f>
        <v>0</v>
      </c>
      <c r="BG113" s="186">
        <f>IF(N113="zákl. přenesená",J113,0)</f>
        <v>0</v>
      </c>
      <c r="BH113" s="186">
        <f>IF(N113="sníž. přenesená",J113,0)</f>
        <v>0</v>
      </c>
      <c r="BI113" s="186">
        <f>IF(N113="nulová",J113,0)</f>
        <v>0</v>
      </c>
      <c r="BJ113" s="18" t="s">
        <v>80</v>
      </c>
      <c r="BK113" s="186">
        <f>ROUND(I113*H113,2)</f>
        <v>0</v>
      </c>
      <c r="BL113" s="18" t="s">
        <v>152</v>
      </c>
      <c r="BM113" s="185" t="s">
        <v>394</v>
      </c>
    </row>
    <row r="114" spans="1:65" s="2" customFormat="1" ht="11.25">
      <c r="A114" s="35"/>
      <c r="B114" s="36"/>
      <c r="C114" s="37"/>
      <c r="D114" s="187" t="s">
        <v>159</v>
      </c>
      <c r="E114" s="37"/>
      <c r="F114" s="188" t="s">
        <v>395</v>
      </c>
      <c r="G114" s="37"/>
      <c r="H114" s="37"/>
      <c r="I114" s="189"/>
      <c r="J114" s="37"/>
      <c r="K114" s="37"/>
      <c r="L114" s="40"/>
      <c r="M114" s="190"/>
      <c r="N114" s="191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159</v>
      </c>
      <c r="AU114" s="18" t="s">
        <v>82</v>
      </c>
    </row>
    <row r="115" spans="1:65" s="14" customFormat="1" ht="11.25">
      <c r="B115" s="204"/>
      <c r="C115" s="205"/>
      <c r="D115" s="194" t="s">
        <v>161</v>
      </c>
      <c r="E115" s="206" t="s">
        <v>19</v>
      </c>
      <c r="F115" s="207" t="s">
        <v>396</v>
      </c>
      <c r="G115" s="205"/>
      <c r="H115" s="206" t="s">
        <v>19</v>
      </c>
      <c r="I115" s="208"/>
      <c r="J115" s="205"/>
      <c r="K115" s="205"/>
      <c r="L115" s="209"/>
      <c r="M115" s="210"/>
      <c r="N115" s="211"/>
      <c r="O115" s="211"/>
      <c r="P115" s="211"/>
      <c r="Q115" s="211"/>
      <c r="R115" s="211"/>
      <c r="S115" s="211"/>
      <c r="T115" s="212"/>
      <c r="AT115" s="213" t="s">
        <v>161</v>
      </c>
      <c r="AU115" s="213" t="s">
        <v>82</v>
      </c>
      <c r="AV115" s="14" t="s">
        <v>80</v>
      </c>
      <c r="AW115" s="14" t="s">
        <v>33</v>
      </c>
      <c r="AX115" s="14" t="s">
        <v>72</v>
      </c>
      <c r="AY115" s="213" t="s">
        <v>145</v>
      </c>
    </row>
    <row r="116" spans="1:65" s="13" customFormat="1" ht="11.25">
      <c r="B116" s="192"/>
      <c r="C116" s="193"/>
      <c r="D116" s="194" t="s">
        <v>161</v>
      </c>
      <c r="E116" s="195" t="s">
        <v>19</v>
      </c>
      <c r="F116" s="196" t="s">
        <v>397</v>
      </c>
      <c r="G116" s="193"/>
      <c r="H116" s="197">
        <v>0.128</v>
      </c>
      <c r="I116" s="198"/>
      <c r="J116" s="193"/>
      <c r="K116" s="193"/>
      <c r="L116" s="199"/>
      <c r="M116" s="200"/>
      <c r="N116" s="201"/>
      <c r="O116" s="201"/>
      <c r="P116" s="201"/>
      <c r="Q116" s="201"/>
      <c r="R116" s="201"/>
      <c r="S116" s="201"/>
      <c r="T116" s="202"/>
      <c r="AT116" s="203" t="s">
        <v>161</v>
      </c>
      <c r="AU116" s="203" t="s">
        <v>82</v>
      </c>
      <c r="AV116" s="13" t="s">
        <v>82</v>
      </c>
      <c r="AW116" s="13" t="s">
        <v>33</v>
      </c>
      <c r="AX116" s="13" t="s">
        <v>80</v>
      </c>
      <c r="AY116" s="203" t="s">
        <v>145</v>
      </c>
    </row>
    <row r="117" spans="1:65" s="2" customFormat="1" ht="37.9" customHeight="1">
      <c r="A117" s="35"/>
      <c r="B117" s="36"/>
      <c r="C117" s="174" t="s">
        <v>152</v>
      </c>
      <c r="D117" s="174" t="s">
        <v>148</v>
      </c>
      <c r="E117" s="175" t="s">
        <v>398</v>
      </c>
      <c r="F117" s="176" t="s">
        <v>399</v>
      </c>
      <c r="G117" s="177" t="s">
        <v>179</v>
      </c>
      <c r="H117" s="178">
        <v>1.5109999999999999</v>
      </c>
      <c r="I117" s="179"/>
      <c r="J117" s="180">
        <f>ROUND(I117*H117,2)</f>
        <v>0</v>
      </c>
      <c r="K117" s="176" t="s">
        <v>157</v>
      </c>
      <c r="L117" s="40"/>
      <c r="M117" s="181" t="s">
        <v>19</v>
      </c>
      <c r="N117" s="182" t="s">
        <v>43</v>
      </c>
      <c r="O117" s="65"/>
      <c r="P117" s="183">
        <f>O117*H117</f>
        <v>0</v>
      </c>
      <c r="Q117" s="183">
        <v>0</v>
      </c>
      <c r="R117" s="183">
        <f>Q117*H117</f>
        <v>0</v>
      </c>
      <c r="S117" s="183">
        <v>0</v>
      </c>
      <c r="T117" s="184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5" t="s">
        <v>152</v>
      </c>
      <c r="AT117" s="185" t="s">
        <v>148</v>
      </c>
      <c r="AU117" s="185" t="s">
        <v>82</v>
      </c>
      <c r="AY117" s="18" t="s">
        <v>145</v>
      </c>
      <c r="BE117" s="186">
        <f>IF(N117="základní",J117,0)</f>
        <v>0</v>
      </c>
      <c r="BF117" s="186">
        <f>IF(N117="snížená",J117,0)</f>
        <v>0</v>
      </c>
      <c r="BG117" s="186">
        <f>IF(N117="zákl. přenesená",J117,0)</f>
        <v>0</v>
      </c>
      <c r="BH117" s="186">
        <f>IF(N117="sníž. přenesená",J117,0)</f>
        <v>0</v>
      </c>
      <c r="BI117" s="186">
        <f>IF(N117="nulová",J117,0)</f>
        <v>0</v>
      </c>
      <c r="BJ117" s="18" t="s">
        <v>80</v>
      </c>
      <c r="BK117" s="186">
        <f>ROUND(I117*H117,2)</f>
        <v>0</v>
      </c>
      <c r="BL117" s="18" t="s">
        <v>152</v>
      </c>
      <c r="BM117" s="185" t="s">
        <v>400</v>
      </c>
    </row>
    <row r="118" spans="1:65" s="2" customFormat="1" ht="11.25">
      <c r="A118" s="35"/>
      <c r="B118" s="36"/>
      <c r="C118" s="37"/>
      <c r="D118" s="187" t="s">
        <v>159</v>
      </c>
      <c r="E118" s="37"/>
      <c r="F118" s="188" t="s">
        <v>401</v>
      </c>
      <c r="G118" s="37"/>
      <c r="H118" s="37"/>
      <c r="I118" s="189"/>
      <c r="J118" s="37"/>
      <c r="K118" s="37"/>
      <c r="L118" s="40"/>
      <c r="M118" s="190"/>
      <c r="N118" s="191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159</v>
      </c>
      <c r="AU118" s="18" t="s">
        <v>82</v>
      </c>
    </row>
    <row r="119" spans="1:65" s="13" customFormat="1" ht="11.25">
      <c r="B119" s="192"/>
      <c r="C119" s="193"/>
      <c r="D119" s="194" t="s">
        <v>161</v>
      </c>
      <c r="E119" s="195" t="s">
        <v>19</v>
      </c>
      <c r="F119" s="196" t="s">
        <v>402</v>
      </c>
      <c r="G119" s="193"/>
      <c r="H119" s="197">
        <v>1.5109999999999999</v>
      </c>
      <c r="I119" s="198"/>
      <c r="J119" s="193"/>
      <c r="K119" s="193"/>
      <c r="L119" s="199"/>
      <c r="M119" s="200"/>
      <c r="N119" s="201"/>
      <c r="O119" s="201"/>
      <c r="P119" s="201"/>
      <c r="Q119" s="201"/>
      <c r="R119" s="201"/>
      <c r="S119" s="201"/>
      <c r="T119" s="202"/>
      <c r="AT119" s="203" t="s">
        <v>161</v>
      </c>
      <c r="AU119" s="203" t="s">
        <v>82</v>
      </c>
      <c r="AV119" s="13" t="s">
        <v>82</v>
      </c>
      <c r="AW119" s="13" t="s">
        <v>33</v>
      </c>
      <c r="AX119" s="13" t="s">
        <v>80</v>
      </c>
      <c r="AY119" s="203" t="s">
        <v>145</v>
      </c>
    </row>
    <row r="120" spans="1:65" s="2" customFormat="1" ht="37.9" customHeight="1">
      <c r="A120" s="35"/>
      <c r="B120" s="36"/>
      <c r="C120" s="174" t="s">
        <v>184</v>
      </c>
      <c r="D120" s="174" t="s">
        <v>148</v>
      </c>
      <c r="E120" s="175" t="s">
        <v>403</v>
      </c>
      <c r="F120" s="176" t="s">
        <v>404</v>
      </c>
      <c r="G120" s="177" t="s">
        <v>179</v>
      </c>
      <c r="H120" s="178">
        <v>40.796999999999997</v>
      </c>
      <c r="I120" s="179"/>
      <c r="J120" s="180">
        <f>ROUND(I120*H120,2)</f>
        <v>0</v>
      </c>
      <c r="K120" s="176" t="s">
        <v>157</v>
      </c>
      <c r="L120" s="40"/>
      <c r="M120" s="181" t="s">
        <v>19</v>
      </c>
      <c r="N120" s="182" t="s">
        <v>43</v>
      </c>
      <c r="O120" s="65"/>
      <c r="P120" s="183">
        <f>O120*H120</f>
        <v>0</v>
      </c>
      <c r="Q120" s="183">
        <v>0</v>
      </c>
      <c r="R120" s="183">
        <f>Q120*H120</f>
        <v>0</v>
      </c>
      <c r="S120" s="183">
        <v>0</v>
      </c>
      <c r="T120" s="184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5" t="s">
        <v>152</v>
      </c>
      <c r="AT120" s="185" t="s">
        <v>148</v>
      </c>
      <c r="AU120" s="185" t="s">
        <v>82</v>
      </c>
      <c r="AY120" s="18" t="s">
        <v>145</v>
      </c>
      <c r="BE120" s="186">
        <f>IF(N120="základní",J120,0)</f>
        <v>0</v>
      </c>
      <c r="BF120" s="186">
        <f>IF(N120="snížená",J120,0)</f>
        <v>0</v>
      </c>
      <c r="BG120" s="186">
        <f>IF(N120="zákl. přenesená",J120,0)</f>
        <v>0</v>
      </c>
      <c r="BH120" s="186">
        <f>IF(N120="sníž. přenesená",J120,0)</f>
        <v>0</v>
      </c>
      <c r="BI120" s="186">
        <f>IF(N120="nulová",J120,0)</f>
        <v>0</v>
      </c>
      <c r="BJ120" s="18" t="s">
        <v>80</v>
      </c>
      <c r="BK120" s="186">
        <f>ROUND(I120*H120,2)</f>
        <v>0</v>
      </c>
      <c r="BL120" s="18" t="s">
        <v>152</v>
      </c>
      <c r="BM120" s="185" t="s">
        <v>405</v>
      </c>
    </row>
    <row r="121" spans="1:65" s="2" customFormat="1" ht="11.25">
      <c r="A121" s="35"/>
      <c r="B121" s="36"/>
      <c r="C121" s="37"/>
      <c r="D121" s="187" t="s">
        <v>159</v>
      </c>
      <c r="E121" s="37"/>
      <c r="F121" s="188" t="s">
        <v>406</v>
      </c>
      <c r="G121" s="37"/>
      <c r="H121" s="37"/>
      <c r="I121" s="189"/>
      <c r="J121" s="37"/>
      <c r="K121" s="37"/>
      <c r="L121" s="40"/>
      <c r="M121" s="190"/>
      <c r="N121" s="191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159</v>
      </c>
      <c r="AU121" s="18" t="s">
        <v>82</v>
      </c>
    </row>
    <row r="122" spans="1:65" s="14" customFormat="1" ht="11.25">
      <c r="B122" s="204"/>
      <c r="C122" s="205"/>
      <c r="D122" s="194" t="s">
        <v>161</v>
      </c>
      <c r="E122" s="206" t="s">
        <v>19</v>
      </c>
      <c r="F122" s="207" t="s">
        <v>263</v>
      </c>
      <c r="G122" s="205"/>
      <c r="H122" s="206" t="s">
        <v>19</v>
      </c>
      <c r="I122" s="208"/>
      <c r="J122" s="205"/>
      <c r="K122" s="205"/>
      <c r="L122" s="209"/>
      <c r="M122" s="210"/>
      <c r="N122" s="211"/>
      <c r="O122" s="211"/>
      <c r="P122" s="211"/>
      <c r="Q122" s="211"/>
      <c r="R122" s="211"/>
      <c r="S122" s="211"/>
      <c r="T122" s="212"/>
      <c r="AT122" s="213" t="s">
        <v>161</v>
      </c>
      <c r="AU122" s="213" t="s">
        <v>82</v>
      </c>
      <c r="AV122" s="14" t="s">
        <v>80</v>
      </c>
      <c r="AW122" s="14" t="s">
        <v>33</v>
      </c>
      <c r="AX122" s="14" t="s">
        <v>72</v>
      </c>
      <c r="AY122" s="213" t="s">
        <v>145</v>
      </c>
    </row>
    <row r="123" spans="1:65" s="13" customFormat="1" ht="11.25">
      <c r="B123" s="192"/>
      <c r="C123" s="193"/>
      <c r="D123" s="194" t="s">
        <v>161</v>
      </c>
      <c r="E123" s="195" t="s">
        <v>19</v>
      </c>
      <c r="F123" s="196" t="s">
        <v>407</v>
      </c>
      <c r="G123" s="193"/>
      <c r="H123" s="197">
        <v>40.796999999999997</v>
      </c>
      <c r="I123" s="198"/>
      <c r="J123" s="193"/>
      <c r="K123" s="193"/>
      <c r="L123" s="199"/>
      <c r="M123" s="200"/>
      <c r="N123" s="201"/>
      <c r="O123" s="201"/>
      <c r="P123" s="201"/>
      <c r="Q123" s="201"/>
      <c r="R123" s="201"/>
      <c r="S123" s="201"/>
      <c r="T123" s="202"/>
      <c r="AT123" s="203" t="s">
        <v>161</v>
      </c>
      <c r="AU123" s="203" t="s">
        <v>82</v>
      </c>
      <c r="AV123" s="13" t="s">
        <v>82</v>
      </c>
      <c r="AW123" s="13" t="s">
        <v>33</v>
      </c>
      <c r="AX123" s="13" t="s">
        <v>80</v>
      </c>
      <c r="AY123" s="203" t="s">
        <v>145</v>
      </c>
    </row>
    <row r="124" spans="1:65" s="2" customFormat="1" ht="24.2" customHeight="1">
      <c r="A124" s="35"/>
      <c r="B124" s="36"/>
      <c r="C124" s="174" t="s">
        <v>191</v>
      </c>
      <c r="D124" s="174" t="s">
        <v>148</v>
      </c>
      <c r="E124" s="175" t="s">
        <v>408</v>
      </c>
      <c r="F124" s="176" t="s">
        <v>409</v>
      </c>
      <c r="G124" s="177" t="s">
        <v>179</v>
      </c>
      <c r="H124" s="178">
        <v>1.5109999999999999</v>
      </c>
      <c r="I124" s="179"/>
      <c r="J124" s="180">
        <f>ROUND(I124*H124,2)</f>
        <v>0</v>
      </c>
      <c r="K124" s="176" t="s">
        <v>157</v>
      </c>
      <c r="L124" s="40"/>
      <c r="M124" s="181" t="s">
        <v>19</v>
      </c>
      <c r="N124" s="182" t="s">
        <v>43</v>
      </c>
      <c r="O124" s="65"/>
      <c r="P124" s="183">
        <f>O124*H124</f>
        <v>0</v>
      </c>
      <c r="Q124" s="183">
        <v>0</v>
      </c>
      <c r="R124" s="183">
        <f>Q124*H124</f>
        <v>0</v>
      </c>
      <c r="S124" s="183">
        <v>0</v>
      </c>
      <c r="T124" s="184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5" t="s">
        <v>152</v>
      </c>
      <c r="AT124" s="185" t="s">
        <v>148</v>
      </c>
      <c r="AU124" s="185" t="s">
        <v>82</v>
      </c>
      <c r="AY124" s="18" t="s">
        <v>145</v>
      </c>
      <c r="BE124" s="186">
        <f>IF(N124="základní",J124,0)</f>
        <v>0</v>
      </c>
      <c r="BF124" s="186">
        <f>IF(N124="snížená",J124,0)</f>
        <v>0</v>
      </c>
      <c r="BG124" s="186">
        <f>IF(N124="zákl. přenesená",J124,0)</f>
        <v>0</v>
      </c>
      <c r="BH124" s="186">
        <f>IF(N124="sníž. přenesená",J124,0)</f>
        <v>0</v>
      </c>
      <c r="BI124" s="186">
        <f>IF(N124="nulová",J124,0)</f>
        <v>0</v>
      </c>
      <c r="BJ124" s="18" t="s">
        <v>80</v>
      </c>
      <c r="BK124" s="186">
        <f>ROUND(I124*H124,2)</f>
        <v>0</v>
      </c>
      <c r="BL124" s="18" t="s">
        <v>152</v>
      </c>
      <c r="BM124" s="185" t="s">
        <v>410</v>
      </c>
    </row>
    <row r="125" spans="1:65" s="2" customFormat="1" ht="11.25">
      <c r="A125" s="35"/>
      <c r="B125" s="36"/>
      <c r="C125" s="37"/>
      <c r="D125" s="187" t="s">
        <v>159</v>
      </c>
      <c r="E125" s="37"/>
      <c r="F125" s="188" t="s">
        <v>411</v>
      </c>
      <c r="G125" s="37"/>
      <c r="H125" s="37"/>
      <c r="I125" s="189"/>
      <c r="J125" s="37"/>
      <c r="K125" s="37"/>
      <c r="L125" s="40"/>
      <c r="M125" s="190"/>
      <c r="N125" s="191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159</v>
      </c>
      <c r="AU125" s="18" t="s">
        <v>82</v>
      </c>
    </row>
    <row r="126" spans="1:65" s="2" customFormat="1" ht="24.2" customHeight="1">
      <c r="A126" s="35"/>
      <c r="B126" s="36"/>
      <c r="C126" s="174" t="s">
        <v>200</v>
      </c>
      <c r="D126" s="174" t="s">
        <v>148</v>
      </c>
      <c r="E126" s="175" t="s">
        <v>412</v>
      </c>
      <c r="F126" s="176" t="s">
        <v>413</v>
      </c>
      <c r="G126" s="177" t="s">
        <v>251</v>
      </c>
      <c r="H126" s="178">
        <v>2.72</v>
      </c>
      <c r="I126" s="179"/>
      <c r="J126" s="180">
        <f>ROUND(I126*H126,2)</f>
        <v>0</v>
      </c>
      <c r="K126" s="176" t="s">
        <v>157</v>
      </c>
      <c r="L126" s="40"/>
      <c r="M126" s="181" t="s">
        <v>19</v>
      </c>
      <c r="N126" s="182" t="s">
        <v>43</v>
      </c>
      <c r="O126" s="65"/>
      <c r="P126" s="183">
        <f>O126*H126</f>
        <v>0</v>
      </c>
      <c r="Q126" s="183">
        <v>0</v>
      </c>
      <c r="R126" s="183">
        <f>Q126*H126</f>
        <v>0</v>
      </c>
      <c r="S126" s="183">
        <v>0</v>
      </c>
      <c r="T126" s="18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5" t="s">
        <v>152</v>
      </c>
      <c r="AT126" s="185" t="s">
        <v>148</v>
      </c>
      <c r="AU126" s="185" t="s">
        <v>82</v>
      </c>
      <c r="AY126" s="18" t="s">
        <v>145</v>
      </c>
      <c r="BE126" s="186">
        <f>IF(N126="základní",J126,0)</f>
        <v>0</v>
      </c>
      <c r="BF126" s="186">
        <f>IF(N126="snížená",J126,0)</f>
        <v>0</v>
      </c>
      <c r="BG126" s="186">
        <f>IF(N126="zákl. přenesená",J126,0)</f>
        <v>0</v>
      </c>
      <c r="BH126" s="186">
        <f>IF(N126="sníž. přenesená",J126,0)</f>
        <v>0</v>
      </c>
      <c r="BI126" s="186">
        <f>IF(N126="nulová",J126,0)</f>
        <v>0</v>
      </c>
      <c r="BJ126" s="18" t="s">
        <v>80</v>
      </c>
      <c r="BK126" s="186">
        <f>ROUND(I126*H126,2)</f>
        <v>0</v>
      </c>
      <c r="BL126" s="18" t="s">
        <v>152</v>
      </c>
      <c r="BM126" s="185" t="s">
        <v>414</v>
      </c>
    </row>
    <row r="127" spans="1:65" s="2" customFormat="1" ht="11.25">
      <c r="A127" s="35"/>
      <c r="B127" s="36"/>
      <c r="C127" s="37"/>
      <c r="D127" s="187" t="s">
        <v>159</v>
      </c>
      <c r="E127" s="37"/>
      <c r="F127" s="188" t="s">
        <v>415</v>
      </c>
      <c r="G127" s="37"/>
      <c r="H127" s="37"/>
      <c r="I127" s="189"/>
      <c r="J127" s="37"/>
      <c r="K127" s="37"/>
      <c r="L127" s="40"/>
      <c r="M127" s="190"/>
      <c r="N127" s="191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159</v>
      </c>
      <c r="AU127" s="18" t="s">
        <v>82</v>
      </c>
    </row>
    <row r="128" spans="1:65" s="13" customFormat="1" ht="11.25">
      <c r="B128" s="192"/>
      <c r="C128" s="193"/>
      <c r="D128" s="194" t="s">
        <v>161</v>
      </c>
      <c r="E128" s="195" t="s">
        <v>19</v>
      </c>
      <c r="F128" s="196" t="s">
        <v>416</v>
      </c>
      <c r="G128" s="193"/>
      <c r="H128" s="197">
        <v>2.72</v>
      </c>
      <c r="I128" s="198"/>
      <c r="J128" s="193"/>
      <c r="K128" s="193"/>
      <c r="L128" s="199"/>
      <c r="M128" s="200"/>
      <c r="N128" s="201"/>
      <c r="O128" s="201"/>
      <c r="P128" s="201"/>
      <c r="Q128" s="201"/>
      <c r="R128" s="201"/>
      <c r="S128" s="201"/>
      <c r="T128" s="202"/>
      <c r="AT128" s="203" t="s">
        <v>161</v>
      </c>
      <c r="AU128" s="203" t="s">
        <v>82</v>
      </c>
      <c r="AV128" s="13" t="s">
        <v>82</v>
      </c>
      <c r="AW128" s="13" t="s">
        <v>33</v>
      </c>
      <c r="AX128" s="13" t="s">
        <v>80</v>
      </c>
      <c r="AY128" s="203" t="s">
        <v>145</v>
      </c>
    </row>
    <row r="129" spans="1:65" s="2" customFormat="1" ht="24.2" customHeight="1">
      <c r="A129" s="35"/>
      <c r="B129" s="36"/>
      <c r="C129" s="174" t="s">
        <v>211</v>
      </c>
      <c r="D129" s="174" t="s">
        <v>148</v>
      </c>
      <c r="E129" s="175" t="s">
        <v>417</v>
      </c>
      <c r="F129" s="176" t="s">
        <v>418</v>
      </c>
      <c r="G129" s="177" t="s">
        <v>179</v>
      </c>
      <c r="H129" s="178">
        <v>1.5109999999999999</v>
      </c>
      <c r="I129" s="179"/>
      <c r="J129" s="180">
        <f>ROUND(I129*H129,2)</f>
        <v>0</v>
      </c>
      <c r="K129" s="176" t="s">
        <v>157</v>
      </c>
      <c r="L129" s="40"/>
      <c r="M129" s="181" t="s">
        <v>19</v>
      </c>
      <c r="N129" s="182" t="s">
        <v>43</v>
      </c>
      <c r="O129" s="65"/>
      <c r="P129" s="183">
        <f>O129*H129</f>
        <v>0</v>
      </c>
      <c r="Q129" s="183">
        <v>0</v>
      </c>
      <c r="R129" s="183">
        <f>Q129*H129</f>
        <v>0</v>
      </c>
      <c r="S129" s="183">
        <v>0</v>
      </c>
      <c r="T129" s="18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5" t="s">
        <v>152</v>
      </c>
      <c r="AT129" s="185" t="s">
        <v>148</v>
      </c>
      <c r="AU129" s="185" t="s">
        <v>82</v>
      </c>
      <c r="AY129" s="18" t="s">
        <v>145</v>
      </c>
      <c r="BE129" s="186">
        <f>IF(N129="základní",J129,0)</f>
        <v>0</v>
      </c>
      <c r="BF129" s="186">
        <f>IF(N129="snížená",J129,0)</f>
        <v>0</v>
      </c>
      <c r="BG129" s="186">
        <f>IF(N129="zákl. přenesená",J129,0)</f>
        <v>0</v>
      </c>
      <c r="BH129" s="186">
        <f>IF(N129="sníž. přenesená",J129,0)</f>
        <v>0</v>
      </c>
      <c r="BI129" s="186">
        <f>IF(N129="nulová",J129,0)</f>
        <v>0</v>
      </c>
      <c r="BJ129" s="18" t="s">
        <v>80</v>
      </c>
      <c r="BK129" s="186">
        <f>ROUND(I129*H129,2)</f>
        <v>0</v>
      </c>
      <c r="BL129" s="18" t="s">
        <v>152</v>
      </c>
      <c r="BM129" s="185" t="s">
        <v>419</v>
      </c>
    </row>
    <row r="130" spans="1:65" s="2" customFormat="1" ht="11.25">
      <c r="A130" s="35"/>
      <c r="B130" s="36"/>
      <c r="C130" s="37"/>
      <c r="D130" s="187" t="s">
        <v>159</v>
      </c>
      <c r="E130" s="37"/>
      <c r="F130" s="188" t="s">
        <v>420</v>
      </c>
      <c r="G130" s="37"/>
      <c r="H130" s="37"/>
      <c r="I130" s="189"/>
      <c r="J130" s="37"/>
      <c r="K130" s="37"/>
      <c r="L130" s="40"/>
      <c r="M130" s="190"/>
      <c r="N130" s="191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159</v>
      </c>
      <c r="AU130" s="18" t="s">
        <v>82</v>
      </c>
    </row>
    <row r="131" spans="1:65" s="12" customFormat="1" ht="22.9" customHeight="1">
      <c r="B131" s="158"/>
      <c r="C131" s="159"/>
      <c r="D131" s="160" t="s">
        <v>71</v>
      </c>
      <c r="E131" s="172" t="s">
        <v>82</v>
      </c>
      <c r="F131" s="172" t="s">
        <v>421</v>
      </c>
      <c r="G131" s="159"/>
      <c r="H131" s="159"/>
      <c r="I131" s="162"/>
      <c r="J131" s="173">
        <f>BK131</f>
        <v>0</v>
      </c>
      <c r="K131" s="159"/>
      <c r="L131" s="164"/>
      <c r="M131" s="165"/>
      <c r="N131" s="166"/>
      <c r="O131" s="166"/>
      <c r="P131" s="167">
        <f>SUM(P132:P157)</f>
        <v>0</v>
      </c>
      <c r="Q131" s="166"/>
      <c r="R131" s="167">
        <f>SUM(R132:R157)</f>
        <v>10.518123510000002</v>
      </c>
      <c r="S131" s="166"/>
      <c r="T131" s="168">
        <f>SUM(T132:T157)</f>
        <v>0</v>
      </c>
      <c r="AR131" s="169" t="s">
        <v>80</v>
      </c>
      <c r="AT131" s="170" t="s">
        <v>71</v>
      </c>
      <c r="AU131" s="170" t="s">
        <v>80</v>
      </c>
      <c r="AY131" s="169" t="s">
        <v>145</v>
      </c>
      <c r="BK131" s="171">
        <f>SUM(BK132:BK157)</f>
        <v>0</v>
      </c>
    </row>
    <row r="132" spans="1:65" s="2" customFormat="1" ht="16.5" customHeight="1">
      <c r="A132" s="35"/>
      <c r="B132" s="36"/>
      <c r="C132" s="174" t="s">
        <v>146</v>
      </c>
      <c r="D132" s="174" t="s">
        <v>148</v>
      </c>
      <c r="E132" s="175" t="s">
        <v>422</v>
      </c>
      <c r="F132" s="176" t="s">
        <v>423</v>
      </c>
      <c r="G132" s="177" t="s">
        <v>179</v>
      </c>
      <c r="H132" s="178">
        <v>0.31900000000000001</v>
      </c>
      <c r="I132" s="179"/>
      <c r="J132" s="180">
        <f>ROUND(I132*H132,2)</f>
        <v>0</v>
      </c>
      <c r="K132" s="176" t="s">
        <v>157</v>
      </c>
      <c r="L132" s="40"/>
      <c r="M132" s="181" t="s">
        <v>19</v>
      </c>
      <c r="N132" s="182" t="s">
        <v>43</v>
      </c>
      <c r="O132" s="65"/>
      <c r="P132" s="183">
        <f>O132*H132</f>
        <v>0</v>
      </c>
      <c r="Q132" s="183">
        <v>2.45329</v>
      </c>
      <c r="R132" s="183">
        <f>Q132*H132</f>
        <v>0.78259951000000005</v>
      </c>
      <c r="S132" s="183">
        <v>0</v>
      </c>
      <c r="T132" s="18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5" t="s">
        <v>152</v>
      </c>
      <c r="AT132" s="185" t="s">
        <v>148</v>
      </c>
      <c r="AU132" s="185" t="s">
        <v>82</v>
      </c>
      <c r="AY132" s="18" t="s">
        <v>145</v>
      </c>
      <c r="BE132" s="186">
        <f>IF(N132="základní",J132,0)</f>
        <v>0</v>
      </c>
      <c r="BF132" s="186">
        <f>IF(N132="snížená",J132,0)</f>
        <v>0</v>
      </c>
      <c r="BG132" s="186">
        <f>IF(N132="zákl. přenesená",J132,0)</f>
        <v>0</v>
      </c>
      <c r="BH132" s="186">
        <f>IF(N132="sníž. přenesená",J132,0)</f>
        <v>0</v>
      </c>
      <c r="BI132" s="186">
        <f>IF(N132="nulová",J132,0)</f>
        <v>0</v>
      </c>
      <c r="BJ132" s="18" t="s">
        <v>80</v>
      </c>
      <c r="BK132" s="186">
        <f>ROUND(I132*H132,2)</f>
        <v>0</v>
      </c>
      <c r="BL132" s="18" t="s">
        <v>152</v>
      </c>
      <c r="BM132" s="185" t="s">
        <v>424</v>
      </c>
    </row>
    <row r="133" spans="1:65" s="2" customFormat="1" ht="11.25">
      <c r="A133" s="35"/>
      <c r="B133" s="36"/>
      <c r="C133" s="37"/>
      <c r="D133" s="187" t="s">
        <v>159</v>
      </c>
      <c r="E133" s="37"/>
      <c r="F133" s="188" t="s">
        <v>425</v>
      </c>
      <c r="G133" s="37"/>
      <c r="H133" s="37"/>
      <c r="I133" s="189"/>
      <c r="J133" s="37"/>
      <c r="K133" s="37"/>
      <c r="L133" s="40"/>
      <c r="M133" s="190"/>
      <c r="N133" s="191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159</v>
      </c>
      <c r="AU133" s="18" t="s">
        <v>82</v>
      </c>
    </row>
    <row r="134" spans="1:65" s="14" customFormat="1" ht="11.25">
      <c r="B134" s="204"/>
      <c r="C134" s="205"/>
      <c r="D134" s="194" t="s">
        <v>161</v>
      </c>
      <c r="E134" s="206" t="s">
        <v>19</v>
      </c>
      <c r="F134" s="207" t="s">
        <v>384</v>
      </c>
      <c r="G134" s="205"/>
      <c r="H134" s="206" t="s">
        <v>19</v>
      </c>
      <c r="I134" s="208"/>
      <c r="J134" s="205"/>
      <c r="K134" s="205"/>
      <c r="L134" s="209"/>
      <c r="M134" s="210"/>
      <c r="N134" s="211"/>
      <c r="O134" s="211"/>
      <c r="P134" s="211"/>
      <c r="Q134" s="211"/>
      <c r="R134" s="211"/>
      <c r="S134" s="211"/>
      <c r="T134" s="212"/>
      <c r="AT134" s="213" t="s">
        <v>161</v>
      </c>
      <c r="AU134" s="213" t="s">
        <v>82</v>
      </c>
      <c r="AV134" s="14" t="s">
        <v>80</v>
      </c>
      <c r="AW134" s="14" t="s">
        <v>33</v>
      </c>
      <c r="AX134" s="14" t="s">
        <v>72</v>
      </c>
      <c r="AY134" s="213" t="s">
        <v>145</v>
      </c>
    </row>
    <row r="135" spans="1:65" s="13" customFormat="1" ht="11.25">
      <c r="B135" s="192"/>
      <c r="C135" s="193"/>
      <c r="D135" s="194" t="s">
        <v>161</v>
      </c>
      <c r="E135" s="195" t="s">
        <v>19</v>
      </c>
      <c r="F135" s="196" t="s">
        <v>426</v>
      </c>
      <c r="G135" s="193"/>
      <c r="H135" s="197">
        <v>0.31900000000000001</v>
      </c>
      <c r="I135" s="198"/>
      <c r="J135" s="193"/>
      <c r="K135" s="193"/>
      <c r="L135" s="199"/>
      <c r="M135" s="200"/>
      <c r="N135" s="201"/>
      <c r="O135" s="201"/>
      <c r="P135" s="201"/>
      <c r="Q135" s="201"/>
      <c r="R135" s="201"/>
      <c r="S135" s="201"/>
      <c r="T135" s="202"/>
      <c r="AT135" s="203" t="s">
        <v>161</v>
      </c>
      <c r="AU135" s="203" t="s">
        <v>82</v>
      </c>
      <c r="AV135" s="13" t="s">
        <v>82</v>
      </c>
      <c r="AW135" s="13" t="s">
        <v>33</v>
      </c>
      <c r="AX135" s="13" t="s">
        <v>80</v>
      </c>
      <c r="AY135" s="203" t="s">
        <v>145</v>
      </c>
    </row>
    <row r="136" spans="1:65" s="2" customFormat="1" ht="16.5" customHeight="1">
      <c r="A136" s="35"/>
      <c r="B136" s="36"/>
      <c r="C136" s="174" t="s">
        <v>223</v>
      </c>
      <c r="D136" s="174" t="s">
        <v>148</v>
      </c>
      <c r="E136" s="175" t="s">
        <v>427</v>
      </c>
      <c r="F136" s="176" t="s">
        <v>428</v>
      </c>
      <c r="G136" s="177" t="s">
        <v>179</v>
      </c>
      <c r="H136" s="178">
        <v>3.766</v>
      </c>
      <c r="I136" s="179"/>
      <c r="J136" s="180">
        <f>ROUND(I136*H136,2)</f>
        <v>0</v>
      </c>
      <c r="K136" s="176" t="s">
        <v>157</v>
      </c>
      <c r="L136" s="40"/>
      <c r="M136" s="181" t="s">
        <v>19</v>
      </c>
      <c r="N136" s="182" t="s">
        <v>43</v>
      </c>
      <c r="O136" s="65"/>
      <c r="P136" s="183">
        <f>O136*H136</f>
        <v>0</v>
      </c>
      <c r="Q136" s="183">
        <v>2.45329</v>
      </c>
      <c r="R136" s="183">
        <f>Q136*H136</f>
        <v>9.2390901400000001</v>
      </c>
      <c r="S136" s="183">
        <v>0</v>
      </c>
      <c r="T136" s="18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5" t="s">
        <v>152</v>
      </c>
      <c r="AT136" s="185" t="s">
        <v>148</v>
      </c>
      <c r="AU136" s="185" t="s">
        <v>82</v>
      </c>
      <c r="AY136" s="18" t="s">
        <v>145</v>
      </c>
      <c r="BE136" s="186">
        <f>IF(N136="základní",J136,0)</f>
        <v>0</v>
      </c>
      <c r="BF136" s="186">
        <f>IF(N136="snížená",J136,0)</f>
        <v>0</v>
      </c>
      <c r="BG136" s="186">
        <f>IF(N136="zákl. přenesená",J136,0)</f>
        <v>0</v>
      </c>
      <c r="BH136" s="186">
        <f>IF(N136="sníž. přenesená",J136,0)</f>
        <v>0</v>
      </c>
      <c r="BI136" s="186">
        <f>IF(N136="nulová",J136,0)</f>
        <v>0</v>
      </c>
      <c r="BJ136" s="18" t="s">
        <v>80</v>
      </c>
      <c r="BK136" s="186">
        <f>ROUND(I136*H136,2)</f>
        <v>0</v>
      </c>
      <c r="BL136" s="18" t="s">
        <v>152</v>
      </c>
      <c r="BM136" s="185" t="s">
        <v>429</v>
      </c>
    </row>
    <row r="137" spans="1:65" s="2" customFormat="1" ht="11.25">
      <c r="A137" s="35"/>
      <c r="B137" s="36"/>
      <c r="C137" s="37"/>
      <c r="D137" s="187" t="s">
        <v>159</v>
      </c>
      <c r="E137" s="37"/>
      <c r="F137" s="188" t="s">
        <v>430</v>
      </c>
      <c r="G137" s="37"/>
      <c r="H137" s="37"/>
      <c r="I137" s="189"/>
      <c r="J137" s="37"/>
      <c r="K137" s="37"/>
      <c r="L137" s="40"/>
      <c r="M137" s="190"/>
      <c r="N137" s="191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159</v>
      </c>
      <c r="AU137" s="18" t="s">
        <v>82</v>
      </c>
    </row>
    <row r="138" spans="1:65" s="14" customFormat="1" ht="11.25">
      <c r="B138" s="204"/>
      <c r="C138" s="205"/>
      <c r="D138" s="194" t="s">
        <v>161</v>
      </c>
      <c r="E138" s="206" t="s">
        <v>19</v>
      </c>
      <c r="F138" s="207" t="s">
        <v>431</v>
      </c>
      <c r="G138" s="205"/>
      <c r="H138" s="206" t="s">
        <v>19</v>
      </c>
      <c r="I138" s="208"/>
      <c r="J138" s="205"/>
      <c r="K138" s="205"/>
      <c r="L138" s="209"/>
      <c r="M138" s="210"/>
      <c r="N138" s="211"/>
      <c r="O138" s="211"/>
      <c r="P138" s="211"/>
      <c r="Q138" s="211"/>
      <c r="R138" s="211"/>
      <c r="S138" s="211"/>
      <c r="T138" s="212"/>
      <c r="AT138" s="213" t="s">
        <v>161</v>
      </c>
      <c r="AU138" s="213" t="s">
        <v>82</v>
      </c>
      <c r="AV138" s="14" t="s">
        <v>80</v>
      </c>
      <c r="AW138" s="14" t="s">
        <v>33</v>
      </c>
      <c r="AX138" s="14" t="s">
        <v>72</v>
      </c>
      <c r="AY138" s="213" t="s">
        <v>145</v>
      </c>
    </row>
    <row r="139" spans="1:65" s="13" customFormat="1" ht="11.25">
      <c r="B139" s="192"/>
      <c r="C139" s="193"/>
      <c r="D139" s="194" t="s">
        <v>161</v>
      </c>
      <c r="E139" s="195" t="s">
        <v>19</v>
      </c>
      <c r="F139" s="196" t="s">
        <v>432</v>
      </c>
      <c r="G139" s="193"/>
      <c r="H139" s="197">
        <v>1.9359999999999999</v>
      </c>
      <c r="I139" s="198"/>
      <c r="J139" s="193"/>
      <c r="K139" s="193"/>
      <c r="L139" s="199"/>
      <c r="M139" s="200"/>
      <c r="N139" s="201"/>
      <c r="O139" s="201"/>
      <c r="P139" s="201"/>
      <c r="Q139" s="201"/>
      <c r="R139" s="201"/>
      <c r="S139" s="201"/>
      <c r="T139" s="202"/>
      <c r="AT139" s="203" t="s">
        <v>161</v>
      </c>
      <c r="AU139" s="203" t="s">
        <v>82</v>
      </c>
      <c r="AV139" s="13" t="s">
        <v>82</v>
      </c>
      <c r="AW139" s="13" t="s">
        <v>33</v>
      </c>
      <c r="AX139" s="13" t="s">
        <v>72</v>
      </c>
      <c r="AY139" s="203" t="s">
        <v>145</v>
      </c>
    </row>
    <row r="140" spans="1:65" s="13" customFormat="1" ht="11.25">
      <c r="B140" s="192"/>
      <c r="C140" s="193"/>
      <c r="D140" s="194" t="s">
        <v>161</v>
      </c>
      <c r="E140" s="195" t="s">
        <v>19</v>
      </c>
      <c r="F140" s="196" t="s">
        <v>433</v>
      </c>
      <c r="G140" s="193"/>
      <c r="H140" s="197">
        <v>1.83</v>
      </c>
      <c r="I140" s="198"/>
      <c r="J140" s="193"/>
      <c r="K140" s="193"/>
      <c r="L140" s="199"/>
      <c r="M140" s="200"/>
      <c r="N140" s="201"/>
      <c r="O140" s="201"/>
      <c r="P140" s="201"/>
      <c r="Q140" s="201"/>
      <c r="R140" s="201"/>
      <c r="S140" s="201"/>
      <c r="T140" s="202"/>
      <c r="AT140" s="203" t="s">
        <v>161</v>
      </c>
      <c r="AU140" s="203" t="s">
        <v>82</v>
      </c>
      <c r="AV140" s="13" t="s">
        <v>82</v>
      </c>
      <c r="AW140" s="13" t="s">
        <v>33</v>
      </c>
      <c r="AX140" s="13" t="s">
        <v>72</v>
      </c>
      <c r="AY140" s="203" t="s">
        <v>145</v>
      </c>
    </row>
    <row r="141" spans="1:65" s="15" customFormat="1" ht="11.25">
      <c r="B141" s="214"/>
      <c r="C141" s="215"/>
      <c r="D141" s="194" t="s">
        <v>161</v>
      </c>
      <c r="E141" s="216" t="s">
        <v>19</v>
      </c>
      <c r="F141" s="217" t="s">
        <v>176</v>
      </c>
      <c r="G141" s="215"/>
      <c r="H141" s="218">
        <v>3.766</v>
      </c>
      <c r="I141" s="219"/>
      <c r="J141" s="215"/>
      <c r="K141" s="215"/>
      <c r="L141" s="220"/>
      <c r="M141" s="221"/>
      <c r="N141" s="222"/>
      <c r="O141" s="222"/>
      <c r="P141" s="222"/>
      <c r="Q141" s="222"/>
      <c r="R141" s="222"/>
      <c r="S141" s="222"/>
      <c r="T141" s="223"/>
      <c r="AT141" s="224" t="s">
        <v>161</v>
      </c>
      <c r="AU141" s="224" t="s">
        <v>82</v>
      </c>
      <c r="AV141" s="15" t="s">
        <v>152</v>
      </c>
      <c r="AW141" s="15" t="s">
        <v>33</v>
      </c>
      <c r="AX141" s="15" t="s">
        <v>80</v>
      </c>
      <c r="AY141" s="224" t="s">
        <v>145</v>
      </c>
    </row>
    <row r="142" spans="1:65" s="2" customFormat="1" ht="16.5" customHeight="1">
      <c r="A142" s="35"/>
      <c r="B142" s="36"/>
      <c r="C142" s="174" t="s">
        <v>230</v>
      </c>
      <c r="D142" s="174" t="s">
        <v>148</v>
      </c>
      <c r="E142" s="175" t="s">
        <v>434</v>
      </c>
      <c r="F142" s="176" t="s">
        <v>435</v>
      </c>
      <c r="G142" s="177" t="s">
        <v>156</v>
      </c>
      <c r="H142" s="178">
        <v>18.623999999999999</v>
      </c>
      <c r="I142" s="179"/>
      <c r="J142" s="180">
        <f>ROUND(I142*H142,2)</f>
        <v>0</v>
      </c>
      <c r="K142" s="176" t="s">
        <v>157</v>
      </c>
      <c r="L142" s="40"/>
      <c r="M142" s="181" t="s">
        <v>19</v>
      </c>
      <c r="N142" s="182" t="s">
        <v>43</v>
      </c>
      <c r="O142" s="65"/>
      <c r="P142" s="183">
        <f>O142*H142</f>
        <v>0</v>
      </c>
      <c r="Q142" s="183">
        <v>2.64E-3</v>
      </c>
      <c r="R142" s="183">
        <f>Q142*H142</f>
        <v>4.9167359999999993E-2</v>
      </c>
      <c r="S142" s="183">
        <v>0</v>
      </c>
      <c r="T142" s="18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5" t="s">
        <v>152</v>
      </c>
      <c r="AT142" s="185" t="s">
        <v>148</v>
      </c>
      <c r="AU142" s="185" t="s">
        <v>82</v>
      </c>
      <c r="AY142" s="18" t="s">
        <v>145</v>
      </c>
      <c r="BE142" s="186">
        <f>IF(N142="základní",J142,0)</f>
        <v>0</v>
      </c>
      <c r="BF142" s="186">
        <f>IF(N142="snížená",J142,0)</f>
        <v>0</v>
      </c>
      <c r="BG142" s="186">
        <f>IF(N142="zákl. přenesená",J142,0)</f>
        <v>0</v>
      </c>
      <c r="BH142" s="186">
        <f>IF(N142="sníž. přenesená",J142,0)</f>
        <v>0</v>
      </c>
      <c r="BI142" s="186">
        <f>IF(N142="nulová",J142,0)</f>
        <v>0</v>
      </c>
      <c r="BJ142" s="18" t="s">
        <v>80</v>
      </c>
      <c r="BK142" s="186">
        <f>ROUND(I142*H142,2)</f>
        <v>0</v>
      </c>
      <c r="BL142" s="18" t="s">
        <v>152</v>
      </c>
      <c r="BM142" s="185" t="s">
        <v>436</v>
      </c>
    </row>
    <row r="143" spans="1:65" s="2" customFormat="1" ht="11.25">
      <c r="A143" s="35"/>
      <c r="B143" s="36"/>
      <c r="C143" s="37"/>
      <c r="D143" s="187" t="s">
        <v>159</v>
      </c>
      <c r="E143" s="37"/>
      <c r="F143" s="188" t="s">
        <v>437</v>
      </c>
      <c r="G143" s="37"/>
      <c r="H143" s="37"/>
      <c r="I143" s="189"/>
      <c r="J143" s="37"/>
      <c r="K143" s="37"/>
      <c r="L143" s="40"/>
      <c r="M143" s="190"/>
      <c r="N143" s="191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159</v>
      </c>
      <c r="AU143" s="18" t="s">
        <v>82</v>
      </c>
    </row>
    <row r="144" spans="1:65" s="14" customFormat="1" ht="11.25">
      <c r="B144" s="204"/>
      <c r="C144" s="205"/>
      <c r="D144" s="194" t="s">
        <v>161</v>
      </c>
      <c r="E144" s="206" t="s">
        <v>19</v>
      </c>
      <c r="F144" s="207" t="s">
        <v>431</v>
      </c>
      <c r="G144" s="205"/>
      <c r="H144" s="206" t="s">
        <v>19</v>
      </c>
      <c r="I144" s="208"/>
      <c r="J144" s="205"/>
      <c r="K144" s="205"/>
      <c r="L144" s="209"/>
      <c r="M144" s="210"/>
      <c r="N144" s="211"/>
      <c r="O144" s="211"/>
      <c r="P144" s="211"/>
      <c r="Q144" s="211"/>
      <c r="R144" s="211"/>
      <c r="S144" s="211"/>
      <c r="T144" s="212"/>
      <c r="AT144" s="213" t="s">
        <v>161</v>
      </c>
      <c r="AU144" s="213" t="s">
        <v>82</v>
      </c>
      <c r="AV144" s="14" t="s">
        <v>80</v>
      </c>
      <c r="AW144" s="14" t="s">
        <v>33</v>
      </c>
      <c r="AX144" s="14" t="s">
        <v>72</v>
      </c>
      <c r="AY144" s="213" t="s">
        <v>145</v>
      </c>
    </row>
    <row r="145" spans="1:65" s="13" customFormat="1" ht="11.25">
      <c r="B145" s="192"/>
      <c r="C145" s="193"/>
      <c r="D145" s="194" t="s">
        <v>161</v>
      </c>
      <c r="E145" s="195" t="s">
        <v>19</v>
      </c>
      <c r="F145" s="196" t="s">
        <v>438</v>
      </c>
      <c r="G145" s="193"/>
      <c r="H145" s="197">
        <v>10.56</v>
      </c>
      <c r="I145" s="198"/>
      <c r="J145" s="193"/>
      <c r="K145" s="193"/>
      <c r="L145" s="199"/>
      <c r="M145" s="200"/>
      <c r="N145" s="201"/>
      <c r="O145" s="201"/>
      <c r="P145" s="201"/>
      <c r="Q145" s="201"/>
      <c r="R145" s="201"/>
      <c r="S145" s="201"/>
      <c r="T145" s="202"/>
      <c r="AT145" s="203" t="s">
        <v>161</v>
      </c>
      <c r="AU145" s="203" t="s">
        <v>82</v>
      </c>
      <c r="AV145" s="13" t="s">
        <v>82</v>
      </c>
      <c r="AW145" s="13" t="s">
        <v>33</v>
      </c>
      <c r="AX145" s="13" t="s">
        <v>72</v>
      </c>
      <c r="AY145" s="203" t="s">
        <v>145</v>
      </c>
    </row>
    <row r="146" spans="1:65" s="13" customFormat="1" ht="11.25">
      <c r="B146" s="192"/>
      <c r="C146" s="193"/>
      <c r="D146" s="194" t="s">
        <v>161</v>
      </c>
      <c r="E146" s="195" t="s">
        <v>19</v>
      </c>
      <c r="F146" s="196" t="s">
        <v>439</v>
      </c>
      <c r="G146" s="193"/>
      <c r="H146" s="197">
        <v>8.0640000000000001</v>
      </c>
      <c r="I146" s="198"/>
      <c r="J146" s="193"/>
      <c r="K146" s="193"/>
      <c r="L146" s="199"/>
      <c r="M146" s="200"/>
      <c r="N146" s="201"/>
      <c r="O146" s="201"/>
      <c r="P146" s="201"/>
      <c r="Q146" s="201"/>
      <c r="R146" s="201"/>
      <c r="S146" s="201"/>
      <c r="T146" s="202"/>
      <c r="AT146" s="203" t="s">
        <v>161</v>
      </c>
      <c r="AU146" s="203" t="s">
        <v>82</v>
      </c>
      <c r="AV146" s="13" t="s">
        <v>82</v>
      </c>
      <c r="AW146" s="13" t="s">
        <v>33</v>
      </c>
      <c r="AX146" s="13" t="s">
        <v>72</v>
      </c>
      <c r="AY146" s="203" t="s">
        <v>145</v>
      </c>
    </row>
    <row r="147" spans="1:65" s="15" customFormat="1" ht="11.25">
      <c r="B147" s="214"/>
      <c r="C147" s="215"/>
      <c r="D147" s="194" t="s">
        <v>161</v>
      </c>
      <c r="E147" s="216" t="s">
        <v>19</v>
      </c>
      <c r="F147" s="217" t="s">
        <v>176</v>
      </c>
      <c r="G147" s="215"/>
      <c r="H147" s="218">
        <v>18.623999999999999</v>
      </c>
      <c r="I147" s="219"/>
      <c r="J147" s="215"/>
      <c r="K147" s="215"/>
      <c r="L147" s="220"/>
      <c r="M147" s="221"/>
      <c r="N147" s="222"/>
      <c r="O147" s="222"/>
      <c r="P147" s="222"/>
      <c r="Q147" s="222"/>
      <c r="R147" s="222"/>
      <c r="S147" s="222"/>
      <c r="T147" s="223"/>
      <c r="AT147" s="224" t="s">
        <v>161</v>
      </c>
      <c r="AU147" s="224" t="s">
        <v>82</v>
      </c>
      <c r="AV147" s="15" t="s">
        <v>152</v>
      </c>
      <c r="AW147" s="15" t="s">
        <v>33</v>
      </c>
      <c r="AX147" s="15" t="s">
        <v>80</v>
      </c>
      <c r="AY147" s="224" t="s">
        <v>145</v>
      </c>
    </row>
    <row r="148" spans="1:65" s="2" customFormat="1" ht="16.5" customHeight="1">
      <c r="A148" s="35"/>
      <c r="B148" s="36"/>
      <c r="C148" s="174" t="s">
        <v>238</v>
      </c>
      <c r="D148" s="174" t="s">
        <v>148</v>
      </c>
      <c r="E148" s="175" t="s">
        <v>440</v>
      </c>
      <c r="F148" s="176" t="s">
        <v>441</v>
      </c>
      <c r="G148" s="177" t="s">
        <v>156</v>
      </c>
      <c r="H148" s="178">
        <v>18.623999999999999</v>
      </c>
      <c r="I148" s="179"/>
      <c r="J148" s="180">
        <f>ROUND(I148*H148,2)</f>
        <v>0</v>
      </c>
      <c r="K148" s="176" t="s">
        <v>157</v>
      </c>
      <c r="L148" s="40"/>
      <c r="M148" s="181" t="s">
        <v>19</v>
      </c>
      <c r="N148" s="182" t="s">
        <v>43</v>
      </c>
      <c r="O148" s="65"/>
      <c r="P148" s="183">
        <f>O148*H148</f>
        <v>0</v>
      </c>
      <c r="Q148" s="183">
        <v>0</v>
      </c>
      <c r="R148" s="183">
        <f>Q148*H148</f>
        <v>0</v>
      </c>
      <c r="S148" s="183">
        <v>0</v>
      </c>
      <c r="T148" s="18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5" t="s">
        <v>152</v>
      </c>
      <c r="AT148" s="185" t="s">
        <v>148</v>
      </c>
      <c r="AU148" s="185" t="s">
        <v>82</v>
      </c>
      <c r="AY148" s="18" t="s">
        <v>145</v>
      </c>
      <c r="BE148" s="186">
        <f>IF(N148="základní",J148,0)</f>
        <v>0</v>
      </c>
      <c r="BF148" s="186">
        <f>IF(N148="snížená",J148,0)</f>
        <v>0</v>
      </c>
      <c r="BG148" s="186">
        <f>IF(N148="zákl. přenesená",J148,0)</f>
        <v>0</v>
      </c>
      <c r="BH148" s="186">
        <f>IF(N148="sníž. přenesená",J148,0)</f>
        <v>0</v>
      </c>
      <c r="BI148" s="186">
        <f>IF(N148="nulová",J148,0)</f>
        <v>0</v>
      </c>
      <c r="BJ148" s="18" t="s">
        <v>80</v>
      </c>
      <c r="BK148" s="186">
        <f>ROUND(I148*H148,2)</f>
        <v>0</v>
      </c>
      <c r="BL148" s="18" t="s">
        <v>152</v>
      </c>
      <c r="BM148" s="185" t="s">
        <v>442</v>
      </c>
    </row>
    <row r="149" spans="1:65" s="2" customFormat="1" ht="11.25">
      <c r="A149" s="35"/>
      <c r="B149" s="36"/>
      <c r="C149" s="37"/>
      <c r="D149" s="187" t="s">
        <v>159</v>
      </c>
      <c r="E149" s="37"/>
      <c r="F149" s="188" t="s">
        <v>443</v>
      </c>
      <c r="G149" s="37"/>
      <c r="H149" s="37"/>
      <c r="I149" s="189"/>
      <c r="J149" s="37"/>
      <c r="K149" s="37"/>
      <c r="L149" s="40"/>
      <c r="M149" s="190"/>
      <c r="N149" s="191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159</v>
      </c>
      <c r="AU149" s="18" t="s">
        <v>82</v>
      </c>
    </row>
    <row r="150" spans="1:65" s="2" customFormat="1" ht="24.2" customHeight="1">
      <c r="A150" s="35"/>
      <c r="B150" s="36"/>
      <c r="C150" s="174" t="s">
        <v>248</v>
      </c>
      <c r="D150" s="174" t="s">
        <v>148</v>
      </c>
      <c r="E150" s="175" t="s">
        <v>444</v>
      </c>
      <c r="F150" s="176" t="s">
        <v>445</v>
      </c>
      <c r="G150" s="177" t="s">
        <v>156</v>
      </c>
      <c r="H150" s="178">
        <v>1.23</v>
      </c>
      <c r="I150" s="179"/>
      <c r="J150" s="180">
        <f>ROUND(I150*H150,2)</f>
        <v>0</v>
      </c>
      <c r="K150" s="176" t="s">
        <v>157</v>
      </c>
      <c r="L150" s="40"/>
      <c r="M150" s="181" t="s">
        <v>19</v>
      </c>
      <c r="N150" s="182" t="s">
        <v>43</v>
      </c>
      <c r="O150" s="65"/>
      <c r="P150" s="183">
        <f>O150*H150</f>
        <v>0</v>
      </c>
      <c r="Q150" s="183">
        <v>0.36276999999999998</v>
      </c>
      <c r="R150" s="183">
        <f>Q150*H150</f>
        <v>0.44620709999999997</v>
      </c>
      <c r="S150" s="183">
        <v>0</v>
      </c>
      <c r="T150" s="18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5" t="s">
        <v>152</v>
      </c>
      <c r="AT150" s="185" t="s">
        <v>148</v>
      </c>
      <c r="AU150" s="185" t="s">
        <v>82</v>
      </c>
      <c r="AY150" s="18" t="s">
        <v>145</v>
      </c>
      <c r="BE150" s="186">
        <f>IF(N150="základní",J150,0)</f>
        <v>0</v>
      </c>
      <c r="BF150" s="186">
        <f>IF(N150="snížená",J150,0)</f>
        <v>0</v>
      </c>
      <c r="BG150" s="186">
        <f>IF(N150="zákl. přenesená",J150,0)</f>
        <v>0</v>
      </c>
      <c r="BH150" s="186">
        <f>IF(N150="sníž. přenesená",J150,0)</f>
        <v>0</v>
      </c>
      <c r="BI150" s="186">
        <f>IF(N150="nulová",J150,0)</f>
        <v>0</v>
      </c>
      <c r="BJ150" s="18" t="s">
        <v>80</v>
      </c>
      <c r="BK150" s="186">
        <f>ROUND(I150*H150,2)</f>
        <v>0</v>
      </c>
      <c r="BL150" s="18" t="s">
        <v>152</v>
      </c>
      <c r="BM150" s="185" t="s">
        <v>446</v>
      </c>
    </row>
    <row r="151" spans="1:65" s="2" customFormat="1" ht="11.25">
      <c r="A151" s="35"/>
      <c r="B151" s="36"/>
      <c r="C151" s="37"/>
      <c r="D151" s="187" t="s">
        <v>159</v>
      </c>
      <c r="E151" s="37"/>
      <c r="F151" s="188" t="s">
        <v>447</v>
      </c>
      <c r="G151" s="37"/>
      <c r="H151" s="37"/>
      <c r="I151" s="189"/>
      <c r="J151" s="37"/>
      <c r="K151" s="37"/>
      <c r="L151" s="40"/>
      <c r="M151" s="190"/>
      <c r="N151" s="191"/>
      <c r="O151" s="65"/>
      <c r="P151" s="65"/>
      <c r="Q151" s="65"/>
      <c r="R151" s="65"/>
      <c r="S151" s="65"/>
      <c r="T151" s="66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159</v>
      </c>
      <c r="AU151" s="18" t="s">
        <v>82</v>
      </c>
    </row>
    <row r="152" spans="1:65" s="14" customFormat="1" ht="11.25">
      <c r="B152" s="204"/>
      <c r="C152" s="205"/>
      <c r="D152" s="194" t="s">
        <v>161</v>
      </c>
      <c r="E152" s="206" t="s">
        <v>19</v>
      </c>
      <c r="F152" s="207" t="s">
        <v>384</v>
      </c>
      <c r="G152" s="205"/>
      <c r="H152" s="206" t="s">
        <v>19</v>
      </c>
      <c r="I152" s="208"/>
      <c r="J152" s="205"/>
      <c r="K152" s="205"/>
      <c r="L152" s="209"/>
      <c r="M152" s="210"/>
      <c r="N152" s="211"/>
      <c r="O152" s="211"/>
      <c r="P152" s="211"/>
      <c r="Q152" s="211"/>
      <c r="R152" s="211"/>
      <c r="S152" s="211"/>
      <c r="T152" s="212"/>
      <c r="AT152" s="213" t="s">
        <v>161</v>
      </c>
      <c r="AU152" s="213" t="s">
        <v>82</v>
      </c>
      <c r="AV152" s="14" t="s">
        <v>80</v>
      </c>
      <c r="AW152" s="14" t="s">
        <v>33</v>
      </c>
      <c r="AX152" s="14" t="s">
        <v>72</v>
      </c>
      <c r="AY152" s="213" t="s">
        <v>145</v>
      </c>
    </row>
    <row r="153" spans="1:65" s="13" customFormat="1" ht="11.25">
      <c r="B153" s="192"/>
      <c r="C153" s="193"/>
      <c r="D153" s="194" t="s">
        <v>161</v>
      </c>
      <c r="E153" s="195" t="s">
        <v>19</v>
      </c>
      <c r="F153" s="196" t="s">
        <v>448</v>
      </c>
      <c r="G153" s="193"/>
      <c r="H153" s="197">
        <v>1.23</v>
      </c>
      <c r="I153" s="198"/>
      <c r="J153" s="193"/>
      <c r="K153" s="193"/>
      <c r="L153" s="199"/>
      <c r="M153" s="200"/>
      <c r="N153" s="201"/>
      <c r="O153" s="201"/>
      <c r="P153" s="201"/>
      <c r="Q153" s="201"/>
      <c r="R153" s="201"/>
      <c r="S153" s="201"/>
      <c r="T153" s="202"/>
      <c r="AT153" s="203" t="s">
        <v>161</v>
      </c>
      <c r="AU153" s="203" t="s">
        <v>82</v>
      </c>
      <c r="AV153" s="13" t="s">
        <v>82</v>
      </c>
      <c r="AW153" s="13" t="s">
        <v>33</v>
      </c>
      <c r="AX153" s="13" t="s">
        <v>80</v>
      </c>
      <c r="AY153" s="203" t="s">
        <v>145</v>
      </c>
    </row>
    <row r="154" spans="1:65" s="2" customFormat="1" ht="33" customHeight="1">
      <c r="A154" s="35"/>
      <c r="B154" s="36"/>
      <c r="C154" s="174" t="s">
        <v>254</v>
      </c>
      <c r="D154" s="174" t="s">
        <v>148</v>
      </c>
      <c r="E154" s="175" t="s">
        <v>449</v>
      </c>
      <c r="F154" s="176" t="s">
        <v>450</v>
      </c>
      <c r="G154" s="177" t="s">
        <v>251</v>
      </c>
      <c r="H154" s="178">
        <v>1E-3</v>
      </c>
      <c r="I154" s="179"/>
      <c r="J154" s="180">
        <f>ROUND(I154*H154,2)</f>
        <v>0</v>
      </c>
      <c r="K154" s="176" t="s">
        <v>157</v>
      </c>
      <c r="L154" s="40"/>
      <c r="M154" s="181" t="s">
        <v>19</v>
      </c>
      <c r="N154" s="182" t="s">
        <v>43</v>
      </c>
      <c r="O154" s="65"/>
      <c r="P154" s="183">
        <f>O154*H154</f>
        <v>0</v>
      </c>
      <c r="Q154" s="183">
        <v>1.0593999999999999</v>
      </c>
      <c r="R154" s="183">
        <f>Q154*H154</f>
        <v>1.0593999999999998E-3</v>
      </c>
      <c r="S154" s="183">
        <v>0</v>
      </c>
      <c r="T154" s="18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5" t="s">
        <v>152</v>
      </c>
      <c r="AT154" s="185" t="s">
        <v>148</v>
      </c>
      <c r="AU154" s="185" t="s">
        <v>82</v>
      </c>
      <c r="AY154" s="18" t="s">
        <v>145</v>
      </c>
      <c r="BE154" s="186">
        <f>IF(N154="základní",J154,0)</f>
        <v>0</v>
      </c>
      <c r="BF154" s="186">
        <f>IF(N154="snížená",J154,0)</f>
        <v>0</v>
      </c>
      <c r="BG154" s="186">
        <f>IF(N154="zákl. přenesená",J154,0)</f>
        <v>0</v>
      </c>
      <c r="BH154" s="186">
        <f>IF(N154="sníž. přenesená",J154,0)</f>
        <v>0</v>
      </c>
      <c r="BI154" s="186">
        <f>IF(N154="nulová",J154,0)</f>
        <v>0</v>
      </c>
      <c r="BJ154" s="18" t="s">
        <v>80</v>
      </c>
      <c r="BK154" s="186">
        <f>ROUND(I154*H154,2)</f>
        <v>0</v>
      </c>
      <c r="BL154" s="18" t="s">
        <v>152</v>
      </c>
      <c r="BM154" s="185" t="s">
        <v>451</v>
      </c>
    </row>
    <row r="155" spans="1:65" s="2" customFormat="1" ht="11.25">
      <c r="A155" s="35"/>
      <c r="B155" s="36"/>
      <c r="C155" s="37"/>
      <c r="D155" s="187" t="s">
        <v>159</v>
      </c>
      <c r="E155" s="37"/>
      <c r="F155" s="188" t="s">
        <v>452</v>
      </c>
      <c r="G155" s="37"/>
      <c r="H155" s="37"/>
      <c r="I155" s="189"/>
      <c r="J155" s="37"/>
      <c r="K155" s="37"/>
      <c r="L155" s="40"/>
      <c r="M155" s="190"/>
      <c r="N155" s="191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159</v>
      </c>
      <c r="AU155" s="18" t="s">
        <v>82</v>
      </c>
    </row>
    <row r="156" spans="1:65" s="14" customFormat="1" ht="11.25">
      <c r="B156" s="204"/>
      <c r="C156" s="205"/>
      <c r="D156" s="194" t="s">
        <v>161</v>
      </c>
      <c r="E156" s="206" t="s">
        <v>19</v>
      </c>
      <c r="F156" s="207" t="s">
        <v>453</v>
      </c>
      <c r="G156" s="205"/>
      <c r="H156" s="206" t="s">
        <v>19</v>
      </c>
      <c r="I156" s="208"/>
      <c r="J156" s="205"/>
      <c r="K156" s="205"/>
      <c r="L156" s="209"/>
      <c r="M156" s="210"/>
      <c r="N156" s="211"/>
      <c r="O156" s="211"/>
      <c r="P156" s="211"/>
      <c r="Q156" s="211"/>
      <c r="R156" s="211"/>
      <c r="S156" s="211"/>
      <c r="T156" s="212"/>
      <c r="AT156" s="213" t="s">
        <v>161</v>
      </c>
      <c r="AU156" s="213" t="s">
        <v>82</v>
      </c>
      <c r="AV156" s="14" t="s">
        <v>80</v>
      </c>
      <c r="AW156" s="14" t="s">
        <v>33</v>
      </c>
      <c r="AX156" s="14" t="s">
        <v>72</v>
      </c>
      <c r="AY156" s="213" t="s">
        <v>145</v>
      </c>
    </row>
    <row r="157" spans="1:65" s="13" customFormat="1" ht="11.25">
      <c r="B157" s="192"/>
      <c r="C157" s="193"/>
      <c r="D157" s="194" t="s">
        <v>161</v>
      </c>
      <c r="E157" s="195" t="s">
        <v>19</v>
      </c>
      <c r="F157" s="196" t="s">
        <v>454</v>
      </c>
      <c r="G157" s="193"/>
      <c r="H157" s="197">
        <v>1E-3</v>
      </c>
      <c r="I157" s="198"/>
      <c r="J157" s="193"/>
      <c r="K157" s="193"/>
      <c r="L157" s="199"/>
      <c r="M157" s="200"/>
      <c r="N157" s="201"/>
      <c r="O157" s="201"/>
      <c r="P157" s="201"/>
      <c r="Q157" s="201"/>
      <c r="R157" s="201"/>
      <c r="S157" s="201"/>
      <c r="T157" s="202"/>
      <c r="AT157" s="203" t="s">
        <v>161</v>
      </c>
      <c r="AU157" s="203" t="s">
        <v>82</v>
      </c>
      <c r="AV157" s="13" t="s">
        <v>82</v>
      </c>
      <c r="AW157" s="13" t="s">
        <v>33</v>
      </c>
      <c r="AX157" s="13" t="s">
        <v>80</v>
      </c>
      <c r="AY157" s="203" t="s">
        <v>145</v>
      </c>
    </row>
    <row r="158" spans="1:65" s="12" customFormat="1" ht="22.9" customHeight="1">
      <c r="B158" s="158"/>
      <c r="C158" s="159"/>
      <c r="D158" s="160" t="s">
        <v>71</v>
      </c>
      <c r="E158" s="172" t="s">
        <v>163</v>
      </c>
      <c r="F158" s="172" t="s">
        <v>455</v>
      </c>
      <c r="G158" s="159"/>
      <c r="H158" s="159"/>
      <c r="I158" s="162"/>
      <c r="J158" s="173">
        <f>BK158</f>
        <v>0</v>
      </c>
      <c r="K158" s="159"/>
      <c r="L158" s="164"/>
      <c r="M158" s="165"/>
      <c r="N158" s="166"/>
      <c r="O158" s="166"/>
      <c r="P158" s="167">
        <f>SUM(P159:P245)</f>
        <v>0</v>
      </c>
      <c r="Q158" s="166"/>
      <c r="R158" s="167">
        <f>SUM(R159:R245)</f>
        <v>12.003277549999998</v>
      </c>
      <c r="S158" s="166"/>
      <c r="T158" s="168">
        <f>SUM(T159:T245)</f>
        <v>0</v>
      </c>
      <c r="AR158" s="169" t="s">
        <v>80</v>
      </c>
      <c r="AT158" s="170" t="s">
        <v>71</v>
      </c>
      <c r="AU158" s="170" t="s">
        <v>80</v>
      </c>
      <c r="AY158" s="169" t="s">
        <v>145</v>
      </c>
      <c r="BK158" s="171">
        <f>SUM(BK159:BK245)</f>
        <v>0</v>
      </c>
    </row>
    <row r="159" spans="1:65" s="2" customFormat="1" ht="37.9" customHeight="1">
      <c r="A159" s="35"/>
      <c r="B159" s="36"/>
      <c r="C159" s="174" t="s">
        <v>8</v>
      </c>
      <c r="D159" s="174" t="s">
        <v>148</v>
      </c>
      <c r="E159" s="175" t="s">
        <v>456</v>
      </c>
      <c r="F159" s="176" t="s">
        <v>457</v>
      </c>
      <c r="G159" s="177" t="s">
        <v>233</v>
      </c>
      <c r="H159" s="178">
        <v>1.5</v>
      </c>
      <c r="I159" s="179"/>
      <c r="J159" s="180">
        <f>ROUND(I159*H159,2)</f>
        <v>0</v>
      </c>
      <c r="K159" s="176" t="s">
        <v>157</v>
      </c>
      <c r="L159" s="40"/>
      <c r="M159" s="181" t="s">
        <v>19</v>
      </c>
      <c r="N159" s="182" t="s">
        <v>43</v>
      </c>
      <c r="O159" s="65"/>
      <c r="P159" s="183">
        <f>O159*H159</f>
        <v>0</v>
      </c>
      <c r="Q159" s="183">
        <v>0</v>
      </c>
      <c r="R159" s="183">
        <f>Q159*H159</f>
        <v>0</v>
      </c>
      <c r="S159" s="183">
        <v>0</v>
      </c>
      <c r="T159" s="18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5" t="s">
        <v>152</v>
      </c>
      <c r="AT159" s="185" t="s">
        <v>148</v>
      </c>
      <c r="AU159" s="185" t="s">
        <v>82</v>
      </c>
      <c r="AY159" s="18" t="s">
        <v>145</v>
      </c>
      <c r="BE159" s="186">
        <f>IF(N159="základní",J159,0)</f>
        <v>0</v>
      </c>
      <c r="BF159" s="186">
        <f>IF(N159="snížená",J159,0)</f>
        <v>0</v>
      </c>
      <c r="BG159" s="186">
        <f>IF(N159="zákl. přenesená",J159,0)</f>
        <v>0</v>
      </c>
      <c r="BH159" s="186">
        <f>IF(N159="sníž. přenesená",J159,0)</f>
        <v>0</v>
      </c>
      <c r="BI159" s="186">
        <f>IF(N159="nulová",J159,0)</f>
        <v>0</v>
      </c>
      <c r="BJ159" s="18" t="s">
        <v>80</v>
      </c>
      <c r="BK159" s="186">
        <f>ROUND(I159*H159,2)</f>
        <v>0</v>
      </c>
      <c r="BL159" s="18" t="s">
        <v>152</v>
      </c>
      <c r="BM159" s="185" t="s">
        <v>458</v>
      </c>
    </row>
    <row r="160" spans="1:65" s="2" customFormat="1" ht="11.25">
      <c r="A160" s="35"/>
      <c r="B160" s="36"/>
      <c r="C160" s="37"/>
      <c r="D160" s="187" t="s">
        <v>159</v>
      </c>
      <c r="E160" s="37"/>
      <c r="F160" s="188" t="s">
        <v>459</v>
      </c>
      <c r="G160" s="37"/>
      <c r="H160" s="37"/>
      <c r="I160" s="189"/>
      <c r="J160" s="37"/>
      <c r="K160" s="37"/>
      <c r="L160" s="40"/>
      <c r="M160" s="190"/>
      <c r="N160" s="191"/>
      <c r="O160" s="65"/>
      <c r="P160" s="65"/>
      <c r="Q160" s="65"/>
      <c r="R160" s="65"/>
      <c r="S160" s="65"/>
      <c r="T160" s="66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159</v>
      </c>
      <c r="AU160" s="18" t="s">
        <v>82</v>
      </c>
    </row>
    <row r="161" spans="1:65" s="14" customFormat="1" ht="11.25">
      <c r="B161" s="204"/>
      <c r="C161" s="205"/>
      <c r="D161" s="194" t="s">
        <v>161</v>
      </c>
      <c r="E161" s="206" t="s">
        <v>19</v>
      </c>
      <c r="F161" s="207" t="s">
        <v>460</v>
      </c>
      <c r="G161" s="205"/>
      <c r="H161" s="206" t="s">
        <v>19</v>
      </c>
      <c r="I161" s="208"/>
      <c r="J161" s="205"/>
      <c r="K161" s="205"/>
      <c r="L161" s="209"/>
      <c r="M161" s="210"/>
      <c r="N161" s="211"/>
      <c r="O161" s="211"/>
      <c r="P161" s="211"/>
      <c r="Q161" s="211"/>
      <c r="R161" s="211"/>
      <c r="S161" s="211"/>
      <c r="T161" s="212"/>
      <c r="AT161" s="213" t="s">
        <v>161</v>
      </c>
      <c r="AU161" s="213" t="s">
        <v>82</v>
      </c>
      <c r="AV161" s="14" t="s">
        <v>80</v>
      </c>
      <c r="AW161" s="14" t="s">
        <v>33</v>
      </c>
      <c r="AX161" s="14" t="s">
        <v>72</v>
      </c>
      <c r="AY161" s="213" t="s">
        <v>145</v>
      </c>
    </row>
    <row r="162" spans="1:65" s="13" customFormat="1" ht="11.25">
      <c r="B162" s="192"/>
      <c r="C162" s="193"/>
      <c r="D162" s="194" t="s">
        <v>161</v>
      </c>
      <c r="E162" s="195" t="s">
        <v>19</v>
      </c>
      <c r="F162" s="196" t="s">
        <v>461</v>
      </c>
      <c r="G162" s="193"/>
      <c r="H162" s="197">
        <v>1.5</v>
      </c>
      <c r="I162" s="198"/>
      <c r="J162" s="193"/>
      <c r="K162" s="193"/>
      <c r="L162" s="199"/>
      <c r="M162" s="200"/>
      <c r="N162" s="201"/>
      <c r="O162" s="201"/>
      <c r="P162" s="201"/>
      <c r="Q162" s="201"/>
      <c r="R162" s="201"/>
      <c r="S162" s="201"/>
      <c r="T162" s="202"/>
      <c r="AT162" s="203" t="s">
        <v>161</v>
      </c>
      <c r="AU162" s="203" t="s">
        <v>82</v>
      </c>
      <c r="AV162" s="13" t="s">
        <v>82</v>
      </c>
      <c r="AW162" s="13" t="s">
        <v>33</v>
      </c>
      <c r="AX162" s="13" t="s">
        <v>72</v>
      </c>
      <c r="AY162" s="203" t="s">
        <v>145</v>
      </c>
    </row>
    <row r="163" spans="1:65" s="15" customFormat="1" ht="11.25">
      <c r="B163" s="214"/>
      <c r="C163" s="215"/>
      <c r="D163" s="194" t="s">
        <v>161</v>
      </c>
      <c r="E163" s="216" t="s">
        <v>19</v>
      </c>
      <c r="F163" s="217" t="s">
        <v>176</v>
      </c>
      <c r="G163" s="215"/>
      <c r="H163" s="218">
        <v>1.5</v>
      </c>
      <c r="I163" s="219"/>
      <c r="J163" s="215"/>
      <c r="K163" s="215"/>
      <c r="L163" s="220"/>
      <c r="M163" s="221"/>
      <c r="N163" s="222"/>
      <c r="O163" s="222"/>
      <c r="P163" s="222"/>
      <c r="Q163" s="222"/>
      <c r="R163" s="222"/>
      <c r="S163" s="222"/>
      <c r="T163" s="223"/>
      <c r="AT163" s="224" t="s">
        <v>161</v>
      </c>
      <c r="AU163" s="224" t="s">
        <v>82</v>
      </c>
      <c r="AV163" s="15" t="s">
        <v>152</v>
      </c>
      <c r="AW163" s="15" t="s">
        <v>33</v>
      </c>
      <c r="AX163" s="15" t="s">
        <v>80</v>
      </c>
      <c r="AY163" s="224" t="s">
        <v>145</v>
      </c>
    </row>
    <row r="164" spans="1:65" s="2" customFormat="1" ht="16.5" customHeight="1">
      <c r="A164" s="35"/>
      <c r="B164" s="36"/>
      <c r="C164" s="228" t="s">
        <v>265</v>
      </c>
      <c r="D164" s="228" t="s">
        <v>462</v>
      </c>
      <c r="E164" s="229" t="s">
        <v>463</v>
      </c>
      <c r="F164" s="230" t="s">
        <v>464</v>
      </c>
      <c r="G164" s="231" t="s">
        <v>233</v>
      </c>
      <c r="H164" s="232">
        <v>1.5</v>
      </c>
      <c r="I164" s="233"/>
      <c r="J164" s="234">
        <f>ROUND(I164*H164,2)</f>
        <v>0</v>
      </c>
      <c r="K164" s="230" t="s">
        <v>157</v>
      </c>
      <c r="L164" s="235"/>
      <c r="M164" s="236" t="s">
        <v>19</v>
      </c>
      <c r="N164" s="237" t="s">
        <v>43</v>
      </c>
      <c r="O164" s="65"/>
      <c r="P164" s="183">
        <f>O164*H164</f>
        <v>0</v>
      </c>
      <c r="Q164" s="183">
        <v>3.2000000000000002E-3</v>
      </c>
      <c r="R164" s="183">
        <f>Q164*H164</f>
        <v>4.8000000000000004E-3</v>
      </c>
      <c r="S164" s="183">
        <v>0</v>
      </c>
      <c r="T164" s="18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5" t="s">
        <v>211</v>
      </c>
      <c r="AT164" s="185" t="s">
        <v>462</v>
      </c>
      <c r="AU164" s="185" t="s">
        <v>82</v>
      </c>
      <c r="AY164" s="18" t="s">
        <v>145</v>
      </c>
      <c r="BE164" s="186">
        <f>IF(N164="základní",J164,0)</f>
        <v>0</v>
      </c>
      <c r="BF164" s="186">
        <f>IF(N164="snížená",J164,0)</f>
        <v>0</v>
      </c>
      <c r="BG164" s="186">
        <f>IF(N164="zákl. přenesená",J164,0)</f>
        <v>0</v>
      </c>
      <c r="BH164" s="186">
        <f>IF(N164="sníž. přenesená",J164,0)</f>
        <v>0</v>
      </c>
      <c r="BI164" s="186">
        <f>IF(N164="nulová",J164,0)</f>
        <v>0</v>
      </c>
      <c r="BJ164" s="18" t="s">
        <v>80</v>
      </c>
      <c r="BK164" s="186">
        <f>ROUND(I164*H164,2)</f>
        <v>0</v>
      </c>
      <c r="BL164" s="18" t="s">
        <v>152</v>
      </c>
      <c r="BM164" s="185" t="s">
        <v>465</v>
      </c>
    </row>
    <row r="165" spans="1:65" s="2" customFormat="1" ht="24.2" customHeight="1">
      <c r="A165" s="35"/>
      <c r="B165" s="36"/>
      <c r="C165" s="174" t="s">
        <v>271</v>
      </c>
      <c r="D165" s="174" t="s">
        <v>148</v>
      </c>
      <c r="E165" s="175" t="s">
        <v>466</v>
      </c>
      <c r="F165" s="176" t="s">
        <v>467</v>
      </c>
      <c r="G165" s="177" t="s">
        <v>156</v>
      </c>
      <c r="H165" s="178">
        <v>1.8</v>
      </c>
      <c r="I165" s="179"/>
      <c r="J165" s="180">
        <f>ROUND(I165*H165,2)</f>
        <v>0</v>
      </c>
      <c r="K165" s="176" t="s">
        <v>157</v>
      </c>
      <c r="L165" s="40"/>
      <c r="M165" s="181" t="s">
        <v>19</v>
      </c>
      <c r="N165" s="182" t="s">
        <v>43</v>
      </c>
      <c r="O165" s="65"/>
      <c r="P165" s="183">
        <f>O165*H165</f>
        <v>0</v>
      </c>
      <c r="Q165" s="183">
        <v>0.54605000000000004</v>
      </c>
      <c r="R165" s="183">
        <f>Q165*H165</f>
        <v>0.98289000000000004</v>
      </c>
      <c r="S165" s="183">
        <v>0</v>
      </c>
      <c r="T165" s="18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5" t="s">
        <v>152</v>
      </c>
      <c r="AT165" s="185" t="s">
        <v>148</v>
      </c>
      <c r="AU165" s="185" t="s">
        <v>82</v>
      </c>
      <c r="AY165" s="18" t="s">
        <v>145</v>
      </c>
      <c r="BE165" s="186">
        <f>IF(N165="základní",J165,0)</f>
        <v>0</v>
      </c>
      <c r="BF165" s="186">
        <f>IF(N165="snížená",J165,0)</f>
        <v>0</v>
      </c>
      <c r="BG165" s="186">
        <f>IF(N165="zákl. přenesená",J165,0)</f>
        <v>0</v>
      </c>
      <c r="BH165" s="186">
        <f>IF(N165="sníž. přenesená",J165,0)</f>
        <v>0</v>
      </c>
      <c r="BI165" s="186">
        <f>IF(N165="nulová",J165,0)</f>
        <v>0</v>
      </c>
      <c r="BJ165" s="18" t="s">
        <v>80</v>
      </c>
      <c r="BK165" s="186">
        <f>ROUND(I165*H165,2)</f>
        <v>0</v>
      </c>
      <c r="BL165" s="18" t="s">
        <v>152</v>
      </c>
      <c r="BM165" s="185" t="s">
        <v>468</v>
      </c>
    </row>
    <row r="166" spans="1:65" s="2" customFormat="1" ht="11.25">
      <c r="A166" s="35"/>
      <c r="B166" s="36"/>
      <c r="C166" s="37"/>
      <c r="D166" s="187" t="s">
        <v>159</v>
      </c>
      <c r="E166" s="37"/>
      <c r="F166" s="188" t="s">
        <v>469</v>
      </c>
      <c r="G166" s="37"/>
      <c r="H166" s="37"/>
      <c r="I166" s="189"/>
      <c r="J166" s="37"/>
      <c r="K166" s="37"/>
      <c r="L166" s="40"/>
      <c r="M166" s="190"/>
      <c r="N166" s="191"/>
      <c r="O166" s="65"/>
      <c r="P166" s="65"/>
      <c r="Q166" s="65"/>
      <c r="R166" s="65"/>
      <c r="S166" s="65"/>
      <c r="T166" s="66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159</v>
      </c>
      <c r="AU166" s="18" t="s">
        <v>82</v>
      </c>
    </row>
    <row r="167" spans="1:65" s="14" customFormat="1" ht="11.25">
      <c r="B167" s="204"/>
      <c r="C167" s="205"/>
      <c r="D167" s="194" t="s">
        <v>161</v>
      </c>
      <c r="E167" s="206" t="s">
        <v>19</v>
      </c>
      <c r="F167" s="207" t="s">
        <v>431</v>
      </c>
      <c r="G167" s="205"/>
      <c r="H167" s="206" t="s">
        <v>19</v>
      </c>
      <c r="I167" s="208"/>
      <c r="J167" s="205"/>
      <c r="K167" s="205"/>
      <c r="L167" s="209"/>
      <c r="M167" s="210"/>
      <c r="N167" s="211"/>
      <c r="O167" s="211"/>
      <c r="P167" s="211"/>
      <c r="Q167" s="211"/>
      <c r="R167" s="211"/>
      <c r="S167" s="211"/>
      <c r="T167" s="212"/>
      <c r="AT167" s="213" t="s">
        <v>161</v>
      </c>
      <c r="AU167" s="213" t="s">
        <v>82</v>
      </c>
      <c r="AV167" s="14" t="s">
        <v>80</v>
      </c>
      <c r="AW167" s="14" t="s">
        <v>33</v>
      </c>
      <c r="AX167" s="14" t="s">
        <v>72</v>
      </c>
      <c r="AY167" s="213" t="s">
        <v>145</v>
      </c>
    </row>
    <row r="168" spans="1:65" s="13" customFormat="1" ht="11.25">
      <c r="B168" s="192"/>
      <c r="C168" s="193"/>
      <c r="D168" s="194" t="s">
        <v>161</v>
      </c>
      <c r="E168" s="195" t="s">
        <v>19</v>
      </c>
      <c r="F168" s="196" t="s">
        <v>470</v>
      </c>
      <c r="G168" s="193"/>
      <c r="H168" s="197">
        <v>1.8</v>
      </c>
      <c r="I168" s="198"/>
      <c r="J168" s="193"/>
      <c r="K168" s="193"/>
      <c r="L168" s="199"/>
      <c r="M168" s="200"/>
      <c r="N168" s="201"/>
      <c r="O168" s="201"/>
      <c r="P168" s="201"/>
      <c r="Q168" s="201"/>
      <c r="R168" s="201"/>
      <c r="S168" s="201"/>
      <c r="T168" s="202"/>
      <c r="AT168" s="203" t="s">
        <v>161</v>
      </c>
      <c r="AU168" s="203" t="s">
        <v>82</v>
      </c>
      <c r="AV168" s="13" t="s">
        <v>82</v>
      </c>
      <c r="AW168" s="13" t="s">
        <v>33</v>
      </c>
      <c r="AX168" s="13" t="s">
        <v>80</v>
      </c>
      <c r="AY168" s="203" t="s">
        <v>145</v>
      </c>
    </row>
    <row r="169" spans="1:65" s="2" customFormat="1" ht="24.2" customHeight="1">
      <c r="A169" s="35"/>
      <c r="B169" s="36"/>
      <c r="C169" s="174" t="s">
        <v>281</v>
      </c>
      <c r="D169" s="174" t="s">
        <v>148</v>
      </c>
      <c r="E169" s="175" t="s">
        <v>471</v>
      </c>
      <c r="F169" s="176" t="s">
        <v>472</v>
      </c>
      <c r="G169" s="177" t="s">
        <v>156</v>
      </c>
      <c r="H169" s="178">
        <v>3.1</v>
      </c>
      <c r="I169" s="179"/>
      <c r="J169" s="180">
        <f>ROUND(I169*H169,2)</f>
        <v>0</v>
      </c>
      <c r="K169" s="176" t="s">
        <v>157</v>
      </c>
      <c r="L169" s="40"/>
      <c r="M169" s="181" t="s">
        <v>19</v>
      </c>
      <c r="N169" s="182" t="s">
        <v>43</v>
      </c>
      <c r="O169" s="65"/>
      <c r="P169" s="183">
        <f>O169*H169</f>
        <v>0</v>
      </c>
      <c r="Q169" s="183">
        <v>0.34727999999999998</v>
      </c>
      <c r="R169" s="183">
        <f>Q169*H169</f>
        <v>1.076568</v>
      </c>
      <c r="S169" s="183">
        <v>0</v>
      </c>
      <c r="T169" s="18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5" t="s">
        <v>152</v>
      </c>
      <c r="AT169" s="185" t="s">
        <v>148</v>
      </c>
      <c r="AU169" s="185" t="s">
        <v>82</v>
      </c>
      <c r="AY169" s="18" t="s">
        <v>145</v>
      </c>
      <c r="BE169" s="186">
        <f>IF(N169="základní",J169,0)</f>
        <v>0</v>
      </c>
      <c r="BF169" s="186">
        <f>IF(N169="snížená",J169,0)</f>
        <v>0</v>
      </c>
      <c r="BG169" s="186">
        <f>IF(N169="zákl. přenesená",J169,0)</f>
        <v>0</v>
      </c>
      <c r="BH169" s="186">
        <f>IF(N169="sníž. přenesená",J169,0)</f>
        <v>0</v>
      </c>
      <c r="BI169" s="186">
        <f>IF(N169="nulová",J169,0)</f>
        <v>0</v>
      </c>
      <c r="BJ169" s="18" t="s">
        <v>80</v>
      </c>
      <c r="BK169" s="186">
        <f>ROUND(I169*H169,2)</f>
        <v>0</v>
      </c>
      <c r="BL169" s="18" t="s">
        <v>152</v>
      </c>
      <c r="BM169" s="185" t="s">
        <v>473</v>
      </c>
    </row>
    <row r="170" spans="1:65" s="2" customFormat="1" ht="11.25">
      <c r="A170" s="35"/>
      <c r="B170" s="36"/>
      <c r="C170" s="37"/>
      <c r="D170" s="187" t="s">
        <v>159</v>
      </c>
      <c r="E170" s="37"/>
      <c r="F170" s="188" t="s">
        <v>474</v>
      </c>
      <c r="G170" s="37"/>
      <c r="H170" s="37"/>
      <c r="I170" s="189"/>
      <c r="J170" s="37"/>
      <c r="K170" s="37"/>
      <c r="L170" s="40"/>
      <c r="M170" s="190"/>
      <c r="N170" s="191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159</v>
      </c>
      <c r="AU170" s="18" t="s">
        <v>82</v>
      </c>
    </row>
    <row r="171" spans="1:65" s="14" customFormat="1" ht="11.25">
      <c r="B171" s="204"/>
      <c r="C171" s="205"/>
      <c r="D171" s="194" t="s">
        <v>161</v>
      </c>
      <c r="E171" s="206" t="s">
        <v>19</v>
      </c>
      <c r="F171" s="207" t="s">
        <v>475</v>
      </c>
      <c r="G171" s="205"/>
      <c r="H171" s="206" t="s">
        <v>19</v>
      </c>
      <c r="I171" s="208"/>
      <c r="J171" s="205"/>
      <c r="K171" s="205"/>
      <c r="L171" s="209"/>
      <c r="M171" s="210"/>
      <c r="N171" s="211"/>
      <c r="O171" s="211"/>
      <c r="P171" s="211"/>
      <c r="Q171" s="211"/>
      <c r="R171" s="211"/>
      <c r="S171" s="211"/>
      <c r="T171" s="212"/>
      <c r="AT171" s="213" t="s">
        <v>161</v>
      </c>
      <c r="AU171" s="213" t="s">
        <v>82</v>
      </c>
      <c r="AV171" s="14" t="s">
        <v>80</v>
      </c>
      <c r="AW171" s="14" t="s">
        <v>33</v>
      </c>
      <c r="AX171" s="14" t="s">
        <v>72</v>
      </c>
      <c r="AY171" s="213" t="s">
        <v>145</v>
      </c>
    </row>
    <row r="172" spans="1:65" s="13" customFormat="1" ht="11.25">
      <c r="B172" s="192"/>
      <c r="C172" s="193"/>
      <c r="D172" s="194" t="s">
        <v>161</v>
      </c>
      <c r="E172" s="195" t="s">
        <v>19</v>
      </c>
      <c r="F172" s="196" t="s">
        <v>476</v>
      </c>
      <c r="G172" s="193"/>
      <c r="H172" s="197">
        <v>3.1</v>
      </c>
      <c r="I172" s="198"/>
      <c r="J172" s="193"/>
      <c r="K172" s="193"/>
      <c r="L172" s="199"/>
      <c r="M172" s="200"/>
      <c r="N172" s="201"/>
      <c r="O172" s="201"/>
      <c r="P172" s="201"/>
      <c r="Q172" s="201"/>
      <c r="R172" s="201"/>
      <c r="S172" s="201"/>
      <c r="T172" s="202"/>
      <c r="AT172" s="203" t="s">
        <v>161</v>
      </c>
      <c r="AU172" s="203" t="s">
        <v>82</v>
      </c>
      <c r="AV172" s="13" t="s">
        <v>82</v>
      </c>
      <c r="AW172" s="13" t="s">
        <v>33</v>
      </c>
      <c r="AX172" s="13" t="s">
        <v>80</v>
      </c>
      <c r="AY172" s="203" t="s">
        <v>145</v>
      </c>
    </row>
    <row r="173" spans="1:65" s="2" customFormat="1" ht="24.2" customHeight="1">
      <c r="A173" s="35"/>
      <c r="B173" s="36"/>
      <c r="C173" s="174" t="s">
        <v>292</v>
      </c>
      <c r="D173" s="174" t="s">
        <v>148</v>
      </c>
      <c r="E173" s="175" t="s">
        <v>477</v>
      </c>
      <c r="F173" s="176" t="s">
        <v>478</v>
      </c>
      <c r="G173" s="177" t="s">
        <v>156</v>
      </c>
      <c r="H173" s="178">
        <v>1.35</v>
      </c>
      <c r="I173" s="179"/>
      <c r="J173" s="180">
        <f>ROUND(I173*H173,2)</f>
        <v>0</v>
      </c>
      <c r="K173" s="176" t="s">
        <v>157</v>
      </c>
      <c r="L173" s="40"/>
      <c r="M173" s="181" t="s">
        <v>19</v>
      </c>
      <c r="N173" s="182" t="s">
        <v>43</v>
      </c>
      <c r="O173" s="65"/>
      <c r="P173" s="183">
        <f>O173*H173</f>
        <v>0</v>
      </c>
      <c r="Q173" s="183">
        <v>0.28048000000000001</v>
      </c>
      <c r="R173" s="183">
        <f>Q173*H173</f>
        <v>0.37864800000000004</v>
      </c>
      <c r="S173" s="183">
        <v>0</v>
      </c>
      <c r="T173" s="18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5" t="s">
        <v>152</v>
      </c>
      <c r="AT173" s="185" t="s">
        <v>148</v>
      </c>
      <c r="AU173" s="185" t="s">
        <v>82</v>
      </c>
      <c r="AY173" s="18" t="s">
        <v>145</v>
      </c>
      <c r="BE173" s="186">
        <f>IF(N173="základní",J173,0)</f>
        <v>0</v>
      </c>
      <c r="BF173" s="186">
        <f>IF(N173="snížená",J173,0)</f>
        <v>0</v>
      </c>
      <c r="BG173" s="186">
        <f>IF(N173="zákl. přenesená",J173,0)</f>
        <v>0</v>
      </c>
      <c r="BH173" s="186">
        <f>IF(N173="sníž. přenesená",J173,0)</f>
        <v>0</v>
      </c>
      <c r="BI173" s="186">
        <f>IF(N173="nulová",J173,0)</f>
        <v>0</v>
      </c>
      <c r="BJ173" s="18" t="s">
        <v>80</v>
      </c>
      <c r="BK173" s="186">
        <f>ROUND(I173*H173,2)</f>
        <v>0</v>
      </c>
      <c r="BL173" s="18" t="s">
        <v>152</v>
      </c>
      <c r="BM173" s="185" t="s">
        <v>479</v>
      </c>
    </row>
    <row r="174" spans="1:65" s="2" customFormat="1" ht="11.25">
      <c r="A174" s="35"/>
      <c r="B174" s="36"/>
      <c r="C174" s="37"/>
      <c r="D174" s="187" t="s">
        <v>159</v>
      </c>
      <c r="E174" s="37"/>
      <c r="F174" s="188" t="s">
        <v>480</v>
      </c>
      <c r="G174" s="37"/>
      <c r="H174" s="37"/>
      <c r="I174" s="189"/>
      <c r="J174" s="37"/>
      <c r="K174" s="37"/>
      <c r="L174" s="40"/>
      <c r="M174" s="190"/>
      <c r="N174" s="191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159</v>
      </c>
      <c r="AU174" s="18" t="s">
        <v>82</v>
      </c>
    </row>
    <row r="175" spans="1:65" s="14" customFormat="1" ht="11.25">
      <c r="B175" s="204"/>
      <c r="C175" s="205"/>
      <c r="D175" s="194" t="s">
        <v>161</v>
      </c>
      <c r="E175" s="206" t="s">
        <v>19</v>
      </c>
      <c r="F175" s="207" t="s">
        <v>481</v>
      </c>
      <c r="G175" s="205"/>
      <c r="H175" s="206" t="s">
        <v>19</v>
      </c>
      <c r="I175" s="208"/>
      <c r="J175" s="205"/>
      <c r="K175" s="205"/>
      <c r="L175" s="209"/>
      <c r="M175" s="210"/>
      <c r="N175" s="211"/>
      <c r="O175" s="211"/>
      <c r="P175" s="211"/>
      <c r="Q175" s="211"/>
      <c r="R175" s="211"/>
      <c r="S175" s="211"/>
      <c r="T175" s="212"/>
      <c r="AT175" s="213" t="s">
        <v>161</v>
      </c>
      <c r="AU175" s="213" t="s">
        <v>82</v>
      </c>
      <c r="AV175" s="14" t="s">
        <v>80</v>
      </c>
      <c r="AW175" s="14" t="s">
        <v>33</v>
      </c>
      <c r="AX175" s="14" t="s">
        <v>72</v>
      </c>
      <c r="AY175" s="213" t="s">
        <v>145</v>
      </c>
    </row>
    <row r="176" spans="1:65" s="13" customFormat="1" ht="11.25">
      <c r="B176" s="192"/>
      <c r="C176" s="193"/>
      <c r="D176" s="194" t="s">
        <v>161</v>
      </c>
      <c r="E176" s="195" t="s">
        <v>19</v>
      </c>
      <c r="F176" s="196" t="s">
        <v>216</v>
      </c>
      <c r="G176" s="193"/>
      <c r="H176" s="197">
        <v>1.35</v>
      </c>
      <c r="I176" s="198"/>
      <c r="J176" s="193"/>
      <c r="K176" s="193"/>
      <c r="L176" s="199"/>
      <c r="M176" s="200"/>
      <c r="N176" s="201"/>
      <c r="O176" s="201"/>
      <c r="P176" s="201"/>
      <c r="Q176" s="201"/>
      <c r="R176" s="201"/>
      <c r="S176" s="201"/>
      <c r="T176" s="202"/>
      <c r="AT176" s="203" t="s">
        <v>161</v>
      </c>
      <c r="AU176" s="203" t="s">
        <v>82</v>
      </c>
      <c r="AV176" s="13" t="s">
        <v>82</v>
      </c>
      <c r="AW176" s="13" t="s">
        <v>33</v>
      </c>
      <c r="AX176" s="13" t="s">
        <v>80</v>
      </c>
      <c r="AY176" s="203" t="s">
        <v>145</v>
      </c>
    </row>
    <row r="177" spans="1:65" s="2" customFormat="1" ht="24.2" customHeight="1">
      <c r="A177" s="35"/>
      <c r="B177" s="36"/>
      <c r="C177" s="174" t="s">
        <v>299</v>
      </c>
      <c r="D177" s="174" t="s">
        <v>148</v>
      </c>
      <c r="E177" s="175" t="s">
        <v>482</v>
      </c>
      <c r="F177" s="176" t="s">
        <v>483</v>
      </c>
      <c r="G177" s="177" t="s">
        <v>156</v>
      </c>
      <c r="H177" s="178">
        <v>3.1</v>
      </c>
      <c r="I177" s="179"/>
      <c r="J177" s="180">
        <f>ROUND(I177*H177,2)</f>
        <v>0</v>
      </c>
      <c r="K177" s="176" t="s">
        <v>157</v>
      </c>
      <c r="L177" s="40"/>
      <c r="M177" s="181" t="s">
        <v>19</v>
      </c>
      <c r="N177" s="182" t="s">
        <v>43</v>
      </c>
      <c r="O177" s="65"/>
      <c r="P177" s="183">
        <f>O177*H177</f>
        <v>0</v>
      </c>
      <c r="Q177" s="183">
        <v>0.18085000000000001</v>
      </c>
      <c r="R177" s="183">
        <f>Q177*H177</f>
        <v>0.56063499999999999</v>
      </c>
      <c r="S177" s="183">
        <v>0</v>
      </c>
      <c r="T177" s="18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5" t="s">
        <v>152</v>
      </c>
      <c r="AT177" s="185" t="s">
        <v>148</v>
      </c>
      <c r="AU177" s="185" t="s">
        <v>82</v>
      </c>
      <c r="AY177" s="18" t="s">
        <v>145</v>
      </c>
      <c r="BE177" s="186">
        <f>IF(N177="základní",J177,0)</f>
        <v>0</v>
      </c>
      <c r="BF177" s="186">
        <f>IF(N177="snížená",J177,0)</f>
        <v>0</v>
      </c>
      <c r="BG177" s="186">
        <f>IF(N177="zákl. přenesená",J177,0)</f>
        <v>0</v>
      </c>
      <c r="BH177" s="186">
        <f>IF(N177="sníž. přenesená",J177,0)</f>
        <v>0</v>
      </c>
      <c r="BI177" s="186">
        <f>IF(N177="nulová",J177,0)</f>
        <v>0</v>
      </c>
      <c r="BJ177" s="18" t="s">
        <v>80</v>
      </c>
      <c r="BK177" s="186">
        <f>ROUND(I177*H177,2)</f>
        <v>0</v>
      </c>
      <c r="BL177" s="18" t="s">
        <v>152</v>
      </c>
      <c r="BM177" s="185" t="s">
        <v>484</v>
      </c>
    </row>
    <row r="178" spans="1:65" s="2" customFormat="1" ht="11.25">
      <c r="A178" s="35"/>
      <c r="B178" s="36"/>
      <c r="C178" s="37"/>
      <c r="D178" s="187" t="s">
        <v>159</v>
      </c>
      <c r="E178" s="37"/>
      <c r="F178" s="188" t="s">
        <v>485</v>
      </c>
      <c r="G178" s="37"/>
      <c r="H178" s="37"/>
      <c r="I178" s="189"/>
      <c r="J178" s="37"/>
      <c r="K178" s="37"/>
      <c r="L178" s="40"/>
      <c r="M178" s="190"/>
      <c r="N178" s="191"/>
      <c r="O178" s="65"/>
      <c r="P178" s="65"/>
      <c r="Q178" s="65"/>
      <c r="R178" s="65"/>
      <c r="S178" s="65"/>
      <c r="T178" s="66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159</v>
      </c>
      <c r="AU178" s="18" t="s">
        <v>82</v>
      </c>
    </row>
    <row r="179" spans="1:65" s="14" customFormat="1" ht="11.25">
      <c r="B179" s="204"/>
      <c r="C179" s="205"/>
      <c r="D179" s="194" t="s">
        <v>161</v>
      </c>
      <c r="E179" s="206" t="s">
        <v>19</v>
      </c>
      <c r="F179" s="207" t="s">
        <v>486</v>
      </c>
      <c r="G179" s="205"/>
      <c r="H179" s="206" t="s">
        <v>19</v>
      </c>
      <c r="I179" s="208"/>
      <c r="J179" s="205"/>
      <c r="K179" s="205"/>
      <c r="L179" s="209"/>
      <c r="M179" s="210"/>
      <c r="N179" s="211"/>
      <c r="O179" s="211"/>
      <c r="P179" s="211"/>
      <c r="Q179" s="211"/>
      <c r="R179" s="211"/>
      <c r="S179" s="211"/>
      <c r="T179" s="212"/>
      <c r="AT179" s="213" t="s">
        <v>161</v>
      </c>
      <c r="AU179" s="213" t="s">
        <v>82</v>
      </c>
      <c r="AV179" s="14" t="s">
        <v>80</v>
      </c>
      <c r="AW179" s="14" t="s">
        <v>33</v>
      </c>
      <c r="AX179" s="14" t="s">
        <v>72</v>
      </c>
      <c r="AY179" s="213" t="s">
        <v>145</v>
      </c>
    </row>
    <row r="180" spans="1:65" s="13" customFormat="1" ht="11.25">
      <c r="B180" s="192"/>
      <c r="C180" s="193"/>
      <c r="D180" s="194" t="s">
        <v>161</v>
      </c>
      <c r="E180" s="195" t="s">
        <v>19</v>
      </c>
      <c r="F180" s="196" t="s">
        <v>487</v>
      </c>
      <c r="G180" s="193"/>
      <c r="H180" s="197">
        <v>3.1</v>
      </c>
      <c r="I180" s="198"/>
      <c r="J180" s="193"/>
      <c r="K180" s="193"/>
      <c r="L180" s="199"/>
      <c r="M180" s="200"/>
      <c r="N180" s="201"/>
      <c r="O180" s="201"/>
      <c r="P180" s="201"/>
      <c r="Q180" s="201"/>
      <c r="R180" s="201"/>
      <c r="S180" s="201"/>
      <c r="T180" s="202"/>
      <c r="AT180" s="203" t="s">
        <v>161</v>
      </c>
      <c r="AU180" s="203" t="s">
        <v>82</v>
      </c>
      <c r="AV180" s="13" t="s">
        <v>82</v>
      </c>
      <c r="AW180" s="13" t="s">
        <v>33</v>
      </c>
      <c r="AX180" s="13" t="s">
        <v>80</v>
      </c>
      <c r="AY180" s="203" t="s">
        <v>145</v>
      </c>
    </row>
    <row r="181" spans="1:65" s="2" customFormat="1" ht="24.2" customHeight="1">
      <c r="A181" s="35"/>
      <c r="B181" s="36"/>
      <c r="C181" s="174" t="s">
        <v>7</v>
      </c>
      <c r="D181" s="174" t="s">
        <v>148</v>
      </c>
      <c r="E181" s="175" t="s">
        <v>488</v>
      </c>
      <c r="F181" s="176" t="s">
        <v>489</v>
      </c>
      <c r="G181" s="177" t="s">
        <v>226</v>
      </c>
      <c r="H181" s="178">
        <v>4</v>
      </c>
      <c r="I181" s="179"/>
      <c r="J181" s="180">
        <f>ROUND(I181*H181,2)</f>
        <v>0</v>
      </c>
      <c r="K181" s="176" t="s">
        <v>157</v>
      </c>
      <c r="L181" s="40"/>
      <c r="M181" s="181" t="s">
        <v>19</v>
      </c>
      <c r="N181" s="182" t="s">
        <v>43</v>
      </c>
      <c r="O181" s="65"/>
      <c r="P181" s="183">
        <f>O181*H181</f>
        <v>0</v>
      </c>
      <c r="Q181" s="183">
        <v>2.0209999999999999E-2</v>
      </c>
      <c r="R181" s="183">
        <f>Q181*H181</f>
        <v>8.0839999999999995E-2</v>
      </c>
      <c r="S181" s="183">
        <v>0</v>
      </c>
      <c r="T181" s="18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5" t="s">
        <v>152</v>
      </c>
      <c r="AT181" s="185" t="s">
        <v>148</v>
      </c>
      <c r="AU181" s="185" t="s">
        <v>82</v>
      </c>
      <c r="AY181" s="18" t="s">
        <v>145</v>
      </c>
      <c r="BE181" s="186">
        <f>IF(N181="základní",J181,0)</f>
        <v>0</v>
      </c>
      <c r="BF181" s="186">
        <f>IF(N181="snížená",J181,0)</f>
        <v>0</v>
      </c>
      <c r="BG181" s="186">
        <f>IF(N181="zákl. přenesená",J181,0)</f>
        <v>0</v>
      </c>
      <c r="BH181" s="186">
        <f>IF(N181="sníž. přenesená",J181,0)</f>
        <v>0</v>
      </c>
      <c r="BI181" s="186">
        <f>IF(N181="nulová",J181,0)</f>
        <v>0</v>
      </c>
      <c r="BJ181" s="18" t="s">
        <v>80</v>
      </c>
      <c r="BK181" s="186">
        <f>ROUND(I181*H181,2)</f>
        <v>0</v>
      </c>
      <c r="BL181" s="18" t="s">
        <v>152</v>
      </c>
      <c r="BM181" s="185" t="s">
        <v>490</v>
      </c>
    </row>
    <row r="182" spans="1:65" s="2" customFormat="1" ht="11.25">
      <c r="A182" s="35"/>
      <c r="B182" s="36"/>
      <c r="C182" s="37"/>
      <c r="D182" s="187" t="s">
        <v>159</v>
      </c>
      <c r="E182" s="37"/>
      <c r="F182" s="188" t="s">
        <v>491</v>
      </c>
      <c r="G182" s="37"/>
      <c r="H182" s="37"/>
      <c r="I182" s="189"/>
      <c r="J182" s="37"/>
      <c r="K182" s="37"/>
      <c r="L182" s="40"/>
      <c r="M182" s="190"/>
      <c r="N182" s="191"/>
      <c r="O182" s="65"/>
      <c r="P182" s="65"/>
      <c r="Q182" s="65"/>
      <c r="R182" s="65"/>
      <c r="S182" s="65"/>
      <c r="T182" s="66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159</v>
      </c>
      <c r="AU182" s="18" t="s">
        <v>82</v>
      </c>
    </row>
    <row r="183" spans="1:65" s="14" customFormat="1" ht="11.25">
      <c r="B183" s="204"/>
      <c r="C183" s="205"/>
      <c r="D183" s="194" t="s">
        <v>161</v>
      </c>
      <c r="E183" s="206" t="s">
        <v>19</v>
      </c>
      <c r="F183" s="207" t="s">
        <v>492</v>
      </c>
      <c r="G183" s="205"/>
      <c r="H183" s="206" t="s">
        <v>19</v>
      </c>
      <c r="I183" s="208"/>
      <c r="J183" s="205"/>
      <c r="K183" s="205"/>
      <c r="L183" s="209"/>
      <c r="M183" s="210"/>
      <c r="N183" s="211"/>
      <c r="O183" s="211"/>
      <c r="P183" s="211"/>
      <c r="Q183" s="211"/>
      <c r="R183" s="211"/>
      <c r="S183" s="211"/>
      <c r="T183" s="212"/>
      <c r="AT183" s="213" t="s">
        <v>161</v>
      </c>
      <c r="AU183" s="213" t="s">
        <v>82</v>
      </c>
      <c r="AV183" s="14" t="s">
        <v>80</v>
      </c>
      <c r="AW183" s="14" t="s">
        <v>33</v>
      </c>
      <c r="AX183" s="14" t="s">
        <v>72</v>
      </c>
      <c r="AY183" s="213" t="s">
        <v>145</v>
      </c>
    </row>
    <row r="184" spans="1:65" s="13" customFormat="1" ht="11.25">
      <c r="B184" s="192"/>
      <c r="C184" s="193"/>
      <c r="D184" s="194" t="s">
        <v>161</v>
      </c>
      <c r="E184" s="195" t="s">
        <v>19</v>
      </c>
      <c r="F184" s="196" t="s">
        <v>152</v>
      </c>
      <c r="G184" s="193"/>
      <c r="H184" s="197">
        <v>4</v>
      </c>
      <c r="I184" s="198"/>
      <c r="J184" s="193"/>
      <c r="K184" s="193"/>
      <c r="L184" s="199"/>
      <c r="M184" s="200"/>
      <c r="N184" s="201"/>
      <c r="O184" s="201"/>
      <c r="P184" s="201"/>
      <c r="Q184" s="201"/>
      <c r="R184" s="201"/>
      <c r="S184" s="201"/>
      <c r="T184" s="202"/>
      <c r="AT184" s="203" t="s">
        <v>161</v>
      </c>
      <c r="AU184" s="203" t="s">
        <v>82</v>
      </c>
      <c r="AV184" s="13" t="s">
        <v>82</v>
      </c>
      <c r="AW184" s="13" t="s">
        <v>33</v>
      </c>
      <c r="AX184" s="13" t="s">
        <v>80</v>
      </c>
      <c r="AY184" s="203" t="s">
        <v>145</v>
      </c>
    </row>
    <row r="185" spans="1:65" s="2" customFormat="1" ht="24.2" customHeight="1">
      <c r="A185" s="35"/>
      <c r="B185" s="36"/>
      <c r="C185" s="174" t="s">
        <v>315</v>
      </c>
      <c r="D185" s="174" t="s">
        <v>148</v>
      </c>
      <c r="E185" s="175" t="s">
        <v>493</v>
      </c>
      <c r="F185" s="176" t="s">
        <v>494</v>
      </c>
      <c r="G185" s="177" t="s">
        <v>226</v>
      </c>
      <c r="H185" s="178">
        <v>2</v>
      </c>
      <c r="I185" s="179"/>
      <c r="J185" s="180">
        <f>ROUND(I185*H185,2)</f>
        <v>0</v>
      </c>
      <c r="K185" s="176" t="s">
        <v>157</v>
      </c>
      <c r="L185" s="40"/>
      <c r="M185" s="181" t="s">
        <v>19</v>
      </c>
      <c r="N185" s="182" t="s">
        <v>43</v>
      </c>
      <c r="O185" s="65"/>
      <c r="P185" s="183">
        <f>O185*H185</f>
        <v>0</v>
      </c>
      <c r="Q185" s="183">
        <v>2.6280000000000001E-2</v>
      </c>
      <c r="R185" s="183">
        <f>Q185*H185</f>
        <v>5.2560000000000003E-2</v>
      </c>
      <c r="S185" s="183">
        <v>0</v>
      </c>
      <c r="T185" s="18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5" t="s">
        <v>152</v>
      </c>
      <c r="AT185" s="185" t="s">
        <v>148</v>
      </c>
      <c r="AU185" s="185" t="s">
        <v>82</v>
      </c>
      <c r="AY185" s="18" t="s">
        <v>145</v>
      </c>
      <c r="BE185" s="186">
        <f>IF(N185="základní",J185,0)</f>
        <v>0</v>
      </c>
      <c r="BF185" s="186">
        <f>IF(N185="snížená",J185,0)</f>
        <v>0</v>
      </c>
      <c r="BG185" s="186">
        <f>IF(N185="zákl. přenesená",J185,0)</f>
        <v>0</v>
      </c>
      <c r="BH185" s="186">
        <f>IF(N185="sníž. přenesená",J185,0)</f>
        <v>0</v>
      </c>
      <c r="BI185" s="186">
        <f>IF(N185="nulová",J185,0)</f>
        <v>0</v>
      </c>
      <c r="BJ185" s="18" t="s">
        <v>80</v>
      </c>
      <c r="BK185" s="186">
        <f>ROUND(I185*H185,2)</f>
        <v>0</v>
      </c>
      <c r="BL185" s="18" t="s">
        <v>152</v>
      </c>
      <c r="BM185" s="185" t="s">
        <v>495</v>
      </c>
    </row>
    <row r="186" spans="1:65" s="2" customFormat="1" ht="11.25">
      <c r="A186" s="35"/>
      <c r="B186" s="36"/>
      <c r="C186" s="37"/>
      <c r="D186" s="187" t="s">
        <v>159</v>
      </c>
      <c r="E186" s="37"/>
      <c r="F186" s="188" t="s">
        <v>496</v>
      </c>
      <c r="G186" s="37"/>
      <c r="H186" s="37"/>
      <c r="I186" s="189"/>
      <c r="J186" s="37"/>
      <c r="K186" s="37"/>
      <c r="L186" s="40"/>
      <c r="M186" s="190"/>
      <c r="N186" s="191"/>
      <c r="O186" s="65"/>
      <c r="P186" s="65"/>
      <c r="Q186" s="65"/>
      <c r="R186" s="65"/>
      <c r="S186" s="65"/>
      <c r="T186" s="66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159</v>
      </c>
      <c r="AU186" s="18" t="s">
        <v>82</v>
      </c>
    </row>
    <row r="187" spans="1:65" s="14" customFormat="1" ht="11.25">
      <c r="B187" s="204"/>
      <c r="C187" s="205"/>
      <c r="D187" s="194" t="s">
        <v>161</v>
      </c>
      <c r="E187" s="206" t="s">
        <v>19</v>
      </c>
      <c r="F187" s="207" t="s">
        <v>497</v>
      </c>
      <c r="G187" s="205"/>
      <c r="H187" s="206" t="s">
        <v>19</v>
      </c>
      <c r="I187" s="208"/>
      <c r="J187" s="205"/>
      <c r="K187" s="205"/>
      <c r="L187" s="209"/>
      <c r="M187" s="210"/>
      <c r="N187" s="211"/>
      <c r="O187" s="211"/>
      <c r="P187" s="211"/>
      <c r="Q187" s="211"/>
      <c r="R187" s="211"/>
      <c r="S187" s="211"/>
      <c r="T187" s="212"/>
      <c r="AT187" s="213" t="s">
        <v>161</v>
      </c>
      <c r="AU187" s="213" t="s">
        <v>82</v>
      </c>
      <c r="AV187" s="14" t="s">
        <v>80</v>
      </c>
      <c r="AW187" s="14" t="s">
        <v>33</v>
      </c>
      <c r="AX187" s="14" t="s">
        <v>72</v>
      </c>
      <c r="AY187" s="213" t="s">
        <v>145</v>
      </c>
    </row>
    <row r="188" spans="1:65" s="13" customFormat="1" ht="11.25">
      <c r="B188" s="192"/>
      <c r="C188" s="193"/>
      <c r="D188" s="194" t="s">
        <v>161</v>
      </c>
      <c r="E188" s="195" t="s">
        <v>19</v>
      </c>
      <c r="F188" s="196" t="s">
        <v>82</v>
      </c>
      <c r="G188" s="193"/>
      <c r="H188" s="197">
        <v>2</v>
      </c>
      <c r="I188" s="198"/>
      <c r="J188" s="193"/>
      <c r="K188" s="193"/>
      <c r="L188" s="199"/>
      <c r="M188" s="200"/>
      <c r="N188" s="201"/>
      <c r="O188" s="201"/>
      <c r="P188" s="201"/>
      <c r="Q188" s="201"/>
      <c r="R188" s="201"/>
      <c r="S188" s="201"/>
      <c r="T188" s="202"/>
      <c r="AT188" s="203" t="s">
        <v>161</v>
      </c>
      <c r="AU188" s="203" t="s">
        <v>82</v>
      </c>
      <c r="AV188" s="13" t="s">
        <v>82</v>
      </c>
      <c r="AW188" s="13" t="s">
        <v>33</v>
      </c>
      <c r="AX188" s="13" t="s">
        <v>80</v>
      </c>
      <c r="AY188" s="203" t="s">
        <v>145</v>
      </c>
    </row>
    <row r="189" spans="1:65" s="2" customFormat="1" ht="21.75" customHeight="1">
      <c r="A189" s="35"/>
      <c r="B189" s="36"/>
      <c r="C189" s="174" t="s">
        <v>323</v>
      </c>
      <c r="D189" s="174" t="s">
        <v>148</v>
      </c>
      <c r="E189" s="175" t="s">
        <v>498</v>
      </c>
      <c r="F189" s="176" t="s">
        <v>499</v>
      </c>
      <c r="G189" s="177" t="s">
        <v>226</v>
      </c>
      <c r="H189" s="178">
        <v>1</v>
      </c>
      <c r="I189" s="179"/>
      <c r="J189" s="180">
        <f>ROUND(I189*H189,2)</f>
        <v>0</v>
      </c>
      <c r="K189" s="176" t="s">
        <v>157</v>
      </c>
      <c r="L189" s="40"/>
      <c r="M189" s="181" t="s">
        <v>19</v>
      </c>
      <c r="N189" s="182" t="s">
        <v>43</v>
      </c>
      <c r="O189" s="65"/>
      <c r="P189" s="183">
        <f>O189*H189</f>
        <v>0</v>
      </c>
      <c r="Q189" s="183">
        <v>2.2780000000000002E-2</v>
      </c>
      <c r="R189" s="183">
        <f>Q189*H189</f>
        <v>2.2780000000000002E-2</v>
      </c>
      <c r="S189" s="183">
        <v>0</v>
      </c>
      <c r="T189" s="18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5" t="s">
        <v>152</v>
      </c>
      <c r="AT189" s="185" t="s">
        <v>148</v>
      </c>
      <c r="AU189" s="185" t="s">
        <v>82</v>
      </c>
      <c r="AY189" s="18" t="s">
        <v>145</v>
      </c>
      <c r="BE189" s="186">
        <f>IF(N189="základní",J189,0)</f>
        <v>0</v>
      </c>
      <c r="BF189" s="186">
        <f>IF(N189="snížená",J189,0)</f>
        <v>0</v>
      </c>
      <c r="BG189" s="186">
        <f>IF(N189="zákl. přenesená",J189,0)</f>
        <v>0</v>
      </c>
      <c r="BH189" s="186">
        <f>IF(N189="sníž. přenesená",J189,0)</f>
        <v>0</v>
      </c>
      <c r="BI189" s="186">
        <f>IF(N189="nulová",J189,0)</f>
        <v>0</v>
      </c>
      <c r="BJ189" s="18" t="s">
        <v>80</v>
      </c>
      <c r="BK189" s="186">
        <f>ROUND(I189*H189,2)</f>
        <v>0</v>
      </c>
      <c r="BL189" s="18" t="s">
        <v>152</v>
      </c>
      <c r="BM189" s="185" t="s">
        <v>500</v>
      </c>
    </row>
    <row r="190" spans="1:65" s="2" customFormat="1" ht="11.25">
      <c r="A190" s="35"/>
      <c r="B190" s="36"/>
      <c r="C190" s="37"/>
      <c r="D190" s="187" t="s">
        <v>159</v>
      </c>
      <c r="E190" s="37"/>
      <c r="F190" s="188" t="s">
        <v>501</v>
      </c>
      <c r="G190" s="37"/>
      <c r="H190" s="37"/>
      <c r="I190" s="189"/>
      <c r="J190" s="37"/>
      <c r="K190" s="37"/>
      <c r="L190" s="40"/>
      <c r="M190" s="190"/>
      <c r="N190" s="191"/>
      <c r="O190" s="65"/>
      <c r="P190" s="65"/>
      <c r="Q190" s="65"/>
      <c r="R190" s="65"/>
      <c r="S190" s="65"/>
      <c r="T190" s="66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159</v>
      </c>
      <c r="AU190" s="18" t="s">
        <v>82</v>
      </c>
    </row>
    <row r="191" spans="1:65" s="14" customFormat="1" ht="11.25">
      <c r="B191" s="204"/>
      <c r="C191" s="205"/>
      <c r="D191" s="194" t="s">
        <v>161</v>
      </c>
      <c r="E191" s="206" t="s">
        <v>19</v>
      </c>
      <c r="F191" s="207" t="s">
        <v>502</v>
      </c>
      <c r="G191" s="205"/>
      <c r="H191" s="206" t="s">
        <v>19</v>
      </c>
      <c r="I191" s="208"/>
      <c r="J191" s="205"/>
      <c r="K191" s="205"/>
      <c r="L191" s="209"/>
      <c r="M191" s="210"/>
      <c r="N191" s="211"/>
      <c r="O191" s="211"/>
      <c r="P191" s="211"/>
      <c r="Q191" s="211"/>
      <c r="R191" s="211"/>
      <c r="S191" s="211"/>
      <c r="T191" s="212"/>
      <c r="AT191" s="213" t="s">
        <v>161</v>
      </c>
      <c r="AU191" s="213" t="s">
        <v>82</v>
      </c>
      <c r="AV191" s="14" t="s">
        <v>80</v>
      </c>
      <c r="AW191" s="14" t="s">
        <v>33</v>
      </c>
      <c r="AX191" s="14" t="s">
        <v>72</v>
      </c>
      <c r="AY191" s="213" t="s">
        <v>145</v>
      </c>
    </row>
    <row r="192" spans="1:65" s="13" customFormat="1" ht="11.25">
      <c r="B192" s="192"/>
      <c r="C192" s="193"/>
      <c r="D192" s="194" t="s">
        <v>161</v>
      </c>
      <c r="E192" s="195" t="s">
        <v>19</v>
      </c>
      <c r="F192" s="196" t="s">
        <v>80</v>
      </c>
      <c r="G192" s="193"/>
      <c r="H192" s="197">
        <v>1</v>
      </c>
      <c r="I192" s="198"/>
      <c r="J192" s="193"/>
      <c r="K192" s="193"/>
      <c r="L192" s="199"/>
      <c r="M192" s="200"/>
      <c r="N192" s="201"/>
      <c r="O192" s="201"/>
      <c r="P192" s="201"/>
      <c r="Q192" s="201"/>
      <c r="R192" s="201"/>
      <c r="S192" s="201"/>
      <c r="T192" s="202"/>
      <c r="AT192" s="203" t="s">
        <v>161</v>
      </c>
      <c r="AU192" s="203" t="s">
        <v>82</v>
      </c>
      <c r="AV192" s="13" t="s">
        <v>82</v>
      </c>
      <c r="AW192" s="13" t="s">
        <v>33</v>
      </c>
      <c r="AX192" s="13" t="s">
        <v>80</v>
      </c>
      <c r="AY192" s="203" t="s">
        <v>145</v>
      </c>
    </row>
    <row r="193" spans="1:65" s="2" customFormat="1" ht="21.75" customHeight="1">
      <c r="A193" s="35"/>
      <c r="B193" s="36"/>
      <c r="C193" s="174" t="s">
        <v>330</v>
      </c>
      <c r="D193" s="174" t="s">
        <v>148</v>
      </c>
      <c r="E193" s="175" t="s">
        <v>503</v>
      </c>
      <c r="F193" s="176" t="s">
        <v>504</v>
      </c>
      <c r="G193" s="177" t="s">
        <v>226</v>
      </c>
      <c r="H193" s="178">
        <v>2</v>
      </c>
      <c r="I193" s="179"/>
      <c r="J193" s="180">
        <f>ROUND(I193*H193,2)</f>
        <v>0</v>
      </c>
      <c r="K193" s="176" t="s">
        <v>157</v>
      </c>
      <c r="L193" s="40"/>
      <c r="M193" s="181" t="s">
        <v>19</v>
      </c>
      <c r="N193" s="182" t="s">
        <v>43</v>
      </c>
      <c r="O193" s="65"/>
      <c r="P193" s="183">
        <f>O193*H193</f>
        <v>0</v>
      </c>
      <c r="Q193" s="183">
        <v>2.6929999999999999E-2</v>
      </c>
      <c r="R193" s="183">
        <f>Q193*H193</f>
        <v>5.3859999999999998E-2</v>
      </c>
      <c r="S193" s="183">
        <v>0</v>
      </c>
      <c r="T193" s="18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5" t="s">
        <v>152</v>
      </c>
      <c r="AT193" s="185" t="s">
        <v>148</v>
      </c>
      <c r="AU193" s="185" t="s">
        <v>82</v>
      </c>
      <c r="AY193" s="18" t="s">
        <v>145</v>
      </c>
      <c r="BE193" s="186">
        <f>IF(N193="základní",J193,0)</f>
        <v>0</v>
      </c>
      <c r="BF193" s="186">
        <f>IF(N193="snížená",J193,0)</f>
        <v>0</v>
      </c>
      <c r="BG193" s="186">
        <f>IF(N193="zákl. přenesená",J193,0)</f>
        <v>0</v>
      </c>
      <c r="BH193" s="186">
        <f>IF(N193="sníž. přenesená",J193,0)</f>
        <v>0</v>
      </c>
      <c r="BI193" s="186">
        <f>IF(N193="nulová",J193,0)</f>
        <v>0</v>
      </c>
      <c r="BJ193" s="18" t="s">
        <v>80</v>
      </c>
      <c r="BK193" s="186">
        <f>ROUND(I193*H193,2)</f>
        <v>0</v>
      </c>
      <c r="BL193" s="18" t="s">
        <v>152</v>
      </c>
      <c r="BM193" s="185" t="s">
        <v>505</v>
      </c>
    </row>
    <row r="194" spans="1:65" s="2" customFormat="1" ht="11.25">
      <c r="A194" s="35"/>
      <c r="B194" s="36"/>
      <c r="C194" s="37"/>
      <c r="D194" s="187" t="s">
        <v>159</v>
      </c>
      <c r="E194" s="37"/>
      <c r="F194" s="188" t="s">
        <v>506</v>
      </c>
      <c r="G194" s="37"/>
      <c r="H194" s="37"/>
      <c r="I194" s="189"/>
      <c r="J194" s="37"/>
      <c r="K194" s="37"/>
      <c r="L194" s="40"/>
      <c r="M194" s="190"/>
      <c r="N194" s="191"/>
      <c r="O194" s="65"/>
      <c r="P194" s="65"/>
      <c r="Q194" s="65"/>
      <c r="R194" s="65"/>
      <c r="S194" s="65"/>
      <c r="T194" s="66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159</v>
      </c>
      <c r="AU194" s="18" t="s">
        <v>82</v>
      </c>
    </row>
    <row r="195" spans="1:65" s="14" customFormat="1" ht="11.25">
      <c r="B195" s="204"/>
      <c r="C195" s="205"/>
      <c r="D195" s="194" t="s">
        <v>161</v>
      </c>
      <c r="E195" s="206" t="s">
        <v>19</v>
      </c>
      <c r="F195" s="207" t="s">
        <v>507</v>
      </c>
      <c r="G195" s="205"/>
      <c r="H195" s="206" t="s">
        <v>19</v>
      </c>
      <c r="I195" s="208"/>
      <c r="J195" s="205"/>
      <c r="K195" s="205"/>
      <c r="L195" s="209"/>
      <c r="M195" s="210"/>
      <c r="N195" s="211"/>
      <c r="O195" s="211"/>
      <c r="P195" s="211"/>
      <c r="Q195" s="211"/>
      <c r="R195" s="211"/>
      <c r="S195" s="211"/>
      <c r="T195" s="212"/>
      <c r="AT195" s="213" t="s">
        <v>161</v>
      </c>
      <c r="AU195" s="213" t="s">
        <v>82</v>
      </c>
      <c r="AV195" s="14" t="s">
        <v>80</v>
      </c>
      <c r="AW195" s="14" t="s">
        <v>33</v>
      </c>
      <c r="AX195" s="14" t="s">
        <v>72</v>
      </c>
      <c r="AY195" s="213" t="s">
        <v>145</v>
      </c>
    </row>
    <row r="196" spans="1:65" s="13" customFormat="1" ht="11.25">
      <c r="B196" s="192"/>
      <c r="C196" s="193"/>
      <c r="D196" s="194" t="s">
        <v>161</v>
      </c>
      <c r="E196" s="195" t="s">
        <v>19</v>
      </c>
      <c r="F196" s="196" t="s">
        <v>82</v>
      </c>
      <c r="G196" s="193"/>
      <c r="H196" s="197">
        <v>2</v>
      </c>
      <c r="I196" s="198"/>
      <c r="J196" s="193"/>
      <c r="K196" s="193"/>
      <c r="L196" s="199"/>
      <c r="M196" s="200"/>
      <c r="N196" s="201"/>
      <c r="O196" s="201"/>
      <c r="P196" s="201"/>
      <c r="Q196" s="201"/>
      <c r="R196" s="201"/>
      <c r="S196" s="201"/>
      <c r="T196" s="202"/>
      <c r="AT196" s="203" t="s">
        <v>161</v>
      </c>
      <c r="AU196" s="203" t="s">
        <v>82</v>
      </c>
      <c r="AV196" s="13" t="s">
        <v>82</v>
      </c>
      <c r="AW196" s="13" t="s">
        <v>33</v>
      </c>
      <c r="AX196" s="13" t="s">
        <v>80</v>
      </c>
      <c r="AY196" s="203" t="s">
        <v>145</v>
      </c>
    </row>
    <row r="197" spans="1:65" s="2" customFormat="1" ht="21.75" customHeight="1">
      <c r="A197" s="35"/>
      <c r="B197" s="36"/>
      <c r="C197" s="174" t="s">
        <v>336</v>
      </c>
      <c r="D197" s="174" t="s">
        <v>148</v>
      </c>
      <c r="E197" s="175" t="s">
        <v>508</v>
      </c>
      <c r="F197" s="176" t="s">
        <v>509</v>
      </c>
      <c r="G197" s="177" t="s">
        <v>226</v>
      </c>
      <c r="H197" s="178">
        <v>4</v>
      </c>
      <c r="I197" s="179"/>
      <c r="J197" s="180">
        <f>ROUND(I197*H197,2)</f>
        <v>0</v>
      </c>
      <c r="K197" s="176" t="s">
        <v>157</v>
      </c>
      <c r="L197" s="40"/>
      <c r="M197" s="181" t="s">
        <v>19</v>
      </c>
      <c r="N197" s="182" t="s">
        <v>43</v>
      </c>
      <c r="O197" s="65"/>
      <c r="P197" s="183">
        <f>O197*H197</f>
        <v>0</v>
      </c>
      <c r="Q197" s="183">
        <v>5.4550000000000001E-2</v>
      </c>
      <c r="R197" s="183">
        <f>Q197*H197</f>
        <v>0.21820000000000001</v>
      </c>
      <c r="S197" s="183">
        <v>0</v>
      </c>
      <c r="T197" s="18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5" t="s">
        <v>152</v>
      </c>
      <c r="AT197" s="185" t="s">
        <v>148</v>
      </c>
      <c r="AU197" s="185" t="s">
        <v>82</v>
      </c>
      <c r="AY197" s="18" t="s">
        <v>145</v>
      </c>
      <c r="BE197" s="186">
        <f>IF(N197="základní",J197,0)</f>
        <v>0</v>
      </c>
      <c r="BF197" s="186">
        <f>IF(N197="snížená",J197,0)</f>
        <v>0</v>
      </c>
      <c r="BG197" s="186">
        <f>IF(N197="zákl. přenesená",J197,0)</f>
        <v>0</v>
      </c>
      <c r="BH197" s="186">
        <f>IF(N197="sníž. přenesená",J197,0)</f>
        <v>0</v>
      </c>
      <c r="BI197" s="186">
        <f>IF(N197="nulová",J197,0)</f>
        <v>0</v>
      </c>
      <c r="BJ197" s="18" t="s">
        <v>80</v>
      </c>
      <c r="BK197" s="186">
        <f>ROUND(I197*H197,2)</f>
        <v>0</v>
      </c>
      <c r="BL197" s="18" t="s">
        <v>152</v>
      </c>
      <c r="BM197" s="185" t="s">
        <v>510</v>
      </c>
    </row>
    <row r="198" spans="1:65" s="2" customFormat="1" ht="11.25">
      <c r="A198" s="35"/>
      <c r="B198" s="36"/>
      <c r="C198" s="37"/>
      <c r="D198" s="187" t="s">
        <v>159</v>
      </c>
      <c r="E198" s="37"/>
      <c r="F198" s="188" t="s">
        <v>511</v>
      </c>
      <c r="G198" s="37"/>
      <c r="H198" s="37"/>
      <c r="I198" s="189"/>
      <c r="J198" s="37"/>
      <c r="K198" s="37"/>
      <c r="L198" s="40"/>
      <c r="M198" s="190"/>
      <c r="N198" s="191"/>
      <c r="O198" s="65"/>
      <c r="P198" s="65"/>
      <c r="Q198" s="65"/>
      <c r="R198" s="65"/>
      <c r="S198" s="65"/>
      <c r="T198" s="66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159</v>
      </c>
      <c r="AU198" s="18" t="s">
        <v>82</v>
      </c>
    </row>
    <row r="199" spans="1:65" s="14" customFormat="1" ht="11.25">
      <c r="B199" s="204"/>
      <c r="C199" s="205"/>
      <c r="D199" s="194" t="s">
        <v>161</v>
      </c>
      <c r="E199" s="206" t="s">
        <v>19</v>
      </c>
      <c r="F199" s="207" t="s">
        <v>512</v>
      </c>
      <c r="G199" s="205"/>
      <c r="H199" s="206" t="s">
        <v>19</v>
      </c>
      <c r="I199" s="208"/>
      <c r="J199" s="205"/>
      <c r="K199" s="205"/>
      <c r="L199" s="209"/>
      <c r="M199" s="210"/>
      <c r="N199" s="211"/>
      <c r="O199" s="211"/>
      <c r="P199" s="211"/>
      <c r="Q199" s="211"/>
      <c r="R199" s="211"/>
      <c r="S199" s="211"/>
      <c r="T199" s="212"/>
      <c r="AT199" s="213" t="s">
        <v>161</v>
      </c>
      <c r="AU199" s="213" t="s">
        <v>82</v>
      </c>
      <c r="AV199" s="14" t="s">
        <v>80</v>
      </c>
      <c r="AW199" s="14" t="s">
        <v>33</v>
      </c>
      <c r="AX199" s="14" t="s">
        <v>72</v>
      </c>
      <c r="AY199" s="213" t="s">
        <v>145</v>
      </c>
    </row>
    <row r="200" spans="1:65" s="13" customFormat="1" ht="11.25">
      <c r="B200" s="192"/>
      <c r="C200" s="193"/>
      <c r="D200" s="194" t="s">
        <v>161</v>
      </c>
      <c r="E200" s="195" t="s">
        <v>19</v>
      </c>
      <c r="F200" s="196" t="s">
        <v>152</v>
      </c>
      <c r="G200" s="193"/>
      <c r="H200" s="197">
        <v>4</v>
      </c>
      <c r="I200" s="198"/>
      <c r="J200" s="193"/>
      <c r="K200" s="193"/>
      <c r="L200" s="199"/>
      <c r="M200" s="200"/>
      <c r="N200" s="201"/>
      <c r="O200" s="201"/>
      <c r="P200" s="201"/>
      <c r="Q200" s="201"/>
      <c r="R200" s="201"/>
      <c r="S200" s="201"/>
      <c r="T200" s="202"/>
      <c r="AT200" s="203" t="s">
        <v>161</v>
      </c>
      <c r="AU200" s="203" t="s">
        <v>82</v>
      </c>
      <c r="AV200" s="13" t="s">
        <v>82</v>
      </c>
      <c r="AW200" s="13" t="s">
        <v>33</v>
      </c>
      <c r="AX200" s="13" t="s">
        <v>80</v>
      </c>
      <c r="AY200" s="203" t="s">
        <v>145</v>
      </c>
    </row>
    <row r="201" spans="1:65" s="2" customFormat="1" ht="24.2" customHeight="1">
      <c r="A201" s="35"/>
      <c r="B201" s="36"/>
      <c r="C201" s="174" t="s">
        <v>345</v>
      </c>
      <c r="D201" s="174" t="s">
        <v>148</v>
      </c>
      <c r="E201" s="175" t="s">
        <v>513</v>
      </c>
      <c r="F201" s="176" t="s">
        <v>514</v>
      </c>
      <c r="G201" s="177" t="s">
        <v>251</v>
      </c>
      <c r="H201" s="178">
        <v>0.253</v>
      </c>
      <c r="I201" s="179"/>
      <c r="J201" s="180">
        <f>ROUND(I201*H201,2)</f>
        <v>0</v>
      </c>
      <c r="K201" s="176" t="s">
        <v>157</v>
      </c>
      <c r="L201" s="40"/>
      <c r="M201" s="181" t="s">
        <v>19</v>
      </c>
      <c r="N201" s="182" t="s">
        <v>43</v>
      </c>
      <c r="O201" s="65"/>
      <c r="P201" s="183">
        <f>O201*H201</f>
        <v>0</v>
      </c>
      <c r="Q201" s="183">
        <v>1.7090000000000001E-2</v>
      </c>
      <c r="R201" s="183">
        <f>Q201*H201</f>
        <v>4.3237700000000002E-3</v>
      </c>
      <c r="S201" s="183">
        <v>0</v>
      </c>
      <c r="T201" s="18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5" t="s">
        <v>152</v>
      </c>
      <c r="AT201" s="185" t="s">
        <v>148</v>
      </c>
      <c r="AU201" s="185" t="s">
        <v>82</v>
      </c>
      <c r="AY201" s="18" t="s">
        <v>145</v>
      </c>
      <c r="BE201" s="186">
        <f>IF(N201="základní",J201,0)</f>
        <v>0</v>
      </c>
      <c r="BF201" s="186">
        <f>IF(N201="snížená",J201,0)</f>
        <v>0</v>
      </c>
      <c r="BG201" s="186">
        <f>IF(N201="zákl. přenesená",J201,0)</f>
        <v>0</v>
      </c>
      <c r="BH201" s="186">
        <f>IF(N201="sníž. přenesená",J201,0)</f>
        <v>0</v>
      </c>
      <c r="BI201" s="186">
        <f>IF(N201="nulová",J201,0)</f>
        <v>0</v>
      </c>
      <c r="BJ201" s="18" t="s">
        <v>80</v>
      </c>
      <c r="BK201" s="186">
        <f>ROUND(I201*H201,2)</f>
        <v>0</v>
      </c>
      <c r="BL201" s="18" t="s">
        <v>152</v>
      </c>
      <c r="BM201" s="185" t="s">
        <v>515</v>
      </c>
    </row>
    <row r="202" spans="1:65" s="2" customFormat="1" ht="11.25">
      <c r="A202" s="35"/>
      <c r="B202" s="36"/>
      <c r="C202" s="37"/>
      <c r="D202" s="187" t="s">
        <v>159</v>
      </c>
      <c r="E202" s="37"/>
      <c r="F202" s="188" t="s">
        <v>516</v>
      </c>
      <c r="G202" s="37"/>
      <c r="H202" s="37"/>
      <c r="I202" s="189"/>
      <c r="J202" s="37"/>
      <c r="K202" s="37"/>
      <c r="L202" s="40"/>
      <c r="M202" s="190"/>
      <c r="N202" s="191"/>
      <c r="O202" s="65"/>
      <c r="P202" s="65"/>
      <c r="Q202" s="65"/>
      <c r="R202" s="65"/>
      <c r="S202" s="65"/>
      <c r="T202" s="66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159</v>
      </c>
      <c r="AU202" s="18" t="s">
        <v>82</v>
      </c>
    </row>
    <row r="203" spans="1:65" s="14" customFormat="1" ht="11.25">
      <c r="B203" s="204"/>
      <c r="C203" s="205"/>
      <c r="D203" s="194" t="s">
        <v>161</v>
      </c>
      <c r="E203" s="206" t="s">
        <v>19</v>
      </c>
      <c r="F203" s="207" t="s">
        <v>517</v>
      </c>
      <c r="G203" s="205"/>
      <c r="H203" s="206" t="s">
        <v>19</v>
      </c>
      <c r="I203" s="208"/>
      <c r="J203" s="205"/>
      <c r="K203" s="205"/>
      <c r="L203" s="209"/>
      <c r="M203" s="210"/>
      <c r="N203" s="211"/>
      <c r="O203" s="211"/>
      <c r="P203" s="211"/>
      <c r="Q203" s="211"/>
      <c r="R203" s="211"/>
      <c r="S203" s="211"/>
      <c r="T203" s="212"/>
      <c r="AT203" s="213" t="s">
        <v>161</v>
      </c>
      <c r="AU203" s="213" t="s">
        <v>82</v>
      </c>
      <c r="AV203" s="14" t="s">
        <v>80</v>
      </c>
      <c r="AW203" s="14" t="s">
        <v>33</v>
      </c>
      <c r="AX203" s="14" t="s">
        <v>72</v>
      </c>
      <c r="AY203" s="213" t="s">
        <v>145</v>
      </c>
    </row>
    <row r="204" spans="1:65" s="13" customFormat="1" ht="11.25">
      <c r="B204" s="192"/>
      <c r="C204" s="193"/>
      <c r="D204" s="194" t="s">
        <v>161</v>
      </c>
      <c r="E204" s="195" t="s">
        <v>19</v>
      </c>
      <c r="F204" s="196" t="s">
        <v>518</v>
      </c>
      <c r="G204" s="193"/>
      <c r="H204" s="197">
        <v>0.114</v>
      </c>
      <c r="I204" s="198"/>
      <c r="J204" s="193"/>
      <c r="K204" s="193"/>
      <c r="L204" s="199"/>
      <c r="M204" s="200"/>
      <c r="N204" s="201"/>
      <c r="O204" s="201"/>
      <c r="P204" s="201"/>
      <c r="Q204" s="201"/>
      <c r="R204" s="201"/>
      <c r="S204" s="201"/>
      <c r="T204" s="202"/>
      <c r="AT204" s="203" t="s">
        <v>161</v>
      </c>
      <c r="AU204" s="203" t="s">
        <v>82</v>
      </c>
      <c r="AV204" s="13" t="s">
        <v>82</v>
      </c>
      <c r="AW204" s="13" t="s">
        <v>33</v>
      </c>
      <c r="AX204" s="13" t="s">
        <v>72</v>
      </c>
      <c r="AY204" s="203" t="s">
        <v>145</v>
      </c>
    </row>
    <row r="205" spans="1:65" s="14" customFormat="1" ht="11.25">
      <c r="B205" s="204"/>
      <c r="C205" s="205"/>
      <c r="D205" s="194" t="s">
        <v>161</v>
      </c>
      <c r="E205" s="206" t="s">
        <v>19</v>
      </c>
      <c r="F205" s="207" t="s">
        <v>519</v>
      </c>
      <c r="G205" s="205"/>
      <c r="H205" s="206" t="s">
        <v>19</v>
      </c>
      <c r="I205" s="208"/>
      <c r="J205" s="205"/>
      <c r="K205" s="205"/>
      <c r="L205" s="209"/>
      <c r="M205" s="210"/>
      <c r="N205" s="211"/>
      <c r="O205" s="211"/>
      <c r="P205" s="211"/>
      <c r="Q205" s="211"/>
      <c r="R205" s="211"/>
      <c r="S205" s="211"/>
      <c r="T205" s="212"/>
      <c r="AT205" s="213" t="s">
        <v>161</v>
      </c>
      <c r="AU205" s="213" t="s">
        <v>82</v>
      </c>
      <c r="AV205" s="14" t="s">
        <v>80</v>
      </c>
      <c r="AW205" s="14" t="s">
        <v>33</v>
      </c>
      <c r="AX205" s="14" t="s">
        <v>72</v>
      </c>
      <c r="AY205" s="213" t="s">
        <v>145</v>
      </c>
    </row>
    <row r="206" spans="1:65" s="13" customFormat="1" ht="11.25">
      <c r="B206" s="192"/>
      <c r="C206" s="193"/>
      <c r="D206" s="194" t="s">
        <v>161</v>
      </c>
      <c r="E206" s="195" t="s">
        <v>19</v>
      </c>
      <c r="F206" s="196" t="s">
        <v>520</v>
      </c>
      <c r="G206" s="193"/>
      <c r="H206" s="197">
        <v>9.4E-2</v>
      </c>
      <c r="I206" s="198"/>
      <c r="J206" s="193"/>
      <c r="K206" s="193"/>
      <c r="L206" s="199"/>
      <c r="M206" s="200"/>
      <c r="N206" s="201"/>
      <c r="O206" s="201"/>
      <c r="P206" s="201"/>
      <c r="Q206" s="201"/>
      <c r="R206" s="201"/>
      <c r="S206" s="201"/>
      <c r="T206" s="202"/>
      <c r="AT206" s="203" t="s">
        <v>161</v>
      </c>
      <c r="AU206" s="203" t="s">
        <v>82</v>
      </c>
      <c r="AV206" s="13" t="s">
        <v>82</v>
      </c>
      <c r="AW206" s="13" t="s">
        <v>33</v>
      </c>
      <c r="AX206" s="13" t="s">
        <v>72</v>
      </c>
      <c r="AY206" s="203" t="s">
        <v>145</v>
      </c>
    </row>
    <row r="207" spans="1:65" s="14" customFormat="1" ht="11.25">
      <c r="B207" s="204"/>
      <c r="C207" s="205"/>
      <c r="D207" s="194" t="s">
        <v>161</v>
      </c>
      <c r="E207" s="206" t="s">
        <v>19</v>
      </c>
      <c r="F207" s="207" t="s">
        <v>521</v>
      </c>
      <c r="G207" s="205"/>
      <c r="H207" s="206" t="s">
        <v>19</v>
      </c>
      <c r="I207" s="208"/>
      <c r="J207" s="205"/>
      <c r="K207" s="205"/>
      <c r="L207" s="209"/>
      <c r="M207" s="210"/>
      <c r="N207" s="211"/>
      <c r="O207" s="211"/>
      <c r="P207" s="211"/>
      <c r="Q207" s="211"/>
      <c r="R207" s="211"/>
      <c r="S207" s="211"/>
      <c r="T207" s="212"/>
      <c r="AT207" s="213" t="s">
        <v>161</v>
      </c>
      <c r="AU207" s="213" t="s">
        <v>82</v>
      </c>
      <c r="AV207" s="14" t="s">
        <v>80</v>
      </c>
      <c r="AW207" s="14" t="s">
        <v>33</v>
      </c>
      <c r="AX207" s="14" t="s">
        <v>72</v>
      </c>
      <c r="AY207" s="213" t="s">
        <v>145</v>
      </c>
    </row>
    <row r="208" spans="1:65" s="13" customFormat="1" ht="11.25">
      <c r="B208" s="192"/>
      <c r="C208" s="193"/>
      <c r="D208" s="194" t="s">
        <v>161</v>
      </c>
      <c r="E208" s="195" t="s">
        <v>19</v>
      </c>
      <c r="F208" s="196" t="s">
        <v>522</v>
      </c>
      <c r="G208" s="193"/>
      <c r="H208" s="197">
        <v>4.4999999999999998E-2</v>
      </c>
      <c r="I208" s="198"/>
      <c r="J208" s="193"/>
      <c r="K208" s="193"/>
      <c r="L208" s="199"/>
      <c r="M208" s="200"/>
      <c r="N208" s="201"/>
      <c r="O208" s="201"/>
      <c r="P208" s="201"/>
      <c r="Q208" s="201"/>
      <c r="R208" s="201"/>
      <c r="S208" s="201"/>
      <c r="T208" s="202"/>
      <c r="AT208" s="203" t="s">
        <v>161</v>
      </c>
      <c r="AU208" s="203" t="s">
        <v>82</v>
      </c>
      <c r="AV208" s="13" t="s">
        <v>82</v>
      </c>
      <c r="AW208" s="13" t="s">
        <v>33</v>
      </c>
      <c r="AX208" s="13" t="s">
        <v>72</v>
      </c>
      <c r="AY208" s="203" t="s">
        <v>145</v>
      </c>
    </row>
    <row r="209" spans="1:65" s="15" customFormat="1" ht="11.25">
      <c r="B209" s="214"/>
      <c r="C209" s="215"/>
      <c r="D209" s="194" t="s">
        <v>161</v>
      </c>
      <c r="E209" s="216" t="s">
        <v>19</v>
      </c>
      <c r="F209" s="217" t="s">
        <v>176</v>
      </c>
      <c r="G209" s="215"/>
      <c r="H209" s="218">
        <v>0.253</v>
      </c>
      <c r="I209" s="219"/>
      <c r="J209" s="215"/>
      <c r="K209" s="215"/>
      <c r="L209" s="220"/>
      <c r="M209" s="221"/>
      <c r="N209" s="222"/>
      <c r="O209" s="222"/>
      <c r="P209" s="222"/>
      <c r="Q209" s="222"/>
      <c r="R209" s="222"/>
      <c r="S209" s="222"/>
      <c r="T209" s="223"/>
      <c r="AT209" s="224" t="s">
        <v>161</v>
      </c>
      <c r="AU209" s="224" t="s">
        <v>82</v>
      </c>
      <c r="AV209" s="15" t="s">
        <v>152</v>
      </c>
      <c r="AW209" s="15" t="s">
        <v>33</v>
      </c>
      <c r="AX209" s="15" t="s">
        <v>80</v>
      </c>
      <c r="AY209" s="224" t="s">
        <v>145</v>
      </c>
    </row>
    <row r="210" spans="1:65" s="2" customFormat="1" ht="16.5" customHeight="1">
      <c r="A210" s="35"/>
      <c r="B210" s="36"/>
      <c r="C210" s="228" t="s">
        <v>351</v>
      </c>
      <c r="D210" s="228" t="s">
        <v>462</v>
      </c>
      <c r="E210" s="229" t="s">
        <v>523</v>
      </c>
      <c r="F210" s="230" t="s">
        <v>524</v>
      </c>
      <c r="G210" s="231" t="s">
        <v>251</v>
      </c>
      <c r="H210" s="232">
        <v>0.253</v>
      </c>
      <c r="I210" s="233"/>
      <c r="J210" s="234">
        <f>ROUND(I210*H210,2)</f>
        <v>0</v>
      </c>
      <c r="K210" s="230" t="s">
        <v>157</v>
      </c>
      <c r="L210" s="235"/>
      <c r="M210" s="236" t="s">
        <v>19</v>
      </c>
      <c r="N210" s="237" t="s">
        <v>43</v>
      </c>
      <c r="O210" s="65"/>
      <c r="P210" s="183">
        <f>O210*H210</f>
        <v>0</v>
      </c>
      <c r="Q210" s="183">
        <v>1</v>
      </c>
      <c r="R210" s="183">
        <f>Q210*H210</f>
        <v>0.253</v>
      </c>
      <c r="S210" s="183">
        <v>0</v>
      </c>
      <c r="T210" s="184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5" t="s">
        <v>211</v>
      </c>
      <c r="AT210" s="185" t="s">
        <v>462</v>
      </c>
      <c r="AU210" s="185" t="s">
        <v>82</v>
      </c>
      <c r="AY210" s="18" t="s">
        <v>145</v>
      </c>
      <c r="BE210" s="186">
        <f>IF(N210="základní",J210,0)</f>
        <v>0</v>
      </c>
      <c r="BF210" s="186">
        <f>IF(N210="snížená",J210,0)</f>
        <v>0</v>
      </c>
      <c r="BG210" s="186">
        <f>IF(N210="zákl. přenesená",J210,0)</f>
        <v>0</v>
      </c>
      <c r="BH210" s="186">
        <f>IF(N210="sníž. přenesená",J210,0)</f>
        <v>0</v>
      </c>
      <c r="BI210" s="186">
        <f>IF(N210="nulová",J210,0)</f>
        <v>0</v>
      </c>
      <c r="BJ210" s="18" t="s">
        <v>80</v>
      </c>
      <c r="BK210" s="186">
        <f>ROUND(I210*H210,2)</f>
        <v>0</v>
      </c>
      <c r="BL210" s="18" t="s">
        <v>152</v>
      </c>
      <c r="BM210" s="185" t="s">
        <v>525</v>
      </c>
    </row>
    <row r="211" spans="1:65" s="2" customFormat="1" ht="16.5" customHeight="1">
      <c r="A211" s="35"/>
      <c r="B211" s="36"/>
      <c r="C211" s="174" t="s">
        <v>360</v>
      </c>
      <c r="D211" s="174" t="s">
        <v>148</v>
      </c>
      <c r="E211" s="175" t="s">
        <v>526</v>
      </c>
      <c r="F211" s="176" t="s">
        <v>527</v>
      </c>
      <c r="G211" s="177" t="s">
        <v>233</v>
      </c>
      <c r="H211" s="178">
        <v>1.5</v>
      </c>
      <c r="I211" s="179"/>
      <c r="J211" s="180">
        <f>ROUND(I211*H211,2)</f>
        <v>0</v>
      </c>
      <c r="K211" s="176" t="s">
        <v>157</v>
      </c>
      <c r="L211" s="40"/>
      <c r="M211" s="181" t="s">
        <v>19</v>
      </c>
      <c r="N211" s="182" t="s">
        <v>43</v>
      </c>
      <c r="O211" s="65"/>
      <c r="P211" s="183">
        <f>O211*H211</f>
        <v>0</v>
      </c>
      <c r="Q211" s="183">
        <v>2.9999999999999997E-4</v>
      </c>
      <c r="R211" s="183">
        <f>Q211*H211</f>
        <v>4.4999999999999999E-4</v>
      </c>
      <c r="S211" s="183">
        <v>0</v>
      </c>
      <c r="T211" s="18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5" t="s">
        <v>152</v>
      </c>
      <c r="AT211" s="185" t="s">
        <v>148</v>
      </c>
      <c r="AU211" s="185" t="s">
        <v>82</v>
      </c>
      <c r="AY211" s="18" t="s">
        <v>145</v>
      </c>
      <c r="BE211" s="186">
        <f>IF(N211="základní",J211,0)</f>
        <v>0</v>
      </c>
      <c r="BF211" s="186">
        <f>IF(N211="snížená",J211,0)</f>
        <v>0</v>
      </c>
      <c r="BG211" s="186">
        <f>IF(N211="zákl. přenesená",J211,0)</f>
        <v>0</v>
      </c>
      <c r="BH211" s="186">
        <f>IF(N211="sníž. přenesená",J211,0)</f>
        <v>0</v>
      </c>
      <c r="BI211" s="186">
        <f>IF(N211="nulová",J211,0)</f>
        <v>0</v>
      </c>
      <c r="BJ211" s="18" t="s">
        <v>80</v>
      </c>
      <c r="BK211" s="186">
        <f>ROUND(I211*H211,2)</f>
        <v>0</v>
      </c>
      <c r="BL211" s="18" t="s">
        <v>152</v>
      </c>
      <c r="BM211" s="185" t="s">
        <v>528</v>
      </c>
    </row>
    <row r="212" spans="1:65" s="2" customFormat="1" ht="11.25">
      <c r="A212" s="35"/>
      <c r="B212" s="36"/>
      <c r="C212" s="37"/>
      <c r="D212" s="187" t="s">
        <v>159</v>
      </c>
      <c r="E212" s="37"/>
      <c r="F212" s="188" t="s">
        <v>529</v>
      </c>
      <c r="G212" s="37"/>
      <c r="H212" s="37"/>
      <c r="I212" s="189"/>
      <c r="J212" s="37"/>
      <c r="K212" s="37"/>
      <c r="L212" s="40"/>
      <c r="M212" s="190"/>
      <c r="N212" s="191"/>
      <c r="O212" s="65"/>
      <c r="P212" s="65"/>
      <c r="Q212" s="65"/>
      <c r="R212" s="65"/>
      <c r="S212" s="65"/>
      <c r="T212" s="66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159</v>
      </c>
      <c r="AU212" s="18" t="s">
        <v>82</v>
      </c>
    </row>
    <row r="213" spans="1:65" s="14" customFormat="1" ht="11.25">
      <c r="B213" s="204"/>
      <c r="C213" s="205"/>
      <c r="D213" s="194" t="s">
        <v>161</v>
      </c>
      <c r="E213" s="206" t="s">
        <v>19</v>
      </c>
      <c r="F213" s="207" t="s">
        <v>512</v>
      </c>
      <c r="G213" s="205"/>
      <c r="H213" s="206" t="s">
        <v>19</v>
      </c>
      <c r="I213" s="208"/>
      <c r="J213" s="205"/>
      <c r="K213" s="205"/>
      <c r="L213" s="209"/>
      <c r="M213" s="210"/>
      <c r="N213" s="211"/>
      <c r="O213" s="211"/>
      <c r="P213" s="211"/>
      <c r="Q213" s="211"/>
      <c r="R213" s="211"/>
      <c r="S213" s="211"/>
      <c r="T213" s="212"/>
      <c r="AT213" s="213" t="s">
        <v>161</v>
      </c>
      <c r="AU213" s="213" t="s">
        <v>82</v>
      </c>
      <c r="AV213" s="14" t="s">
        <v>80</v>
      </c>
      <c r="AW213" s="14" t="s">
        <v>33</v>
      </c>
      <c r="AX213" s="14" t="s">
        <v>72</v>
      </c>
      <c r="AY213" s="213" t="s">
        <v>145</v>
      </c>
    </row>
    <row r="214" spans="1:65" s="13" customFormat="1" ht="11.25">
      <c r="B214" s="192"/>
      <c r="C214" s="193"/>
      <c r="D214" s="194" t="s">
        <v>161</v>
      </c>
      <c r="E214" s="195" t="s">
        <v>19</v>
      </c>
      <c r="F214" s="196" t="s">
        <v>530</v>
      </c>
      <c r="G214" s="193"/>
      <c r="H214" s="197">
        <v>1.5</v>
      </c>
      <c r="I214" s="198"/>
      <c r="J214" s="193"/>
      <c r="K214" s="193"/>
      <c r="L214" s="199"/>
      <c r="M214" s="200"/>
      <c r="N214" s="201"/>
      <c r="O214" s="201"/>
      <c r="P214" s="201"/>
      <c r="Q214" s="201"/>
      <c r="R214" s="201"/>
      <c r="S214" s="201"/>
      <c r="T214" s="202"/>
      <c r="AT214" s="203" t="s">
        <v>161</v>
      </c>
      <c r="AU214" s="203" t="s">
        <v>82</v>
      </c>
      <c r="AV214" s="13" t="s">
        <v>82</v>
      </c>
      <c r="AW214" s="13" t="s">
        <v>33</v>
      </c>
      <c r="AX214" s="13" t="s">
        <v>80</v>
      </c>
      <c r="AY214" s="203" t="s">
        <v>145</v>
      </c>
    </row>
    <row r="215" spans="1:65" s="2" customFormat="1" ht="24.2" customHeight="1">
      <c r="A215" s="35"/>
      <c r="B215" s="36"/>
      <c r="C215" s="174" t="s">
        <v>531</v>
      </c>
      <c r="D215" s="174" t="s">
        <v>148</v>
      </c>
      <c r="E215" s="175" t="s">
        <v>532</v>
      </c>
      <c r="F215" s="176" t="s">
        <v>533</v>
      </c>
      <c r="G215" s="177" t="s">
        <v>156</v>
      </c>
      <c r="H215" s="178">
        <v>25.8</v>
      </c>
      <c r="I215" s="179"/>
      <c r="J215" s="180">
        <f>ROUND(I215*H215,2)</f>
        <v>0</v>
      </c>
      <c r="K215" s="176" t="s">
        <v>157</v>
      </c>
      <c r="L215" s="40"/>
      <c r="M215" s="181" t="s">
        <v>19</v>
      </c>
      <c r="N215" s="182" t="s">
        <v>43</v>
      </c>
      <c r="O215" s="65"/>
      <c r="P215" s="183">
        <f>O215*H215</f>
        <v>0</v>
      </c>
      <c r="Q215" s="183">
        <v>5.015E-2</v>
      </c>
      <c r="R215" s="183">
        <f>Q215*H215</f>
        <v>1.2938700000000001</v>
      </c>
      <c r="S215" s="183">
        <v>0</v>
      </c>
      <c r="T215" s="18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5" t="s">
        <v>152</v>
      </c>
      <c r="AT215" s="185" t="s">
        <v>148</v>
      </c>
      <c r="AU215" s="185" t="s">
        <v>82</v>
      </c>
      <c r="AY215" s="18" t="s">
        <v>145</v>
      </c>
      <c r="BE215" s="186">
        <f>IF(N215="základní",J215,0)</f>
        <v>0</v>
      </c>
      <c r="BF215" s="186">
        <f>IF(N215="snížená",J215,0)</f>
        <v>0</v>
      </c>
      <c r="BG215" s="186">
        <f>IF(N215="zákl. přenesená",J215,0)</f>
        <v>0</v>
      </c>
      <c r="BH215" s="186">
        <f>IF(N215="sníž. přenesená",J215,0)</f>
        <v>0</v>
      </c>
      <c r="BI215" s="186">
        <f>IF(N215="nulová",J215,0)</f>
        <v>0</v>
      </c>
      <c r="BJ215" s="18" t="s">
        <v>80</v>
      </c>
      <c r="BK215" s="186">
        <f>ROUND(I215*H215,2)</f>
        <v>0</v>
      </c>
      <c r="BL215" s="18" t="s">
        <v>152</v>
      </c>
      <c r="BM215" s="185" t="s">
        <v>534</v>
      </c>
    </row>
    <row r="216" spans="1:65" s="2" customFormat="1" ht="11.25">
      <c r="A216" s="35"/>
      <c r="B216" s="36"/>
      <c r="C216" s="37"/>
      <c r="D216" s="187" t="s">
        <v>159</v>
      </c>
      <c r="E216" s="37"/>
      <c r="F216" s="188" t="s">
        <v>535</v>
      </c>
      <c r="G216" s="37"/>
      <c r="H216" s="37"/>
      <c r="I216" s="189"/>
      <c r="J216" s="37"/>
      <c r="K216" s="37"/>
      <c r="L216" s="40"/>
      <c r="M216" s="190"/>
      <c r="N216" s="191"/>
      <c r="O216" s="65"/>
      <c r="P216" s="65"/>
      <c r="Q216" s="65"/>
      <c r="R216" s="65"/>
      <c r="S216" s="65"/>
      <c r="T216" s="66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159</v>
      </c>
      <c r="AU216" s="18" t="s">
        <v>82</v>
      </c>
    </row>
    <row r="217" spans="1:65" s="14" customFormat="1" ht="11.25">
      <c r="B217" s="204"/>
      <c r="C217" s="205"/>
      <c r="D217" s="194" t="s">
        <v>161</v>
      </c>
      <c r="E217" s="206" t="s">
        <v>19</v>
      </c>
      <c r="F217" s="207" t="s">
        <v>536</v>
      </c>
      <c r="G217" s="205"/>
      <c r="H217" s="206" t="s">
        <v>19</v>
      </c>
      <c r="I217" s="208"/>
      <c r="J217" s="205"/>
      <c r="K217" s="205"/>
      <c r="L217" s="209"/>
      <c r="M217" s="210"/>
      <c r="N217" s="211"/>
      <c r="O217" s="211"/>
      <c r="P217" s="211"/>
      <c r="Q217" s="211"/>
      <c r="R217" s="211"/>
      <c r="S217" s="211"/>
      <c r="T217" s="212"/>
      <c r="AT217" s="213" t="s">
        <v>161</v>
      </c>
      <c r="AU217" s="213" t="s">
        <v>82</v>
      </c>
      <c r="AV217" s="14" t="s">
        <v>80</v>
      </c>
      <c r="AW217" s="14" t="s">
        <v>33</v>
      </c>
      <c r="AX217" s="14" t="s">
        <v>72</v>
      </c>
      <c r="AY217" s="213" t="s">
        <v>145</v>
      </c>
    </row>
    <row r="218" spans="1:65" s="13" customFormat="1" ht="11.25">
      <c r="B218" s="192"/>
      <c r="C218" s="193"/>
      <c r="D218" s="194" t="s">
        <v>161</v>
      </c>
      <c r="E218" s="195" t="s">
        <v>19</v>
      </c>
      <c r="F218" s="196" t="s">
        <v>537</v>
      </c>
      <c r="G218" s="193"/>
      <c r="H218" s="197">
        <v>25.8</v>
      </c>
      <c r="I218" s="198"/>
      <c r="J218" s="193"/>
      <c r="K218" s="193"/>
      <c r="L218" s="199"/>
      <c r="M218" s="200"/>
      <c r="N218" s="201"/>
      <c r="O218" s="201"/>
      <c r="P218" s="201"/>
      <c r="Q218" s="201"/>
      <c r="R218" s="201"/>
      <c r="S218" s="201"/>
      <c r="T218" s="202"/>
      <c r="AT218" s="203" t="s">
        <v>161</v>
      </c>
      <c r="AU218" s="203" t="s">
        <v>82</v>
      </c>
      <c r="AV218" s="13" t="s">
        <v>82</v>
      </c>
      <c r="AW218" s="13" t="s">
        <v>33</v>
      </c>
      <c r="AX218" s="13" t="s">
        <v>80</v>
      </c>
      <c r="AY218" s="203" t="s">
        <v>145</v>
      </c>
    </row>
    <row r="219" spans="1:65" s="2" customFormat="1" ht="24.2" customHeight="1">
      <c r="A219" s="35"/>
      <c r="B219" s="36"/>
      <c r="C219" s="174" t="s">
        <v>538</v>
      </c>
      <c r="D219" s="174" t="s">
        <v>148</v>
      </c>
      <c r="E219" s="175" t="s">
        <v>539</v>
      </c>
      <c r="F219" s="176" t="s">
        <v>540</v>
      </c>
      <c r="G219" s="177" t="s">
        <v>156</v>
      </c>
      <c r="H219" s="178">
        <v>68.850999999999999</v>
      </c>
      <c r="I219" s="179"/>
      <c r="J219" s="180">
        <f>ROUND(I219*H219,2)</f>
        <v>0</v>
      </c>
      <c r="K219" s="176" t="s">
        <v>157</v>
      </c>
      <c r="L219" s="40"/>
      <c r="M219" s="181" t="s">
        <v>19</v>
      </c>
      <c r="N219" s="182" t="s">
        <v>43</v>
      </c>
      <c r="O219" s="65"/>
      <c r="P219" s="183">
        <f>O219*H219</f>
        <v>0</v>
      </c>
      <c r="Q219" s="183">
        <v>5.8970000000000002E-2</v>
      </c>
      <c r="R219" s="183">
        <f>Q219*H219</f>
        <v>4.0601434699999999</v>
      </c>
      <c r="S219" s="183">
        <v>0</v>
      </c>
      <c r="T219" s="184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5" t="s">
        <v>152</v>
      </c>
      <c r="AT219" s="185" t="s">
        <v>148</v>
      </c>
      <c r="AU219" s="185" t="s">
        <v>82</v>
      </c>
      <c r="AY219" s="18" t="s">
        <v>145</v>
      </c>
      <c r="BE219" s="186">
        <f>IF(N219="základní",J219,0)</f>
        <v>0</v>
      </c>
      <c r="BF219" s="186">
        <f>IF(N219="snížená",J219,0)</f>
        <v>0</v>
      </c>
      <c r="BG219" s="186">
        <f>IF(N219="zákl. přenesená",J219,0)</f>
        <v>0</v>
      </c>
      <c r="BH219" s="186">
        <f>IF(N219="sníž. přenesená",J219,0)</f>
        <v>0</v>
      </c>
      <c r="BI219" s="186">
        <f>IF(N219="nulová",J219,0)</f>
        <v>0</v>
      </c>
      <c r="BJ219" s="18" t="s">
        <v>80</v>
      </c>
      <c r="BK219" s="186">
        <f>ROUND(I219*H219,2)</f>
        <v>0</v>
      </c>
      <c r="BL219" s="18" t="s">
        <v>152</v>
      </c>
      <c r="BM219" s="185" t="s">
        <v>541</v>
      </c>
    </row>
    <row r="220" spans="1:65" s="2" customFormat="1" ht="11.25">
      <c r="A220" s="35"/>
      <c r="B220" s="36"/>
      <c r="C220" s="37"/>
      <c r="D220" s="187" t="s">
        <v>159</v>
      </c>
      <c r="E220" s="37"/>
      <c r="F220" s="188" t="s">
        <v>542</v>
      </c>
      <c r="G220" s="37"/>
      <c r="H220" s="37"/>
      <c r="I220" s="189"/>
      <c r="J220" s="37"/>
      <c r="K220" s="37"/>
      <c r="L220" s="40"/>
      <c r="M220" s="190"/>
      <c r="N220" s="191"/>
      <c r="O220" s="65"/>
      <c r="P220" s="65"/>
      <c r="Q220" s="65"/>
      <c r="R220" s="65"/>
      <c r="S220" s="65"/>
      <c r="T220" s="66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159</v>
      </c>
      <c r="AU220" s="18" t="s">
        <v>82</v>
      </c>
    </row>
    <row r="221" spans="1:65" s="14" customFormat="1" ht="11.25">
      <c r="B221" s="204"/>
      <c r="C221" s="205"/>
      <c r="D221" s="194" t="s">
        <v>161</v>
      </c>
      <c r="E221" s="206" t="s">
        <v>19</v>
      </c>
      <c r="F221" s="207" t="s">
        <v>543</v>
      </c>
      <c r="G221" s="205"/>
      <c r="H221" s="206" t="s">
        <v>19</v>
      </c>
      <c r="I221" s="208"/>
      <c r="J221" s="205"/>
      <c r="K221" s="205"/>
      <c r="L221" s="209"/>
      <c r="M221" s="210"/>
      <c r="N221" s="211"/>
      <c r="O221" s="211"/>
      <c r="P221" s="211"/>
      <c r="Q221" s="211"/>
      <c r="R221" s="211"/>
      <c r="S221" s="211"/>
      <c r="T221" s="212"/>
      <c r="AT221" s="213" t="s">
        <v>161</v>
      </c>
      <c r="AU221" s="213" t="s">
        <v>82</v>
      </c>
      <c r="AV221" s="14" t="s">
        <v>80</v>
      </c>
      <c r="AW221" s="14" t="s">
        <v>33</v>
      </c>
      <c r="AX221" s="14" t="s">
        <v>72</v>
      </c>
      <c r="AY221" s="213" t="s">
        <v>145</v>
      </c>
    </row>
    <row r="222" spans="1:65" s="13" customFormat="1" ht="11.25">
      <c r="B222" s="192"/>
      <c r="C222" s="193"/>
      <c r="D222" s="194" t="s">
        <v>161</v>
      </c>
      <c r="E222" s="195" t="s">
        <v>19</v>
      </c>
      <c r="F222" s="196" t="s">
        <v>544</v>
      </c>
      <c r="G222" s="193"/>
      <c r="H222" s="197">
        <v>8.68</v>
      </c>
      <c r="I222" s="198"/>
      <c r="J222" s="193"/>
      <c r="K222" s="193"/>
      <c r="L222" s="199"/>
      <c r="M222" s="200"/>
      <c r="N222" s="201"/>
      <c r="O222" s="201"/>
      <c r="P222" s="201"/>
      <c r="Q222" s="201"/>
      <c r="R222" s="201"/>
      <c r="S222" s="201"/>
      <c r="T222" s="202"/>
      <c r="AT222" s="203" t="s">
        <v>161</v>
      </c>
      <c r="AU222" s="203" t="s">
        <v>82</v>
      </c>
      <c r="AV222" s="13" t="s">
        <v>82</v>
      </c>
      <c r="AW222" s="13" t="s">
        <v>33</v>
      </c>
      <c r="AX222" s="13" t="s">
        <v>72</v>
      </c>
      <c r="AY222" s="203" t="s">
        <v>145</v>
      </c>
    </row>
    <row r="223" spans="1:65" s="14" customFormat="1" ht="11.25">
      <c r="B223" s="204"/>
      <c r="C223" s="205"/>
      <c r="D223" s="194" t="s">
        <v>161</v>
      </c>
      <c r="E223" s="206" t="s">
        <v>19</v>
      </c>
      <c r="F223" s="207" t="s">
        <v>545</v>
      </c>
      <c r="G223" s="205"/>
      <c r="H223" s="206" t="s">
        <v>19</v>
      </c>
      <c r="I223" s="208"/>
      <c r="J223" s="205"/>
      <c r="K223" s="205"/>
      <c r="L223" s="209"/>
      <c r="M223" s="210"/>
      <c r="N223" s="211"/>
      <c r="O223" s="211"/>
      <c r="P223" s="211"/>
      <c r="Q223" s="211"/>
      <c r="R223" s="211"/>
      <c r="S223" s="211"/>
      <c r="T223" s="212"/>
      <c r="AT223" s="213" t="s">
        <v>161</v>
      </c>
      <c r="AU223" s="213" t="s">
        <v>82</v>
      </c>
      <c r="AV223" s="14" t="s">
        <v>80</v>
      </c>
      <c r="AW223" s="14" t="s">
        <v>33</v>
      </c>
      <c r="AX223" s="14" t="s">
        <v>72</v>
      </c>
      <c r="AY223" s="213" t="s">
        <v>145</v>
      </c>
    </row>
    <row r="224" spans="1:65" s="13" customFormat="1" ht="11.25">
      <c r="B224" s="192"/>
      <c r="C224" s="193"/>
      <c r="D224" s="194" t="s">
        <v>161</v>
      </c>
      <c r="E224" s="195" t="s">
        <v>19</v>
      </c>
      <c r="F224" s="196" t="s">
        <v>546</v>
      </c>
      <c r="G224" s="193"/>
      <c r="H224" s="197">
        <v>20.491</v>
      </c>
      <c r="I224" s="198"/>
      <c r="J224" s="193"/>
      <c r="K224" s="193"/>
      <c r="L224" s="199"/>
      <c r="M224" s="200"/>
      <c r="N224" s="201"/>
      <c r="O224" s="201"/>
      <c r="P224" s="201"/>
      <c r="Q224" s="201"/>
      <c r="R224" s="201"/>
      <c r="S224" s="201"/>
      <c r="T224" s="202"/>
      <c r="AT224" s="203" t="s">
        <v>161</v>
      </c>
      <c r="AU224" s="203" t="s">
        <v>82</v>
      </c>
      <c r="AV224" s="13" t="s">
        <v>82</v>
      </c>
      <c r="AW224" s="13" t="s">
        <v>33</v>
      </c>
      <c r="AX224" s="13" t="s">
        <v>72</v>
      </c>
      <c r="AY224" s="203" t="s">
        <v>145</v>
      </c>
    </row>
    <row r="225" spans="1:65" s="14" customFormat="1" ht="11.25">
      <c r="B225" s="204"/>
      <c r="C225" s="205"/>
      <c r="D225" s="194" t="s">
        <v>161</v>
      </c>
      <c r="E225" s="206" t="s">
        <v>19</v>
      </c>
      <c r="F225" s="207" t="s">
        <v>547</v>
      </c>
      <c r="G225" s="205"/>
      <c r="H225" s="206" t="s">
        <v>19</v>
      </c>
      <c r="I225" s="208"/>
      <c r="J225" s="205"/>
      <c r="K225" s="205"/>
      <c r="L225" s="209"/>
      <c r="M225" s="210"/>
      <c r="N225" s="211"/>
      <c r="O225" s="211"/>
      <c r="P225" s="211"/>
      <c r="Q225" s="211"/>
      <c r="R225" s="211"/>
      <c r="S225" s="211"/>
      <c r="T225" s="212"/>
      <c r="AT225" s="213" t="s">
        <v>161</v>
      </c>
      <c r="AU225" s="213" t="s">
        <v>82</v>
      </c>
      <c r="AV225" s="14" t="s">
        <v>80</v>
      </c>
      <c r="AW225" s="14" t="s">
        <v>33</v>
      </c>
      <c r="AX225" s="14" t="s">
        <v>72</v>
      </c>
      <c r="AY225" s="213" t="s">
        <v>145</v>
      </c>
    </row>
    <row r="226" spans="1:65" s="13" customFormat="1" ht="11.25">
      <c r="B226" s="192"/>
      <c r="C226" s="193"/>
      <c r="D226" s="194" t="s">
        <v>161</v>
      </c>
      <c r="E226" s="195" t="s">
        <v>19</v>
      </c>
      <c r="F226" s="196" t="s">
        <v>548</v>
      </c>
      <c r="G226" s="193"/>
      <c r="H226" s="197">
        <v>39.68</v>
      </c>
      <c r="I226" s="198"/>
      <c r="J226" s="193"/>
      <c r="K226" s="193"/>
      <c r="L226" s="199"/>
      <c r="M226" s="200"/>
      <c r="N226" s="201"/>
      <c r="O226" s="201"/>
      <c r="P226" s="201"/>
      <c r="Q226" s="201"/>
      <c r="R226" s="201"/>
      <c r="S226" s="201"/>
      <c r="T226" s="202"/>
      <c r="AT226" s="203" t="s">
        <v>161</v>
      </c>
      <c r="AU226" s="203" t="s">
        <v>82</v>
      </c>
      <c r="AV226" s="13" t="s">
        <v>82</v>
      </c>
      <c r="AW226" s="13" t="s">
        <v>33</v>
      </c>
      <c r="AX226" s="13" t="s">
        <v>72</v>
      </c>
      <c r="AY226" s="203" t="s">
        <v>145</v>
      </c>
    </row>
    <row r="227" spans="1:65" s="15" customFormat="1" ht="11.25">
      <c r="B227" s="214"/>
      <c r="C227" s="215"/>
      <c r="D227" s="194" t="s">
        <v>161</v>
      </c>
      <c r="E227" s="216" t="s">
        <v>19</v>
      </c>
      <c r="F227" s="217" t="s">
        <v>176</v>
      </c>
      <c r="G227" s="215"/>
      <c r="H227" s="218">
        <v>68.850999999999999</v>
      </c>
      <c r="I227" s="219"/>
      <c r="J227" s="215"/>
      <c r="K227" s="215"/>
      <c r="L227" s="220"/>
      <c r="M227" s="221"/>
      <c r="N227" s="222"/>
      <c r="O227" s="222"/>
      <c r="P227" s="222"/>
      <c r="Q227" s="222"/>
      <c r="R227" s="222"/>
      <c r="S227" s="222"/>
      <c r="T227" s="223"/>
      <c r="AT227" s="224" t="s">
        <v>161</v>
      </c>
      <c r="AU227" s="224" t="s">
        <v>82</v>
      </c>
      <c r="AV227" s="15" t="s">
        <v>152</v>
      </c>
      <c r="AW227" s="15" t="s">
        <v>33</v>
      </c>
      <c r="AX227" s="15" t="s">
        <v>80</v>
      </c>
      <c r="AY227" s="224" t="s">
        <v>145</v>
      </c>
    </row>
    <row r="228" spans="1:65" s="2" customFormat="1" ht="24.2" customHeight="1">
      <c r="A228" s="35"/>
      <c r="B228" s="36"/>
      <c r="C228" s="174" t="s">
        <v>549</v>
      </c>
      <c r="D228" s="174" t="s">
        <v>148</v>
      </c>
      <c r="E228" s="175" t="s">
        <v>550</v>
      </c>
      <c r="F228" s="176" t="s">
        <v>551</v>
      </c>
      <c r="G228" s="177" t="s">
        <v>156</v>
      </c>
      <c r="H228" s="178">
        <v>30.07</v>
      </c>
      <c r="I228" s="179"/>
      <c r="J228" s="180">
        <f>ROUND(I228*H228,2)</f>
        <v>0</v>
      </c>
      <c r="K228" s="176" t="s">
        <v>157</v>
      </c>
      <c r="L228" s="40"/>
      <c r="M228" s="181" t="s">
        <v>19</v>
      </c>
      <c r="N228" s="182" t="s">
        <v>43</v>
      </c>
      <c r="O228" s="65"/>
      <c r="P228" s="183">
        <f>O228*H228</f>
        <v>0</v>
      </c>
      <c r="Q228" s="183">
        <v>7.571E-2</v>
      </c>
      <c r="R228" s="183">
        <f>Q228*H228</f>
        <v>2.2765997000000002</v>
      </c>
      <c r="S228" s="183">
        <v>0</v>
      </c>
      <c r="T228" s="184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5" t="s">
        <v>152</v>
      </c>
      <c r="AT228" s="185" t="s">
        <v>148</v>
      </c>
      <c r="AU228" s="185" t="s">
        <v>82</v>
      </c>
      <c r="AY228" s="18" t="s">
        <v>145</v>
      </c>
      <c r="BE228" s="186">
        <f>IF(N228="základní",J228,0)</f>
        <v>0</v>
      </c>
      <c r="BF228" s="186">
        <f>IF(N228="snížená",J228,0)</f>
        <v>0</v>
      </c>
      <c r="BG228" s="186">
        <f>IF(N228="zákl. přenesená",J228,0)</f>
        <v>0</v>
      </c>
      <c r="BH228" s="186">
        <f>IF(N228="sníž. přenesená",J228,0)</f>
        <v>0</v>
      </c>
      <c r="BI228" s="186">
        <f>IF(N228="nulová",J228,0)</f>
        <v>0</v>
      </c>
      <c r="BJ228" s="18" t="s">
        <v>80</v>
      </c>
      <c r="BK228" s="186">
        <f>ROUND(I228*H228,2)</f>
        <v>0</v>
      </c>
      <c r="BL228" s="18" t="s">
        <v>152</v>
      </c>
      <c r="BM228" s="185" t="s">
        <v>552</v>
      </c>
    </row>
    <row r="229" spans="1:65" s="2" customFormat="1" ht="11.25">
      <c r="A229" s="35"/>
      <c r="B229" s="36"/>
      <c r="C229" s="37"/>
      <c r="D229" s="187" t="s">
        <v>159</v>
      </c>
      <c r="E229" s="37"/>
      <c r="F229" s="188" t="s">
        <v>553</v>
      </c>
      <c r="G229" s="37"/>
      <c r="H229" s="37"/>
      <c r="I229" s="189"/>
      <c r="J229" s="37"/>
      <c r="K229" s="37"/>
      <c r="L229" s="40"/>
      <c r="M229" s="190"/>
      <c r="N229" s="191"/>
      <c r="O229" s="65"/>
      <c r="P229" s="65"/>
      <c r="Q229" s="65"/>
      <c r="R229" s="65"/>
      <c r="S229" s="65"/>
      <c r="T229" s="66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159</v>
      </c>
      <c r="AU229" s="18" t="s">
        <v>82</v>
      </c>
    </row>
    <row r="230" spans="1:65" s="14" customFormat="1" ht="11.25">
      <c r="B230" s="204"/>
      <c r="C230" s="205"/>
      <c r="D230" s="194" t="s">
        <v>161</v>
      </c>
      <c r="E230" s="206" t="s">
        <v>19</v>
      </c>
      <c r="F230" s="207" t="s">
        <v>554</v>
      </c>
      <c r="G230" s="205"/>
      <c r="H230" s="206" t="s">
        <v>19</v>
      </c>
      <c r="I230" s="208"/>
      <c r="J230" s="205"/>
      <c r="K230" s="205"/>
      <c r="L230" s="209"/>
      <c r="M230" s="210"/>
      <c r="N230" s="211"/>
      <c r="O230" s="211"/>
      <c r="P230" s="211"/>
      <c r="Q230" s="211"/>
      <c r="R230" s="211"/>
      <c r="S230" s="211"/>
      <c r="T230" s="212"/>
      <c r="AT230" s="213" t="s">
        <v>161</v>
      </c>
      <c r="AU230" s="213" t="s">
        <v>82</v>
      </c>
      <c r="AV230" s="14" t="s">
        <v>80</v>
      </c>
      <c r="AW230" s="14" t="s">
        <v>33</v>
      </c>
      <c r="AX230" s="14" t="s">
        <v>72</v>
      </c>
      <c r="AY230" s="213" t="s">
        <v>145</v>
      </c>
    </row>
    <row r="231" spans="1:65" s="13" customFormat="1" ht="11.25">
      <c r="B231" s="192"/>
      <c r="C231" s="193"/>
      <c r="D231" s="194" t="s">
        <v>161</v>
      </c>
      <c r="E231" s="195" t="s">
        <v>19</v>
      </c>
      <c r="F231" s="196" t="s">
        <v>555</v>
      </c>
      <c r="G231" s="193"/>
      <c r="H231" s="197">
        <v>30.07</v>
      </c>
      <c r="I231" s="198"/>
      <c r="J231" s="193"/>
      <c r="K231" s="193"/>
      <c r="L231" s="199"/>
      <c r="M231" s="200"/>
      <c r="N231" s="201"/>
      <c r="O231" s="201"/>
      <c r="P231" s="201"/>
      <c r="Q231" s="201"/>
      <c r="R231" s="201"/>
      <c r="S231" s="201"/>
      <c r="T231" s="202"/>
      <c r="AT231" s="203" t="s">
        <v>161</v>
      </c>
      <c r="AU231" s="203" t="s">
        <v>82</v>
      </c>
      <c r="AV231" s="13" t="s">
        <v>82</v>
      </c>
      <c r="AW231" s="13" t="s">
        <v>33</v>
      </c>
      <c r="AX231" s="13" t="s">
        <v>80</v>
      </c>
      <c r="AY231" s="203" t="s">
        <v>145</v>
      </c>
    </row>
    <row r="232" spans="1:65" s="2" customFormat="1" ht="24.2" customHeight="1">
      <c r="A232" s="35"/>
      <c r="B232" s="36"/>
      <c r="C232" s="174" t="s">
        <v>556</v>
      </c>
      <c r="D232" s="174" t="s">
        <v>148</v>
      </c>
      <c r="E232" s="175" t="s">
        <v>557</v>
      </c>
      <c r="F232" s="176" t="s">
        <v>558</v>
      </c>
      <c r="G232" s="177" t="s">
        <v>179</v>
      </c>
      <c r="H232" s="178">
        <v>0.25900000000000001</v>
      </c>
      <c r="I232" s="179"/>
      <c r="J232" s="180">
        <f>ROUND(I232*H232,2)</f>
        <v>0</v>
      </c>
      <c r="K232" s="176" t="s">
        <v>157</v>
      </c>
      <c r="L232" s="40"/>
      <c r="M232" s="181" t="s">
        <v>19</v>
      </c>
      <c r="N232" s="182" t="s">
        <v>43</v>
      </c>
      <c r="O232" s="65"/>
      <c r="P232" s="183">
        <f>O232*H232</f>
        <v>0</v>
      </c>
      <c r="Q232" s="183">
        <v>2.5143</v>
      </c>
      <c r="R232" s="183">
        <f>Q232*H232</f>
        <v>0.65120370000000005</v>
      </c>
      <c r="S232" s="183">
        <v>0</v>
      </c>
      <c r="T232" s="18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85" t="s">
        <v>152</v>
      </c>
      <c r="AT232" s="185" t="s">
        <v>148</v>
      </c>
      <c r="AU232" s="185" t="s">
        <v>82</v>
      </c>
      <c r="AY232" s="18" t="s">
        <v>145</v>
      </c>
      <c r="BE232" s="186">
        <f>IF(N232="základní",J232,0)</f>
        <v>0</v>
      </c>
      <c r="BF232" s="186">
        <f>IF(N232="snížená",J232,0)</f>
        <v>0</v>
      </c>
      <c r="BG232" s="186">
        <f>IF(N232="zákl. přenesená",J232,0)</f>
        <v>0</v>
      </c>
      <c r="BH232" s="186">
        <f>IF(N232="sníž. přenesená",J232,0)</f>
        <v>0</v>
      </c>
      <c r="BI232" s="186">
        <f>IF(N232="nulová",J232,0)</f>
        <v>0</v>
      </c>
      <c r="BJ232" s="18" t="s">
        <v>80</v>
      </c>
      <c r="BK232" s="186">
        <f>ROUND(I232*H232,2)</f>
        <v>0</v>
      </c>
      <c r="BL232" s="18" t="s">
        <v>152</v>
      </c>
      <c r="BM232" s="185" t="s">
        <v>559</v>
      </c>
    </row>
    <row r="233" spans="1:65" s="2" customFormat="1" ht="11.25">
      <c r="A233" s="35"/>
      <c r="B233" s="36"/>
      <c r="C233" s="37"/>
      <c r="D233" s="187" t="s">
        <v>159</v>
      </c>
      <c r="E233" s="37"/>
      <c r="F233" s="188" t="s">
        <v>560</v>
      </c>
      <c r="G233" s="37"/>
      <c r="H233" s="37"/>
      <c r="I233" s="189"/>
      <c r="J233" s="37"/>
      <c r="K233" s="37"/>
      <c r="L233" s="40"/>
      <c r="M233" s="190"/>
      <c r="N233" s="191"/>
      <c r="O233" s="65"/>
      <c r="P233" s="65"/>
      <c r="Q233" s="65"/>
      <c r="R233" s="65"/>
      <c r="S233" s="65"/>
      <c r="T233" s="66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8" t="s">
        <v>159</v>
      </c>
      <c r="AU233" s="18" t="s">
        <v>82</v>
      </c>
    </row>
    <row r="234" spans="1:65" s="14" customFormat="1" ht="11.25">
      <c r="B234" s="204"/>
      <c r="C234" s="205"/>
      <c r="D234" s="194" t="s">
        <v>161</v>
      </c>
      <c r="E234" s="206" t="s">
        <v>19</v>
      </c>
      <c r="F234" s="207" t="s">
        <v>561</v>
      </c>
      <c r="G234" s="205"/>
      <c r="H234" s="206" t="s">
        <v>19</v>
      </c>
      <c r="I234" s="208"/>
      <c r="J234" s="205"/>
      <c r="K234" s="205"/>
      <c r="L234" s="209"/>
      <c r="M234" s="210"/>
      <c r="N234" s="211"/>
      <c r="O234" s="211"/>
      <c r="P234" s="211"/>
      <c r="Q234" s="211"/>
      <c r="R234" s="211"/>
      <c r="S234" s="211"/>
      <c r="T234" s="212"/>
      <c r="AT234" s="213" t="s">
        <v>161</v>
      </c>
      <c r="AU234" s="213" t="s">
        <v>82</v>
      </c>
      <c r="AV234" s="14" t="s">
        <v>80</v>
      </c>
      <c r="AW234" s="14" t="s">
        <v>33</v>
      </c>
      <c r="AX234" s="14" t="s">
        <v>72</v>
      </c>
      <c r="AY234" s="213" t="s">
        <v>145</v>
      </c>
    </row>
    <row r="235" spans="1:65" s="13" customFormat="1" ht="11.25">
      <c r="B235" s="192"/>
      <c r="C235" s="193"/>
      <c r="D235" s="194" t="s">
        <v>161</v>
      </c>
      <c r="E235" s="195" t="s">
        <v>19</v>
      </c>
      <c r="F235" s="196" t="s">
        <v>562</v>
      </c>
      <c r="G235" s="193"/>
      <c r="H235" s="197">
        <v>0.25900000000000001</v>
      </c>
      <c r="I235" s="198"/>
      <c r="J235" s="193"/>
      <c r="K235" s="193"/>
      <c r="L235" s="199"/>
      <c r="M235" s="200"/>
      <c r="N235" s="201"/>
      <c r="O235" s="201"/>
      <c r="P235" s="201"/>
      <c r="Q235" s="201"/>
      <c r="R235" s="201"/>
      <c r="S235" s="201"/>
      <c r="T235" s="202"/>
      <c r="AT235" s="203" t="s">
        <v>161</v>
      </c>
      <c r="AU235" s="203" t="s">
        <v>82</v>
      </c>
      <c r="AV235" s="13" t="s">
        <v>82</v>
      </c>
      <c r="AW235" s="13" t="s">
        <v>33</v>
      </c>
      <c r="AX235" s="13" t="s">
        <v>80</v>
      </c>
      <c r="AY235" s="203" t="s">
        <v>145</v>
      </c>
    </row>
    <row r="236" spans="1:65" s="2" customFormat="1" ht="24.2" customHeight="1">
      <c r="A236" s="35"/>
      <c r="B236" s="36"/>
      <c r="C236" s="174" t="s">
        <v>563</v>
      </c>
      <c r="D236" s="174" t="s">
        <v>148</v>
      </c>
      <c r="E236" s="175" t="s">
        <v>564</v>
      </c>
      <c r="F236" s="176" t="s">
        <v>565</v>
      </c>
      <c r="G236" s="177" t="s">
        <v>156</v>
      </c>
      <c r="H236" s="178">
        <v>2.59</v>
      </c>
      <c r="I236" s="179"/>
      <c r="J236" s="180">
        <f>ROUND(I236*H236,2)</f>
        <v>0</v>
      </c>
      <c r="K236" s="176" t="s">
        <v>157</v>
      </c>
      <c r="L236" s="40"/>
      <c r="M236" s="181" t="s">
        <v>19</v>
      </c>
      <c r="N236" s="182" t="s">
        <v>43</v>
      </c>
      <c r="O236" s="65"/>
      <c r="P236" s="183">
        <f>O236*H236</f>
        <v>0</v>
      </c>
      <c r="Q236" s="183">
        <v>2.47E-3</v>
      </c>
      <c r="R236" s="183">
        <f>Q236*H236</f>
        <v>6.3972999999999999E-3</v>
      </c>
      <c r="S236" s="183">
        <v>0</v>
      </c>
      <c r="T236" s="18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85" t="s">
        <v>152</v>
      </c>
      <c r="AT236" s="185" t="s">
        <v>148</v>
      </c>
      <c r="AU236" s="185" t="s">
        <v>82</v>
      </c>
      <c r="AY236" s="18" t="s">
        <v>145</v>
      </c>
      <c r="BE236" s="186">
        <f>IF(N236="základní",J236,0)</f>
        <v>0</v>
      </c>
      <c r="BF236" s="186">
        <f>IF(N236="snížená",J236,0)</f>
        <v>0</v>
      </c>
      <c r="BG236" s="186">
        <f>IF(N236="zákl. přenesená",J236,0)</f>
        <v>0</v>
      </c>
      <c r="BH236" s="186">
        <f>IF(N236="sníž. přenesená",J236,0)</f>
        <v>0</v>
      </c>
      <c r="BI236" s="186">
        <f>IF(N236="nulová",J236,0)</f>
        <v>0</v>
      </c>
      <c r="BJ236" s="18" t="s">
        <v>80</v>
      </c>
      <c r="BK236" s="186">
        <f>ROUND(I236*H236,2)</f>
        <v>0</v>
      </c>
      <c r="BL236" s="18" t="s">
        <v>152</v>
      </c>
      <c r="BM236" s="185" t="s">
        <v>566</v>
      </c>
    </row>
    <row r="237" spans="1:65" s="2" customFormat="1" ht="11.25">
      <c r="A237" s="35"/>
      <c r="B237" s="36"/>
      <c r="C237" s="37"/>
      <c r="D237" s="187" t="s">
        <v>159</v>
      </c>
      <c r="E237" s="37"/>
      <c r="F237" s="188" t="s">
        <v>567</v>
      </c>
      <c r="G237" s="37"/>
      <c r="H237" s="37"/>
      <c r="I237" s="189"/>
      <c r="J237" s="37"/>
      <c r="K237" s="37"/>
      <c r="L237" s="40"/>
      <c r="M237" s="190"/>
      <c r="N237" s="191"/>
      <c r="O237" s="65"/>
      <c r="P237" s="65"/>
      <c r="Q237" s="65"/>
      <c r="R237" s="65"/>
      <c r="S237" s="65"/>
      <c r="T237" s="66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159</v>
      </c>
      <c r="AU237" s="18" t="s">
        <v>82</v>
      </c>
    </row>
    <row r="238" spans="1:65" s="14" customFormat="1" ht="11.25">
      <c r="B238" s="204"/>
      <c r="C238" s="205"/>
      <c r="D238" s="194" t="s">
        <v>161</v>
      </c>
      <c r="E238" s="206" t="s">
        <v>19</v>
      </c>
      <c r="F238" s="207" t="s">
        <v>561</v>
      </c>
      <c r="G238" s="205"/>
      <c r="H238" s="206" t="s">
        <v>19</v>
      </c>
      <c r="I238" s="208"/>
      <c r="J238" s="205"/>
      <c r="K238" s="205"/>
      <c r="L238" s="209"/>
      <c r="M238" s="210"/>
      <c r="N238" s="211"/>
      <c r="O238" s="211"/>
      <c r="P238" s="211"/>
      <c r="Q238" s="211"/>
      <c r="R238" s="211"/>
      <c r="S238" s="211"/>
      <c r="T238" s="212"/>
      <c r="AT238" s="213" t="s">
        <v>161</v>
      </c>
      <c r="AU238" s="213" t="s">
        <v>82</v>
      </c>
      <c r="AV238" s="14" t="s">
        <v>80</v>
      </c>
      <c r="AW238" s="14" t="s">
        <v>33</v>
      </c>
      <c r="AX238" s="14" t="s">
        <v>72</v>
      </c>
      <c r="AY238" s="213" t="s">
        <v>145</v>
      </c>
    </row>
    <row r="239" spans="1:65" s="13" customFormat="1" ht="11.25">
      <c r="B239" s="192"/>
      <c r="C239" s="193"/>
      <c r="D239" s="194" t="s">
        <v>161</v>
      </c>
      <c r="E239" s="195" t="s">
        <v>19</v>
      </c>
      <c r="F239" s="196" t="s">
        <v>568</v>
      </c>
      <c r="G239" s="193"/>
      <c r="H239" s="197">
        <v>2.59</v>
      </c>
      <c r="I239" s="198"/>
      <c r="J239" s="193"/>
      <c r="K239" s="193"/>
      <c r="L239" s="199"/>
      <c r="M239" s="200"/>
      <c r="N239" s="201"/>
      <c r="O239" s="201"/>
      <c r="P239" s="201"/>
      <c r="Q239" s="201"/>
      <c r="R239" s="201"/>
      <c r="S239" s="201"/>
      <c r="T239" s="202"/>
      <c r="AT239" s="203" t="s">
        <v>161</v>
      </c>
      <c r="AU239" s="203" t="s">
        <v>82</v>
      </c>
      <c r="AV239" s="13" t="s">
        <v>82</v>
      </c>
      <c r="AW239" s="13" t="s">
        <v>33</v>
      </c>
      <c r="AX239" s="13" t="s">
        <v>80</v>
      </c>
      <c r="AY239" s="203" t="s">
        <v>145</v>
      </c>
    </row>
    <row r="240" spans="1:65" s="2" customFormat="1" ht="24.2" customHeight="1">
      <c r="A240" s="35"/>
      <c r="B240" s="36"/>
      <c r="C240" s="174" t="s">
        <v>569</v>
      </c>
      <c r="D240" s="174" t="s">
        <v>148</v>
      </c>
      <c r="E240" s="175" t="s">
        <v>570</v>
      </c>
      <c r="F240" s="176" t="s">
        <v>571</v>
      </c>
      <c r="G240" s="177" t="s">
        <v>156</v>
      </c>
      <c r="H240" s="178">
        <v>2.59</v>
      </c>
      <c r="I240" s="179"/>
      <c r="J240" s="180">
        <f>ROUND(I240*H240,2)</f>
        <v>0</v>
      </c>
      <c r="K240" s="176" t="s">
        <v>157</v>
      </c>
      <c r="L240" s="40"/>
      <c r="M240" s="181" t="s">
        <v>19</v>
      </c>
      <c r="N240" s="182" t="s">
        <v>43</v>
      </c>
      <c r="O240" s="65"/>
      <c r="P240" s="183">
        <f>O240*H240</f>
        <v>0</v>
      </c>
      <c r="Q240" s="183">
        <v>0</v>
      </c>
      <c r="R240" s="183">
        <f>Q240*H240</f>
        <v>0</v>
      </c>
      <c r="S240" s="183">
        <v>0</v>
      </c>
      <c r="T240" s="18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85" t="s">
        <v>152</v>
      </c>
      <c r="AT240" s="185" t="s">
        <v>148</v>
      </c>
      <c r="AU240" s="185" t="s">
        <v>82</v>
      </c>
      <c r="AY240" s="18" t="s">
        <v>145</v>
      </c>
      <c r="BE240" s="186">
        <f>IF(N240="základní",J240,0)</f>
        <v>0</v>
      </c>
      <c r="BF240" s="186">
        <f>IF(N240="snížená",J240,0)</f>
        <v>0</v>
      </c>
      <c r="BG240" s="186">
        <f>IF(N240="zákl. přenesená",J240,0)</f>
        <v>0</v>
      </c>
      <c r="BH240" s="186">
        <f>IF(N240="sníž. přenesená",J240,0)</f>
        <v>0</v>
      </c>
      <c r="BI240" s="186">
        <f>IF(N240="nulová",J240,0)</f>
        <v>0</v>
      </c>
      <c r="BJ240" s="18" t="s">
        <v>80</v>
      </c>
      <c r="BK240" s="186">
        <f>ROUND(I240*H240,2)</f>
        <v>0</v>
      </c>
      <c r="BL240" s="18" t="s">
        <v>152</v>
      </c>
      <c r="BM240" s="185" t="s">
        <v>572</v>
      </c>
    </row>
    <row r="241" spans="1:65" s="2" customFormat="1" ht="11.25">
      <c r="A241" s="35"/>
      <c r="B241" s="36"/>
      <c r="C241" s="37"/>
      <c r="D241" s="187" t="s">
        <v>159</v>
      </c>
      <c r="E241" s="37"/>
      <c r="F241" s="188" t="s">
        <v>573</v>
      </c>
      <c r="G241" s="37"/>
      <c r="H241" s="37"/>
      <c r="I241" s="189"/>
      <c r="J241" s="37"/>
      <c r="K241" s="37"/>
      <c r="L241" s="40"/>
      <c r="M241" s="190"/>
      <c r="N241" s="191"/>
      <c r="O241" s="65"/>
      <c r="P241" s="65"/>
      <c r="Q241" s="65"/>
      <c r="R241" s="65"/>
      <c r="S241" s="65"/>
      <c r="T241" s="66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8" t="s">
        <v>159</v>
      </c>
      <c r="AU241" s="18" t="s">
        <v>82</v>
      </c>
    </row>
    <row r="242" spans="1:65" s="2" customFormat="1" ht="24.2" customHeight="1">
      <c r="A242" s="35"/>
      <c r="B242" s="36"/>
      <c r="C242" s="174" t="s">
        <v>574</v>
      </c>
      <c r="D242" s="174" t="s">
        <v>148</v>
      </c>
      <c r="E242" s="175" t="s">
        <v>575</v>
      </c>
      <c r="F242" s="176" t="s">
        <v>576</v>
      </c>
      <c r="G242" s="177" t="s">
        <v>251</v>
      </c>
      <c r="H242" s="178">
        <v>2.3E-2</v>
      </c>
      <c r="I242" s="179"/>
      <c r="J242" s="180">
        <f>ROUND(I242*H242,2)</f>
        <v>0</v>
      </c>
      <c r="K242" s="176" t="s">
        <v>157</v>
      </c>
      <c r="L242" s="40"/>
      <c r="M242" s="181" t="s">
        <v>19</v>
      </c>
      <c r="N242" s="182" t="s">
        <v>43</v>
      </c>
      <c r="O242" s="65"/>
      <c r="P242" s="183">
        <f>O242*H242</f>
        <v>0</v>
      </c>
      <c r="Q242" s="183">
        <v>1.10907</v>
      </c>
      <c r="R242" s="183">
        <f>Q242*H242</f>
        <v>2.5508610000000001E-2</v>
      </c>
      <c r="S242" s="183">
        <v>0</v>
      </c>
      <c r="T242" s="184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85" t="s">
        <v>152</v>
      </c>
      <c r="AT242" s="185" t="s">
        <v>148</v>
      </c>
      <c r="AU242" s="185" t="s">
        <v>82</v>
      </c>
      <c r="AY242" s="18" t="s">
        <v>145</v>
      </c>
      <c r="BE242" s="186">
        <f>IF(N242="základní",J242,0)</f>
        <v>0</v>
      </c>
      <c r="BF242" s="186">
        <f>IF(N242="snížená",J242,0)</f>
        <v>0</v>
      </c>
      <c r="BG242" s="186">
        <f>IF(N242="zákl. přenesená",J242,0)</f>
        <v>0</v>
      </c>
      <c r="BH242" s="186">
        <f>IF(N242="sníž. přenesená",J242,0)</f>
        <v>0</v>
      </c>
      <c r="BI242" s="186">
        <f>IF(N242="nulová",J242,0)</f>
        <v>0</v>
      </c>
      <c r="BJ242" s="18" t="s">
        <v>80</v>
      </c>
      <c r="BK242" s="186">
        <f>ROUND(I242*H242,2)</f>
        <v>0</v>
      </c>
      <c r="BL242" s="18" t="s">
        <v>152</v>
      </c>
      <c r="BM242" s="185" t="s">
        <v>577</v>
      </c>
    </row>
    <row r="243" spans="1:65" s="2" customFormat="1" ht="11.25">
      <c r="A243" s="35"/>
      <c r="B243" s="36"/>
      <c r="C243" s="37"/>
      <c r="D243" s="187" t="s">
        <v>159</v>
      </c>
      <c r="E243" s="37"/>
      <c r="F243" s="188" t="s">
        <v>578</v>
      </c>
      <c r="G243" s="37"/>
      <c r="H243" s="37"/>
      <c r="I243" s="189"/>
      <c r="J243" s="37"/>
      <c r="K243" s="37"/>
      <c r="L243" s="40"/>
      <c r="M243" s="190"/>
      <c r="N243" s="191"/>
      <c r="O243" s="65"/>
      <c r="P243" s="65"/>
      <c r="Q243" s="65"/>
      <c r="R243" s="65"/>
      <c r="S243" s="65"/>
      <c r="T243" s="66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8" t="s">
        <v>159</v>
      </c>
      <c r="AU243" s="18" t="s">
        <v>82</v>
      </c>
    </row>
    <row r="244" spans="1:65" s="14" customFormat="1" ht="11.25">
      <c r="B244" s="204"/>
      <c r="C244" s="205"/>
      <c r="D244" s="194" t="s">
        <v>161</v>
      </c>
      <c r="E244" s="206" t="s">
        <v>19</v>
      </c>
      <c r="F244" s="207" t="s">
        <v>579</v>
      </c>
      <c r="G244" s="205"/>
      <c r="H244" s="206" t="s">
        <v>19</v>
      </c>
      <c r="I244" s="208"/>
      <c r="J244" s="205"/>
      <c r="K244" s="205"/>
      <c r="L244" s="209"/>
      <c r="M244" s="210"/>
      <c r="N244" s="211"/>
      <c r="O244" s="211"/>
      <c r="P244" s="211"/>
      <c r="Q244" s="211"/>
      <c r="R244" s="211"/>
      <c r="S244" s="211"/>
      <c r="T244" s="212"/>
      <c r="AT244" s="213" t="s">
        <v>161</v>
      </c>
      <c r="AU244" s="213" t="s">
        <v>82</v>
      </c>
      <c r="AV244" s="14" t="s">
        <v>80</v>
      </c>
      <c r="AW244" s="14" t="s">
        <v>33</v>
      </c>
      <c r="AX244" s="14" t="s">
        <v>72</v>
      </c>
      <c r="AY244" s="213" t="s">
        <v>145</v>
      </c>
    </row>
    <row r="245" spans="1:65" s="13" customFormat="1" ht="11.25">
      <c r="B245" s="192"/>
      <c r="C245" s="193"/>
      <c r="D245" s="194" t="s">
        <v>161</v>
      </c>
      <c r="E245" s="195" t="s">
        <v>19</v>
      </c>
      <c r="F245" s="196" t="s">
        <v>580</v>
      </c>
      <c r="G245" s="193"/>
      <c r="H245" s="197">
        <v>2.3E-2</v>
      </c>
      <c r="I245" s="198"/>
      <c r="J245" s="193"/>
      <c r="K245" s="193"/>
      <c r="L245" s="199"/>
      <c r="M245" s="200"/>
      <c r="N245" s="201"/>
      <c r="O245" s="201"/>
      <c r="P245" s="201"/>
      <c r="Q245" s="201"/>
      <c r="R245" s="201"/>
      <c r="S245" s="201"/>
      <c r="T245" s="202"/>
      <c r="AT245" s="203" t="s">
        <v>161</v>
      </c>
      <c r="AU245" s="203" t="s">
        <v>82</v>
      </c>
      <c r="AV245" s="13" t="s">
        <v>82</v>
      </c>
      <c r="AW245" s="13" t="s">
        <v>33</v>
      </c>
      <c r="AX245" s="13" t="s">
        <v>80</v>
      </c>
      <c r="AY245" s="203" t="s">
        <v>145</v>
      </c>
    </row>
    <row r="246" spans="1:65" s="12" customFormat="1" ht="22.9" customHeight="1">
      <c r="B246" s="158"/>
      <c r="C246" s="159"/>
      <c r="D246" s="160" t="s">
        <v>71</v>
      </c>
      <c r="E246" s="172" t="s">
        <v>191</v>
      </c>
      <c r="F246" s="172" t="s">
        <v>581</v>
      </c>
      <c r="G246" s="159"/>
      <c r="H246" s="159"/>
      <c r="I246" s="162"/>
      <c r="J246" s="173">
        <f>BK246</f>
        <v>0</v>
      </c>
      <c r="K246" s="159"/>
      <c r="L246" s="164"/>
      <c r="M246" s="165"/>
      <c r="N246" s="166"/>
      <c r="O246" s="166"/>
      <c r="P246" s="167">
        <f>SUM(P247:P381)</f>
        <v>0</v>
      </c>
      <c r="Q246" s="166"/>
      <c r="R246" s="167">
        <f>SUM(R247:R381)</f>
        <v>12.861658540000002</v>
      </c>
      <c r="S246" s="166"/>
      <c r="T246" s="168">
        <f>SUM(T247:T381)</f>
        <v>0</v>
      </c>
      <c r="AR246" s="169" t="s">
        <v>80</v>
      </c>
      <c r="AT246" s="170" t="s">
        <v>71</v>
      </c>
      <c r="AU246" s="170" t="s">
        <v>80</v>
      </c>
      <c r="AY246" s="169" t="s">
        <v>145</v>
      </c>
      <c r="BK246" s="171">
        <f>SUM(BK247:BK381)</f>
        <v>0</v>
      </c>
    </row>
    <row r="247" spans="1:65" s="2" customFormat="1" ht="37.9" customHeight="1">
      <c r="A247" s="35"/>
      <c r="B247" s="36"/>
      <c r="C247" s="174" t="s">
        <v>582</v>
      </c>
      <c r="D247" s="174" t="s">
        <v>148</v>
      </c>
      <c r="E247" s="175" t="s">
        <v>583</v>
      </c>
      <c r="F247" s="176" t="s">
        <v>584</v>
      </c>
      <c r="G247" s="177" t="s">
        <v>156</v>
      </c>
      <c r="H247" s="178">
        <v>1.133</v>
      </c>
      <c r="I247" s="179"/>
      <c r="J247" s="180">
        <f>ROUND(I247*H247,2)</f>
        <v>0</v>
      </c>
      <c r="K247" s="176" t="s">
        <v>157</v>
      </c>
      <c r="L247" s="40"/>
      <c r="M247" s="181" t="s">
        <v>19</v>
      </c>
      <c r="N247" s="182" t="s">
        <v>43</v>
      </c>
      <c r="O247" s="65"/>
      <c r="P247" s="183">
        <f>O247*H247</f>
        <v>0</v>
      </c>
      <c r="Q247" s="183">
        <v>2.0999999999999999E-3</v>
      </c>
      <c r="R247" s="183">
        <f>Q247*H247</f>
        <v>2.3793E-3</v>
      </c>
      <c r="S247" s="183">
        <v>0</v>
      </c>
      <c r="T247" s="184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5" t="s">
        <v>152</v>
      </c>
      <c r="AT247" s="185" t="s">
        <v>148</v>
      </c>
      <c r="AU247" s="185" t="s">
        <v>82</v>
      </c>
      <c r="AY247" s="18" t="s">
        <v>145</v>
      </c>
      <c r="BE247" s="186">
        <f>IF(N247="základní",J247,0)</f>
        <v>0</v>
      </c>
      <c r="BF247" s="186">
        <f>IF(N247="snížená",J247,0)</f>
        <v>0</v>
      </c>
      <c r="BG247" s="186">
        <f>IF(N247="zákl. přenesená",J247,0)</f>
        <v>0</v>
      </c>
      <c r="BH247" s="186">
        <f>IF(N247="sníž. přenesená",J247,0)</f>
        <v>0</v>
      </c>
      <c r="BI247" s="186">
        <f>IF(N247="nulová",J247,0)</f>
        <v>0</v>
      </c>
      <c r="BJ247" s="18" t="s">
        <v>80</v>
      </c>
      <c r="BK247" s="186">
        <f>ROUND(I247*H247,2)</f>
        <v>0</v>
      </c>
      <c r="BL247" s="18" t="s">
        <v>152</v>
      </c>
      <c r="BM247" s="185" t="s">
        <v>585</v>
      </c>
    </row>
    <row r="248" spans="1:65" s="2" customFormat="1" ht="11.25">
      <c r="A248" s="35"/>
      <c r="B248" s="36"/>
      <c r="C248" s="37"/>
      <c r="D248" s="187" t="s">
        <v>159</v>
      </c>
      <c r="E248" s="37"/>
      <c r="F248" s="188" t="s">
        <v>586</v>
      </c>
      <c r="G248" s="37"/>
      <c r="H248" s="37"/>
      <c r="I248" s="189"/>
      <c r="J248" s="37"/>
      <c r="K248" s="37"/>
      <c r="L248" s="40"/>
      <c r="M248" s="190"/>
      <c r="N248" s="191"/>
      <c r="O248" s="65"/>
      <c r="P248" s="65"/>
      <c r="Q248" s="65"/>
      <c r="R248" s="65"/>
      <c r="S248" s="65"/>
      <c r="T248" s="66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8" t="s">
        <v>159</v>
      </c>
      <c r="AU248" s="18" t="s">
        <v>82</v>
      </c>
    </row>
    <row r="249" spans="1:65" s="14" customFormat="1" ht="11.25">
      <c r="B249" s="204"/>
      <c r="C249" s="205"/>
      <c r="D249" s="194" t="s">
        <v>161</v>
      </c>
      <c r="E249" s="206" t="s">
        <v>19</v>
      </c>
      <c r="F249" s="207" t="s">
        <v>587</v>
      </c>
      <c r="G249" s="205"/>
      <c r="H249" s="206" t="s">
        <v>19</v>
      </c>
      <c r="I249" s="208"/>
      <c r="J249" s="205"/>
      <c r="K249" s="205"/>
      <c r="L249" s="209"/>
      <c r="M249" s="210"/>
      <c r="N249" s="211"/>
      <c r="O249" s="211"/>
      <c r="P249" s="211"/>
      <c r="Q249" s="211"/>
      <c r="R249" s="211"/>
      <c r="S249" s="211"/>
      <c r="T249" s="212"/>
      <c r="AT249" s="213" t="s">
        <v>161</v>
      </c>
      <c r="AU249" s="213" t="s">
        <v>82</v>
      </c>
      <c r="AV249" s="14" t="s">
        <v>80</v>
      </c>
      <c r="AW249" s="14" t="s">
        <v>33</v>
      </c>
      <c r="AX249" s="14" t="s">
        <v>72</v>
      </c>
      <c r="AY249" s="213" t="s">
        <v>145</v>
      </c>
    </row>
    <row r="250" spans="1:65" s="13" customFormat="1" ht="11.25">
      <c r="B250" s="192"/>
      <c r="C250" s="193"/>
      <c r="D250" s="194" t="s">
        <v>161</v>
      </c>
      <c r="E250" s="195" t="s">
        <v>19</v>
      </c>
      <c r="F250" s="196" t="s">
        <v>588</v>
      </c>
      <c r="G250" s="193"/>
      <c r="H250" s="197">
        <v>0.154</v>
      </c>
      <c r="I250" s="198"/>
      <c r="J250" s="193"/>
      <c r="K250" s="193"/>
      <c r="L250" s="199"/>
      <c r="M250" s="200"/>
      <c r="N250" s="201"/>
      <c r="O250" s="201"/>
      <c r="P250" s="201"/>
      <c r="Q250" s="201"/>
      <c r="R250" s="201"/>
      <c r="S250" s="201"/>
      <c r="T250" s="202"/>
      <c r="AT250" s="203" t="s">
        <v>161</v>
      </c>
      <c r="AU250" s="203" t="s">
        <v>82</v>
      </c>
      <c r="AV250" s="13" t="s">
        <v>82</v>
      </c>
      <c r="AW250" s="13" t="s">
        <v>33</v>
      </c>
      <c r="AX250" s="13" t="s">
        <v>72</v>
      </c>
      <c r="AY250" s="203" t="s">
        <v>145</v>
      </c>
    </row>
    <row r="251" spans="1:65" s="13" customFormat="1" ht="11.25">
      <c r="B251" s="192"/>
      <c r="C251" s="193"/>
      <c r="D251" s="194" t="s">
        <v>161</v>
      </c>
      <c r="E251" s="195" t="s">
        <v>19</v>
      </c>
      <c r="F251" s="196" t="s">
        <v>589</v>
      </c>
      <c r="G251" s="193"/>
      <c r="H251" s="197">
        <v>0.57599999999999996</v>
      </c>
      <c r="I251" s="198"/>
      <c r="J251" s="193"/>
      <c r="K251" s="193"/>
      <c r="L251" s="199"/>
      <c r="M251" s="200"/>
      <c r="N251" s="201"/>
      <c r="O251" s="201"/>
      <c r="P251" s="201"/>
      <c r="Q251" s="201"/>
      <c r="R251" s="201"/>
      <c r="S251" s="201"/>
      <c r="T251" s="202"/>
      <c r="AT251" s="203" t="s">
        <v>161</v>
      </c>
      <c r="AU251" s="203" t="s">
        <v>82</v>
      </c>
      <c r="AV251" s="13" t="s">
        <v>82</v>
      </c>
      <c r="AW251" s="13" t="s">
        <v>33</v>
      </c>
      <c r="AX251" s="13" t="s">
        <v>72</v>
      </c>
      <c r="AY251" s="203" t="s">
        <v>145</v>
      </c>
    </row>
    <row r="252" spans="1:65" s="13" customFormat="1" ht="11.25">
      <c r="B252" s="192"/>
      <c r="C252" s="193"/>
      <c r="D252" s="194" t="s">
        <v>161</v>
      </c>
      <c r="E252" s="195" t="s">
        <v>19</v>
      </c>
      <c r="F252" s="196" t="s">
        <v>590</v>
      </c>
      <c r="G252" s="193"/>
      <c r="H252" s="197">
        <v>0.40300000000000002</v>
      </c>
      <c r="I252" s="198"/>
      <c r="J252" s="193"/>
      <c r="K252" s="193"/>
      <c r="L252" s="199"/>
      <c r="M252" s="200"/>
      <c r="N252" s="201"/>
      <c r="O252" s="201"/>
      <c r="P252" s="201"/>
      <c r="Q252" s="201"/>
      <c r="R252" s="201"/>
      <c r="S252" s="201"/>
      <c r="T252" s="202"/>
      <c r="AT252" s="203" t="s">
        <v>161</v>
      </c>
      <c r="AU252" s="203" t="s">
        <v>82</v>
      </c>
      <c r="AV252" s="13" t="s">
        <v>82</v>
      </c>
      <c r="AW252" s="13" t="s">
        <v>33</v>
      </c>
      <c r="AX252" s="13" t="s">
        <v>72</v>
      </c>
      <c r="AY252" s="203" t="s">
        <v>145</v>
      </c>
    </row>
    <row r="253" spans="1:65" s="15" customFormat="1" ht="11.25">
      <c r="B253" s="214"/>
      <c r="C253" s="215"/>
      <c r="D253" s="194" t="s">
        <v>161</v>
      </c>
      <c r="E253" s="216" t="s">
        <v>19</v>
      </c>
      <c r="F253" s="217" t="s">
        <v>176</v>
      </c>
      <c r="G253" s="215"/>
      <c r="H253" s="218">
        <v>1.133</v>
      </c>
      <c r="I253" s="219"/>
      <c r="J253" s="215"/>
      <c r="K253" s="215"/>
      <c r="L253" s="220"/>
      <c r="M253" s="221"/>
      <c r="N253" s="222"/>
      <c r="O253" s="222"/>
      <c r="P253" s="222"/>
      <c r="Q253" s="222"/>
      <c r="R253" s="222"/>
      <c r="S253" s="222"/>
      <c r="T253" s="223"/>
      <c r="AT253" s="224" t="s">
        <v>161</v>
      </c>
      <c r="AU253" s="224" t="s">
        <v>82</v>
      </c>
      <c r="AV253" s="15" t="s">
        <v>152</v>
      </c>
      <c r="AW253" s="15" t="s">
        <v>33</v>
      </c>
      <c r="AX253" s="15" t="s">
        <v>80</v>
      </c>
      <c r="AY253" s="224" t="s">
        <v>145</v>
      </c>
    </row>
    <row r="254" spans="1:65" s="2" customFormat="1" ht="21.75" customHeight="1">
      <c r="A254" s="35"/>
      <c r="B254" s="36"/>
      <c r="C254" s="174" t="s">
        <v>591</v>
      </c>
      <c r="D254" s="174" t="s">
        <v>148</v>
      </c>
      <c r="E254" s="175" t="s">
        <v>592</v>
      </c>
      <c r="F254" s="176" t="s">
        <v>593</v>
      </c>
      <c r="G254" s="177" t="s">
        <v>156</v>
      </c>
      <c r="H254" s="178">
        <v>54.902999999999999</v>
      </c>
      <c r="I254" s="179"/>
      <c r="J254" s="180">
        <f>ROUND(I254*H254,2)</f>
        <v>0</v>
      </c>
      <c r="K254" s="176" t="s">
        <v>157</v>
      </c>
      <c r="L254" s="40"/>
      <c r="M254" s="181" t="s">
        <v>19</v>
      </c>
      <c r="N254" s="182" t="s">
        <v>43</v>
      </c>
      <c r="O254" s="65"/>
      <c r="P254" s="183">
        <f>O254*H254</f>
        <v>0</v>
      </c>
      <c r="Q254" s="183">
        <v>7.3499999999999998E-3</v>
      </c>
      <c r="R254" s="183">
        <f>Q254*H254</f>
        <v>0.40353704999999995</v>
      </c>
      <c r="S254" s="183">
        <v>0</v>
      </c>
      <c r="T254" s="184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85" t="s">
        <v>152</v>
      </c>
      <c r="AT254" s="185" t="s">
        <v>148</v>
      </c>
      <c r="AU254" s="185" t="s">
        <v>82</v>
      </c>
      <c r="AY254" s="18" t="s">
        <v>145</v>
      </c>
      <c r="BE254" s="186">
        <f>IF(N254="základní",J254,0)</f>
        <v>0</v>
      </c>
      <c r="BF254" s="186">
        <f>IF(N254="snížená",J254,0)</f>
        <v>0</v>
      </c>
      <c r="BG254" s="186">
        <f>IF(N254="zákl. přenesená",J254,0)</f>
        <v>0</v>
      </c>
      <c r="BH254" s="186">
        <f>IF(N254="sníž. přenesená",J254,0)</f>
        <v>0</v>
      </c>
      <c r="BI254" s="186">
        <f>IF(N254="nulová",J254,0)</f>
        <v>0</v>
      </c>
      <c r="BJ254" s="18" t="s">
        <v>80</v>
      </c>
      <c r="BK254" s="186">
        <f>ROUND(I254*H254,2)</f>
        <v>0</v>
      </c>
      <c r="BL254" s="18" t="s">
        <v>152</v>
      </c>
      <c r="BM254" s="185" t="s">
        <v>594</v>
      </c>
    </row>
    <row r="255" spans="1:65" s="2" customFormat="1" ht="11.25">
      <c r="A255" s="35"/>
      <c r="B255" s="36"/>
      <c r="C255" s="37"/>
      <c r="D255" s="187" t="s">
        <v>159</v>
      </c>
      <c r="E255" s="37"/>
      <c r="F255" s="188" t="s">
        <v>595</v>
      </c>
      <c r="G255" s="37"/>
      <c r="H255" s="37"/>
      <c r="I255" s="189"/>
      <c r="J255" s="37"/>
      <c r="K255" s="37"/>
      <c r="L255" s="40"/>
      <c r="M255" s="190"/>
      <c r="N255" s="191"/>
      <c r="O255" s="65"/>
      <c r="P255" s="65"/>
      <c r="Q255" s="65"/>
      <c r="R255" s="65"/>
      <c r="S255" s="65"/>
      <c r="T255" s="66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8" t="s">
        <v>159</v>
      </c>
      <c r="AU255" s="18" t="s">
        <v>82</v>
      </c>
    </row>
    <row r="256" spans="1:65" s="14" customFormat="1" ht="11.25">
      <c r="B256" s="204"/>
      <c r="C256" s="205"/>
      <c r="D256" s="194" t="s">
        <v>161</v>
      </c>
      <c r="E256" s="206" t="s">
        <v>19</v>
      </c>
      <c r="F256" s="207" t="s">
        <v>596</v>
      </c>
      <c r="G256" s="205"/>
      <c r="H256" s="206" t="s">
        <v>19</v>
      </c>
      <c r="I256" s="208"/>
      <c r="J256" s="205"/>
      <c r="K256" s="205"/>
      <c r="L256" s="209"/>
      <c r="M256" s="210"/>
      <c r="N256" s="211"/>
      <c r="O256" s="211"/>
      <c r="P256" s="211"/>
      <c r="Q256" s="211"/>
      <c r="R256" s="211"/>
      <c r="S256" s="211"/>
      <c r="T256" s="212"/>
      <c r="AT256" s="213" t="s">
        <v>161</v>
      </c>
      <c r="AU256" s="213" t="s">
        <v>82</v>
      </c>
      <c r="AV256" s="14" t="s">
        <v>80</v>
      </c>
      <c r="AW256" s="14" t="s">
        <v>33</v>
      </c>
      <c r="AX256" s="14" t="s">
        <v>72</v>
      </c>
      <c r="AY256" s="213" t="s">
        <v>145</v>
      </c>
    </row>
    <row r="257" spans="1:65" s="13" customFormat="1" ht="11.25">
      <c r="B257" s="192"/>
      <c r="C257" s="193"/>
      <c r="D257" s="194" t="s">
        <v>161</v>
      </c>
      <c r="E257" s="195" t="s">
        <v>19</v>
      </c>
      <c r="F257" s="196" t="s">
        <v>597</v>
      </c>
      <c r="G257" s="193"/>
      <c r="H257" s="197">
        <v>1.89</v>
      </c>
      <c r="I257" s="198"/>
      <c r="J257" s="193"/>
      <c r="K257" s="193"/>
      <c r="L257" s="199"/>
      <c r="M257" s="200"/>
      <c r="N257" s="201"/>
      <c r="O257" s="201"/>
      <c r="P257" s="201"/>
      <c r="Q257" s="201"/>
      <c r="R257" s="201"/>
      <c r="S257" s="201"/>
      <c r="T257" s="202"/>
      <c r="AT257" s="203" t="s">
        <v>161</v>
      </c>
      <c r="AU257" s="203" t="s">
        <v>82</v>
      </c>
      <c r="AV257" s="13" t="s">
        <v>82</v>
      </c>
      <c r="AW257" s="13" t="s">
        <v>33</v>
      </c>
      <c r="AX257" s="13" t="s">
        <v>72</v>
      </c>
      <c r="AY257" s="203" t="s">
        <v>145</v>
      </c>
    </row>
    <row r="258" spans="1:65" s="13" customFormat="1" ht="11.25">
      <c r="B258" s="192"/>
      <c r="C258" s="193"/>
      <c r="D258" s="194" t="s">
        <v>161</v>
      </c>
      <c r="E258" s="195" t="s">
        <v>19</v>
      </c>
      <c r="F258" s="196" t="s">
        <v>598</v>
      </c>
      <c r="G258" s="193"/>
      <c r="H258" s="197">
        <v>1.413</v>
      </c>
      <c r="I258" s="198"/>
      <c r="J258" s="193"/>
      <c r="K258" s="193"/>
      <c r="L258" s="199"/>
      <c r="M258" s="200"/>
      <c r="N258" s="201"/>
      <c r="O258" s="201"/>
      <c r="P258" s="201"/>
      <c r="Q258" s="201"/>
      <c r="R258" s="201"/>
      <c r="S258" s="201"/>
      <c r="T258" s="202"/>
      <c r="AT258" s="203" t="s">
        <v>161</v>
      </c>
      <c r="AU258" s="203" t="s">
        <v>82</v>
      </c>
      <c r="AV258" s="13" t="s">
        <v>82</v>
      </c>
      <c r="AW258" s="13" t="s">
        <v>33</v>
      </c>
      <c r="AX258" s="13" t="s">
        <v>72</v>
      </c>
      <c r="AY258" s="203" t="s">
        <v>145</v>
      </c>
    </row>
    <row r="259" spans="1:65" s="14" customFormat="1" ht="11.25">
      <c r="B259" s="204"/>
      <c r="C259" s="205"/>
      <c r="D259" s="194" t="s">
        <v>161</v>
      </c>
      <c r="E259" s="206" t="s">
        <v>19</v>
      </c>
      <c r="F259" s="207" t="s">
        <v>599</v>
      </c>
      <c r="G259" s="205"/>
      <c r="H259" s="206" t="s">
        <v>19</v>
      </c>
      <c r="I259" s="208"/>
      <c r="J259" s="205"/>
      <c r="K259" s="205"/>
      <c r="L259" s="209"/>
      <c r="M259" s="210"/>
      <c r="N259" s="211"/>
      <c r="O259" s="211"/>
      <c r="P259" s="211"/>
      <c r="Q259" s="211"/>
      <c r="R259" s="211"/>
      <c r="S259" s="211"/>
      <c r="T259" s="212"/>
      <c r="AT259" s="213" t="s">
        <v>161</v>
      </c>
      <c r="AU259" s="213" t="s">
        <v>82</v>
      </c>
      <c r="AV259" s="14" t="s">
        <v>80</v>
      </c>
      <c r="AW259" s="14" t="s">
        <v>33</v>
      </c>
      <c r="AX259" s="14" t="s">
        <v>72</v>
      </c>
      <c r="AY259" s="213" t="s">
        <v>145</v>
      </c>
    </row>
    <row r="260" spans="1:65" s="14" customFormat="1" ht="11.25">
      <c r="B260" s="204"/>
      <c r="C260" s="205"/>
      <c r="D260" s="194" t="s">
        <v>161</v>
      </c>
      <c r="E260" s="206" t="s">
        <v>19</v>
      </c>
      <c r="F260" s="207" t="s">
        <v>475</v>
      </c>
      <c r="G260" s="205"/>
      <c r="H260" s="206" t="s">
        <v>19</v>
      </c>
      <c r="I260" s="208"/>
      <c r="J260" s="205"/>
      <c r="K260" s="205"/>
      <c r="L260" s="209"/>
      <c r="M260" s="210"/>
      <c r="N260" s="211"/>
      <c r="O260" s="211"/>
      <c r="P260" s="211"/>
      <c r="Q260" s="211"/>
      <c r="R260" s="211"/>
      <c r="S260" s="211"/>
      <c r="T260" s="212"/>
      <c r="AT260" s="213" t="s">
        <v>161</v>
      </c>
      <c r="AU260" s="213" t="s">
        <v>82</v>
      </c>
      <c r="AV260" s="14" t="s">
        <v>80</v>
      </c>
      <c r="AW260" s="14" t="s">
        <v>33</v>
      </c>
      <c r="AX260" s="14" t="s">
        <v>72</v>
      </c>
      <c r="AY260" s="213" t="s">
        <v>145</v>
      </c>
    </row>
    <row r="261" spans="1:65" s="13" customFormat="1" ht="11.25">
      <c r="B261" s="192"/>
      <c r="C261" s="193"/>
      <c r="D261" s="194" t="s">
        <v>161</v>
      </c>
      <c r="E261" s="195" t="s">
        <v>19</v>
      </c>
      <c r="F261" s="196" t="s">
        <v>600</v>
      </c>
      <c r="G261" s="193"/>
      <c r="H261" s="197">
        <v>6.4</v>
      </c>
      <c r="I261" s="198"/>
      <c r="J261" s="193"/>
      <c r="K261" s="193"/>
      <c r="L261" s="199"/>
      <c r="M261" s="200"/>
      <c r="N261" s="201"/>
      <c r="O261" s="201"/>
      <c r="P261" s="201"/>
      <c r="Q261" s="201"/>
      <c r="R261" s="201"/>
      <c r="S261" s="201"/>
      <c r="T261" s="202"/>
      <c r="AT261" s="203" t="s">
        <v>161</v>
      </c>
      <c r="AU261" s="203" t="s">
        <v>82</v>
      </c>
      <c r="AV261" s="13" t="s">
        <v>82</v>
      </c>
      <c r="AW261" s="13" t="s">
        <v>33</v>
      </c>
      <c r="AX261" s="13" t="s">
        <v>72</v>
      </c>
      <c r="AY261" s="203" t="s">
        <v>145</v>
      </c>
    </row>
    <row r="262" spans="1:65" s="14" customFormat="1" ht="11.25">
      <c r="B262" s="204"/>
      <c r="C262" s="205"/>
      <c r="D262" s="194" t="s">
        <v>161</v>
      </c>
      <c r="E262" s="206" t="s">
        <v>19</v>
      </c>
      <c r="F262" s="207" t="s">
        <v>481</v>
      </c>
      <c r="G262" s="205"/>
      <c r="H262" s="206" t="s">
        <v>19</v>
      </c>
      <c r="I262" s="208"/>
      <c r="J262" s="205"/>
      <c r="K262" s="205"/>
      <c r="L262" s="209"/>
      <c r="M262" s="210"/>
      <c r="N262" s="211"/>
      <c r="O262" s="211"/>
      <c r="P262" s="211"/>
      <c r="Q262" s="211"/>
      <c r="R262" s="211"/>
      <c r="S262" s="211"/>
      <c r="T262" s="212"/>
      <c r="AT262" s="213" t="s">
        <v>161</v>
      </c>
      <c r="AU262" s="213" t="s">
        <v>82</v>
      </c>
      <c r="AV262" s="14" t="s">
        <v>80</v>
      </c>
      <c r="AW262" s="14" t="s">
        <v>33</v>
      </c>
      <c r="AX262" s="14" t="s">
        <v>72</v>
      </c>
      <c r="AY262" s="213" t="s">
        <v>145</v>
      </c>
    </row>
    <row r="263" spans="1:65" s="13" customFormat="1" ht="11.25">
      <c r="B263" s="192"/>
      <c r="C263" s="193"/>
      <c r="D263" s="194" t="s">
        <v>161</v>
      </c>
      <c r="E263" s="195" t="s">
        <v>19</v>
      </c>
      <c r="F263" s="196" t="s">
        <v>216</v>
      </c>
      <c r="G263" s="193"/>
      <c r="H263" s="197">
        <v>1.35</v>
      </c>
      <c r="I263" s="198"/>
      <c r="J263" s="193"/>
      <c r="K263" s="193"/>
      <c r="L263" s="199"/>
      <c r="M263" s="200"/>
      <c r="N263" s="201"/>
      <c r="O263" s="201"/>
      <c r="P263" s="201"/>
      <c r="Q263" s="201"/>
      <c r="R263" s="201"/>
      <c r="S263" s="201"/>
      <c r="T263" s="202"/>
      <c r="AT263" s="203" t="s">
        <v>161</v>
      </c>
      <c r="AU263" s="203" t="s">
        <v>82</v>
      </c>
      <c r="AV263" s="13" t="s">
        <v>82</v>
      </c>
      <c r="AW263" s="13" t="s">
        <v>33</v>
      </c>
      <c r="AX263" s="13" t="s">
        <v>72</v>
      </c>
      <c r="AY263" s="203" t="s">
        <v>145</v>
      </c>
    </row>
    <row r="264" spans="1:65" s="14" customFormat="1" ht="11.25">
      <c r="B264" s="204"/>
      <c r="C264" s="205"/>
      <c r="D264" s="194" t="s">
        <v>161</v>
      </c>
      <c r="E264" s="206" t="s">
        <v>19</v>
      </c>
      <c r="F264" s="207" t="s">
        <v>486</v>
      </c>
      <c r="G264" s="205"/>
      <c r="H264" s="206" t="s">
        <v>19</v>
      </c>
      <c r="I264" s="208"/>
      <c r="J264" s="205"/>
      <c r="K264" s="205"/>
      <c r="L264" s="209"/>
      <c r="M264" s="210"/>
      <c r="N264" s="211"/>
      <c r="O264" s="211"/>
      <c r="P264" s="211"/>
      <c r="Q264" s="211"/>
      <c r="R264" s="211"/>
      <c r="S264" s="211"/>
      <c r="T264" s="212"/>
      <c r="AT264" s="213" t="s">
        <v>161</v>
      </c>
      <c r="AU264" s="213" t="s">
        <v>82</v>
      </c>
      <c r="AV264" s="14" t="s">
        <v>80</v>
      </c>
      <c r="AW264" s="14" t="s">
        <v>33</v>
      </c>
      <c r="AX264" s="14" t="s">
        <v>72</v>
      </c>
      <c r="AY264" s="213" t="s">
        <v>145</v>
      </c>
    </row>
    <row r="265" spans="1:65" s="13" customFormat="1" ht="11.25">
      <c r="B265" s="192"/>
      <c r="C265" s="193"/>
      <c r="D265" s="194" t="s">
        <v>161</v>
      </c>
      <c r="E265" s="195" t="s">
        <v>19</v>
      </c>
      <c r="F265" s="196" t="s">
        <v>601</v>
      </c>
      <c r="G265" s="193"/>
      <c r="H265" s="197">
        <v>7.75</v>
      </c>
      <c r="I265" s="198"/>
      <c r="J265" s="193"/>
      <c r="K265" s="193"/>
      <c r="L265" s="199"/>
      <c r="M265" s="200"/>
      <c r="N265" s="201"/>
      <c r="O265" s="201"/>
      <c r="P265" s="201"/>
      <c r="Q265" s="201"/>
      <c r="R265" s="201"/>
      <c r="S265" s="201"/>
      <c r="T265" s="202"/>
      <c r="AT265" s="203" t="s">
        <v>161</v>
      </c>
      <c r="AU265" s="203" t="s">
        <v>82</v>
      </c>
      <c r="AV265" s="13" t="s">
        <v>82</v>
      </c>
      <c r="AW265" s="13" t="s">
        <v>33</v>
      </c>
      <c r="AX265" s="13" t="s">
        <v>72</v>
      </c>
      <c r="AY265" s="203" t="s">
        <v>145</v>
      </c>
    </row>
    <row r="266" spans="1:65" s="14" customFormat="1" ht="11.25">
      <c r="B266" s="204"/>
      <c r="C266" s="205"/>
      <c r="D266" s="194" t="s">
        <v>161</v>
      </c>
      <c r="E266" s="206" t="s">
        <v>19</v>
      </c>
      <c r="F266" s="207" t="s">
        <v>602</v>
      </c>
      <c r="G266" s="205"/>
      <c r="H266" s="206" t="s">
        <v>19</v>
      </c>
      <c r="I266" s="208"/>
      <c r="J266" s="205"/>
      <c r="K266" s="205"/>
      <c r="L266" s="209"/>
      <c r="M266" s="210"/>
      <c r="N266" s="211"/>
      <c r="O266" s="211"/>
      <c r="P266" s="211"/>
      <c r="Q266" s="211"/>
      <c r="R266" s="211"/>
      <c r="S266" s="211"/>
      <c r="T266" s="212"/>
      <c r="AT266" s="213" t="s">
        <v>161</v>
      </c>
      <c r="AU266" s="213" t="s">
        <v>82</v>
      </c>
      <c r="AV266" s="14" t="s">
        <v>80</v>
      </c>
      <c r="AW266" s="14" t="s">
        <v>33</v>
      </c>
      <c r="AX266" s="14" t="s">
        <v>72</v>
      </c>
      <c r="AY266" s="213" t="s">
        <v>145</v>
      </c>
    </row>
    <row r="267" spans="1:65" s="14" customFormat="1" ht="11.25">
      <c r="B267" s="204"/>
      <c r="C267" s="205"/>
      <c r="D267" s="194" t="s">
        <v>161</v>
      </c>
      <c r="E267" s="206" t="s">
        <v>19</v>
      </c>
      <c r="F267" s="207" t="s">
        <v>603</v>
      </c>
      <c r="G267" s="205"/>
      <c r="H267" s="206" t="s">
        <v>19</v>
      </c>
      <c r="I267" s="208"/>
      <c r="J267" s="205"/>
      <c r="K267" s="205"/>
      <c r="L267" s="209"/>
      <c r="M267" s="210"/>
      <c r="N267" s="211"/>
      <c r="O267" s="211"/>
      <c r="P267" s="211"/>
      <c r="Q267" s="211"/>
      <c r="R267" s="211"/>
      <c r="S267" s="211"/>
      <c r="T267" s="212"/>
      <c r="AT267" s="213" t="s">
        <v>161</v>
      </c>
      <c r="AU267" s="213" t="s">
        <v>82</v>
      </c>
      <c r="AV267" s="14" t="s">
        <v>80</v>
      </c>
      <c r="AW267" s="14" t="s">
        <v>33</v>
      </c>
      <c r="AX267" s="14" t="s">
        <v>72</v>
      </c>
      <c r="AY267" s="213" t="s">
        <v>145</v>
      </c>
    </row>
    <row r="268" spans="1:65" s="13" customFormat="1" ht="11.25">
      <c r="B268" s="192"/>
      <c r="C268" s="193"/>
      <c r="D268" s="194" t="s">
        <v>161</v>
      </c>
      <c r="E268" s="195" t="s">
        <v>19</v>
      </c>
      <c r="F268" s="196" t="s">
        <v>604</v>
      </c>
      <c r="G268" s="193"/>
      <c r="H268" s="197">
        <v>34.6</v>
      </c>
      <c r="I268" s="198"/>
      <c r="J268" s="193"/>
      <c r="K268" s="193"/>
      <c r="L268" s="199"/>
      <c r="M268" s="200"/>
      <c r="N268" s="201"/>
      <c r="O268" s="201"/>
      <c r="P268" s="201"/>
      <c r="Q268" s="201"/>
      <c r="R268" s="201"/>
      <c r="S268" s="201"/>
      <c r="T268" s="202"/>
      <c r="AT268" s="203" t="s">
        <v>161</v>
      </c>
      <c r="AU268" s="203" t="s">
        <v>82</v>
      </c>
      <c r="AV268" s="13" t="s">
        <v>82</v>
      </c>
      <c r="AW268" s="13" t="s">
        <v>33</v>
      </c>
      <c r="AX268" s="13" t="s">
        <v>72</v>
      </c>
      <c r="AY268" s="203" t="s">
        <v>145</v>
      </c>
    </row>
    <row r="269" spans="1:65" s="14" customFormat="1" ht="11.25">
      <c r="B269" s="204"/>
      <c r="C269" s="205"/>
      <c r="D269" s="194" t="s">
        <v>161</v>
      </c>
      <c r="E269" s="206" t="s">
        <v>19</v>
      </c>
      <c r="F269" s="207" t="s">
        <v>605</v>
      </c>
      <c r="G269" s="205"/>
      <c r="H269" s="206" t="s">
        <v>19</v>
      </c>
      <c r="I269" s="208"/>
      <c r="J269" s="205"/>
      <c r="K269" s="205"/>
      <c r="L269" s="209"/>
      <c r="M269" s="210"/>
      <c r="N269" s="211"/>
      <c r="O269" s="211"/>
      <c r="P269" s="211"/>
      <c r="Q269" s="211"/>
      <c r="R269" s="211"/>
      <c r="S269" s="211"/>
      <c r="T269" s="212"/>
      <c r="AT269" s="213" t="s">
        <v>161</v>
      </c>
      <c r="AU269" s="213" t="s">
        <v>82</v>
      </c>
      <c r="AV269" s="14" t="s">
        <v>80</v>
      </c>
      <c r="AW269" s="14" t="s">
        <v>33</v>
      </c>
      <c r="AX269" s="14" t="s">
        <v>72</v>
      </c>
      <c r="AY269" s="213" t="s">
        <v>145</v>
      </c>
    </row>
    <row r="270" spans="1:65" s="13" customFormat="1" ht="11.25">
      <c r="B270" s="192"/>
      <c r="C270" s="193"/>
      <c r="D270" s="194" t="s">
        <v>161</v>
      </c>
      <c r="E270" s="195" t="s">
        <v>19</v>
      </c>
      <c r="F270" s="196" t="s">
        <v>245</v>
      </c>
      <c r="G270" s="193"/>
      <c r="H270" s="197">
        <v>1.5</v>
      </c>
      <c r="I270" s="198"/>
      <c r="J270" s="193"/>
      <c r="K270" s="193"/>
      <c r="L270" s="199"/>
      <c r="M270" s="200"/>
      <c r="N270" s="201"/>
      <c r="O270" s="201"/>
      <c r="P270" s="201"/>
      <c r="Q270" s="201"/>
      <c r="R270" s="201"/>
      <c r="S270" s="201"/>
      <c r="T270" s="202"/>
      <c r="AT270" s="203" t="s">
        <v>161</v>
      </c>
      <c r="AU270" s="203" t="s">
        <v>82</v>
      </c>
      <c r="AV270" s="13" t="s">
        <v>82</v>
      </c>
      <c r="AW270" s="13" t="s">
        <v>33</v>
      </c>
      <c r="AX270" s="13" t="s">
        <v>72</v>
      </c>
      <c r="AY270" s="203" t="s">
        <v>145</v>
      </c>
    </row>
    <row r="271" spans="1:65" s="15" customFormat="1" ht="11.25">
      <c r="B271" s="214"/>
      <c r="C271" s="215"/>
      <c r="D271" s="194" t="s">
        <v>161</v>
      </c>
      <c r="E271" s="216" t="s">
        <v>19</v>
      </c>
      <c r="F271" s="217" t="s">
        <v>176</v>
      </c>
      <c r="G271" s="215"/>
      <c r="H271" s="218">
        <v>54.902999999999999</v>
      </c>
      <c r="I271" s="219"/>
      <c r="J271" s="215"/>
      <c r="K271" s="215"/>
      <c r="L271" s="220"/>
      <c r="M271" s="221"/>
      <c r="N271" s="222"/>
      <c r="O271" s="222"/>
      <c r="P271" s="222"/>
      <c r="Q271" s="222"/>
      <c r="R271" s="222"/>
      <c r="S271" s="222"/>
      <c r="T271" s="223"/>
      <c r="AT271" s="224" t="s">
        <v>161</v>
      </c>
      <c r="AU271" s="224" t="s">
        <v>82</v>
      </c>
      <c r="AV271" s="15" t="s">
        <v>152</v>
      </c>
      <c r="AW271" s="15" t="s">
        <v>33</v>
      </c>
      <c r="AX271" s="15" t="s">
        <v>80</v>
      </c>
      <c r="AY271" s="224" t="s">
        <v>145</v>
      </c>
    </row>
    <row r="272" spans="1:65" s="2" customFormat="1" ht="21.75" customHeight="1">
      <c r="A272" s="35"/>
      <c r="B272" s="36"/>
      <c r="C272" s="174" t="s">
        <v>606</v>
      </c>
      <c r="D272" s="174" t="s">
        <v>148</v>
      </c>
      <c r="E272" s="175" t="s">
        <v>607</v>
      </c>
      <c r="F272" s="176" t="s">
        <v>608</v>
      </c>
      <c r="G272" s="177" t="s">
        <v>156</v>
      </c>
      <c r="H272" s="178">
        <v>304.34500000000003</v>
      </c>
      <c r="I272" s="179"/>
      <c r="J272" s="180">
        <f>ROUND(I272*H272,2)</f>
        <v>0</v>
      </c>
      <c r="K272" s="176" t="s">
        <v>157</v>
      </c>
      <c r="L272" s="40"/>
      <c r="M272" s="181" t="s">
        <v>19</v>
      </c>
      <c r="N272" s="182" t="s">
        <v>43</v>
      </c>
      <c r="O272" s="65"/>
      <c r="P272" s="183">
        <f>O272*H272</f>
        <v>0</v>
      </c>
      <c r="Q272" s="183">
        <v>2.5999999999999998E-4</v>
      </c>
      <c r="R272" s="183">
        <f>Q272*H272</f>
        <v>7.9129699999999997E-2</v>
      </c>
      <c r="S272" s="183">
        <v>0</v>
      </c>
      <c r="T272" s="184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85" t="s">
        <v>152</v>
      </c>
      <c r="AT272" s="185" t="s">
        <v>148</v>
      </c>
      <c r="AU272" s="185" t="s">
        <v>82</v>
      </c>
      <c r="AY272" s="18" t="s">
        <v>145</v>
      </c>
      <c r="BE272" s="186">
        <f>IF(N272="základní",J272,0)</f>
        <v>0</v>
      </c>
      <c r="BF272" s="186">
        <f>IF(N272="snížená",J272,0)</f>
        <v>0</v>
      </c>
      <c r="BG272" s="186">
        <f>IF(N272="zákl. přenesená",J272,0)</f>
        <v>0</v>
      </c>
      <c r="BH272" s="186">
        <f>IF(N272="sníž. přenesená",J272,0)</f>
        <v>0</v>
      </c>
      <c r="BI272" s="186">
        <f>IF(N272="nulová",J272,0)</f>
        <v>0</v>
      </c>
      <c r="BJ272" s="18" t="s">
        <v>80</v>
      </c>
      <c r="BK272" s="186">
        <f>ROUND(I272*H272,2)</f>
        <v>0</v>
      </c>
      <c r="BL272" s="18" t="s">
        <v>152</v>
      </c>
      <c r="BM272" s="185" t="s">
        <v>609</v>
      </c>
    </row>
    <row r="273" spans="1:65" s="2" customFormat="1" ht="11.25">
      <c r="A273" s="35"/>
      <c r="B273" s="36"/>
      <c r="C273" s="37"/>
      <c r="D273" s="187" t="s">
        <v>159</v>
      </c>
      <c r="E273" s="37"/>
      <c r="F273" s="188" t="s">
        <v>610</v>
      </c>
      <c r="G273" s="37"/>
      <c r="H273" s="37"/>
      <c r="I273" s="189"/>
      <c r="J273" s="37"/>
      <c r="K273" s="37"/>
      <c r="L273" s="40"/>
      <c r="M273" s="190"/>
      <c r="N273" s="191"/>
      <c r="O273" s="65"/>
      <c r="P273" s="65"/>
      <c r="Q273" s="65"/>
      <c r="R273" s="65"/>
      <c r="S273" s="65"/>
      <c r="T273" s="66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8" t="s">
        <v>159</v>
      </c>
      <c r="AU273" s="18" t="s">
        <v>82</v>
      </c>
    </row>
    <row r="274" spans="1:65" s="14" customFormat="1" ht="11.25">
      <c r="B274" s="204"/>
      <c r="C274" s="205"/>
      <c r="D274" s="194" t="s">
        <v>161</v>
      </c>
      <c r="E274" s="206" t="s">
        <v>19</v>
      </c>
      <c r="F274" s="207" t="s">
        <v>611</v>
      </c>
      <c r="G274" s="205"/>
      <c r="H274" s="206" t="s">
        <v>19</v>
      </c>
      <c r="I274" s="208"/>
      <c r="J274" s="205"/>
      <c r="K274" s="205"/>
      <c r="L274" s="209"/>
      <c r="M274" s="210"/>
      <c r="N274" s="211"/>
      <c r="O274" s="211"/>
      <c r="P274" s="211"/>
      <c r="Q274" s="211"/>
      <c r="R274" s="211"/>
      <c r="S274" s="211"/>
      <c r="T274" s="212"/>
      <c r="AT274" s="213" t="s">
        <v>161</v>
      </c>
      <c r="AU274" s="213" t="s">
        <v>82</v>
      </c>
      <c r="AV274" s="14" t="s">
        <v>80</v>
      </c>
      <c r="AW274" s="14" t="s">
        <v>33</v>
      </c>
      <c r="AX274" s="14" t="s">
        <v>72</v>
      </c>
      <c r="AY274" s="213" t="s">
        <v>145</v>
      </c>
    </row>
    <row r="275" spans="1:65" s="13" customFormat="1" ht="11.25">
      <c r="B275" s="192"/>
      <c r="C275" s="193"/>
      <c r="D275" s="194" t="s">
        <v>161</v>
      </c>
      <c r="E275" s="195" t="s">
        <v>19</v>
      </c>
      <c r="F275" s="196" t="s">
        <v>612</v>
      </c>
      <c r="G275" s="193"/>
      <c r="H275" s="197">
        <v>54.902999999999999</v>
      </c>
      <c r="I275" s="198"/>
      <c r="J275" s="193"/>
      <c r="K275" s="193"/>
      <c r="L275" s="199"/>
      <c r="M275" s="200"/>
      <c r="N275" s="201"/>
      <c r="O275" s="201"/>
      <c r="P275" s="201"/>
      <c r="Q275" s="201"/>
      <c r="R275" s="201"/>
      <c r="S275" s="201"/>
      <c r="T275" s="202"/>
      <c r="AT275" s="203" t="s">
        <v>161</v>
      </c>
      <c r="AU275" s="203" t="s">
        <v>82</v>
      </c>
      <c r="AV275" s="13" t="s">
        <v>82</v>
      </c>
      <c r="AW275" s="13" t="s">
        <v>33</v>
      </c>
      <c r="AX275" s="13" t="s">
        <v>72</v>
      </c>
      <c r="AY275" s="203" t="s">
        <v>145</v>
      </c>
    </row>
    <row r="276" spans="1:65" s="14" customFormat="1" ht="11.25">
      <c r="B276" s="204"/>
      <c r="C276" s="205"/>
      <c r="D276" s="194" t="s">
        <v>161</v>
      </c>
      <c r="E276" s="206" t="s">
        <v>19</v>
      </c>
      <c r="F276" s="207" t="s">
        <v>613</v>
      </c>
      <c r="G276" s="205"/>
      <c r="H276" s="206" t="s">
        <v>19</v>
      </c>
      <c r="I276" s="208"/>
      <c r="J276" s="205"/>
      <c r="K276" s="205"/>
      <c r="L276" s="209"/>
      <c r="M276" s="210"/>
      <c r="N276" s="211"/>
      <c r="O276" s="211"/>
      <c r="P276" s="211"/>
      <c r="Q276" s="211"/>
      <c r="R276" s="211"/>
      <c r="S276" s="211"/>
      <c r="T276" s="212"/>
      <c r="AT276" s="213" t="s">
        <v>161</v>
      </c>
      <c r="AU276" s="213" t="s">
        <v>82</v>
      </c>
      <c r="AV276" s="14" t="s">
        <v>80</v>
      </c>
      <c r="AW276" s="14" t="s">
        <v>33</v>
      </c>
      <c r="AX276" s="14" t="s">
        <v>72</v>
      </c>
      <c r="AY276" s="213" t="s">
        <v>145</v>
      </c>
    </row>
    <row r="277" spans="1:65" s="13" customFormat="1" ht="11.25">
      <c r="B277" s="192"/>
      <c r="C277" s="193"/>
      <c r="D277" s="194" t="s">
        <v>161</v>
      </c>
      <c r="E277" s="195" t="s">
        <v>19</v>
      </c>
      <c r="F277" s="196" t="s">
        <v>614</v>
      </c>
      <c r="G277" s="193"/>
      <c r="H277" s="197">
        <v>60.14</v>
      </c>
      <c r="I277" s="198"/>
      <c r="J277" s="193"/>
      <c r="K277" s="193"/>
      <c r="L277" s="199"/>
      <c r="M277" s="200"/>
      <c r="N277" s="201"/>
      <c r="O277" s="201"/>
      <c r="P277" s="201"/>
      <c r="Q277" s="201"/>
      <c r="R277" s="201"/>
      <c r="S277" s="201"/>
      <c r="T277" s="202"/>
      <c r="AT277" s="203" t="s">
        <v>161</v>
      </c>
      <c r="AU277" s="203" t="s">
        <v>82</v>
      </c>
      <c r="AV277" s="13" t="s">
        <v>82</v>
      </c>
      <c r="AW277" s="13" t="s">
        <v>33</v>
      </c>
      <c r="AX277" s="13" t="s">
        <v>72</v>
      </c>
      <c r="AY277" s="203" t="s">
        <v>145</v>
      </c>
    </row>
    <row r="278" spans="1:65" s="14" customFormat="1" ht="11.25">
      <c r="B278" s="204"/>
      <c r="C278" s="205"/>
      <c r="D278" s="194" t="s">
        <v>161</v>
      </c>
      <c r="E278" s="206" t="s">
        <v>19</v>
      </c>
      <c r="F278" s="207" t="s">
        <v>615</v>
      </c>
      <c r="G278" s="205"/>
      <c r="H278" s="206" t="s">
        <v>19</v>
      </c>
      <c r="I278" s="208"/>
      <c r="J278" s="205"/>
      <c r="K278" s="205"/>
      <c r="L278" s="209"/>
      <c r="M278" s="210"/>
      <c r="N278" s="211"/>
      <c r="O278" s="211"/>
      <c r="P278" s="211"/>
      <c r="Q278" s="211"/>
      <c r="R278" s="211"/>
      <c r="S278" s="211"/>
      <c r="T278" s="212"/>
      <c r="AT278" s="213" t="s">
        <v>161</v>
      </c>
      <c r="AU278" s="213" t="s">
        <v>82</v>
      </c>
      <c r="AV278" s="14" t="s">
        <v>80</v>
      </c>
      <c r="AW278" s="14" t="s">
        <v>33</v>
      </c>
      <c r="AX278" s="14" t="s">
        <v>72</v>
      </c>
      <c r="AY278" s="213" t="s">
        <v>145</v>
      </c>
    </row>
    <row r="279" spans="1:65" s="13" customFormat="1" ht="11.25">
      <c r="B279" s="192"/>
      <c r="C279" s="193"/>
      <c r="D279" s="194" t="s">
        <v>161</v>
      </c>
      <c r="E279" s="195" t="s">
        <v>19</v>
      </c>
      <c r="F279" s="196" t="s">
        <v>616</v>
      </c>
      <c r="G279" s="193"/>
      <c r="H279" s="197">
        <v>137.702</v>
      </c>
      <c r="I279" s="198"/>
      <c r="J279" s="193"/>
      <c r="K279" s="193"/>
      <c r="L279" s="199"/>
      <c r="M279" s="200"/>
      <c r="N279" s="201"/>
      <c r="O279" s="201"/>
      <c r="P279" s="201"/>
      <c r="Q279" s="201"/>
      <c r="R279" s="201"/>
      <c r="S279" s="201"/>
      <c r="T279" s="202"/>
      <c r="AT279" s="203" t="s">
        <v>161</v>
      </c>
      <c r="AU279" s="203" t="s">
        <v>82</v>
      </c>
      <c r="AV279" s="13" t="s">
        <v>82</v>
      </c>
      <c r="AW279" s="13" t="s">
        <v>33</v>
      </c>
      <c r="AX279" s="13" t="s">
        <v>72</v>
      </c>
      <c r="AY279" s="203" t="s">
        <v>145</v>
      </c>
    </row>
    <row r="280" spans="1:65" s="14" customFormat="1" ht="11.25">
      <c r="B280" s="204"/>
      <c r="C280" s="205"/>
      <c r="D280" s="194" t="s">
        <v>161</v>
      </c>
      <c r="E280" s="206" t="s">
        <v>19</v>
      </c>
      <c r="F280" s="207" t="s">
        <v>617</v>
      </c>
      <c r="G280" s="205"/>
      <c r="H280" s="206" t="s">
        <v>19</v>
      </c>
      <c r="I280" s="208"/>
      <c r="J280" s="205"/>
      <c r="K280" s="205"/>
      <c r="L280" s="209"/>
      <c r="M280" s="210"/>
      <c r="N280" s="211"/>
      <c r="O280" s="211"/>
      <c r="P280" s="211"/>
      <c r="Q280" s="211"/>
      <c r="R280" s="211"/>
      <c r="S280" s="211"/>
      <c r="T280" s="212"/>
      <c r="AT280" s="213" t="s">
        <v>161</v>
      </c>
      <c r="AU280" s="213" t="s">
        <v>82</v>
      </c>
      <c r="AV280" s="14" t="s">
        <v>80</v>
      </c>
      <c r="AW280" s="14" t="s">
        <v>33</v>
      </c>
      <c r="AX280" s="14" t="s">
        <v>72</v>
      </c>
      <c r="AY280" s="213" t="s">
        <v>145</v>
      </c>
    </row>
    <row r="281" spans="1:65" s="13" customFormat="1" ht="11.25">
      <c r="B281" s="192"/>
      <c r="C281" s="193"/>
      <c r="D281" s="194" t="s">
        <v>161</v>
      </c>
      <c r="E281" s="195" t="s">
        <v>19</v>
      </c>
      <c r="F281" s="196" t="s">
        <v>618</v>
      </c>
      <c r="G281" s="193"/>
      <c r="H281" s="197">
        <v>51.6</v>
      </c>
      <c r="I281" s="198"/>
      <c r="J281" s="193"/>
      <c r="K281" s="193"/>
      <c r="L281" s="199"/>
      <c r="M281" s="200"/>
      <c r="N281" s="201"/>
      <c r="O281" s="201"/>
      <c r="P281" s="201"/>
      <c r="Q281" s="201"/>
      <c r="R281" s="201"/>
      <c r="S281" s="201"/>
      <c r="T281" s="202"/>
      <c r="AT281" s="203" t="s">
        <v>161</v>
      </c>
      <c r="AU281" s="203" t="s">
        <v>82</v>
      </c>
      <c r="AV281" s="13" t="s">
        <v>82</v>
      </c>
      <c r="AW281" s="13" t="s">
        <v>33</v>
      </c>
      <c r="AX281" s="13" t="s">
        <v>72</v>
      </c>
      <c r="AY281" s="203" t="s">
        <v>145</v>
      </c>
    </row>
    <row r="282" spans="1:65" s="15" customFormat="1" ht="11.25">
      <c r="B282" s="214"/>
      <c r="C282" s="215"/>
      <c r="D282" s="194" t="s">
        <v>161</v>
      </c>
      <c r="E282" s="216" t="s">
        <v>19</v>
      </c>
      <c r="F282" s="217" t="s">
        <v>176</v>
      </c>
      <c r="G282" s="215"/>
      <c r="H282" s="218">
        <v>304.34500000000003</v>
      </c>
      <c r="I282" s="219"/>
      <c r="J282" s="215"/>
      <c r="K282" s="215"/>
      <c r="L282" s="220"/>
      <c r="M282" s="221"/>
      <c r="N282" s="222"/>
      <c r="O282" s="222"/>
      <c r="P282" s="222"/>
      <c r="Q282" s="222"/>
      <c r="R282" s="222"/>
      <c r="S282" s="222"/>
      <c r="T282" s="223"/>
      <c r="AT282" s="224" t="s">
        <v>161</v>
      </c>
      <c r="AU282" s="224" t="s">
        <v>82</v>
      </c>
      <c r="AV282" s="15" t="s">
        <v>152</v>
      </c>
      <c r="AW282" s="15" t="s">
        <v>33</v>
      </c>
      <c r="AX282" s="15" t="s">
        <v>80</v>
      </c>
      <c r="AY282" s="224" t="s">
        <v>145</v>
      </c>
    </row>
    <row r="283" spans="1:65" s="2" customFormat="1" ht="24.2" customHeight="1">
      <c r="A283" s="35"/>
      <c r="B283" s="36"/>
      <c r="C283" s="174" t="s">
        <v>619</v>
      </c>
      <c r="D283" s="174" t="s">
        <v>148</v>
      </c>
      <c r="E283" s="175" t="s">
        <v>620</v>
      </c>
      <c r="F283" s="176" t="s">
        <v>621</v>
      </c>
      <c r="G283" s="177" t="s">
        <v>156</v>
      </c>
      <c r="H283" s="178">
        <v>249.44200000000001</v>
      </c>
      <c r="I283" s="179"/>
      <c r="J283" s="180">
        <f>ROUND(I283*H283,2)</f>
        <v>0</v>
      </c>
      <c r="K283" s="176" t="s">
        <v>157</v>
      </c>
      <c r="L283" s="40"/>
      <c r="M283" s="181" t="s">
        <v>19</v>
      </c>
      <c r="N283" s="182" t="s">
        <v>43</v>
      </c>
      <c r="O283" s="65"/>
      <c r="P283" s="183">
        <f>O283*H283</f>
        <v>0</v>
      </c>
      <c r="Q283" s="183">
        <v>4.3800000000000002E-3</v>
      </c>
      <c r="R283" s="183">
        <f>Q283*H283</f>
        <v>1.0925559600000001</v>
      </c>
      <c r="S283" s="183">
        <v>0</v>
      </c>
      <c r="T283" s="184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85" t="s">
        <v>152</v>
      </c>
      <c r="AT283" s="185" t="s">
        <v>148</v>
      </c>
      <c r="AU283" s="185" t="s">
        <v>82</v>
      </c>
      <c r="AY283" s="18" t="s">
        <v>145</v>
      </c>
      <c r="BE283" s="186">
        <f>IF(N283="základní",J283,0)</f>
        <v>0</v>
      </c>
      <c r="BF283" s="186">
        <f>IF(N283="snížená",J283,0)</f>
        <v>0</v>
      </c>
      <c r="BG283" s="186">
        <f>IF(N283="zákl. přenesená",J283,0)</f>
        <v>0</v>
      </c>
      <c r="BH283" s="186">
        <f>IF(N283="sníž. přenesená",J283,0)</f>
        <v>0</v>
      </c>
      <c r="BI283" s="186">
        <f>IF(N283="nulová",J283,0)</f>
        <v>0</v>
      </c>
      <c r="BJ283" s="18" t="s">
        <v>80</v>
      </c>
      <c r="BK283" s="186">
        <f>ROUND(I283*H283,2)</f>
        <v>0</v>
      </c>
      <c r="BL283" s="18" t="s">
        <v>152</v>
      </c>
      <c r="BM283" s="185" t="s">
        <v>622</v>
      </c>
    </row>
    <row r="284" spans="1:65" s="2" customFormat="1" ht="11.25">
      <c r="A284" s="35"/>
      <c r="B284" s="36"/>
      <c r="C284" s="37"/>
      <c r="D284" s="187" t="s">
        <v>159</v>
      </c>
      <c r="E284" s="37"/>
      <c r="F284" s="188" t="s">
        <v>623</v>
      </c>
      <c r="G284" s="37"/>
      <c r="H284" s="37"/>
      <c r="I284" s="189"/>
      <c r="J284" s="37"/>
      <c r="K284" s="37"/>
      <c r="L284" s="40"/>
      <c r="M284" s="190"/>
      <c r="N284" s="191"/>
      <c r="O284" s="65"/>
      <c r="P284" s="65"/>
      <c r="Q284" s="65"/>
      <c r="R284" s="65"/>
      <c r="S284" s="65"/>
      <c r="T284" s="66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8" t="s">
        <v>159</v>
      </c>
      <c r="AU284" s="18" t="s">
        <v>82</v>
      </c>
    </row>
    <row r="285" spans="1:65" s="14" customFormat="1" ht="11.25">
      <c r="B285" s="204"/>
      <c r="C285" s="205"/>
      <c r="D285" s="194" t="s">
        <v>161</v>
      </c>
      <c r="E285" s="206" t="s">
        <v>19</v>
      </c>
      <c r="F285" s="207" t="s">
        <v>613</v>
      </c>
      <c r="G285" s="205"/>
      <c r="H285" s="206" t="s">
        <v>19</v>
      </c>
      <c r="I285" s="208"/>
      <c r="J285" s="205"/>
      <c r="K285" s="205"/>
      <c r="L285" s="209"/>
      <c r="M285" s="210"/>
      <c r="N285" s="211"/>
      <c r="O285" s="211"/>
      <c r="P285" s="211"/>
      <c r="Q285" s="211"/>
      <c r="R285" s="211"/>
      <c r="S285" s="211"/>
      <c r="T285" s="212"/>
      <c r="AT285" s="213" t="s">
        <v>161</v>
      </c>
      <c r="AU285" s="213" t="s">
        <v>82</v>
      </c>
      <c r="AV285" s="14" t="s">
        <v>80</v>
      </c>
      <c r="AW285" s="14" t="s">
        <v>33</v>
      </c>
      <c r="AX285" s="14" t="s">
        <v>72</v>
      </c>
      <c r="AY285" s="213" t="s">
        <v>145</v>
      </c>
    </row>
    <row r="286" spans="1:65" s="13" customFormat="1" ht="11.25">
      <c r="B286" s="192"/>
      <c r="C286" s="193"/>
      <c r="D286" s="194" t="s">
        <v>161</v>
      </c>
      <c r="E286" s="195" t="s">
        <v>19</v>
      </c>
      <c r="F286" s="196" t="s">
        <v>614</v>
      </c>
      <c r="G286" s="193"/>
      <c r="H286" s="197">
        <v>60.14</v>
      </c>
      <c r="I286" s="198"/>
      <c r="J286" s="193"/>
      <c r="K286" s="193"/>
      <c r="L286" s="199"/>
      <c r="M286" s="200"/>
      <c r="N286" s="201"/>
      <c r="O286" s="201"/>
      <c r="P286" s="201"/>
      <c r="Q286" s="201"/>
      <c r="R286" s="201"/>
      <c r="S286" s="201"/>
      <c r="T286" s="202"/>
      <c r="AT286" s="203" t="s">
        <v>161</v>
      </c>
      <c r="AU286" s="203" t="s">
        <v>82</v>
      </c>
      <c r="AV286" s="13" t="s">
        <v>82</v>
      </c>
      <c r="AW286" s="13" t="s">
        <v>33</v>
      </c>
      <c r="AX286" s="13" t="s">
        <v>72</v>
      </c>
      <c r="AY286" s="203" t="s">
        <v>145</v>
      </c>
    </row>
    <row r="287" spans="1:65" s="14" customFormat="1" ht="11.25">
      <c r="B287" s="204"/>
      <c r="C287" s="205"/>
      <c r="D287" s="194" t="s">
        <v>161</v>
      </c>
      <c r="E287" s="206" t="s">
        <v>19</v>
      </c>
      <c r="F287" s="207" t="s">
        <v>615</v>
      </c>
      <c r="G287" s="205"/>
      <c r="H287" s="206" t="s">
        <v>19</v>
      </c>
      <c r="I287" s="208"/>
      <c r="J287" s="205"/>
      <c r="K287" s="205"/>
      <c r="L287" s="209"/>
      <c r="M287" s="210"/>
      <c r="N287" s="211"/>
      <c r="O287" s="211"/>
      <c r="P287" s="211"/>
      <c r="Q287" s="211"/>
      <c r="R287" s="211"/>
      <c r="S287" s="211"/>
      <c r="T287" s="212"/>
      <c r="AT287" s="213" t="s">
        <v>161</v>
      </c>
      <c r="AU287" s="213" t="s">
        <v>82</v>
      </c>
      <c r="AV287" s="14" t="s">
        <v>80</v>
      </c>
      <c r="AW287" s="14" t="s">
        <v>33</v>
      </c>
      <c r="AX287" s="14" t="s">
        <v>72</v>
      </c>
      <c r="AY287" s="213" t="s">
        <v>145</v>
      </c>
    </row>
    <row r="288" spans="1:65" s="13" customFormat="1" ht="11.25">
      <c r="B288" s="192"/>
      <c r="C288" s="193"/>
      <c r="D288" s="194" t="s">
        <v>161</v>
      </c>
      <c r="E288" s="195" t="s">
        <v>19</v>
      </c>
      <c r="F288" s="196" t="s">
        <v>616</v>
      </c>
      <c r="G288" s="193"/>
      <c r="H288" s="197">
        <v>137.702</v>
      </c>
      <c r="I288" s="198"/>
      <c r="J288" s="193"/>
      <c r="K288" s="193"/>
      <c r="L288" s="199"/>
      <c r="M288" s="200"/>
      <c r="N288" s="201"/>
      <c r="O288" s="201"/>
      <c r="P288" s="201"/>
      <c r="Q288" s="201"/>
      <c r="R288" s="201"/>
      <c r="S288" s="201"/>
      <c r="T288" s="202"/>
      <c r="AT288" s="203" t="s">
        <v>161</v>
      </c>
      <c r="AU288" s="203" t="s">
        <v>82</v>
      </c>
      <c r="AV288" s="13" t="s">
        <v>82</v>
      </c>
      <c r="AW288" s="13" t="s">
        <v>33</v>
      </c>
      <c r="AX288" s="13" t="s">
        <v>72</v>
      </c>
      <c r="AY288" s="203" t="s">
        <v>145</v>
      </c>
    </row>
    <row r="289" spans="1:65" s="14" customFormat="1" ht="11.25">
      <c r="B289" s="204"/>
      <c r="C289" s="205"/>
      <c r="D289" s="194" t="s">
        <v>161</v>
      </c>
      <c r="E289" s="206" t="s">
        <v>19</v>
      </c>
      <c r="F289" s="207" t="s">
        <v>617</v>
      </c>
      <c r="G289" s="205"/>
      <c r="H289" s="206" t="s">
        <v>19</v>
      </c>
      <c r="I289" s="208"/>
      <c r="J289" s="205"/>
      <c r="K289" s="205"/>
      <c r="L289" s="209"/>
      <c r="M289" s="210"/>
      <c r="N289" s="211"/>
      <c r="O289" s="211"/>
      <c r="P289" s="211"/>
      <c r="Q289" s="211"/>
      <c r="R289" s="211"/>
      <c r="S289" s="211"/>
      <c r="T289" s="212"/>
      <c r="AT289" s="213" t="s">
        <v>161</v>
      </c>
      <c r="AU289" s="213" t="s">
        <v>82</v>
      </c>
      <c r="AV289" s="14" t="s">
        <v>80</v>
      </c>
      <c r="AW289" s="14" t="s">
        <v>33</v>
      </c>
      <c r="AX289" s="14" t="s">
        <v>72</v>
      </c>
      <c r="AY289" s="213" t="s">
        <v>145</v>
      </c>
    </row>
    <row r="290" spans="1:65" s="13" customFormat="1" ht="11.25">
      <c r="B290" s="192"/>
      <c r="C290" s="193"/>
      <c r="D290" s="194" t="s">
        <v>161</v>
      </c>
      <c r="E290" s="195" t="s">
        <v>19</v>
      </c>
      <c r="F290" s="196" t="s">
        <v>618</v>
      </c>
      <c r="G290" s="193"/>
      <c r="H290" s="197">
        <v>51.6</v>
      </c>
      <c r="I290" s="198"/>
      <c r="J290" s="193"/>
      <c r="K290" s="193"/>
      <c r="L290" s="199"/>
      <c r="M290" s="200"/>
      <c r="N290" s="201"/>
      <c r="O290" s="201"/>
      <c r="P290" s="201"/>
      <c r="Q290" s="201"/>
      <c r="R290" s="201"/>
      <c r="S290" s="201"/>
      <c r="T290" s="202"/>
      <c r="AT290" s="203" t="s">
        <v>161</v>
      </c>
      <c r="AU290" s="203" t="s">
        <v>82</v>
      </c>
      <c r="AV290" s="13" t="s">
        <v>82</v>
      </c>
      <c r="AW290" s="13" t="s">
        <v>33</v>
      </c>
      <c r="AX290" s="13" t="s">
        <v>72</v>
      </c>
      <c r="AY290" s="203" t="s">
        <v>145</v>
      </c>
    </row>
    <row r="291" spans="1:65" s="15" customFormat="1" ht="11.25">
      <c r="B291" s="214"/>
      <c r="C291" s="215"/>
      <c r="D291" s="194" t="s">
        <v>161</v>
      </c>
      <c r="E291" s="216" t="s">
        <v>19</v>
      </c>
      <c r="F291" s="217" t="s">
        <v>176</v>
      </c>
      <c r="G291" s="215"/>
      <c r="H291" s="218">
        <v>249.44200000000001</v>
      </c>
      <c r="I291" s="219"/>
      <c r="J291" s="215"/>
      <c r="K291" s="215"/>
      <c r="L291" s="220"/>
      <c r="M291" s="221"/>
      <c r="N291" s="222"/>
      <c r="O291" s="222"/>
      <c r="P291" s="222"/>
      <c r="Q291" s="222"/>
      <c r="R291" s="222"/>
      <c r="S291" s="222"/>
      <c r="T291" s="223"/>
      <c r="AT291" s="224" t="s">
        <v>161</v>
      </c>
      <c r="AU291" s="224" t="s">
        <v>82</v>
      </c>
      <c r="AV291" s="15" t="s">
        <v>152</v>
      </c>
      <c r="AW291" s="15" t="s">
        <v>33</v>
      </c>
      <c r="AX291" s="15" t="s">
        <v>80</v>
      </c>
      <c r="AY291" s="224" t="s">
        <v>145</v>
      </c>
    </row>
    <row r="292" spans="1:65" s="2" customFormat="1" ht="16.5" customHeight="1">
      <c r="A292" s="35"/>
      <c r="B292" s="36"/>
      <c r="C292" s="174" t="s">
        <v>624</v>
      </c>
      <c r="D292" s="174" t="s">
        <v>148</v>
      </c>
      <c r="E292" s="175" t="s">
        <v>625</v>
      </c>
      <c r="F292" s="176" t="s">
        <v>626</v>
      </c>
      <c r="G292" s="177" t="s">
        <v>156</v>
      </c>
      <c r="H292" s="178">
        <v>29.54</v>
      </c>
      <c r="I292" s="179"/>
      <c r="J292" s="180">
        <f>ROUND(I292*H292,2)</f>
        <v>0</v>
      </c>
      <c r="K292" s="176" t="s">
        <v>157</v>
      </c>
      <c r="L292" s="40"/>
      <c r="M292" s="181" t="s">
        <v>19</v>
      </c>
      <c r="N292" s="182" t="s">
        <v>43</v>
      </c>
      <c r="O292" s="65"/>
      <c r="P292" s="183">
        <f>O292*H292</f>
        <v>0</v>
      </c>
      <c r="Q292" s="183">
        <v>3.0000000000000001E-3</v>
      </c>
      <c r="R292" s="183">
        <f>Q292*H292</f>
        <v>8.8620000000000004E-2</v>
      </c>
      <c r="S292" s="183">
        <v>0</v>
      </c>
      <c r="T292" s="184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85" t="s">
        <v>152</v>
      </c>
      <c r="AT292" s="185" t="s">
        <v>148</v>
      </c>
      <c r="AU292" s="185" t="s">
        <v>82</v>
      </c>
      <c r="AY292" s="18" t="s">
        <v>145</v>
      </c>
      <c r="BE292" s="186">
        <f>IF(N292="základní",J292,0)</f>
        <v>0</v>
      </c>
      <c r="BF292" s="186">
        <f>IF(N292="snížená",J292,0)</f>
        <v>0</v>
      </c>
      <c r="BG292" s="186">
        <f>IF(N292="zákl. přenesená",J292,0)</f>
        <v>0</v>
      </c>
      <c r="BH292" s="186">
        <f>IF(N292="sníž. přenesená",J292,0)</f>
        <v>0</v>
      </c>
      <c r="BI292" s="186">
        <f>IF(N292="nulová",J292,0)</f>
        <v>0</v>
      </c>
      <c r="BJ292" s="18" t="s">
        <v>80</v>
      </c>
      <c r="BK292" s="186">
        <f>ROUND(I292*H292,2)</f>
        <v>0</v>
      </c>
      <c r="BL292" s="18" t="s">
        <v>152</v>
      </c>
      <c r="BM292" s="185" t="s">
        <v>627</v>
      </c>
    </row>
    <row r="293" spans="1:65" s="2" customFormat="1" ht="11.25">
      <c r="A293" s="35"/>
      <c r="B293" s="36"/>
      <c r="C293" s="37"/>
      <c r="D293" s="187" t="s">
        <v>159</v>
      </c>
      <c r="E293" s="37"/>
      <c r="F293" s="188" t="s">
        <v>628</v>
      </c>
      <c r="G293" s="37"/>
      <c r="H293" s="37"/>
      <c r="I293" s="189"/>
      <c r="J293" s="37"/>
      <c r="K293" s="37"/>
      <c r="L293" s="40"/>
      <c r="M293" s="190"/>
      <c r="N293" s="191"/>
      <c r="O293" s="65"/>
      <c r="P293" s="65"/>
      <c r="Q293" s="65"/>
      <c r="R293" s="65"/>
      <c r="S293" s="65"/>
      <c r="T293" s="66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T293" s="18" t="s">
        <v>159</v>
      </c>
      <c r="AU293" s="18" t="s">
        <v>82</v>
      </c>
    </row>
    <row r="294" spans="1:65" s="14" customFormat="1" ht="11.25">
      <c r="B294" s="204"/>
      <c r="C294" s="205"/>
      <c r="D294" s="194" t="s">
        <v>161</v>
      </c>
      <c r="E294" s="206" t="s">
        <v>19</v>
      </c>
      <c r="F294" s="207" t="s">
        <v>629</v>
      </c>
      <c r="G294" s="205"/>
      <c r="H294" s="206" t="s">
        <v>19</v>
      </c>
      <c r="I294" s="208"/>
      <c r="J294" s="205"/>
      <c r="K294" s="205"/>
      <c r="L294" s="209"/>
      <c r="M294" s="210"/>
      <c r="N294" s="211"/>
      <c r="O294" s="211"/>
      <c r="P294" s="211"/>
      <c r="Q294" s="211"/>
      <c r="R294" s="211"/>
      <c r="S294" s="211"/>
      <c r="T294" s="212"/>
      <c r="AT294" s="213" t="s">
        <v>161</v>
      </c>
      <c r="AU294" s="213" t="s">
        <v>82</v>
      </c>
      <c r="AV294" s="14" t="s">
        <v>80</v>
      </c>
      <c r="AW294" s="14" t="s">
        <v>33</v>
      </c>
      <c r="AX294" s="14" t="s">
        <v>72</v>
      </c>
      <c r="AY294" s="213" t="s">
        <v>145</v>
      </c>
    </row>
    <row r="295" spans="1:65" s="14" customFormat="1" ht="11.25">
      <c r="B295" s="204"/>
      <c r="C295" s="205"/>
      <c r="D295" s="194" t="s">
        <v>161</v>
      </c>
      <c r="E295" s="206" t="s">
        <v>19</v>
      </c>
      <c r="F295" s="207" t="s">
        <v>357</v>
      </c>
      <c r="G295" s="205"/>
      <c r="H295" s="206" t="s">
        <v>19</v>
      </c>
      <c r="I295" s="208"/>
      <c r="J295" s="205"/>
      <c r="K295" s="205"/>
      <c r="L295" s="209"/>
      <c r="M295" s="210"/>
      <c r="N295" s="211"/>
      <c r="O295" s="211"/>
      <c r="P295" s="211"/>
      <c r="Q295" s="211"/>
      <c r="R295" s="211"/>
      <c r="S295" s="211"/>
      <c r="T295" s="212"/>
      <c r="AT295" s="213" t="s">
        <v>161</v>
      </c>
      <c r="AU295" s="213" t="s">
        <v>82</v>
      </c>
      <c r="AV295" s="14" t="s">
        <v>80</v>
      </c>
      <c r="AW295" s="14" t="s">
        <v>33</v>
      </c>
      <c r="AX295" s="14" t="s">
        <v>72</v>
      </c>
      <c r="AY295" s="213" t="s">
        <v>145</v>
      </c>
    </row>
    <row r="296" spans="1:65" s="13" customFormat="1" ht="11.25">
      <c r="B296" s="192"/>
      <c r="C296" s="193"/>
      <c r="D296" s="194" t="s">
        <v>161</v>
      </c>
      <c r="E296" s="195" t="s">
        <v>19</v>
      </c>
      <c r="F296" s="196" t="s">
        <v>630</v>
      </c>
      <c r="G296" s="193"/>
      <c r="H296" s="197">
        <v>9.94</v>
      </c>
      <c r="I296" s="198"/>
      <c r="J296" s="193"/>
      <c r="K296" s="193"/>
      <c r="L296" s="199"/>
      <c r="M296" s="200"/>
      <c r="N296" s="201"/>
      <c r="O296" s="201"/>
      <c r="P296" s="201"/>
      <c r="Q296" s="201"/>
      <c r="R296" s="201"/>
      <c r="S296" s="201"/>
      <c r="T296" s="202"/>
      <c r="AT296" s="203" t="s">
        <v>161</v>
      </c>
      <c r="AU296" s="203" t="s">
        <v>82</v>
      </c>
      <c r="AV296" s="13" t="s">
        <v>82</v>
      </c>
      <c r="AW296" s="13" t="s">
        <v>33</v>
      </c>
      <c r="AX296" s="13" t="s">
        <v>72</v>
      </c>
      <c r="AY296" s="203" t="s">
        <v>145</v>
      </c>
    </row>
    <row r="297" spans="1:65" s="13" customFormat="1" ht="11.25">
      <c r="B297" s="192"/>
      <c r="C297" s="193"/>
      <c r="D297" s="194" t="s">
        <v>161</v>
      </c>
      <c r="E297" s="195" t="s">
        <v>19</v>
      </c>
      <c r="F297" s="196" t="s">
        <v>631</v>
      </c>
      <c r="G297" s="193"/>
      <c r="H297" s="197">
        <v>4.2</v>
      </c>
      <c r="I297" s="198"/>
      <c r="J297" s="193"/>
      <c r="K297" s="193"/>
      <c r="L297" s="199"/>
      <c r="M297" s="200"/>
      <c r="N297" s="201"/>
      <c r="O297" s="201"/>
      <c r="P297" s="201"/>
      <c r="Q297" s="201"/>
      <c r="R297" s="201"/>
      <c r="S297" s="201"/>
      <c r="T297" s="202"/>
      <c r="AT297" s="203" t="s">
        <v>161</v>
      </c>
      <c r="AU297" s="203" t="s">
        <v>82</v>
      </c>
      <c r="AV297" s="13" t="s">
        <v>82</v>
      </c>
      <c r="AW297" s="13" t="s">
        <v>33</v>
      </c>
      <c r="AX297" s="13" t="s">
        <v>72</v>
      </c>
      <c r="AY297" s="203" t="s">
        <v>145</v>
      </c>
    </row>
    <row r="298" spans="1:65" s="14" customFormat="1" ht="11.25">
      <c r="B298" s="204"/>
      <c r="C298" s="205"/>
      <c r="D298" s="194" t="s">
        <v>161</v>
      </c>
      <c r="E298" s="206" t="s">
        <v>19</v>
      </c>
      <c r="F298" s="207" t="s">
        <v>208</v>
      </c>
      <c r="G298" s="205"/>
      <c r="H298" s="206" t="s">
        <v>19</v>
      </c>
      <c r="I298" s="208"/>
      <c r="J298" s="205"/>
      <c r="K298" s="205"/>
      <c r="L298" s="209"/>
      <c r="M298" s="210"/>
      <c r="N298" s="211"/>
      <c r="O298" s="211"/>
      <c r="P298" s="211"/>
      <c r="Q298" s="211"/>
      <c r="R298" s="211"/>
      <c r="S298" s="211"/>
      <c r="T298" s="212"/>
      <c r="AT298" s="213" t="s">
        <v>161</v>
      </c>
      <c r="AU298" s="213" t="s">
        <v>82</v>
      </c>
      <c r="AV298" s="14" t="s">
        <v>80</v>
      </c>
      <c r="AW298" s="14" t="s">
        <v>33</v>
      </c>
      <c r="AX298" s="14" t="s">
        <v>72</v>
      </c>
      <c r="AY298" s="213" t="s">
        <v>145</v>
      </c>
    </row>
    <row r="299" spans="1:65" s="13" customFormat="1" ht="11.25">
      <c r="B299" s="192"/>
      <c r="C299" s="193"/>
      <c r="D299" s="194" t="s">
        <v>161</v>
      </c>
      <c r="E299" s="195" t="s">
        <v>19</v>
      </c>
      <c r="F299" s="196" t="s">
        <v>632</v>
      </c>
      <c r="G299" s="193"/>
      <c r="H299" s="197">
        <v>8.4</v>
      </c>
      <c r="I299" s="198"/>
      <c r="J299" s="193"/>
      <c r="K299" s="193"/>
      <c r="L299" s="199"/>
      <c r="M299" s="200"/>
      <c r="N299" s="201"/>
      <c r="O299" s="201"/>
      <c r="P299" s="201"/>
      <c r="Q299" s="201"/>
      <c r="R299" s="201"/>
      <c r="S299" s="201"/>
      <c r="T299" s="202"/>
      <c r="AT299" s="203" t="s">
        <v>161</v>
      </c>
      <c r="AU299" s="203" t="s">
        <v>82</v>
      </c>
      <c r="AV299" s="13" t="s">
        <v>82</v>
      </c>
      <c r="AW299" s="13" t="s">
        <v>33</v>
      </c>
      <c r="AX299" s="13" t="s">
        <v>72</v>
      </c>
      <c r="AY299" s="203" t="s">
        <v>145</v>
      </c>
    </row>
    <row r="300" spans="1:65" s="13" customFormat="1" ht="11.25">
      <c r="B300" s="192"/>
      <c r="C300" s="193"/>
      <c r="D300" s="194" t="s">
        <v>161</v>
      </c>
      <c r="E300" s="195" t="s">
        <v>19</v>
      </c>
      <c r="F300" s="196" t="s">
        <v>633</v>
      </c>
      <c r="G300" s="193"/>
      <c r="H300" s="197">
        <v>7</v>
      </c>
      <c r="I300" s="198"/>
      <c r="J300" s="193"/>
      <c r="K300" s="193"/>
      <c r="L300" s="199"/>
      <c r="M300" s="200"/>
      <c r="N300" s="201"/>
      <c r="O300" s="201"/>
      <c r="P300" s="201"/>
      <c r="Q300" s="201"/>
      <c r="R300" s="201"/>
      <c r="S300" s="201"/>
      <c r="T300" s="202"/>
      <c r="AT300" s="203" t="s">
        <v>161</v>
      </c>
      <c r="AU300" s="203" t="s">
        <v>82</v>
      </c>
      <c r="AV300" s="13" t="s">
        <v>82</v>
      </c>
      <c r="AW300" s="13" t="s">
        <v>33</v>
      </c>
      <c r="AX300" s="13" t="s">
        <v>72</v>
      </c>
      <c r="AY300" s="203" t="s">
        <v>145</v>
      </c>
    </row>
    <row r="301" spans="1:65" s="15" customFormat="1" ht="11.25">
      <c r="B301" s="214"/>
      <c r="C301" s="215"/>
      <c r="D301" s="194" t="s">
        <v>161</v>
      </c>
      <c r="E301" s="216" t="s">
        <v>19</v>
      </c>
      <c r="F301" s="217" t="s">
        <v>176</v>
      </c>
      <c r="G301" s="215"/>
      <c r="H301" s="218">
        <v>29.54</v>
      </c>
      <c r="I301" s="219"/>
      <c r="J301" s="215"/>
      <c r="K301" s="215"/>
      <c r="L301" s="220"/>
      <c r="M301" s="221"/>
      <c r="N301" s="222"/>
      <c r="O301" s="222"/>
      <c r="P301" s="222"/>
      <c r="Q301" s="222"/>
      <c r="R301" s="222"/>
      <c r="S301" s="222"/>
      <c r="T301" s="223"/>
      <c r="AT301" s="224" t="s">
        <v>161</v>
      </c>
      <c r="AU301" s="224" t="s">
        <v>82</v>
      </c>
      <c r="AV301" s="15" t="s">
        <v>152</v>
      </c>
      <c r="AW301" s="15" t="s">
        <v>33</v>
      </c>
      <c r="AX301" s="15" t="s">
        <v>80</v>
      </c>
      <c r="AY301" s="224" t="s">
        <v>145</v>
      </c>
    </row>
    <row r="302" spans="1:65" s="2" customFormat="1" ht="24.2" customHeight="1">
      <c r="A302" s="35"/>
      <c r="B302" s="36"/>
      <c r="C302" s="174" t="s">
        <v>634</v>
      </c>
      <c r="D302" s="174" t="s">
        <v>148</v>
      </c>
      <c r="E302" s="175" t="s">
        <v>635</v>
      </c>
      <c r="F302" s="176" t="s">
        <v>636</v>
      </c>
      <c r="G302" s="177" t="s">
        <v>156</v>
      </c>
      <c r="H302" s="178">
        <v>68.983000000000004</v>
      </c>
      <c r="I302" s="179"/>
      <c r="J302" s="180">
        <f>ROUND(I302*H302,2)</f>
        <v>0</v>
      </c>
      <c r="K302" s="176" t="s">
        <v>157</v>
      </c>
      <c r="L302" s="40"/>
      <c r="M302" s="181" t="s">
        <v>19</v>
      </c>
      <c r="N302" s="182" t="s">
        <v>43</v>
      </c>
      <c r="O302" s="65"/>
      <c r="P302" s="183">
        <f>O302*H302</f>
        <v>0</v>
      </c>
      <c r="Q302" s="183">
        <v>1.8380000000000001E-2</v>
      </c>
      <c r="R302" s="183">
        <f>Q302*H302</f>
        <v>1.2679075400000002</v>
      </c>
      <c r="S302" s="183">
        <v>0</v>
      </c>
      <c r="T302" s="184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85" t="s">
        <v>152</v>
      </c>
      <c r="AT302" s="185" t="s">
        <v>148</v>
      </c>
      <c r="AU302" s="185" t="s">
        <v>82</v>
      </c>
      <c r="AY302" s="18" t="s">
        <v>145</v>
      </c>
      <c r="BE302" s="186">
        <f>IF(N302="základní",J302,0)</f>
        <v>0</v>
      </c>
      <c r="BF302" s="186">
        <f>IF(N302="snížená",J302,0)</f>
        <v>0</v>
      </c>
      <c r="BG302" s="186">
        <f>IF(N302="zákl. přenesená",J302,0)</f>
        <v>0</v>
      </c>
      <c r="BH302" s="186">
        <f>IF(N302="sníž. přenesená",J302,0)</f>
        <v>0</v>
      </c>
      <c r="BI302" s="186">
        <f>IF(N302="nulová",J302,0)</f>
        <v>0</v>
      </c>
      <c r="BJ302" s="18" t="s">
        <v>80</v>
      </c>
      <c r="BK302" s="186">
        <f>ROUND(I302*H302,2)</f>
        <v>0</v>
      </c>
      <c r="BL302" s="18" t="s">
        <v>152</v>
      </c>
      <c r="BM302" s="185" t="s">
        <v>637</v>
      </c>
    </row>
    <row r="303" spans="1:65" s="2" customFormat="1" ht="11.25">
      <c r="A303" s="35"/>
      <c r="B303" s="36"/>
      <c r="C303" s="37"/>
      <c r="D303" s="187" t="s">
        <v>159</v>
      </c>
      <c r="E303" s="37"/>
      <c r="F303" s="188" t="s">
        <v>638</v>
      </c>
      <c r="G303" s="37"/>
      <c r="H303" s="37"/>
      <c r="I303" s="189"/>
      <c r="J303" s="37"/>
      <c r="K303" s="37"/>
      <c r="L303" s="40"/>
      <c r="M303" s="190"/>
      <c r="N303" s="191"/>
      <c r="O303" s="65"/>
      <c r="P303" s="65"/>
      <c r="Q303" s="65"/>
      <c r="R303" s="65"/>
      <c r="S303" s="65"/>
      <c r="T303" s="66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T303" s="18" t="s">
        <v>159</v>
      </c>
      <c r="AU303" s="18" t="s">
        <v>82</v>
      </c>
    </row>
    <row r="304" spans="1:65" s="14" customFormat="1" ht="11.25">
      <c r="B304" s="204"/>
      <c r="C304" s="205"/>
      <c r="D304" s="194" t="s">
        <v>161</v>
      </c>
      <c r="E304" s="206" t="s">
        <v>19</v>
      </c>
      <c r="F304" s="207" t="s">
        <v>596</v>
      </c>
      <c r="G304" s="205"/>
      <c r="H304" s="206" t="s">
        <v>19</v>
      </c>
      <c r="I304" s="208"/>
      <c r="J304" s="205"/>
      <c r="K304" s="205"/>
      <c r="L304" s="209"/>
      <c r="M304" s="210"/>
      <c r="N304" s="211"/>
      <c r="O304" s="211"/>
      <c r="P304" s="211"/>
      <c r="Q304" s="211"/>
      <c r="R304" s="211"/>
      <c r="S304" s="211"/>
      <c r="T304" s="212"/>
      <c r="AT304" s="213" t="s">
        <v>161</v>
      </c>
      <c r="AU304" s="213" t="s">
        <v>82</v>
      </c>
      <c r="AV304" s="14" t="s">
        <v>80</v>
      </c>
      <c r="AW304" s="14" t="s">
        <v>33</v>
      </c>
      <c r="AX304" s="14" t="s">
        <v>72</v>
      </c>
      <c r="AY304" s="213" t="s">
        <v>145</v>
      </c>
    </row>
    <row r="305" spans="2:51" s="13" customFormat="1" ht="11.25">
      <c r="B305" s="192"/>
      <c r="C305" s="193"/>
      <c r="D305" s="194" t="s">
        <v>161</v>
      </c>
      <c r="E305" s="195" t="s">
        <v>19</v>
      </c>
      <c r="F305" s="196" t="s">
        <v>597</v>
      </c>
      <c r="G305" s="193"/>
      <c r="H305" s="197">
        <v>1.89</v>
      </c>
      <c r="I305" s="198"/>
      <c r="J305" s="193"/>
      <c r="K305" s="193"/>
      <c r="L305" s="199"/>
      <c r="M305" s="200"/>
      <c r="N305" s="201"/>
      <c r="O305" s="201"/>
      <c r="P305" s="201"/>
      <c r="Q305" s="201"/>
      <c r="R305" s="201"/>
      <c r="S305" s="201"/>
      <c r="T305" s="202"/>
      <c r="AT305" s="203" t="s">
        <v>161</v>
      </c>
      <c r="AU305" s="203" t="s">
        <v>82</v>
      </c>
      <c r="AV305" s="13" t="s">
        <v>82</v>
      </c>
      <c r="AW305" s="13" t="s">
        <v>33</v>
      </c>
      <c r="AX305" s="13" t="s">
        <v>72</v>
      </c>
      <c r="AY305" s="203" t="s">
        <v>145</v>
      </c>
    </row>
    <row r="306" spans="2:51" s="13" customFormat="1" ht="11.25">
      <c r="B306" s="192"/>
      <c r="C306" s="193"/>
      <c r="D306" s="194" t="s">
        <v>161</v>
      </c>
      <c r="E306" s="195" t="s">
        <v>19</v>
      </c>
      <c r="F306" s="196" t="s">
        <v>598</v>
      </c>
      <c r="G306" s="193"/>
      <c r="H306" s="197">
        <v>1.413</v>
      </c>
      <c r="I306" s="198"/>
      <c r="J306" s="193"/>
      <c r="K306" s="193"/>
      <c r="L306" s="199"/>
      <c r="M306" s="200"/>
      <c r="N306" s="201"/>
      <c r="O306" s="201"/>
      <c r="P306" s="201"/>
      <c r="Q306" s="201"/>
      <c r="R306" s="201"/>
      <c r="S306" s="201"/>
      <c r="T306" s="202"/>
      <c r="AT306" s="203" t="s">
        <v>161</v>
      </c>
      <c r="AU306" s="203" t="s">
        <v>82</v>
      </c>
      <c r="AV306" s="13" t="s">
        <v>82</v>
      </c>
      <c r="AW306" s="13" t="s">
        <v>33</v>
      </c>
      <c r="AX306" s="13" t="s">
        <v>72</v>
      </c>
      <c r="AY306" s="203" t="s">
        <v>145</v>
      </c>
    </row>
    <row r="307" spans="2:51" s="14" customFormat="1" ht="11.25">
      <c r="B307" s="204"/>
      <c r="C307" s="205"/>
      <c r="D307" s="194" t="s">
        <v>161</v>
      </c>
      <c r="E307" s="206" t="s">
        <v>19</v>
      </c>
      <c r="F307" s="207" t="s">
        <v>599</v>
      </c>
      <c r="G307" s="205"/>
      <c r="H307" s="206" t="s">
        <v>19</v>
      </c>
      <c r="I307" s="208"/>
      <c r="J307" s="205"/>
      <c r="K307" s="205"/>
      <c r="L307" s="209"/>
      <c r="M307" s="210"/>
      <c r="N307" s="211"/>
      <c r="O307" s="211"/>
      <c r="P307" s="211"/>
      <c r="Q307" s="211"/>
      <c r="R307" s="211"/>
      <c r="S307" s="211"/>
      <c r="T307" s="212"/>
      <c r="AT307" s="213" t="s">
        <v>161</v>
      </c>
      <c r="AU307" s="213" t="s">
        <v>82</v>
      </c>
      <c r="AV307" s="14" t="s">
        <v>80</v>
      </c>
      <c r="AW307" s="14" t="s">
        <v>33</v>
      </c>
      <c r="AX307" s="14" t="s">
        <v>72</v>
      </c>
      <c r="AY307" s="213" t="s">
        <v>145</v>
      </c>
    </row>
    <row r="308" spans="2:51" s="14" customFormat="1" ht="11.25">
      <c r="B308" s="204"/>
      <c r="C308" s="205"/>
      <c r="D308" s="194" t="s">
        <v>161</v>
      </c>
      <c r="E308" s="206" t="s">
        <v>19</v>
      </c>
      <c r="F308" s="207" t="s">
        <v>475</v>
      </c>
      <c r="G308" s="205"/>
      <c r="H308" s="206" t="s">
        <v>19</v>
      </c>
      <c r="I308" s="208"/>
      <c r="J308" s="205"/>
      <c r="K308" s="205"/>
      <c r="L308" s="209"/>
      <c r="M308" s="210"/>
      <c r="N308" s="211"/>
      <c r="O308" s="211"/>
      <c r="P308" s="211"/>
      <c r="Q308" s="211"/>
      <c r="R308" s="211"/>
      <c r="S308" s="211"/>
      <c r="T308" s="212"/>
      <c r="AT308" s="213" t="s">
        <v>161</v>
      </c>
      <c r="AU308" s="213" t="s">
        <v>82</v>
      </c>
      <c r="AV308" s="14" t="s">
        <v>80</v>
      </c>
      <c r="AW308" s="14" t="s">
        <v>33</v>
      </c>
      <c r="AX308" s="14" t="s">
        <v>72</v>
      </c>
      <c r="AY308" s="213" t="s">
        <v>145</v>
      </c>
    </row>
    <row r="309" spans="2:51" s="13" customFormat="1" ht="11.25">
      <c r="B309" s="192"/>
      <c r="C309" s="193"/>
      <c r="D309" s="194" t="s">
        <v>161</v>
      </c>
      <c r="E309" s="195" t="s">
        <v>19</v>
      </c>
      <c r="F309" s="196" t="s">
        <v>600</v>
      </c>
      <c r="G309" s="193"/>
      <c r="H309" s="197">
        <v>6.4</v>
      </c>
      <c r="I309" s="198"/>
      <c r="J309" s="193"/>
      <c r="K309" s="193"/>
      <c r="L309" s="199"/>
      <c r="M309" s="200"/>
      <c r="N309" s="201"/>
      <c r="O309" s="201"/>
      <c r="P309" s="201"/>
      <c r="Q309" s="201"/>
      <c r="R309" s="201"/>
      <c r="S309" s="201"/>
      <c r="T309" s="202"/>
      <c r="AT309" s="203" t="s">
        <v>161</v>
      </c>
      <c r="AU309" s="203" t="s">
        <v>82</v>
      </c>
      <c r="AV309" s="13" t="s">
        <v>82</v>
      </c>
      <c r="AW309" s="13" t="s">
        <v>33</v>
      </c>
      <c r="AX309" s="13" t="s">
        <v>72</v>
      </c>
      <c r="AY309" s="203" t="s">
        <v>145</v>
      </c>
    </row>
    <row r="310" spans="2:51" s="14" customFormat="1" ht="11.25">
      <c r="B310" s="204"/>
      <c r="C310" s="205"/>
      <c r="D310" s="194" t="s">
        <v>161</v>
      </c>
      <c r="E310" s="206" t="s">
        <v>19</v>
      </c>
      <c r="F310" s="207" t="s">
        <v>481</v>
      </c>
      <c r="G310" s="205"/>
      <c r="H310" s="206" t="s">
        <v>19</v>
      </c>
      <c r="I310" s="208"/>
      <c r="J310" s="205"/>
      <c r="K310" s="205"/>
      <c r="L310" s="209"/>
      <c r="M310" s="210"/>
      <c r="N310" s="211"/>
      <c r="O310" s="211"/>
      <c r="P310" s="211"/>
      <c r="Q310" s="211"/>
      <c r="R310" s="211"/>
      <c r="S310" s="211"/>
      <c r="T310" s="212"/>
      <c r="AT310" s="213" t="s">
        <v>161</v>
      </c>
      <c r="AU310" s="213" t="s">
        <v>82</v>
      </c>
      <c r="AV310" s="14" t="s">
        <v>80</v>
      </c>
      <c r="AW310" s="14" t="s">
        <v>33</v>
      </c>
      <c r="AX310" s="14" t="s">
        <v>72</v>
      </c>
      <c r="AY310" s="213" t="s">
        <v>145</v>
      </c>
    </row>
    <row r="311" spans="2:51" s="13" customFormat="1" ht="11.25">
      <c r="B311" s="192"/>
      <c r="C311" s="193"/>
      <c r="D311" s="194" t="s">
        <v>161</v>
      </c>
      <c r="E311" s="195" t="s">
        <v>19</v>
      </c>
      <c r="F311" s="196" t="s">
        <v>216</v>
      </c>
      <c r="G311" s="193"/>
      <c r="H311" s="197">
        <v>1.35</v>
      </c>
      <c r="I311" s="198"/>
      <c r="J311" s="193"/>
      <c r="K311" s="193"/>
      <c r="L311" s="199"/>
      <c r="M311" s="200"/>
      <c r="N311" s="201"/>
      <c r="O311" s="201"/>
      <c r="P311" s="201"/>
      <c r="Q311" s="201"/>
      <c r="R311" s="201"/>
      <c r="S311" s="201"/>
      <c r="T311" s="202"/>
      <c r="AT311" s="203" t="s">
        <v>161</v>
      </c>
      <c r="AU311" s="203" t="s">
        <v>82</v>
      </c>
      <c r="AV311" s="13" t="s">
        <v>82</v>
      </c>
      <c r="AW311" s="13" t="s">
        <v>33</v>
      </c>
      <c r="AX311" s="13" t="s">
        <v>72</v>
      </c>
      <c r="AY311" s="203" t="s">
        <v>145</v>
      </c>
    </row>
    <row r="312" spans="2:51" s="14" customFormat="1" ht="11.25">
      <c r="B312" s="204"/>
      <c r="C312" s="205"/>
      <c r="D312" s="194" t="s">
        <v>161</v>
      </c>
      <c r="E312" s="206" t="s">
        <v>19</v>
      </c>
      <c r="F312" s="207" t="s">
        <v>486</v>
      </c>
      <c r="G312" s="205"/>
      <c r="H312" s="206" t="s">
        <v>19</v>
      </c>
      <c r="I312" s="208"/>
      <c r="J312" s="205"/>
      <c r="K312" s="205"/>
      <c r="L312" s="209"/>
      <c r="M312" s="210"/>
      <c r="N312" s="211"/>
      <c r="O312" s="211"/>
      <c r="P312" s="211"/>
      <c r="Q312" s="211"/>
      <c r="R312" s="211"/>
      <c r="S312" s="211"/>
      <c r="T312" s="212"/>
      <c r="AT312" s="213" t="s">
        <v>161</v>
      </c>
      <c r="AU312" s="213" t="s">
        <v>82</v>
      </c>
      <c r="AV312" s="14" t="s">
        <v>80</v>
      </c>
      <c r="AW312" s="14" t="s">
        <v>33</v>
      </c>
      <c r="AX312" s="14" t="s">
        <v>72</v>
      </c>
      <c r="AY312" s="213" t="s">
        <v>145</v>
      </c>
    </row>
    <row r="313" spans="2:51" s="13" customFormat="1" ht="11.25">
      <c r="B313" s="192"/>
      <c r="C313" s="193"/>
      <c r="D313" s="194" t="s">
        <v>161</v>
      </c>
      <c r="E313" s="195" t="s">
        <v>19</v>
      </c>
      <c r="F313" s="196" t="s">
        <v>601</v>
      </c>
      <c r="G313" s="193"/>
      <c r="H313" s="197">
        <v>7.75</v>
      </c>
      <c r="I313" s="198"/>
      <c r="J313" s="193"/>
      <c r="K313" s="193"/>
      <c r="L313" s="199"/>
      <c r="M313" s="200"/>
      <c r="N313" s="201"/>
      <c r="O313" s="201"/>
      <c r="P313" s="201"/>
      <c r="Q313" s="201"/>
      <c r="R313" s="201"/>
      <c r="S313" s="201"/>
      <c r="T313" s="202"/>
      <c r="AT313" s="203" t="s">
        <v>161</v>
      </c>
      <c r="AU313" s="203" t="s">
        <v>82</v>
      </c>
      <c r="AV313" s="13" t="s">
        <v>82</v>
      </c>
      <c r="AW313" s="13" t="s">
        <v>33</v>
      </c>
      <c r="AX313" s="13" t="s">
        <v>72</v>
      </c>
      <c r="AY313" s="203" t="s">
        <v>145</v>
      </c>
    </row>
    <row r="314" spans="2:51" s="14" customFormat="1" ht="11.25">
      <c r="B314" s="204"/>
      <c r="C314" s="205"/>
      <c r="D314" s="194" t="s">
        <v>161</v>
      </c>
      <c r="E314" s="206" t="s">
        <v>19</v>
      </c>
      <c r="F314" s="207" t="s">
        <v>605</v>
      </c>
      <c r="G314" s="205"/>
      <c r="H314" s="206" t="s">
        <v>19</v>
      </c>
      <c r="I314" s="208"/>
      <c r="J314" s="205"/>
      <c r="K314" s="205"/>
      <c r="L314" s="209"/>
      <c r="M314" s="210"/>
      <c r="N314" s="211"/>
      <c r="O314" s="211"/>
      <c r="P314" s="211"/>
      <c r="Q314" s="211"/>
      <c r="R314" s="211"/>
      <c r="S314" s="211"/>
      <c r="T314" s="212"/>
      <c r="AT314" s="213" t="s">
        <v>161</v>
      </c>
      <c r="AU314" s="213" t="s">
        <v>82</v>
      </c>
      <c r="AV314" s="14" t="s">
        <v>80</v>
      </c>
      <c r="AW314" s="14" t="s">
        <v>33</v>
      </c>
      <c r="AX314" s="14" t="s">
        <v>72</v>
      </c>
      <c r="AY314" s="213" t="s">
        <v>145</v>
      </c>
    </row>
    <row r="315" spans="2:51" s="13" customFormat="1" ht="11.25">
      <c r="B315" s="192"/>
      <c r="C315" s="193"/>
      <c r="D315" s="194" t="s">
        <v>161</v>
      </c>
      <c r="E315" s="195" t="s">
        <v>19</v>
      </c>
      <c r="F315" s="196" t="s">
        <v>245</v>
      </c>
      <c r="G315" s="193"/>
      <c r="H315" s="197">
        <v>1.5</v>
      </c>
      <c r="I315" s="198"/>
      <c r="J315" s="193"/>
      <c r="K315" s="193"/>
      <c r="L315" s="199"/>
      <c r="M315" s="200"/>
      <c r="N315" s="201"/>
      <c r="O315" s="201"/>
      <c r="P315" s="201"/>
      <c r="Q315" s="201"/>
      <c r="R315" s="201"/>
      <c r="S315" s="201"/>
      <c r="T315" s="202"/>
      <c r="AT315" s="203" t="s">
        <v>161</v>
      </c>
      <c r="AU315" s="203" t="s">
        <v>82</v>
      </c>
      <c r="AV315" s="13" t="s">
        <v>82</v>
      </c>
      <c r="AW315" s="13" t="s">
        <v>33</v>
      </c>
      <c r="AX315" s="13" t="s">
        <v>72</v>
      </c>
      <c r="AY315" s="203" t="s">
        <v>145</v>
      </c>
    </row>
    <row r="316" spans="2:51" s="14" customFormat="1" ht="11.25">
      <c r="B316" s="204"/>
      <c r="C316" s="205"/>
      <c r="D316" s="194" t="s">
        <v>161</v>
      </c>
      <c r="E316" s="206" t="s">
        <v>19</v>
      </c>
      <c r="F316" s="207" t="s">
        <v>639</v>
      </c>
      <c r="G316" s="205"/>
      <c r="H316" s="206" t="s">
        <v>19</v>
      </c>
      <c r="I316" s="208"/>
      <c r="J316" s="205"/>
      <c r="K316" s="205"/>
      <c r="L316" s="209"/>
      <c r="M316" s="210"/>
      <c r="N316" s="211"/>
      <c r="O316" s="211"/>
      <c r="P316" s="211"/>
      <c r="Q316" s="211"/>
      <c r="R316" s="211"/>
      <c r="S316" s="211"/>
      <c r="T316" s="212"/>
      <c r="AT316" s="213" t="s">
        <v>161</v>
      </c>
      <c r="AU316" s="213" t="s">
        <v>82</v>
      </c>
      <c r="AV316" s="14" t="s">
        <v>80</v>
      </c>
      <c r="AW316" s="14" t="s">
        <v>33</v>
      </c>
      <c r="AX316" s="14" t="s">
        <v>72</v>
      </c>
      <c r="AY316" s="213" t="s">
        <v>145</v>
      </c>
    </row>
    <row r="317" spans="2:51" s="13" customFormat="1" ht="11.25">
      <c r="B317" s="192"/>
      <c r="C317" s="193"/>
      <c r="D317" s="194" t="s">
        <v>161</v>
      </c>
      <c r="E317" s="195" t="s">
        <v>19</v>
      </c>
      <c r="F317" s="196" t="s">
        <v>640</v>
      </c>
      <c r="G317" s="193"/>
      <c r="H317" s="197">
        <v>24.84</v>
      </c>
      <c r="I317" s="198"/>
      <c r="J317" s="193"/>
      <c r="K317" s="193"/>
      <c r="L317" s="199"/>
      <c r="M317" s="200"/>
      <c r="N317" s="201"/>
      <c r="O317" s="201"/>
      <c r="P317" s="201"/>
      <c r="Q317" s="201"/>
      <c r="R317" s="201"/>
      <c r="S317" s="201"/>
      <c r="T317" s="202"/>
      <c r="AT317" s="203" t="s">
        <v>161</v>
      </c>
      <c r="AU317" s="203" t="s">
        <v>82</v>
      </c>
      <c r="AV317" s="13" t="s">
        <v>82</v>
      </c>
      <c r="AW317" s="13" t="s">
        <v>33</v>
      </c>
      <c r="AX317" s="13" t="s">
        <v>72</v>
      </c>
      <c r="AY317" s="203" t="s">
        <v>145</v>
      </c>
    </row>
    <row r="318" spans="2:51" s="13" customFormat="1" ht="11.25">
      <c r="B318" s="192"/>
      <c r="C318" s="193"/>
      <c r="D318" s="194" t="s">
        <v>161</v>
      </c>
      <c r="E318" s="195" t="s">
        <v>19</v>
      </c>
      <c r="F318" s="196" t="s">
        <v>641</v>
      </c>
      <c r="G318" s="193"/>
      <c r="H318" s="197">
        <v>-3.2</v>
      </c>
      <c r="I318" s="198"/>
      <c r="J318" s="193"/>
      <c r="K318" s="193"/>
      <c r="L318" s="199"/>
      <c r="M318" s="200"/>
      <c r="N318" s="201"/>
      <c r="O318" s="201"/>
      <c r="P318" s="201"/>
      <c r="Q318" s="201"/>
      <c r="R318" s="201"/>
      <c r="S318" s="201"/>
      <c r="T318" s="202"/>
      <c r="AT318" s="203" t="s">
        <v>161</v>
      </c>
      <c r="AU318" s="203" t="s">
        <v>82</v>
      </c>
      <c r="AV318" s="13" t="s">
        <v>82</v>
      </c>
      <c r="AW318" s="13" t="s">
        <v>33</v>
      </c>
      <c r="AX318" s="13" t="s">
        <v>72</v>
      </c>
      <c r="AY318" s="203" t="s">
        <v>145</v>
      </c>
    </row>
    <row r="319" spans="2:51" s="14" customFormat="1" ht="11.25">
      <c r="B319" s="204"/>
      <c r="C319" s="205"/>
      <c r="D319" s="194" t="s">
        <v>161</v>
      </c>
      <c r="E319" s="206" t="s">
        <v>19</v>
      </c>
      <c r="F319" s="207" t="s">
        <v>170</v>
      </c>
      <c r="G319" s="205"/>
      <c r="H319" s="206" t="s">
        <v>19</v>
      </c>
      <c r="I319" s="208"/>
      <c r="J319" s="205"/>
      <c r="K319" s="205"/>
      <c r="L319" s="209"/>
      <c r="M319" s="210"/>
      <c r="N319" s="211"/>
      <c r="O319" s="211"/>
      <c r="P319" s="211"/>
      <c r="Q319" s="211"/>
      <c r="R319" s="211"/>
      <c r="S319" s="211"/>
      <c r="T319" s="212"/>
      <c r="AT319" s="213" t="s">
        <v>161</v>
      </c>
      <c r="AU319" s="213" t="s">
        <v>82</v>
      </c>
      <c r="AV319" s="14" t="s">
        <v>80</v>
      </c>
      <c r="AW319" s="14" t="s">
        <v>33</v>
      </c>
      <c r="AX319" s="14" t="s">
        <v>72</v>
      </c>
      <c r="AY319" s="213" t="s">
        <v>145</v>
      </c>
    </row>
    <row r="320" spans="2:51" s="13" customFormat="1" ht="11.25">
      <c r="B320" s="192"/>
      <c r="C320" s="193"/>
      <c r="D320" s="194" t="s">
        <v>161</v>
      </c>
      <c r="E320" s="195" t="s">
        <v>19</v>
      </c>
      <c r="F320" s="196" t="s">
        <v>642</v>
      </c>
      <c r="G320" s="193"/>
      <c r="H320" s="197">
        <v>30.24</v>
      </c>
      <c r="I320" s="198"/>
      <c r="J320" s="193"/>
      <c r="K320" s="193"/>
      <c r="L320" s="199"/>
      <c r="M320" s="200"/>
      <c r="N320" s="201"/>
      <c r="O320" s="201"/>
      <c r="P320" s="201"/>
      <c r="Q320" s="201"/>
      <c r="R320" s="201"/>
      <c r="S320" s="201"/>
      <c r="T320" s="202"/>
      <c r="AT320" s="203" t="s">
        <v>161</v>
      </c>
      <c r="AU320" s="203" t="s">
        <v>82</v>
      </c>
      <c r="AV320" s="13" t="s">
        <v>82</v>
      </c>
      <c r="AW320" s="13" t="s">
        <v>33</v>
      </c>
      <c r="AX320" s="13" t="s">
        <v>72</v>
      </c>
      <c r="AY320" s="203" t="s">
        <v>145</v>
      </c>
    </row>
    <row r="321" spans="1:65" s="13" customFormat="1" ht="11.25">
      <c r="B321" s="192"/>
      <c r="C321" s="193"/>
      <c r="D321" s="194" t="s">
        <v>161</v>
      </c>
      <c r="E321" s="195" t="s">
        <v>19</v>
      </c>
      <c r="F321" s="196" t="s">
        <v>641</v>
      </c>
      <c r="G321" s="193"/>
      <c r="H321" s="197">
        <v>-3.2</v>
      </c>
      <c r="I321" s="198"/>
      <c r="J321" s="193"/>
      <c r="K321" s="193"/>
      <c r="L321" s="199"/>
      <c r="M321" s="200"/>
      <c r="N321" s="201"/>
      <c r="O321" s="201"/>
      <c r="P321" s="201"/>
      <c r="Q321" s="201"/>
      <c r="R321" s="201"/>
      <c r="S321" s="201"/>
      <c r="T321" s="202"/>
      <c r="AT321" s="203" t="s">
        <v>161</v>
      </c>
      <c r="AU321" s="203" t="s">
        <v>82</v>
      </c>
      <c r="AV321" s="13" t="s">
        <v>82</v>
      </c>
      <c r="AW321" s="13" t="s">
        <v>33</v>
      </c>
      <c r="AX321" s="13" t="s">
        <v>72</v>
      </c>
      <c r="AY321" s="203" t="s">
        <v>145</v>
      </c>
    </row>
    <row r="322" spans="1:65" s="15" customFormat="1" ht="11.25">
      <c r="B322" s="214"/>
      <c r="C322" s="215"/>
      <c r="D322" s="194" t="s">
        <v>161</v>
      </c>
      <c r="E322" s="216" t="s">
        <v>19</v>
      </c>
      <c r="F322" s="217" t="s">
        <v>176</v>
      </c>
      <c r="G322" s="215"/>
      <c r="H322" s="218">
        <v>68.983000000000004</v>
      </c>
      <c r="I322" s="219"/>
      <c r="J322" s="215"/>
      <c r="K322" s="215"/>
      <c r="L322" s="220"/>
      <c r="M322" s="221"/>
      <c r="N322" s="222"/>
      <c r="O322" s="222"/>
      <c r="P322" s="222"/>
      <c r="Q322" s="222"/>
      <c r="R322" s="222"/>
      <c r="S322" s="222"/>
      <c r="T322" s="223"/>
      <c r="AT322" s="224" t="s">
        <v>161</v>
      </c>
      <c r="AU322" s="224" t="s">
        <v>82</v>
      </c>
      <c r="AV322" s="15" t="s">
        <v>152</v>
      </c>
      <c r="AW322" s="15" t="s">
        <v>33</v>
      </c>
      <c r="AX322" s="15" t="s">
        <v>80</v>
      </c>
      <c r="AY322" s="224" t="s">
        <v>145</v>
      </c>
    </row>
    <row r="323" spans="1:65" s="2" customFormat="1" ht="16.5" customHeight="1">
      <c r="A323" s="35"/>
      <c r="B323" s="36"/>
      <c r="C323" s="174" t="s">
        <v>643</v>
      </c>
      <c r="D323" s="174" t="s">
        <v>148</v>
      </c>
      <c r="E323" s="175" t="s">
        <v>644</v>
      </c>
      <c r="F323" s="176" t="s">
        <v>645</v>
      </c>
      <c r="G323" s="177" t="s">
        <v>156</v>
      </c>
      <c r="H323" s="178">
        <v>7.6079999999999997</v>
      </c>
      <c r="I323" s="179"/>
      <c r="J323" s="180">
        <f>ROUND(I323*H323,2)</f>
        <v>0</v>
      </c>
      <c r="K323" s="176" t="s">
        <v>157</v>
      </c>
      <c r="L323" s="40"/>
      <c r="M323" s="181" t="s">
        <v>19</v>
      </c>
      <c r="N323" s="182" t="s">
        <v>43</v>
      </c>
      <c r="O323" s="65"/>
      <c r="P323" s="183">
        <f>O323*H323</f>
        <v>0</v>
      </c>
      <c r="Q323" s="183">
        <v>3.3579999999999999E-2</v>
      </c>
      <c r="R323" s="183">
        <f>Q323*H323</f>
        <v>0.25547663999999998</v>
      </c>
      <c r="S323" s="183">
        <v>0</v>
      </c>
      <c r="T323" s="184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85" t="s">
        <v>152</v>
      </c>
      <c r="AT323" s="185" t="s">
        <v>148</v>
      </c>
      <c r="AU323" s="185" t="s">
        <v>82</v>
      </c>
      <c r="AY323" s="18" t="s">
        <v>145</v>
      </c>
      <c r="BE323" s="186">
        <f>IF(N323="základní",J323,0)</f>
        <v>0</v>
      </c>
      <c r="BF323" s="186">
        <f>IF(N323="snížená",J323,0)</f>
        <v>0</v>
      </c>
      <c r="BG323" s="186">
        <f>IF(N323="zákl. přenesená",J323,0)</f>
        <v>0</v>
      </c>
      <c r="BH323" s="186">
        <f>IF(N323="sníž. přenesená",J323,0)</f>
        <v>0</v>
      </c>
      <c r="BI323" s="186">
        <f>IF(N323="nulová",J323,0)</f>
        <v>0</v>
      </c>
      <c r="BJ323" s="18" t="s">
        <v>80</v>
      </c>
      <c r="BK323" s="186">
        <f>ROUND(I323*H323,2)</f>
        <v>0</v>
      </c>
      <c r="BL323" s="18" t="s">
        <v>152</v>
      </c>
      <c r="BM323" s="185" t="s">
        <v>646</v>
      </c>
    </row>
    <row r="324" spans="1:65" s="2" customFormat="1" ht="11.25">
      <c r="A324" s="35"/>
      <c r="B324" s="36"/>
      <c r="C324" s="37"/>
      <c r="D324" s="187" t="s">
        <v>159</v>
      </c>
      <c r="E324" s="37"/>
      <c r="F324" s="188" t="s">
        <v>647</v>
      </c>
      <c r="G324" s="37"/>
      <c r="H324" s="37"/>
      <c r="I324" s="189"/>
      <c r="J324" s="37"/>
      <c r="K324" s="37"/>
      <c r="L324" s="40"/>
      <c r="M324" s="190"/>
      <c r="N324" s="191"/>
      <c r="O324" s="65"/>
      <c r="P324" s="65"/>
      <c r="Q324" s="65"/>
      <c r="R324" s="65"/>
      <c r="S324" s="65"/>
      <c r="T324" s="66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T324" s="18" t="s">
        <v>159</v>
      </c>
      <c r="AU324" s="18" t="s">
        <v>82</v>
      </c>
    </row>
    <row r="325" spans="1:65" s="14" customFormat="1" ht="11.25">
      <c r="B325" s="204"/>
      <c r="C325" s="205"/>
      <c r="D325" s="194" t="s">
        <v>161</v>
      </c>
      <c r="E325" s="206" t="s">
        <v>19</v>
      </c>
      <c r="F325" s="207" t="s">
        <v>596</v>
      </c>
      <c r="G325" s="205"/>
      <c r="H325" s="206" t="s">
        <v>19</v>
      </c>
      <c r="I325" s="208"/>
      <c r="J325" s="205"/>
      <c r="K325" s="205"/>
      <c r="L325" s="209"/>
      <c r="M325" s="210"/>
      <c r="N325" s="211"/>
      <c r="O325" s="211"/>
      <c r="P325" s="211"/>
      <c r="Q325" s="211"/>
      <c r="R325" s="211"/>
      <c r="S325" s="211"/>
      <c r="T325" s="212"/>
      <c r="AT325" s="213" t="s">
        <v>161</v>
      </c>
      <c r="AU325" s="213" t="s">
        <v>82</v>
      </c>
      <c r="AV325" s="14" t="s">
        <v>80</v>
      </c>
      <c r="AW325" s="14" t="s">
        <v>33</v>
      </c>
      <c r="AX325" s="14" t="s">
        <v>72</v>
      </c>
      <c r="AY325" s="213" t="s">
        <v>145</v>
      </c>
    </row>
    <row r="326" spans="1:65" s="13" customFormat="1" ht="11.25">
      <c r="B326" s="192"/>
      <c r="C326" s="193"/>
      <c r="D326" s="194" t="s">
        <v>161</v>
      </c>
      <c r="E326" s="195" t="s">
        <v>19</v>
      </c>
      <c r="F326" s="196" t="s">
        <v>597</v>
      </c>
      <c r="G326" s="193"/>
      <c r="H326" s="197">
        <v>1.89</v>
      </c>
      <c r="I326" s="198"/>
      <c r="J326" s="193"/>
      <c r="K326" s="193"/>
      <c r="L326" s="199"/>
      <c r="M326" s="200"/>
      <c r="N326" s="201"/>
      <c r="O326" s="201"/>
      <c r="P326" s="201"/>
      <c r="Q326" s="201"/>
      <c r="R326" s="201"/>
      <c r="S326" s="201"/>
      <c r="T326" s="202"/>
      <c r="AT326" s="203" t="s">
        <v>161</v>
      </c>
      <c r="AU326" s="203" t="s">
        <v>82</v>
      </c>
      <c r="AV326" s="13" t="s">
        <v>82</v>
      </c>
      <c r="AW326" s="13" t="s">
        <v>33</v>
      </c>
      <c r="AX326" s="13" t="s">
        <v>72</v>
      </c>
      <c r="AY326" s="203" t="s">
        <v>145</v>
      </c>
    </row>
    <row r="327" spans="1:65" s="13" customFormat="1" ht="11.25">
      <c r="B327" s="192"/>
      <c r="C327" s="193"/>
      <c r="D327" s="194" t="s">
        <v>161</v>
      </c>
      <c r="E327" s="195" t="s">
        <v>19</v>
      </c>
      <c r="F327" s="196" t="s">
        <v>598</v>
      </c>
      <c r="G327" s="193"/>
      <c r="H327" s="197">
        <v>1.413</v>
      </c>
      <c r="I327" s="198"/>
      <c r="J327" s="193"/>
      <c r="K327" s="193"/>
      <c r="L327" s="199"/>
      <c r="M327" s="200"/>
      <c r="N327" s="201"/>
      <c r="O327" s="201"/>
      <c r="P327" s="201"/>
      <c r="Q327" s="201"/>
      <c r="R327" s="201"/>
      <c r="S327" s="201"/>
      <c r="T327" s="202"/>
      <c r="AT327" s="203" t="s">
        <v>161</v>
      </c>
      <c r="AU327" s="203" t="s">
        <v>82</v>
      </c>
      <c r="AV327" s="13" t="s">
        <v>82</v>
      </c>
      <c r="AW327" s="13" t="s">
        <v>33</v>
      </c>
      <c r="AX327" s="13" t="s">
        <v>72</v>
      </c>
      <c r="AY327" s="203" t="s">
        <v>145</v>
      </c>
    </row>
    <row r="328" spans="1:65" s="13" customFormat="1" ht="11.25">
      <c r="B328" s="192"/>
      <c r="C328" s="193"/>
      <c r="D328" s="194" t="s">
        <v>161</v>
      </c>
      <c r="E328" s="195" t="s">
        <v>19</v>
      </c>
      <c r="F328" s="196" t="s">
        <v>648</v>
      </c>
      <c r="G328" s="193"/>
      <c r="H328" s="197">
        <v>4.3049999999999997</v>
      </c>
      <c r="I328" s="198"/>
      <c r="J328" s="193"/>
      <c r="K328" s="193"/>
      <c r="L328" s="199"/>
      <c r="M328" s="200"/>
      <c r="N328" s="201"/>
      <c r="O328" s="201"/>
      <c r="P328" s="201"/>
      <c r="Q328" s="201"/>
      <c r="R328" s="201"/>
      <c r="S328" s="201"/>
      <c r="T328" s="202"/>
      <c r="AT328" s="203" t="s">
        <v>161</v>
      </c>
      <c r="AU328" s="203" t="s">
        <v>82</v>
      </c>
      <c r="AV328" s="13" t="s">
        <v>82</v>
      </c>
      <c r="AW328" s="13" t="s">
        <v>33</v>
      </c>
      <c r="AX328" s="13" t="s">
        <v>72</v>
      </c>
      <c r="AY328" s="203" t="s">
        <v>145</v>
      </c>
    </row>
    <row r="329" spans="1:65" s="15" customFormat="1" ht="11.25">
      <c r="B329" s="214"/>
      <c r="C329" s="215"/>
      <c r="D329" s="194" t="s">
        <v>161</v>
      </c>
      <c r="E329" s="216" t="s">
        <v>19</v>
      </c>
      <c r="F329" s="217" t="s">
        <v>176</v>
      </c>
      <c r="G329" s="215"/>
      <c r="H329" s="218">
        <v>7.6079999999999997</v>
      </c>
      <c r="I329" s="219"/>
      <c r="J329" s="215"/>
      <c r="K329" s="215"/>
      <c r="L329" s="220"/>
      <c r="M329" s="221"/>
      <c r="N329" s="222"/>
      <c r="O329" s="222"/>
      <c r="P329" s="222"/>
      <c r="Q329" s="222"/>
      <c r="R329" s="222"/>
      <c r="S329" s="222"/>
      <c r="T329" s="223"/>
      <c r="AT329" s="224" t="s">
        <v>161</v>
      </c>
      <c r="AU329" s="224" t="s">
        <v>82</v>
      </c>
      <c r="AV329" s="15" t="s">
        <v>152</v>
      </c>
      <c r="AW329" s="15" t="s">
        <v>33</v>
      </c>
      <c r="AX329" s="15" t="s">
        <v>80</v>
      </c>
      <c r="AY329" s="224" t="s">
        <v>145</v>
      </c>
    </row>
    <row r="330" spans="1:65" s="2" customFormat="1" ht="24.2" customHeight="1">
      <c r="A330" s="35"/>
      <c r="B330" s="36"/>
      <c r="C330" s="174" t="s">
        <v>649</v>
      </c>
      <c r="D330" s="174" t="s">
        <v>148</v>
      </c>
      <c r="E330" s="175" t="s">
        <v>650</v>
      </c>
      <c r="F330" s="176" t="s">
        <v>651</v>
      </c>
      <c r="G330" s="177" t="s">
        <v>156</v>
      </c>
      <c r="H330" s="178">
        <v>250</v>
      </c>
      <c r="I330" s="179"/>
      <c r="J330" s="180">
        <f>ROUND(I330*H330,2)</f>
        <v>0</v>
      </c>
      <c r="K330" s="176" t="s">
        <v>157</v>
      </c>
      <c r="L330" s="40"/>
      <c r="M330" s="181" t="s">
        <v>19</v>
      </c>
      <c r="N330" s="182" t="s">
        <v>43</v>
      </c>
      <c r="O330" s="65"/>
      <c r="P330" s="183">
        <f>O330*H330</f>
        <v>0</v>
      </c>
      <c r="Q330" s="183">
        <v>2.8400000000000002E-2</v>
      </c>
      <c r="R330" s="183">
        <f>Q330*H330</f>
        <v>7.1000000000000005</v>
      </c>
      <c r="S330" s="183">
        <v>0</v>
      </c>
      <c r="T330" s="184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185" t="s">
        <v>152</v>
      </c>
      <c r="AT330" s="185" t="s">
        <v>148</v>
      </c>
      <c r="AU330" s="185" t="s">
        <v>82</v>
      </c>
      <c r="AY330" s="18" t="s">
        <v>145</v>
      </c>
      <c r="BE330" s="186">
        <f>IF(N330="základní",J330,0)</f>
        <v>0</v>
      </c>
      <c r="BF330" s="186">
        <f>IF(N330="snížená",J330,0)</f>
        <v>0</v>
      </c>
      <c r="BG330" s="186">
        <f>IF(N330="zákl. přenesená",J330,0)</f>
        <v>0</v>
      </c>
      <c r="BH330" s="186">
        <f>IF(N330="sníž. přenesená",J330,0)</f>
        <v>0</v>
      </c>
      <c r="BI330" s="186">
        <f>IF(N330="nulová",J330,0)</f>
        <v>0</v>
      </c>
      <c r="BJ330" s="18" t="s">
        <v>80</v>
      </c>
      <c r="BK330" s="186">
        <f>ROUND(I330*H330,2)</f>
        <v>0</v>
      </c>
      <c r="BL330" s="18" t="s">
        <v>152</v>
      </c>
      <c r="BM330" s="185" t="s">
        <v>652</v>
      </c>
    </row>
    <row r="331" spans="1:65" s="2" customFormat="1" ht="11.25">
      <c r="A331" s="35"/>
      <c r="B331" s="36"/>
      <c r="C331" s="37"/>
      <c r="D331" s="187" t="s">
        <v>159</v>
      </c>
      <c r="E331" s="37"/>
      <c r="F331" s="188" t="s">
        <v>653</v>
      </c>
      <c r="G331" s="37"/>
      <c r="H331" s="37"/>
      <c r="I331" s="189"/>
      <c r="J331" s="37"/>
      <c r="K331" s="37"/>
      <c r="L331" s="40"/>
      <c r="M331" s="190"/>
      <c r="N331" s="191"/>
      <c r="O331" s="65"/>
      <c r="P331" s="65"/>
      <c r="Q331" s="65"/>
      <c r="R331" s="65"/>
      <c r="S331" s="65"/>
      <c r="T331" s="66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T331" s="18" t="s">
        <v>159</v>
      </c>
      <c r="AU331" s="18" t="s">
        <v>82</v>
      </c>
    </row>
    <row r="332" spans="1:65" s="14" customFormat="1" ht="11.25">
      <c r="B332" s="204"/>
      <c r="C332" s="205"/>
      <c r="D332" s="194" t="s">
        <v>161</v>
      </c>
      <c r="E332" s="206" t="s">
        <v>19</v>
      </c>
      <c r="F332" s="207" t="s">
        <v>654</v>
      </c>
      <c r="G332" s="205"/>
      <c r="H332" s="206" t="s">
        <v>19</v>
      </c>
      <c r="I332" s="208"/>
      <c r="J332" s="205"/>
      <c r="K332" s="205"/>
      <c r="L332" s="209"/>
      <c r="M332" s="210"/>
      <c r="N332" s="211"/>
      <c r="O332" s="211"/>
      <c r="P332" s="211"/>
      <c r="Q332" s="211"/>
      <c r="R332" s="211"/>
      <c r="S332" s="211"/>
      <c r="T332" s="212"/>
      <c r="AT332" s="213" t="s">
        <v>161</v>
      </c>
      <c r="AU332" s="213" t="s">
        <v>82</v>
      </c>
      <c r="AV332" s="14" t="s">
        <v>80</v>
      </c>
      <c r="AW332" s="14" t="s">
        <v>33</v>
      </c>
      <c r="AX332" s="14" t="s">
        <v>72</v>
      </c>
      <c r="AY332" s="213" t="s">
        <v>145</v>
      </c>
    </row>
    <row r="333" spans="1:65" s="13" customFormat="1" ht="11.25">
      <c r="B333" s="192"/>
      <c r="C333" s="193"/>
      <c r="D333" s="194" t="s">
        <v>161</v>
      </c>
      <c r="E333" s="195" t="s">
        <v>19</v>
      </c>
      <c r="F333" s="196" t="s">
        <v>655</v>
      </c>
      <c r="G333" s="193"/>
      <c r="H333" s="197">
        <v>250</v>
      </c>
      <c r="I333" s="198"/>
      <c r="J333" s="193"/>
      <c r="K333" s="193"/>
      <c r="L333" s="199"/>
      <c r="M333" s="200"/>
      <c r="N333" s="201"/>
      <c r="O333" s="201"/>
      <c r="P333" s="201"/>
      <c r="Q333" s="201"/>
      <c r="R333" s="201"/>
      <c r="S333" s="201"/>
      <c r="T333" s="202"/>
      <c r="AT333" s="203" t="s">
        <v>161</v>
      </c>
      <c r="AU333" s="203" t="s">
        <v>82</v>
      </c>
      <c r="AV333" s="13" t="s">
        <v>82</v>
      </c>
      <c r="AW333" s="13" t="s">
        <v>33</v>
      </c>
      <c r="AX333" s="13" t="s">
        <v>80</v>
      </c>
      <c r="AY333" s="203" t="s">
        <v>145</v>
      </c>
    </row>
    <row r="334" spans="1:65" s="2" customFormat="1" ht="24.2" customHeight="1">
      <c r="A334" s="35"/>
      <c r="B334" s="36"/>
      <c r="C334" s="174" t="s">
        <v>656</v>
      </c>
      <c r="D334" s="174" t="s">
        <v>148</v>
      </c>
      <c r="E334" s="175" t="s">
        <v>657</v>
      </c>
      <c r="F334" s="176" t="s">
        <v>658</v>
      </c>
      <c r="G334" s="177" t="s">
        <v>156</v>
      </c>
      <c r="H334" s="178">
        <v>1.35</v>
      </c>
      <c r="I334" s="179"/>
      <c r="J334" s="180">
        <f>ROUND(I334*H334,2)</f>
        <v>0</v>
      </c>
      <c r="K334" s="176" t="s">
        <v>19</v>
      </c>
      <c r="L334" s="40"/>
      <c r="M334" s="181" t="s">
        <v>19</v>
      </c>
      <c r="N334" s="182" t="s">
        <v>43</v>
      </c>
      <c r="O334" s="65"/>
      <c r="P334" s="183">
        <f>O334*H334</f>
        <v>0</v>
      </c>
      <c r="Q334" s="183">
        <v>1.9499999999999999E-3</v>
      </c>
      <c r="R334" s="183">
        <f>Q334*H334</f>
        <v>2.6324999999999999E-3</v>
      </c>
      <c r="S334" s="183">
        <v>0</v>
      </c>
      <c r="T334" s="184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85" t="s">
        <v>152</v>
      </c>
      <c r="AT334" s="185" t="s">
        <v>148</v>
      </c>
      <c r="AU334" s="185" t="s">
        <v>82</v>
      </c>
      <c r="AY334" s="18" t="s">
        <v>145</v>
      </c>
      <c r="BE334" s="186">
        <f>IF(N334="základní",J334,0)</f>
        <v>0</v>
      </c>
      <c r="BF334" s="186">
        <f>IF(N334="snížená",J334,0)</f>
        <v>0</v>
      </c>
      <c r="BG334" s="186">
        <f>IF(N334="zákl. přenesená",J334,0)</f>
        <v>0</v>
      </c>
      <c r="BH334" s="186">
        <f>IF(N334="sníž. přenesená",J334,0)</f>
        <v>0</v>
      </c>
      <c r="BI334" s="186">
        <f>IF(N334="nulová",J334,0)</f>
        <v>0</v>
      </c>
      <c r="BJ334" s="18" t="s">
        <v>80</v>
      </c>
      <c r="BK334" s="186">
        <f>ROUND(I334*H334,2)</f>
        <v>0</v>
      </c>
      <c r="BL334" s="18" t="s">
        <v>152</v>
      </c>
      <c r="BM334" s="185" t="s">
        <v>659</v>
      </c>
    </row>
    <row r="335" spans="1:65" s="14" customFormat="1" ht="11.25">
      <c r="B335" s="204"/>
      <c r="C335" s="205"/>
      <c r="D335" s="194" t="s">
        <v>161</v>
      </c>
      <c r="E335" s="206" t="s">
        <v>19</v>
      </c>
      <c r="F335" s="207" t="s">
        <v>660</v>
      </c>
      <c r="G335" s="205"/>
      <c r="H335" s="206" t="s">
        <v>19</v>
      </c>
      <c r="I335" s="208"/>
      <c r="J335" s="205"/>
      <c r="K335" s="205"/>
      <c r="L335" s="209"/>
      <c r="M335" s="210"/>
      <c r="N335" s="211"/>
      <c r="O335" s="211"/>
      <c r="P335" s="211"/>
      <c r="Q335" s="211"/>
      <c r="R335" s="211"/>
      <c r="S335" s="211"/>
      <c r="T335" s="212"/>
      <c r="AT335" s="213" t="s">
        <v>161</v>
      </c>
      <c r="AU335" s="213" t="s">
        <v>82</v>
      </c>
      <c r="AV335" s="14" t="s">
        <v>80</v>
      </c>
      <c r="AW335" s="14" t="s">
        <v>33</v>
      </c>
      <c r="AX335" s="14" t="s">
        <v>72</v>
      </c>
      <c r="AY335" s="213" t="s">
        <v>145</v>
      </c>
    </row>
    <row r="336" spans="1:65" s="13" customFormat="1" ht="11.25">
      <c r="B336" s="192"/>
      <c r="C336" s="193"/>
      <c r="D336" s="194" t="s">
        <v>161</v>
      </c>
      <c r="E336" s="195" t="s">
        <v>19</v>
      </c>
      <c r="F336" s="196" t="s">
        <v>216</v>
      </c>
      <c r="G336" s="193"/>
      <c r="H336" s="197">
        <v>1.35</v>
      </c>
      <c r="I336" s="198"/>
      <c r="J336" s="193"/>
      <c r="K336" s="193"/>
      <c r="L336" s="199"/>
      <c r="M336" s="200"/>
      <c r="N336" s="201"/>
      <c r="O336" s="201"/>
      <c r="P336" s="201"/>
      <c r="Q336" s="201"/>
      <c r="R336" s="201"/>
      <c r="S336" s="201"/>
      <c r="T336" s="202"/>
      <c r="AT336" s="203" t="s">
        <v>161</v>
      </c>
      <c r="AU336" s="203" t="s">
        <v>82</v>
      </c>
      <c r="AV336" s="13" t="s">
        <v>82</v>
      </c>
      <c r="AW336" s="13" t="s">
        <v>33</v>
      </c>
      <c r="AX336" s="13" t="s">
        <v>80</v>
      </c>
      <c r="AY336" s="203" t="s">
        <v>145</v>
      </c>
    </row>
    <row r="337" spans="1:65" s="2" customFormat="1" ht="21.75" customHeight="1">
      <c r="A337" s="35"/>
      <c r="B337" s="36"/>
      <c r="C337" s="174" t="s">
        <v>661</v>
      </c>
      <c r="D337" s="174" t="s">
        <v>148</v>
      </c>
      <c r="E337" s="175" t="s">
        <v>662</v>
      </c>
      <c r="F337" s="176" t="s">
        <v>663</v>
      </c>
      <c r="G337" s="177" t="s">
        <v>179</v>
      </c>
      <c r="H337" s="178">
        <v>0.33500000000000002</v>
      </c>
      <c r="I337" s="179"/>
      <c r="J337" s="180">
        <f>ROUND(I337*H337,2)</f>
        <v>0</v>
      </c>
      <c r="K337" s="176" t="s">
        <v>157</v>
      </c>
      <c r="L337" s="40"/>
      <c r="M337" s="181" t="s">
        <v>19</v>
      </c>
      <c r="N337" s="182" t="s">
        <v>43</v>
      </c>
      <c r="O337" s="65"/>
      <c r="P337" s="183">
        <f>O337*H337</f>
        <v>0</v>
      </c>
      <c r="Q337" s="183">
        <v>2.45329</v>
      </c>
      <c r="R337" s="183">
        <f>Q337*H337</f>
        <v>0.82185215</v>
      </c>
      <c r="S337" s="183">
        <v>0</v>
      </c>
      <c r="T337" s="184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185" t="s">
        <v>152</v>
      </c>
      <c r="AT337" s="185" t="s">
        <v>148</v>
      </c>
      <c r="AU337" s="185" t="s">
        <v>82</v>
      </c>
      <c r="AY337" s="18" t="s">
        <v>145</v>
      </c>
      <c r="BE337" s="186">
        <f>IF(N337="základní",J337,0)</f>
        <v>0</v>
      </c>
      <c r="BF337" s="186">
        <f>IF(N337="snížená",J337,0)</f>
        <v>0</v>
      </c>
      <c r="BG337" s="186">
        <f>IF(N337="zákl. přenesená",J337,0)</f>
        <v>0</v>
      </c>
      <c r="BH337" s="186">
        <f>IF(N337="sníž. přenesená",J337,0)</f>
        <v>0</v>
      </c>
      <c r="BI337" s="186">
        <f>IF(N337="nulová",J337,0)</f>
        <v>0</v>
      </c>
      <c r="BJ337" s="18" t="s">
        <v>80</v>
      </c>
      <c r="BK337" s="186">
        <f>ROUND(I337*H337,2)</f>
        <v>0</v>
      </c>
      <c r="BL337" s="18" t="s">
        <v>152</v>
      </c>
      <c r="BM337" s="185" t="s">
        <v>664</v>
      </c>
    </row>
    <row r="338" spans="1:65" s="2" customFormat="1" ht="11.25">
      <c r="A338" s="35"/>
      <c r="B338" s="36"/>
      <c r="C338" s="37"/>
      <c r="D338" s="187" t="s">
        <v>159</v>
      </c>
      <c r="E338" s="37"/>
      <c r="F338" s="188" t="s">
        <v>665</v>
      </c>
      <c r="G338" s="37"/>
      <c r="H338" s="37"/>
      <c r="I338" s="189"/>
      <c r="J338" s="37"/>
      <c r="K338" s="37"/>
      <c r="L338" s="40"/>
      <c r="M338" s="190"/>
      <c r="N338" s="191"/>
      <c r="O338" s="65"/>
      <c r="P338" s="65"/>
      <c r="Q338" s="65"/>
      <c r="R338" s="65"/>
      <c r="S338" s="65"/>
      <c r="T338" s="66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T338" s="18" t="s">
        <v>159</v>
      </c>
      <c r="AU338" s="18" t="s">
        <v>82</v>
      </c>
    </row>
    <row r="339" spans="1:65" s="14" customFormat="1" ht="11.25">
      <c r="B339" s="204"/>
      <c r="C339" s="205"/>
      <c r="D339" s="194" t="s">
        <v>161</v>
      </c>
      <c r="E339" s="206" t="s">
        <v>19</v>
      </c>
      <c r="F339" s="207" t="s">
        <v>384</v>
      </c>
      <c r="G339" s="205"/>
      <c r="H339" s="206" t="s">
        <v>19</v>
      </c>
      <c r="I339" s="208"/>
      <c r="J339" s="205"/>
      <c r="K339" s="205"/>
      <c r="L339" s="209"/>
      <c r="M339" s="210"/>
      <c r="N339" s="211"/>
      <c r="O339" s="211"/>
      <c r="P339" s="211"/>
      <c r="Q339" s="211"/>
      <c r="R339" s="211"/>
      <c r="S339" s="211"/>
      <c r="T339" s="212"/>
      <c r="AT339" s="213" t="s">
        <v>161</v>
      </c>
      <c r="AU339" s="213" t="s">
        <v>82</v>
      </c>
      <c r="AV339" s="14" t="s">
        <v>80</v>
      </c>
      <c r="AW339" s="14" t="s">
        <v>33</v>
      </c>
      <c r="AX339" s="14" t="s">
        <v>72</v>
      </c>
      <c r="AY339" s="213" t="s">
        <v>145</v>
      </c>
    </row>
    <row r="340" spans="1:65" s="13" customFormat="1" ht="11.25">
      <c r="B340" s="192"/>
      <c r="C340" s="193"/>
      <c r="D340" s="194" t="s">
        <v>161</v>
      </c>
      <c r="E340" s="195" t="s">
        <v>19</v>
      </c>
      <c r="F340" s="196" t="s">
        <v>666</v>
      </c>
      <c r="G340" s="193"/>
      <c r="H340" s="197">
        <v>0.33500000000000002</v>
      </c>
      <c r="I340" s="198"/>
      <c r="J340" s="193"/>
      <c r="K340" s="193"/>
      <c r="L340" s="199"/>
      <c r="M340" s="200"/>
      <c r="N340" s="201"/>
      <c r="O340" s="201"/>
      <c r="P340" s="201"/>
      <c r="Q340" s="201"/>
      <c r="R340" s="201"/>
      <c r="S340" s="201"/>
      <c r="T340" s="202"/>
      <c r="AT340" s="203" t="s">
        <v>161</v>
      </c>
      <c r="AU340" s="203" t="s">
        <v>82</v>
      </c>
      <c r="AV340" s="13" t="s">
        <v>82</v>
      </c>
      <c r="AW340" s="13" t="s">
        <v>33</v>
      </c>
      <c r="AX340" s="13" t="s">
        <v>80</v>
      </c>
      <c r="AY340" s="203" t="s">
        <v>145</v>
      </c>
    </row>
    <row r="341" spans="1:65" s="2" customFormat="1" ht="16.5" customHeight="1">
      <c r="A341" s="35"/>
      <c r="B341" s="36"/>
      <c r="C341" s="174" t="s">
        <v>667</v>
      </c>
      <c r="D341" s="174" t="s">
        <v>148</v>
      </c>
      <c r="E341" s="175" t="s">
        <v>668</v>
      </c>
      <c r="F341" s="176" t="s">
        <v>669</v>
      </c>
      <c r="G341" s="177" t="s">
        <v>179</v>
      </c>
      <c r="H341" s="178">
        <v>0.33500000000000002</v>
      </c>
      <c r="I341" s="179"/>
      <c r="J341" s="180">
        <f>ROUND(I341*H341,2)</f>
        <v>0</v>
      </c>
      <c r="K341" s="176" t="s">
        <v>157</v>
      </c>
      <c r="L341" s="40"/>
      <c r="M341" s="181" t="s">
        <v>19</v>
      </c>
      <c r="N341" s="182" t="s">
        <v>43</v>
      </c>
      <c r="O341" s="65"/>
      <c r="P341" s="183">
        <f>O341*H341</f>
        <v>0</v>
      </c>
      <c r="Q341" s="183">
        <v>0</v>
      </c>
      <c r="R341" s="183">
        <f>Q341*H341</f>
        <v>0</v>
      </c>
      <c r="S341" s="183">
        <v>0</v>
      </c>
      <c r="T341" s="184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185" t="s">
        <v>152</v>
      </c>
      <c r="AT341" s="185" t="s">
        <v>148</v>
      </c>
      <c r="AU341" s="185" t="s">
        <v>82</v>
      </c>
      <c r="AY341" s="18" t="s">
        <v>145</v>
      </c>
      <c r="BE341" s="186">
        <f>IF(N341="základní",J341,0)</f>
        <v>0</v>
      </c>
      <c r="BF341" s="186">
        <f>IF(N341="snížená",J341,0)</f>
        <v>0</v>
      </c>
      <c r="BG341" s="186">
        <f>IF(N341="zákl. přenesená",J341,0)</f>
        <v>0</v>
      </c>
      <c r="BH341" s="186">
        <f>IF(N341="sníž. přenesená",J341,0)</f>
        <v>0</v>
      </c>
      <c r="BI341" s="186">
        <f>IF(N341="nulová",J341,0)</f>
        <v>0</v>
      </c>
      <c r="BJ341" s="18" t="s">
        <v>80</v>
      </c>
      <c r="BK341" s="186">
        <f>ROUND(I341*H341,2)</f>
        <v>0</v>
      </c>
      <c r="BL341" s="18" t="s">
        <v>152</v>
      </c>
      <c r="BM341" s="185" t="s">
        <v>670</v>
      </c>
    </row>
    <row r="342" spans="1:65" s="2" customFormat="1" ht="11.25">
      <c r="A342" s="35"/>
      <c r="B342" s="36"/>
      <c r="C342" s="37"/>
      <c r="D342" s="187" t="s">
        <v>159</v>
      </c>
      <c r="E342" s="37"/>
      <c r="F342" s="188" t="s">
        <v>671</v>
      </c>
      <c r="G342" s="37"/>
      <c r="H342" s="37"/>
      <c r="I342" s="189"/>
      <c r="J342" s="37"/>
      <c r="K342" s="37"/>
      <c r="L342" s="40"/>
      <c r="M342" s="190"/>
      <c r="N342" s="191"/>
      <c r="O342" s="65"/>
      <c r="P342" s="65"/>
      <c r="Q342" s="65"/>
      <c r="R342" s="65"/>
      <c r="S342" s="65"/>
      <c r="T342" s="66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T342" s="18" t="s">
        <v>159</v>
      </c>
      <c r="AU342" s="18" t="s">
        <v>82</v>
      </c>
    </row>
    <row r="343" spans="1:65" s="2" customFormat="1" ht="21.75" customHeight="1">
      <c r="A343" s="35"/>
      <c r="B343" s="36"/>
      <c r="C343" s="174" t="s">
        <v>672</v>
      </c>
      <c r="D343" s="174" t="s">
        <v>148</v>
      </c>
      <c r="E343" s="175" t="s">
        <v>673</v>
      </c>
      <c r="F343" s="176" t="s">
        <v>674</v>
      </c>
      <c r="G343" s="177" t="s">
        <v>179</v>
      </c>
      <c r="H343" s="178">
        <v>0.33500000000000002</v>
      </c>
      <c r="I343" s="179"/>
      <c r="J343" s="180">
        <f>ROUND(I343*H343,2)</f>
        <v>0</v>
      </c>
      <c r="K343" s="176" t="s">
        <v>157</v>
      </c>
      <c r="L343" s="40"/>
      <c r="M343" s="181" t="s">
        <v>19</v>
      </c>
      <c r="N343" s="182" t="s">
        <v>43</v>
      </c>
      <c r="O343" s="65"/>
      <c r="P343" s="183">
        <f>O343*H343</f>
        <v>0</v>
      </c>
      <c r="Q343" s="183">
        <v>0</v>
      </c>
      <c r="R343" s="183">
        <f>Q343*H343</f>
        <v>0</v>
      </c>
      <c r="S343" s="183">
        <v>0</v>
      </c>
      <c r="T343" s="184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185" t="s">
        <v>152</v>
      </c>
      <c r="AT343" s="185" t="s">
        <v>148</v>
      </c>
      <c r="AU343" s="185" t="s">
        <v>82</v>
      </c>
      <c r="AY343" s="18" t="s">
        <v>145</v>
      </c>
      <c r="BE343" s="186">
        <f>IF(N343="základní",J343,0)</f>
        <v>0</v>
      </c>
      <c r="BF343" s="186">
        <f>IF(N343="snížená",J343,0)</f>
        <v>0</v>
      </c>
      <c r="BG343" s="186">
        <f>IF(N343="zákl. přenesená",J343,0)</f>
        <v>0</v>
      </c>
      <c r="BH343" s="186">
        <f>IF(N343="sníž. přenesená",J343,0)</f>
        <v>0</v>
      </c>
      <c r="BI343" s="186">
        <f>IF(N343="nulová",J343,0)</f>
        <v>0</v>
      </c>
      <c r="BJ343" s="18" t="s">
        <v>80</v>
      </c>
      <c r="BK343" s="186">
        <f>ROUND(I343*H343,2)</f>
        <v>0</v>
      </c>
      <c r="BL343" s="18" t="s">
        <v>152</v>
      </c>
      <c r="BM343" s="185" t="s">
        <v>675</v>
      </c>
    </row>
    <row r="344" spans="1:65" s="2" customFormat="1" ht="11.25">
      <c r="A344" s="35"/>
      <c r="B344" s="36"/>
      <c r="C344" s="37"/>
      <c r="D344" s="187" t="s">
        <v>159</v>
      </c>
      <c r="E344" s="37"/>
      <c r="F344" s="188" t="s">
        <v>676</v>
      </c>
      <c r="G344" s="37"/>
      <c r="H344" s="37"/>
      <c r="I344" s="189"/>
      <c r="J344" s="37"/>
      <c r="K344" s="37"/>
      <c r="L344" s="40"/>
      <c r="M344" s="190"/>
      <c r="N344" s="191"/>
      <c r="O344" s="65"/>
      <c r="P344" s="65"/>
      <c r="Q344" s="65"/>
      <c r="R344" s="65"/>
      <c r="S344" s="65"/>
      <c r="T344" s="66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T344" s="18" t="s">
        <v>159</v>
      </c>
      <c r="AU344" s="18" t="s">
        <v>82</v>
      </c>
    </row>
    <row r="345" spans="1:65" s="2" customFormat="1" ht="16.5" customHeight="1">
      <c r="A345" s="35"/>
      <c r="B345" s="36"/>
      <c r="C345" s="174" t="s">
        <v>677</v>
      </c>
      <c r="D345" s="174" t="s">
        <v>148</v>
      </c>
      <c r="E345" s="175" t="s">
        <v>678</v>
      </c>
      <c r="F345" s="176" t="s">
        <v>679</v>
      </c>
      <c r="G345" s="177" t="s">
        <v>251</v>
      </c>
      <c r="H345" s="178">
        <v>0.01</v>
      </c>
      <c r="I345" s="179"/>
      <c r="J345" s="180">
        <f>ROUND(I345*H345,2)</f>
        <v>0</v>
      </c>
      <c r="K345" s="176" t="s">
        <v>157</v>
      </c>
      <c r="L345" s="40"/>
      <c r="M345" s="181" t="s">
        <v>19</v>
      </c>
      <c r="N345" s="182" t="s">
        <v>43</v>
      </c>
      <c r="O345" s="65"/>
      <c r="P345" s="183">
        <f>O345*H345</f>
        <v>0</v>
      </c>
      <c r="Q345" s="183">
        <v>1.06277</v>
      </c>
      <c r="R345" s="183">
        <f>Q345*H345</f>
        <v>1.06277E-2</v>
      </c>
      <c r="S345" s="183">
        <v>0</v>
      </c>
      <c r="T345" s="184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185" t="s">
        <v>152</v>
      </c>
      <c r="AT345" s="185" t="s">
        <v>148</v>
      </c>
      <c r="AU345" s="185" t="s">
        <v>82</v>
      </c>
      <c r="AY345" s="18" t="s">
        <v>145</v>
      </c>
      <c r="BE345" s="186">
        <f>IF(N345="základní",J345,0)</f>
        <v>0</v>
      </c>
      <c r="BF345" s="186">
        <f>IF(N345="snížená",J345,0)</f>
        <v>0</v>
      </c>
      <c r="BG345" s="186">
        <f>IF(N345="zákl. přenesená",J345,0)</f>
        <v>0</v>
      </c>
      <c r="BH345" s="186">
        <f>IF(N345="sníž. přenesená",J345,0)</f>
        <v>0</v>
      </c>
      <c r="BI345" s="186">
        <f>IF(N345="nulová",J345,0)</f>
        <v>0</v>
      </c>
      <c r="BJ345" s="18" t="s">
        <v>80</v>
      </c>
      <c r="BK345" s="186">
        <f>ROUND(I345*H345,2)</f>
        <v>0</v>
      </c>
      <c r="BL345" s="18" t="s">
        <v>152</v>
      </c>
      <c r="BM345" s="185" t="s">
        <v>680</v>
      </c>
    </row>
    <row r="346" spans="1:65" s="2" customFormat="1" ht="11.25">
      <c r="A346" s="35"/>
      <c r="B346" s="36"/>
      <c r="C346" s="37"/>
      <c r="D346" s="187" t="s">
        <v>159</v>
      </c>
      <c r="E346" s="37"/>
      <c r="F346" s="188" t="s">
        <v>681</v>
      </c>
      <c r="G346" s="37"/>
      <c r="H346" s="37"/>
      <c r="I346" s="189"/>
      <c r="J346" s="37"/>
      <c r="K346" s="37"/>
      <c r="L346" s="40"/>
      <c r="M346" s="190"/>
      <c r="N346" s="191"/>
      <c r="O346" s="65"/>
      <c r="P346" s="65"/>
      <c r="Q346" s="65"/>
      <c r="R346" s="65"/>
      <c r="S346" s="65"/>
      <c r="T346" s="66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T346" s="18" t="s">
        <v>159</v>
      </c>
      <c r="AU346" s="18" t="s">
        <v>82</v>
      </c>
    </row>
    <row r="347" spans="1:65" s="14" customFormat="1" ht="11.25">
      <c r="B347" s="204"/>
      <c r="C347" s="205"/>
      <c r="D347" s="194" t="s">
        <v>161</v>
      </c>
      <c r="E347" s="206" t="s">
        <v>19</v>
      </c>
      <c r="F347" s="207" t="s">
        <v>682</v>
      </c>
      <c r="G347" s="205"/>
      <c r="H347" s="206" t="s">
        <v>19</v>
      </c>
      <c r="I347" s="208"/>
      <c r="J347" s="205"/>
      <c r="K347" s="205"/>
      <c r="L347" s="209"/>
      <c r="M347" s="210"/>
      <c r="N347" s="211"/>
      <c r="O347" s="211"/>
      <c r="P347" s="211"/>
      <c r="Q347" s="211"/>
      <c r="R347" s="211"/>
      <c r="S347" s="211"/>
      <c r="T347" s="212"/>
      <c r="AT347" s="213" t="s">
        <v>161</v>
      </c>
      <c r="AU347" s="213" t="s">
        <v>82</v>
      </c>
      <c r="AV347" s="14" t="s">
        <v>80</v>
      </c>
      <c r="AW347" s="14" t="s">
        <v>33</v>
      </c>
      <c r="AX347" s="14" t="s">
        <v>72</v>
      </c>
      <c r="AY347" s="213" t="s">
        <v>145</v>
      </c>
    </row>
    <row r="348" spans="1:65" s="13" customFormat="1" ht="11.25">
      <c r="B348" s="192"/>
      <c r="C348" s="193"/>
      <c r="D348" s="194" t="s">
        <v>161</v>
      </c>
      <c r="E348" s="195" t="s">
        <v>19</v>
      </c>
      <c r="F348" s="196" t="s">
        <v>683</v>
      </c>
      <c r="G348" s="193"/>
      <c r="H348" s="197">
        <v>0.01</v>
      </c>
      <c r="I348" s="198"/>
      <c r="J348" s="193"/>
      <c r="K348" s="193"/>
      <c r="L348" s="199"/>
      <c r="M348" s="200"/>
      <c r="N348" s="201"/>
      <c r="O348" s="201"/>
      <c r="P348" s="201"/>
      <c r="Q348" s="201"/>
      <c r="R348" s="201"/>
      <c r="S348" s="201"/>
      <c r="T348" s="202"/>
      <c r="AT348" s="203" t="s">
        <v>161</v>
      </c>
      <c r="AU348" s="203" t="s">
        <v>82</v>
      </c>
      <c r="AV348" s="13" t="s">
        <v>82</v>
      </c>
      <c r="AW348" s="13" t="s">
        <v>33</v>
      </c>
      <c r="AX348" s="13" t="s">
        <v>80</v>
      </c>
      <c r="AY348" s="203" t="s">
        <v>145</v>
      </c>
    </row>
    <row r="349" spans="1:65" s="2" customFormat="1" ht="21.75" customHeight="1">
      <c r="A349" s="35"/>
      <c r="B349" s="36"/>
      <c r="C349" s="174" t="s">
        <v>684</v>
      </c>
      <c r="D349" s="174" t="s">
        <v>148</v>
      </c>
      <c r="E349" s="175" t="s">
        <v>685</v>
      </c>
      <c r="F349" s="176" t="s">
        <v>686</v>
      </c>
      <c r="G349" s="177" t="s">
        <v>179</v>
      </c>
      <c r="H349" s="178">
        <v>0.218</v>
      </c>
      <c r="I349" s="179"/>
      <c r="J349" s="180">
        <f>ROUND(I349*H349,2)</f>
        <v>0</v>
      </c>
      <c r="K349" s="176" t="s">
        <v>157</v>
      </c>
      <c r="L349" s="40"/>
      <c r="M349" s="181" t="s">
        <v>19</v>
      </c>
      <c r="N349" s="182" t="s">
        <v>43</v>
      </c>
      <c r="O349" s="65"/>
      <c r="P349" s="183">
        <f>O349*H349</f>
        <v>0</v>
      </c>
      <c r="Q349" s="183">
        <v>2.16</v>
      </c>
      <c r="R349" s="183">
        <f>Q349*H349</f>
        <v>0.47088000000000002</v>
      </c>
      <c r="S349" s="183">
        <v>0</v>
      </c>
      <c r="T349" s="184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185" t="s">
        <v>152</v>
      </c>
      <c r="AT349" s="185" t="s">
        <v>148</v>
      </c>
      <c r="AU349" s="185" t="s">
        <v>82</v>
      </c>
      <c r="AY349" s="18" t="s">
        <v>145</v>
      </c>
      <c r="BE349" s="186">
        <f>IF(N349="základní",J349,0)</f>
        <v>0</v>
      </c>
      <c r="BF349" s="186">
        <f>IF(N349="snížená",J349,0)</f>
        <v>0</v>
      </c>
      <c r="BG349" s="186">
        <f>IF(N349="zákl. přenesená",J349,0)</f>
        <v>0</v>
      </c>
      <c r="BH349" s="186">
        <f>IF(N349="sníž. přenesená",J349,0)</f>
        <v>0</v>
      </c>
      <c r="BI349" s="186">
        <f>IF(N349="nulová",J349,0)</f>
        <v>0</v>
      </c>
      <c r="BJ349" s="18" t="s">
        <v>80</v>
      </c>
      <c r="BK349" s="186">
        <f>ROUND(I349*H349,2)</f>
        <v>0</v>
      </c>
      <c r="BL349" s="18" t="s">
        <v>152</v>
      </c>
      <c r="BM349" s="185" t="s">
        <v>687</v>
      </c>
    </row>
    <row r="350" spans="1:65" s="2" customFormat="1" ht="11.25">
      <c r="A350" s="35"/>
      <c r="B350" s="36"/>
      <c r="C350" s="37"/>
      <c r="D350" s="187" t="s">
        <v>159</v>
      </c>
      <c r="E350" s="37"/>
      <c r="F350" s="188" t="s">
        <v>688</v>
      </c>
      <c r="G350" s="37"/>
      <c r="H350" s="37"/>
      <c r="I350" s="189"/>
      <c r="J350" s="37"/>
      <c r="K350" s="37"/>
      <c r="L350" s="40"/>
      <c r="M350" s="190"/>
      <c r="N350" s="191"/>
      <c r="O350" s="65"/>
      <c r="P350" s="65"/>
      <c r="Q350" s="65"/>
      <c r="R350" s="65"/>
      <c r="S350" s="65"/>
      <c r="T350" s="66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T350" s="18" t="s">
        <v>159</v>
      </c>
      <c r="AU350" s="18" t="s">
        <v>82</v>
      </c>
    </row>
    <row r="351" spans="1:65" s="13" customFormat="1" ht="11.25">
      <c r="B351" s="192"/>
      <c r="C351" s="193"/>
      <c r="D351" s="194" t="s">
        <v>161</v>
      </c>
      <c r="E351" s="195" t="s">
        <v>19</v>
      </c>
      <c r="F351" s="196" t="s">
        <v>689</v>
      </c>
      <c r="G351" s="193"/>
      <c r="H351" s="197">
        <v>0.218</v>
      </c>
      <c r="I351" s="198"/>
      <c r="J351" s="193"/>
      <c r="K351" s="193"/>
      <c r="L351" s="199"/>
      <c r="M351" s="200"/>
      <c r="N351" s="201"/>
      <c r="O351" s="201"/>
      <c r="P351" s="201"/>
      <c r="Q351" s="201"/>
      <c r="R351" s="201"/>
      <c r="S351" s="201"/>
      <c r="T351" s="202"/>
      <c r="AT351" s="203" t="s">
        <v>161</v>
      </c>
      <c r="AU351" s="203" t="s">
        <v>82</v>
      </c>
      <c r="AV351" s="13" t="s">
        <v>82</v>
      </c>
      <c r="AW351" s="13" t="s">
        <v>33</v>
      </c>
      <c r="AX351" s="13" t="s">
        <v>80</v>
      </c>
      <c r="AY351" s="203" t="s">
        <v>145</v>
      </c>
    </row>
    <row r="352" spans="1:65" s="2" customFormat="1" ht="24.2" customHeight="1">
      <c r="A352" s="35"/>
      <c r="B352" s="36"/>
      <c r="C352" s="174" t="s">
        <v>690</v>
      </c>
      <c r="D352" s="174" t="s">
        <v>148</v>
      </c>
      <c r="E352" s="175" t="s">
        <v>691</v>
      </c>
      <c r="F352" s="176" t="s">
        <v>692</v>
      </c>
      <c r="G352" s="177" t="s">
        <v>226</v>
      </c>
      <c r="H352" s="178">
        <v>8</v>
      </c>
      <c r="I352" s="179"/>
      <c r="J352" s="180">
        <f>ROUND(I352*H352,2)</f>
        <v>0</v>
      </c>
      <c r="K352" s="176" t="s">
        <v>157</v>
      </c>
      <c r="L352" s="40"/>
      <c r="M352" s="181" t="s">
        <v>19</v>
      </c>
      <c r="N352" s="182" t="s">
        <v>43</v>
      </c>
      <c r="O352" s="65"/>
      <c r="P352" s="183">
        <f>O352*H352</f>
        <v>0</v>
      </c>
      <c r="Q352" s="183">
        <v>4.8000000000000001E-4</v>
      </c>
      <c r="R352" s="183">
        <f>Q352*H352</f>
        <v>3.8400000000000001E-3</v>
      </c>
      <c r="S352" s="183">
        <v>0</v>
      </c>
      <c r="T352" s="184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185" t="s">
        <v>152</v>
      </c>
      <c r="AT352" s="185" t="s">
        <v>148</v>
      </c>
      <c r="AU352" s="185" t="s">
        <v>82</v>
      </c>
      <c r="AY352" s="18" t="s">
        <v>145</v>
      </c>
      <c r="BE352" s="186">
        <f>IF(N352="základní",J352,0)</f>
        <v>0</v>
      </c>
      <c r="BF352" s="186">
        <f>IF(N352="snížená",J352,0)</f>
        <v>0</v>
      </c>
      <c r="BG352" s="186">
        <f>IF(N352="zákl. přenesená",J352,0)</f>
        <v>0</v>
      </c>
      <c r="BH352" s="186">
        <f>IF(N352="sníž. přenesená",J352,0)</f>
        <v>0</v>
      </c>
      <c r="BI352" s="186">
        <f>IF(N352="nulová",J352,0)</f>
        <v>0</v>
      </c>
      <c r="BJ352" s="18" t="s">
        <v>80</v>
      </c>
      <c r="BK352" s="186">
        <f>ROUND(I352*H352,2)</f>
        <v>0</v>
      </c>
      <c r="BL352" s="18" t="s">
        <v>152</v>
      </c>
      <c r="BM352" s="185" t="s">
        <v>693</v>
      </c>
    </row>
    <row r="353" spans="1:65" s="2" customFormat="1" ht="11.25">
      <c r="A353" s="35"/>
      <c r="B353" s="36"/>
      <c r="C353" s="37"/>
      <c r="D353" s="187" t="s">
        <v>159</v>
      </c>
      <c r="E353" s="37"/>
      <c r="F353" s="188" t="s">
        <v>694</v>
      </c>
      <c r="G353" s="37"/>
      <c r="H353" s="37"/>
      <c r="I353" s="189"/>
      <c r="J353" s="37"/>
      <c r="K353" s="37"/>
      <c r="L353" s="40"/>
      <c r="M353" s="190"/>
      <c r="N353" s="191"/>
      <c r="O353" s="65"/>
      <c r="P353" s="65"/>
      <c r="Q353" s="65"/>
      <c r="R353" s="65"/>
      <c r="S353" s="65"/>
      <c r="T353" s="66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T353" s="18" t="s">
        <v>159</v>
      </c>
      <c r="AU353" s="18" t="s">
        <v>82</v>
      </c>
    </row>
    <row r="354" spans="1:65" s="14" customFormat="1" ht="11.25">
      <c r="B354" s="204"/>
      <c r="C354" s="205"/>
      <c r="D354" s="194" t="s">
        <v>161</v>
      </c>
      <c r="E354" s="206" t="s">
        <v>19</v>
      </c>
      <c r="F354" s="207" t="s">
        <v>695</v>
      </c>
      <c r="G354" s="205"/>
      <c r="H354" s="206" t="s">
        <v>19</v>
      </c>
      <c r="I354" s="208"/>
      <c r="J354" s="205"/>
      <c r="K354" s="205"/>
      <c r="L354" s="209"/>
      <c r="M354" s="210"/>
      <c r="N354" s="211"/>
      <c r="O354" s="211"/>
      <c r="P354" s="211"/>
      <c r="Q354" s="211"/>
      <c r="R354" s="211"/>
      <c r="S354" s="211"/>
      <c r="T354" s="212"/>
      <c r="AT354" s="213" t="s">
        <v>161</v>
      </c>
      <c r="AU354" s="213" t="s">
        <v>82</v>
      </c>
      <c r="AV354" s="14" t="s">
        <v>80</v>
      </c>
      <c r="AW354" s="14" t="s">
        <v>33</v>
      </c>
      <c r="AX354" s="14" t="s">
        <v>72</v>
      </c>
      <c r="AY354" s="213" t="s">
        <v>145</v>
      </c>
    </row>
    <row r="355" spans="1:65" s="13" customFormat="1" ht="11.25">
      <c r="B355" s="192"/>
      <c r="C355" s="193"/>
      <c r="D355" s="194" t="s">
        <v>161</v>
      </c>
      <c r="E355" s="195" t="s">
        <v>19</v>
      </c>
      <c r="F355" s="196" t="s">
        <v>80</v>
      </c>
      <c r="G355" s="193"/>
      <c r="H355" s="197">
        <v>1</v>
      </c>
      <c r="I355" s="198"/>
      <c r="J355" s="193"/>
      <c r="K355" s="193"/>
      <c r="L355" s="199"/>
      <c r="M355" s="200"/>
      <c r="N355" s="201"/>
      <c r="O355" s="201"/>
      <c r="P355" s="201"/>
      <c r="Q355" s="201"/>
      <c r="R355" s="201"/>
      <c r="S355" s="201"/>
      <c r="T355" s="202"/>
      <c r="AT355" s="203" t="s">
        <v>161</v>
      </c>
      <c r="AU355" s="203" t="s">
        <v>82</v>
      </c>
      <c r="AV355" s="13" t="s">
        <v>82</v>
      </c>
      <c r="AW355" s="13" t="s">
        <v>33</v>
      </c>
      <c r="AX355" s="13" t="s">
        <v>72</v>
      </c>
      <c r="AY355" s="203" t="s">
        <v>145</v>
      </c>
    </row>
    <row r="356" spans="1:65" s="14" customFormat="1" ht="11.25">
      <c r="B356" s="204"/>
      <c r="C356" s="205"/>
      <c r="D356" s="194" t="s">
        <v>161</v>
      </c>
      <c r="E356" s="206" t="s">
        <v>19</v>
      </c>
      <c r="F356" s="207" t="s">
        <v>696</v>
      </c>
      <c r="G356" s="205"/>
      <c r="H356" s="206" t="s">
        <v>19</v>
      </c>
      <c r="I356" s="208"/>
      <c r="J356" s="205"/>
      <c r="K356" s="205"/>
      <c r="L356" s="209"/>
      <c r="M356" s="210"/>
      <c r="N356" s="211"/>
      <c r="O356" s="211"/>
      <c r="P356" s="211"/>
      <c r="Q356" s="211"/>
      <c r="R356" s="211"/>
      <c r="S356" s="211"/>
      <c r="T356" s="212"/>
      <c r="AT356" s="213" t="s">
        <v>161</v>
      </c>
      <c r="AU356" s="213" t="s">
        <v>82</v>
      </c>
      <c r="AV356" s="14" t="s">
        <v>80</v>
      </c>
      <c r="AW356" s="14" t="s">
        <v>33</v>
      </c>
      <c r="AX356" s="14" t="s">
        <v>72</v>
      </c>
      <c r="AY356" s="213" t="s">
        <v>145</v>
      </c>
    </row>
    <row r="357" spans="1:65" s="13" customFormat="1" ht="11.25">
      <c r="B357" s="192"/>
      <c r="C357" s="193"/>
      <c r="D357" s="194" t="s">
        <v>161</v>
      </c>
      <c r="E357" s="195" t="s">
        <v>19</v>
      </c>
      <c r="F357" s="196" t="s">
        <v>697</v>
      </c>
      <c r="G357" s="193"/>
      <c r="H357" s="197">
        <v>3</v>
      </c>
      <c r="I357" s="198"/>
      <c r="J357" s="193"/>
      <c r="K357" s="193"/>
      <c r="L357" s="199"/>
      <c r="M357" s="200"/>
      <c r="N357" s="201"/>
      <c r="O357" s="201"/>
      <c r="P357" s="201"/>
      <c r="Q357" s="201"/>
      <c r="R357" s="201"/>
      <c r="S357" s="201"/>
      <c r="T357" s="202"/>
      <c r="AT357" s="203" t="s">
        <v>161</v>
      </c>
      <c r="AU357" s="203" t="s">
        <v>82</v>
      </c>
      <c r="AV357" s="13" t="s">
        <v>82</v>
      </c>
      <c r="AW357" s="13" t="s">
        <v>33</v>
      </c>
      <c r="AX357" s="13" t="s">
        <v>72</v>
      </c>
      <c r="AY357" s="203" t="s">
        <v>145</v>
      </c>
    </row>
    <row r="358" spans="1:65" s="14" customFormat="1" ht="11.25">
      <c r="B358" s="204"/>
      <c r="C358" s="205"/>
      <c r="D358" s="194" t="s">
        <v>161</v>
      </c>
      <c r="E358" s="206" t="s">
        <v>19</v>
      </c>
      <c r="F358" s="207" t="s">
        <v>698</v>
      </c>
      <c r="G358" s="205"/>
      <c r="H358" s="206" t="s">
        <v>19</v>
      </c>
      <c r="I358" s="208"/>
      <c r="J358" s="205"/>
      <c r="K358" s="205"/>
      <c r="L358" s="209"/>
      <c r="M358" s="210"/>
      <c r="N358" s="211"/>
      <c r="O358" s="211"/>
      <c r="P358" s="211"/>
      <c r="Q358" s="211"/>
      <c r="R358" s="211"/>
      <c r="S358" s="211"/>
      <c r="T358" s="212"/>
      <c r="AT358" s="213" t="s">
        <v>161</v>
      </c>
      <c r="AU358" s="213" t="s">
        <v>82</v>
      </c>
      <c r="AV358" s="14" t="s">
        <v>80</v>
      </c>
      <c r="AW358" s="14" t="s">
        <v>33</v>
      </c>
      <c r="AX358" s="14" t="s">
        <v>72</v>
      </c>
      <c r="AY358" s="213" t="s">
        <v>145</v>
      </c>
    </row>
    <row r="359" spans="1:65" s="13" customFormat="1" ht="11.25">
      <c r="B359" s="192"/>
      <c r="C359" s="193"/>
      <c r="D359" s="194" t="s">
        <v>161</v>
      </c>
      <c r="E359" s="195" t="s">
        <v>19</v>
      </c>
      <c r="F359" s="196" t="s">
        <v>699</v>
      </c>
      <c r="G359" s="193"/>
      <c r="H359" s="197">
        <v>4</v>
      </c>
      <c r="I359" s="198"/>
      <c r="J359" s="193"/>
      <c r="K359" s="193"/>
      <c r="L359" s="199"/>
      <c r="M359" s="200"/>
      <c r="N359" s="201"/>
      <c r="O359" s="201"/>
      <c r="P359" s="201"/>
      <c r="Q359" s="201"/>
      <c r="R359" s="201"/>
      <c r="S359" s="201"/>
      <c r="T359" s="202"/>
      <c r="AT359" s="203" t="s">
        <v>161</v>
      </c>
      <c r="AU359" s="203" t="s">
        <v>82</v>
      </c>
      <c r="AV359" s="13" t="s">
        <v>82</v>
      </c>
      <c r="AW359" s="13" t="s">
        <v>33</v>
      </c>
      <c r="AX359" s="13" t="s">
        <v>72</v>
      </c>
      <c r="AY359" s="203" t="s">
        <v>145</v>
      </c>
    </row>
    <row r="360" spans="1:65" s="15" customFormat="1" ht="11.25">
      <c r="B360" s="214"/>
      <c r="C360" s="215"/>
      <c r="D360" s="194" t="s">
        <v>161</v>
      </c>
      <c r="E360" s="216" t="s">
        <v>19</v>
      </c>
      <c r="F360" s="217" t="s">
        <v>176</v>
      </c>
      <c r="G360" s="215"/>
      <c r="H360" s="218">
        <v>8</v>
      </c>
      <c r="I360" s="219"/>
      <c r="J360" s="215"/>
      <c r="K360" s="215"/>
      <c r="L360" s="220"/>
      <c r="M360" s="221"/>
      <c r="N360" s="222"/>
      <c r="O360" s="222"/>
      <c r="P360" s="222"/>
      <c r="Q360" s="222"/>
      <c r="R360" s="222"/>
      <c r="S360" s="222"/>
      <c r="T360" s="223"/>
      <c r="AT360" s="224" t="s">
        <v>161</v>
      </c>
      <c r="AU360" s="224" t="s">
        <v>82</v>
      </c>
      <c r="AV360" s="15" t="s">
        <v>152</v>
      </c>
      <c r="AW360" s="15" t="s">
        <v>33</v>
      </c>
      <c r="AX360" s="15" t="s">
        <v>80</v>
      </c>
      <c r="AY360" s="224" t="s">
        <v>145</v>
      </c>
    </row>
    <row r="361" spans="1:65" s="2" customFormat="1" ht="16.5" customHeight="1">
      <c r="A361" s="35"/>
      <c r="B361" s="36"/>
      <c r="C361" s="228" t="s">
        <v>700</v>
      </c>
      <c r="D361" s="228" t="s">
        <v>462</v>
      </c>
      <c r="E361" s="229" t="s">
        <v>701</v>
      </c>
      <c r="F361" s="230" t="s">
        <v>702</v>
      </c>
      <c r="G361" s="231" t="s">
        <v>226</v>
      </c>
      <c r="H361" s="232">
        <v>4</v>
      </c>
      <c r="I361" s="233"/>
      <c r="J361" s="234">
        <f>ROUND(I361*H361,2)</f>
        <v>0</v>
      </c>
      <c r="K361" s="230" t="s">
        <v>157</v>
      </c>
      <c r="L361" s="235"/>
      <c r="M361" s="236" t="s">
        <v>19</v>
      </c>
      <c r="N361" s="237" t="s">
        <v>43</v>
      </c>
      <c r="O361" s="65"/>
      <c r="P361" s="183">
        <f>O361*H361</f>
        <v>0</v>
      </c>
      <c r="Q361" s="183">
        <v>1.521E-2</v>
      </c>
      <c r="R361" s="183">
        <f>Q361*H361</f>
        <v>6.0839999999999998E-2</v>
      </c>
      <c r="S361" s="183">
        <v>0</v>
      </c>
      <c r="T361" s="184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185" t="s">
        <v>211</v>
      </c>
      <c r="AT361" s="185" t="s">
        <v>462</v>
      </c>
      <c r="AU361" s="185" t="s">
        <v>82</v>
      </c>
      <c r="AY361" s="18" t="s">
        <v>145</v>
      </c>
      <c r="BE361" s="186">
        <f>IF(N361="základní",J361,0)</f>
        <v>0</v>
      </c>
      <c r="BF361" s="186">
        <f>IF(N361="snížená",J361,0)</f>
        <v>0</v>
      </c>
      <c r="BG361" s="186">
        <f>IF(N361="zákl. přenesená",J361,0)</f>
        <v>0</v>
      </c>
      <c r="BH361" s="186">
        <f>IF(N361="sníž. přenesená",J361,0)</f>
        <v>0</v>
      </c>
      <c r="BI361" s="186">
        <f>IF(N361="nulová",J361,0)</f>
        <v>0</v>
      </c>
      <c r="BJ361" s="18" t="s">
        <v>80</v>
      </c>
      <c r="BK361" s="186">
        <f>ROUND(I361*H361,2)</f>
        <v>0</v>
      </c>
      <c r="BL361" s="18" t="s">
        <v>152</v>
      </c>
      <c r="BM361" s="185" t="s">
        <v>703</v>
      </c>
    </row>
    <row r="362" spans="1:65" s="14" customFormat="1" ht="11.25">
      <c r="B362" s="204"/>
      <c r="C362" s="205"/>
      <c r="D362" s="194" t="s">
        <v>161</v>
      </c>
      <c r="E362" s="206" t="s">
        <v>19</v>
      </c>
      <c r="F362" s="207" t="s">
        <v>695</v>
      </c>
      <c r="G362" s="205"/>
      <c r="H362" s="206" t="s">
        <v>19</v>
      </c>
      <c r="I362" s="208"/>
      <c r="J362" s="205"/>
      <c r="K362" s="205"/>
      <c r="L362" s="209"/>
      <c r="M362" s="210"/>
      <c r="N362" s="211"/>
      <c r="O362" s="211"/>
      <c r="P362" s="211"/>
      <c r="Q362" s="211"/>
      <c r="R362" s="211"/>
      <c r="S362" s="211"/>
      <c r="T362" s="212"/>
      <c r="AT362" s="213" t="s">
        <v>161</v>
      </c>
      <c r="AU362" s="213" t="s">
        <v>82</v>
      </c>
      <c r="AV362" s="14" t="s">
        <v>80</v>
      </c>
      <c r="AW362" s="14" t="s">
        <v>33</v>
      </c>
      <c r="AX362" s="14" t="s">
        <v>72</v>
      </c>
      <c r="AY362" s="213" t="s">
        <v>145</v>
      </c>
    </row>
    <row r="363" spans="1:65" s="13" customFormat="1" ht="11.25">
      <c r="B363" s="192"/>
      <c r="C363" s="193"/>
      <c r="D363" s="194" t="s">
        <v>161</v>
      </c>
      <c r="E363" s="195" t="s">
        <v>19</v>
      </c>
      <c r="F363" s="196" t="s">
        <v>80</v>
      </c>
      <c r="G363" s="193"/>
      <c r="H363" s="197">
        <v>1</v>
      </c>
      <c r="I363" s="198"/>
      <c r="J363" s="193"/>
      <c r="K363" s="193"/>
      <c r="L363" s="199"/>
      <c r="M363" s="200"/>
      <c r="N363" s="201"/>
      <c r="O363" s="201"/>
      <c r="P363" s="201"/>
      <c r="Q363" s="201"/>
      <c r="R363" s="201"/>
      <c r="S363" s="201"/>
      <c r="T363" s="202"/>
      <c r="AT363" s="203" t="s">
        <v>161</v>
      </c>
      <c r="AU363" s="203" t="s">
        <v>82</v>
      </c>
      <c r="AV363" s="13" t="s">
        <v>82</v>
      </c>
      <c r="AW363" s="13" t="s">
        <v>33</v>
      </c>
      <c r="AX363" s="13" t="s">
        <v>72</v>
      </c>
      <c r="AY363" s="203" t="s">
        <v>145</v>
      </c>
    </row>
    <row r="364" spans="1:65" s="14" customFormat="1" ht="11.25">
      <c r="B364" s="204"/>
      <c r="C364" s="205"/>
      <c r="D364" s="194" t="s">
        <v>161</v>
      </c>
      <c r="E364" s="206" t="s">
        <v>19</v>
      </c>
      <c r="F364" s="207" t="s">
        <v>696</v>
      </c>
      <c r="G364" s="205"/>
      <c r="H364" s="206" t="s">
        <v>19</v>
      </c>
      <c r="I364" s="208"/>
      <c r="J364" s="205"/>
      <c r="K364" s="205"/>
      <c r="L364" s="209"/>
      <c r="M364" s="210"/>
      <c r="N364" s="211"/>
      <c r="O364" s="211"/>
      <c r="P364" s="211"/>
      <c r="Q364" s="211"/>
      <c r="R364" s="211"/>
      <c r="S364" s="211"/>
      <c r="T364" s="212"/>
      <c r="AT364" s="213" t="s">
        <v>161</v>
      </c>
      <c r="AU364" s="213" t="s">
        <v>82</v>
      </c>
      <c r="AV364" s="14" t="s">
        <v>80</v>
      </c>
      <c r="AW364" s="14" t="s">
        <v>33</v>
      </c>
      <c r="AX364" s="14" t="s">
        <v>72</v>
      </c>
      <c r="AY364" s="213" t="s">
        <v>145</v>
      </c>
    </row>
    <row r="365" spans="1:65" s="13" customFormat="1" ht="11.25">
      <c r="B365" s="192"/>
      <c r="C365" s="193"/>
      <c r="D365" s="194" t="s">
        <v>161</v>
      </c>
      <c r="E365" s="195" t="s">
        <v>19</v>
      </c>
      <c r="F365" s="196" t="s">
        <v>697</v>
      </c>
      <c r="G365" s="193"/>
      <c r="H365" s="197">
        <v>3</v>
      </c>
      <c r="I365" s="198"/>
      <c r="J365" s="193"/>
      <c r="K365" s="193"/>
      <c r="L365" s="199"/>
      <c r="M365" s="200"/>
      <c r="N365" s="201"/>
      <c r="O365" s="201"/>
      <c r="P365" s="201"/>
      <c r="Q365" s="201"/>
      <c r="R365" s="201"/>
      <c r="S365" s="201"/>
      <c r="T365" s="202"/>
      <c r="AT365" s="203" t="s">
        <v>161</v>
      </c>
      <c r="AU365" s="203" t="s">
        <v>82</v>
      </c>
      <c r="AV365" s="13" t="s">
        <v>82</v>
      </c>
      <c r="AW365" s="13" t="s">
        <v>33</v>
      </c>
      <c r="AX365" s="13" t="s">
        <v>72</v>
      </c>
      <c r="AY365" s="203" t="s">
        <v>145</v>
      </c>
    </row>
    <row r="366" spans="1:65" s="15" customFormat="1" ht="11.25">
      <c r="B366" s="214"/>
      <c r="C366" s="215"/>
      <c r="D366" s="194" t="s">
        <v>161</v>
      </c>
      <c r="E366" s="216" t="s">
        <v>19</v>
      </c>
      <c r="F366" s="217" t="s">
        <v>176</v>
      </c>
      <c r="G366" s="215"/>
      <c r="H366" s="218">
        <v>4</v>
      </c>
      <c r="I366" s="219"/>
      <c r="J366" s="215"/>
      <c r="K366" s="215"/>
      <c r="L366" s="220"/>
      <c r="M366" s="221"/>
      <c r="N366" s="222"/>
      <c r="O366" s="222"/>
      <c r="P366" s="222"/>
      <c r="Q366" s="222"/>
      <c r="R366" s="222"/>
      <c r="S366" s="222"/>
      <c r="T366" s="223"/>
      <c r="AT366" s="224" t="s">
        <v>161</v>
      </c>
      <c r="AU366" s="224" t="s">
        <v>82</v>
      </c>
      <c r="AV366" s="15" t="s">
        <v>152</v>
      </c>
      <c r="AW366" s="15" t="s">
        <v>33</v>
      </c>
      <c r="AX366" s="15" t="s">
        <v>80</v>
      </c>
      <c r="AY366" s="224" t="s">
        <v>145</v>
      </c>
    </row>
    <row r="367" spans="1:65" s="2" customFormat="1" ht="16.5" customHeight="1">
      <c r="A367" s="35"/>
      <c r="B367" s="36"/>
      <c r="C367" s="228" t="s">
        <v>704</v>
      </c>
      <c r="D367" s="228" t="s">
        <v>462</v>
      </c>
      <c r="E367" s="229" t="s">
        <v>705</v>
      </c>
      <c r="F367" s="230" t="s">
        <v>706</v>
      </c>
      <c r="G367" s="231" t="s">
        <v>226</v>
      </c>
      <c r="H367" s="232">
        <v>4</v>
      </c>
      <c r="I367" s="233"/>
      <c r="J367" s="234">
        <f>ROUND(I367*H367,2)</f>
        <v>0</v>
      </c>
      <c r="K367" s="230" t="s">
        <v>157</v>
      </c>
      <c r="L367" s="235"/>
      <c r="M367" s="236" t="s">
        <v>19</v>
      </c>
      <c r="N367" s="237" t="s">
        <v>43</v>
      </c>
      <c r="O367" s="65"/>
      <c r="P367" s="183">
        <f>O367*H367</f>
        <v>0</v>
      </c>
      <c r="Q367" s="183">
        <v>1.225E-2</v>
      </c>
      <c r="R367" s="183">
        <f>Q367*H367</f>
        <v>4.9000000000000002E-2</v>
      </c>
      <c r="S367" s="183">
        <v>0</v>
      </c>
      <c r="T367" s="184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185" t="s">
        <v>211</v>
      </c>
      <c r="AT367" s="185" t="s">
        <v>462</v>
      </c>
      <c r="AU367" s="185" t="s">
        <v>82</v>
      </c>
      <c r="AY367" s="18" t="s">
        <v>145</v>
      </c>
      <c r="BE367" s="186">
        <f>IF(N367="základní",J367,0)</f>
        <v>0</v>
      </c>
      <c r="BF367" s="186">
        <f>IF(N367="snížená",J367,0)</f>
        <v>0</v>
      </c>
      <c r="BG367" s="186">
        <f>IF(N367="zákl. přenesená",J367,0)</f>
        <v>0</v>
      </c>
      <c r="BH367" s="186">
        <f>IF(N367="sníž. přenesená",J367,0)</f>
        <v>0</v>
      </c>
      <c r="BI367" s="186">
        <f>IF(N367="nulová",J367,0)</f>
        <v>0</v>
      </c>
      <c r="BJ367" s="18" t="s">
        <v>80</v>
      </c>
      <c r="BK367" s="186">
        <f>ROUND(I367*H367,2)</f>
        <v>0</v>
      </c>
      <c r="BL367" s="18" t="s">
        <v>152</v>
      </c>
      <c r="BM367" s="185" t="s">
        <v>707</v>
      </c>
    </row>
    <row r="368" spans="1:65" s="14" customFormat="1" ht="11.25">
      <c r="B368" s="204"/>
      <c r="C368" s="205"/>
      <c r="D368" s="194" t="s">
        <v>161</v>
      </c>
      <c r="E368" s="206" t="s">
        <v>19</v>
      </c>
      <c r="F368" s="207" t="s">
        <v>698</v>
      </c>
      <c r="G368" s="205"/>
      <c r="H368" s="206" t="s">
        <v>19</v>
      </c>
      <c r="I368" s="208"/>
      <c r="J368" s="205"/>
      <c r="K368" s="205"/>
      <c r="L368" s="209"/>
      <c r="M368" s="210"/>
      <c r="N368" s="211"/>
      <c r="O368" s="211"/>
      <c r="P368" s="211"/>
      <c r="Q368" s="211"/>
      <c r="R368" s="211"/>
      <c r="S368" s="211"/>
      <c r="T368" s="212"/>
      <c r="AT368" s="213" t="s">
        <v>161</v>
      </c>
      <c r="AU368" s="213" t="s">
        <v>82</v>
      </c>
      <c r="AV368" s="14" t="s">
        <v>80</v>
      </c>
      <c r="AW368" s="14" t="s">
        <v>33</v>
      </c>
      <c r="AX368" s="14" t="s">
        <v>72</v>
      </c>
      <c r="AY368" s="213" t="s">
        <v>145</v>
      </c>
    </row>
    <row r="369" spans="1:65" s="13" customFormat="1" ht="11.25">
      <c r="B369" s="192"/>
      <c r="C369" s="193"/>
      <c r="D369" s="194" t="s">
        <v>161</v>
      </c>
      <c r="E369" s="195" t="s">
        <v>19</v>
      </c>
      <c r="F369" s="196" t="s">
        <v>699</v>
      </c>
      <c r="G369" s="193"/>
      <c r="H369" s="197">
        <v>4</v>
      </c>
      <c r="I369" s="198"/>
      <c r="J369" s="193"/>
      <c r="K369" s="193"/>
      <c r="L369" s="199"/>
      <c r="M369" s="200"/>
      <c r="N369" s="201"/>
      <c r="O369" s="201"/>
      <c r="P369" s="201"/>
      <c r="Q369" s="201"/>
      <c r="R369" s="201"/>
      <c r="S369" s="201"/>
      <c r="T369" s="202"/>
      <c r="AT369" s="203" t="s">
        <v>161</v>
      </c>
      <c r="AU369" s="203" t="s">
        <v>82</v>
      </c>
      <c r="AV369" s="13" t="s">
        <v>82</v>
      </c>
      <c r="AW369" s="13" t="s">
        <v>33</v>
      </c>
      <c r="AX369" s="13" t="s">
        <v>80</v>
      </c>
      <c r="AY369" s="203" t="s">
        <v>145</v>
      </c>
    </row>
    <row r="370" spans="1:65" s="2" customFormat="1" ht="24.2" customHeight="1">
      <c r="A370" s="35"/>
      <c r="B370" s="36"/>
      <c r="C370" s="174" t="s">
        <v>708</v>
      </c>
      <c r="D370" s="174" t="s">
        <v>148</v>
      </c>
      <c r="E370" s="175" t="s">
        <v>709</v>
      </c>
      <c r="F370" s="176" t="s">
        <v>710</v>
      </c>
      <c r="G370" s="177" t="s">
        <v>226</v>
      </c>
      <c r="H370" s="178">
        <v>1</v>
      </c>
      <c r="I370" s="179"/>
      <c r="J370" s="180">
        <f>ROUND(I370*H370,2)</f>
        <v>0</v>
      </c>
      <c r="K370" s="176" t="s">
        <v>157</v>
      </c>
      <c r="L370" s="40"/>
      <c r="M370" s="181" t="s">
        <v>19</v>
      </c>
      <c r="N370" s="182" t="s">
        <v>43</v>
      </c>
      <c r="O370" s="65"/>
      <c r="P370" s="183">
        <f>O370*H370</f>
        <v>0</v>
      </c>
      <c r="Q370" s="183">
        <v>9.6000000000000002E-4</v>
      </c>
      <c r="R370" s="183">
        <f>Q370*H370</f>
        <v>9.6000000000000002E-4</v>
      </c>
      <c r="S370" s="183">
        <v>0</v>
      </c>
      <c r="T370" s="184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185" t="s">
        <v>152</v>
      </c>
      <c r="AT370" s="185" t="s">
        <v>148</v>
      </c>
      <c r="AU370" s="185" t="s">
        <v>82</v>
      </c>
      <c r="AY370" s="18" t="s">
        <v>145</v>
      </c>
      <c r="BE370" s="186">
        <f>IF(N370="základní",J370,0)</f>
        <v>0</v>
      </c>
      <c r="BF370" s="186">
        <f>IF(N370="snížená",J370,0)</f>
        <v>0</v>
      </c>
      <c r="BG370" s="186">
        <f>IF(N370="zákl. přenesená",J370,0)</f>
        <v>0</v>
      </c>
      <c r="BH370" s="186">
        <f>IF(N370="sníž. přenesená",J370,0)</f>
        <v>0</v>
      </c>
      <c r="BI370" s="186">
        <f>IF(N370="nulová",J370,0)</f>
        <v>0</v>
      </c>
      <c r="BJ370" s="18" t="s">
        <v>80</v>
      </c>
      <c r="BK370" s="186">
        <f>ROUND(I370*H370,2)</f>
        <v>0</v>
      </c>
      <c r="BL370" s="18" t="s">
        <v>152</v>
      </c>
      <c r="BM370" s="185" t="s">
        <v>711</v>
      </c>
    </row>
    <row r="371" spans="1:65" s="2" customFormat="1" ht="11.25">
      <c r="A371" s="35"/>
      <c r="B371" s="36"/>
      <c r="C371" s="37"/>
      <c r="D371" s="187" t="s">
        <v>159</v>
      </c>
      <c r="E371" s="37"/>
      <c r="F371" s="188" t="s">
        <v>712</v>
      </c>
      <c r="G371" s="37"/>
      <c r="H371" s="37"/>
      <c r="I371" s="189"/>
      <c r="J371" s="37"/>
      <c r="K371" s="37"/>
      <c r="L371" s="40"/>
      <c r="M371" s="190"/>
      <c r="N371" s="191"/>
      <c r="O371" s="65"/>
      <c r="P371" s="65"/>
      <c r="Q371" s="65"/>
      <c r="R371" s="65"/>
      <c r="S371" s="65"/>
      <c r="T371" s="66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T371" s="18" t="s">
        <v>159</v>
      </c>
      <c r="AU371" s="18" t="s">
        <v>82</v>
      </c>
    </row>
    <row r="372" spans="1:65" s="14" customFormat="1" ht="11.25">
      <c r="B372" s="204"/>
      <c r="C372" s="205"/>
      <c r="D372" s="194" t="s">
        <v>161</v>
      </c>
      <c r="E372" s="206" t="s">
        <v>19</v>
      </c>
      <c r="F372" s="207" t="s">
        <v>713</v>
      </c>
      <c r="G372" s="205"/>
      <c r="H372" s="206" t="s">
        <v>19</v>
      </c>
      <c r="I372" s="208"/>
      <c r="J372" s="205"/>
      <c r="K372" s="205"/>
      <c r="L372" s="209"/>
      <c r="M372" s="210"/>
      <c r="N372" s="211"/>
      <c r="O372" s="211"/>
      <c r="P372" s="211"/>
      <c r="Q372" s="211"/>
      <c r="R372" s="211"/>
      <c r="S372" s="211"/>
      <c r="T372" s="212"/>
      <c r="AT372" s="213" t="s">
        <v>161</v>
      </c>
      <c r="AU372" s="213" t="s">
        <v>82</v>
      </c>
      <c r="AV372" s="14" t="s">
        <v>80</v>
      </c>
      <c r="AW372" s="14" t="s">
        <v>33</v>
      </c>
      <c r="AX372" s="14" t="s">
        <v>72</v>
      </c>
      <c r="AY372" s="213" t="s">
        <v>145</v>
      </c>
    </row>
    <row r="373" spans="1:65" s="13" customFormat="1" ht="11.25">
      <c r="B373" s="192"/>
      <c r="C373" s="193"/>
      <c r="D373" s="194" t="s">
        <v>161</v>
      </c>
      <c r="E373" s="195" t="s">
        <v>19</v>
      </c>
      <c r="F373" s="196" t="s">
        <v>80</v>
      </c>
      <c r="G373" s="193"/>
      <c r="H373" s="197">
        <v>1</v>
      </c>
      <c r="I373" s="198"/>
      <c r="J373" s="193"/>
      <c r="K373" s="193"/>
      <c r="L373" s="199"/>
      <c r="M373" s="200"/>
      <c r="N373" s="201"/>
      <c r="O373" s="201"/>
      <c r="P373" s="201"/>
      <c r="Q373" s="201"/>
      <c r="R373" s="201"/>
      <c r="S373" s="201"/>
      <c r="T373" s="202"/>
      <c r="AT373" s="203" t="s">
        <v>161</v>
      </c>
      <c r="AU373" s="203" t="s">
        <v>82</v>
      </c>
      <c r="AV373" s="13" t="s">
        <v>82</v>
      </c>
      <c r="AW373" s="13" t="s">
        <v>33</v>
      </c>
      <c r="AX373" s="13" t="s">
        <v>80</v>
      </c>
      <c r="AY373" s="203" t="s">
        <v>145</v>
      </c>
    </row>
    <row r="374" spans="1:65" s="2" customFormat="1" ht="21.75" customHeight="1">
      <c r="A374" s="35"/>
      <c r="B374" s="36"/>
      <c r="C374" s="228" t="s">
        <v>356</v>
      </c>
      <c r="D374" s="228" t="s">
        <v>462</v>
      </c>
      <c r="E374" s="229" t="s">
        <v>714</v>
      </c>
      <c r="F374" s="230" t="s">
        <v>715</v>
      </c>
      <c r="G374" s="231" t="s">
        <v>226</v>
      </c>
      <c r="H374" s="232">
        <v>1</v>
      </c>
      <c r="I374" s="233"/>
      <c r="J374" s="234">
        <f>ROUND(I374*H374,2)</f>
        <v>0</v>
      </c>
      <c r="K374" s="230" t="s">
        <v>157</v>
      </c>
      <c r="L374" s="235"/>
      <c r="M374" s="236" t="s">
        <v>19</v>
      </c>
      <c r="N374" s="237" t="s">
        <v>43</v>
      </c>
      <c r="O374" s="65"/>
      <c r="P374" s="183">
        <f>O374*H374</f>
        <v>0</v>
      </c>
      <c r="Q374" s="183">
        <v>2.5559999999999999E-2</v>
      </c>
      <c r="R374" s="183">
        <f>Q374*H374</f>
        <v>2.5559999999999999E-2</v>
      </c>
      <c r="S374" s="183">
        <v>0</v>
      </c>
      <c r="T374" s="184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185" t="s">
        <v>211</v>
      </c>
      <c r="AT374" s="185" t="s">
        <v>462</v>
      </c>
      <c r="AU374" s="185" t="s">
        <v>82</v>
      </c>
      <c r="AY374" s="18" t="s">
        <v>145</v>
      </c>
      <c r="BE374" s="186">
        <f>IF(N374="základní",J374,0)</f>
        <v>0</v>
      </c>
      <c r="BF374" s="186">
        <f>IF(N374="snížená",J374,0)</f>
        <v>0</v>
      </c>
      <c r="BG374" s="186">
        <f>IF(N374="zákl. přenesená",J374,0)</f>
        <v>0</v>
      </c>
      <c r="BH374" s="186">
        <f>IF(N374="sníž. přenesená",J374,0)</f>
        <v>0</v>
      </c>
      <c r="BI374" s="186">
        <f>IF(N374="nulová",J374,0)</f>
        <v>0</v>
      </c>
      <c r="BJ374" s="18" t="s">
        <v>80</v>
      </c>
      <c r="BK374" s="186">
        <f>ROUND(I374*H374,2)</f>
        <v>0</v>
      </c>
      <c r="BL374" s="18" t="s">
        <v>152</v>
      </c>
      <c r="BM374" s="185" t="s">
        <v>716</v>
      </c>
    </row>
    <row r="375" spans="1:65" s="2" customFormat="1" ht="24.2" customHeight="1">
      <c r="A375" s="35"/>
      <c r="B375" s="36"/>
      <c r="C375" s="174" t="s">
        <v>717</v>
      </c>
      <c r="D375" s="174" t="s">
        <v>148</v>
      </c>
      <c r="E375" s="175" t="s">
        <v>718</v>
      </c>
      <c r="F375" s="176" t="s">
        <v>719</v>
      </c>
      <c r="G375" s="177" t="s">
        <v>226</v>
      </c>
      <c r="H375" s="178">
        <v>2</v>
      </c>
      <c r="I375" s="179"/>
      <c r="J375" s="180">
        <f>ROUND(I375*H375,2)</f>
        <v>0</v>
      </c>
      <c r="K375" s="176" t="s">
        <v>157</v>
      </c>
      <c r="L375" s="40"/>
      <c r="M375" s="181" t="s">
        <v>19</v>
      </c>
      <c r="N375" s="182" t="s">
        <v>43</v>
      </c>
      <c r="O375" s="65"/>
      <c r="P375" s="183">
        <f>O375*H375</f>
        <v>0</v>
      </c>
      <c r="Q375" s="183">
        <v>0.54769000000000001</v>
      </c>
      <c r="R375" s="183">
        <f>Q375*H375</f>
        <v>1.09538</v>
      </c>
      <c r="S375" s="183">
        <v>0</v>
      </c>
      <c r="T375" s="184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185" t="s">
        <v>152</v>
      </c>
      <c r="AT375" s="185" t="s">
        <v>148</v>
      </c>
      <c r="AU375" s="185" t="s">
        <v>82</v>
      </c>
      <c r="AY375" s="18" t="s">
        <v>145</v>
      </c>
      <c r="BE375" s="186">
        <f>IF(N375="základní",J375,0)</f>
        <v>0</v>
      </c>
      <c r="BF375" s="186">
        <f>IF(N375="snížená",J375,0)</f>
        <v>0</v>
      </c>
      <c r="BG375" s="186">
        <f>IF(N375="zákl. přenesená",J375,0)</f>
        <v>0</v>
      </c>
      <c r="BH375" s="186">
        <f>IF(N375="sníž. přenesená",J375,0)</f>
        <v>0</v>
      </c>
      <c r="BI375" s="186">
        <f>IF(N375="nulová",J375,0)</f>
        <v>0</v>
      </c>
      <c r="BJ375" s="18" t="s">
        <v>80</v>
      </c>
      <c r="BK375" s="186">
        <f>ROUND(I375*H375,2)</f>
        <v>0</v>
      </c>
      <c r="BL375" s="18" t="s">
        <v>152</v>
      </c>
      <c r="BM375" s="185" t="s">
        <v>720</v>
      </c>
    </row>
    <row r="376" spans="1:65" s="2" customFormat="1" ht="11.25">
      <c r="A376" s="35"/>
      <c r="B376" s="36"/>
      <c r="C376" s="37"/>
      <c r="D376" s="187" t="s">
        <v>159</v>
      </c>
      <c r="E376" s="37"/>
      <c r="F376" s="188" t="s">
        <v>721</v>
      </c>
      <c r="G376" s="37"/>
      <c r="H376" s="37"/>
      <c r="I376" s="189"/>
      <c r="J376" s="37"/>
      <c r="K376" s="37"/>
      <c r="L376" s="40"/>
      <c r="M376" s="190"/>
      <c r="N376" s="191"/>
      <c r="O376" s="65"/>
      <c r="P376" s="65"/>
      <c r="Q376" s="65"/>
      <c r="R376" s="65"/>
      <c r="S376" s="65"/>
      <c r="T376" s="66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T376" s="18" t="s">
        <v>159</v>
      </c>
      <c r="AU376" s="18" t="s">
        <v>82</v>
      </c>
    </row>
    <row r="377" spans="1:65" s="14" customFormat="1" ht="11.25">
      <c r="B377" s="204"/>
      <c r="C377" s="205"/>
      <c r="D377" s="194" t="s">
        <v>161</v>
      </c>
      <c r="E377" s="206" t="s">
        <v>19</v>
      </c>
      <c r="F377" s="207" t="s">
        <v>722</v>
      </c>
      <c r="G377" s="205"/>
      <c r="H377" s="206" t="s">
        <v>19</v>
      </c>
      <c r="I377" s="208"/>
      <c r="J377" s="205"/>
      <c r="K377" s="205"/>
      <c r="L377" s="209"/>
      <c r="M377" s="210"/>
      <c r="N377" s="211"/>
      <c r="O377" s="211"/>
      <c r="P377" s="211"/>
      <c r="Q377" s="211"/>
      <c r="R377" s="211"/>
      <c r="S377" s="211"/>
      <c r="T377" s="212"/>
      <c r="AT377" s="213" t="s">
        <v>161</v>
      </c>
      <c r="AU377" s="213" t="s">
        <v>82</v>
      </c>
      <c r="AV377" s="14" t="s">
        <v>80</v>
      </c>
      <c r="AW377" s="14" t="s">
        <v>33</v>
      </c>
      <c r="AX377" s="14" t="s">
        <v>72</v>
      </c>
      <c r="AY377" s="213" t="s">
        <v>145</v>
      </c>
    </row>
    <row r="378" spans="1:65" s="13" customFormat="1" ht="11.25">
      <c r="B378" s="192"/>
      <c r="C378" s="193"/>
      <c r="D378" s="194" t="s">
        <v>161</v>
      </c>
      <c r="E378" s="195" t="s">
        <v>19</v>
      </c>
      <c r="F378" s="196" t="s">
        <v>82</v>
      </c>
      <c r="G378" s="193"/>
      <c r="H378" s="197">
        <v>2</v>
      </c>
      <c r="I378" s="198"/>
      <c r="J378" s="193"/>
      <c r="K378" s="193"/>
      <c r="L378" s="199"/>
      <c r="M378" s="200"/>
      <c r="N378" s="201"/>
      <c r="O378" s="201"/>
      <c r="P378" s="201"/>
      <c r="Q378" s="201"/>
      <c r="R378" s="201"/>
      <c r="S378" s="201"/>
      <c r="T378" s="202"/>
      <c r="AT378" s="203" t="s">
        <v>161</v>
      </c>
      <c r="AU378" s="203" t="s">
        <v>82</v>
      </c>
      <c r="AV378" s="13" t="s">
        <v>82</v>
      </c>
      <c r="AW378" s="13" t="s">
        <v>33</v>
      </c>
      <c r="AX378" s="13" t="s">
        <v>80</v>
      </c>
      <c r="AY378" s="203" t="s">
        <v>145</v>
      </c>
    </row>
    <row r="379" spans="1:65" s="2" customFormat="1" ht="21.75" customHeight="1">
      <c r="A379" s="35"/>
      <c r="B379" s="36"/>
      <c r="C379" s="228" t="s">
        <v>723</v>
      </c>
      <c r="D379" s="228" t="s">
        <v>462</v>
      </c>
      <c r="E379" s="229" t="s">
        <v>724</v>
      </c>
      <c r="F379" s="230" t="s">
        <v>725</v>
      </c>
      <c r="G379" s="231" t="s">
        <v>226</v>
      </c>
      <c r="H379" s="232">
        <v>2</v>
      </c>
      <c r="I379" s="233"/>
      <c r="J379" s="234">
        <f>ROUND(I379*H379,2)</f>
        <v>0</v>
      </c>
      <c r="K379" s="230" t="s">
        <v>157</v>
      </c>
      <c r="L379" s="235"/>
      <c r="M379" s="236" t="s">
        <v>19</v>
      </c>
      <c r="N379" s="237" t="s">
        <v>43</v>
      </c>
      <c r="O379" s="65"/>
      <c r="P379" s="183">
        <f>O379*H379</f>
        <v>0</v>
      </c>
      <c r="Q379" s="183">
        <v>1.524E-2</v>
      </c>
      <c r="R379" s="183">
        <f>Q379*H379</f>
        <v>3.048E-2</v>
      </c>
      <c r="S379" s="183">
        <v>0</v>
      </c>
      <c r="T379" s="184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185" t="s">
        <v>211</v>
      </c>
      <c r="AT379" s="185" t="s">
        <v>462</v>
      </c>
      <c r="AU379" s="185" t="s">
        <v>82</v>
      </c>
      <c r="AY379" s="18" t="s">
        <v>145</v>
      </c>
      <c r="BE379" s="186">
        <f>IF(N379="základní",J379,0)</f>
        <v>0</v>
      </c>
      <c r="BF379" s="186">
        <f>IF(N379="snížená",J379,0)</f>
        <v>0</v>
      </c>
      <c r="BG379" s="186">
        <f>IF(N379="zákl. přenesená",J379,0)</f>
        <v>0</v>
      </c>
      <c r="BH379" s="186">
        <f>IF(N379="sníž. přenesená",J379,0)</f>
        <v>0</v>
      </c>
      <c r="BI379" s="186">
        <f>IF(N379="nulová",J379,0)</f>
        <v>0</v>
      </c>
      <c r="BJ379" s="18" t="s">
        <v>80</v>
      </c>
      <c r="BK379" s="186">
        <f>ROUND(I379*H379,2)</f>
        <v>0</v>
      </c>
      <c r="BL379" s="18" t="s">
        <v>152</v>
      </c>
      <c r="BM379" s="185" t="s">
        <v>726</v>
      </c>
    </row>
    <row r="380" spans="1:65" s="2" customFormat="1" ht="16.5" customHeight="1">
      <c r="A380" s="35"/>
      <c r="B380" s="36"/>
      <c r="C380" s="174" t="s">
        <v>727</v>
      </c>
      <c r="D380" s="174" t="s">
        <v>148</v>
      </c>
      <c r="E380" s="175" t="s">
        <v>728</v>
      </c>
      <c r="F380" s="176" t="s">
        <v>729</v>
      </c>
      <c r="G380" s="177" t="s">
        <v>233</v>
      </c>
      <c r="H380" s="178">
        <v>4.3</v>
      </c>
      <c r="I380" s="179"/>
      <c r="J380" s="180">
        <f>ROUND(I380*H380,2)</f>
        <v>0</v>
      </c>
      <c r="K380" s="176" t="s">
        <v>19</v>
      </c>
      <c r="L380" s="40"/>
      <c r="M380" s="181" t="s">
        <v>19</v>
      </c>
      <c r="N380" s="182" t="s">
        <v>43</v>
      </c>
      <c r="O380" s="65"/>
      <c r="P380" s="183">
        <f>O380*H380</f>
        <v>0</v>
      </c>
      <c r="Q380" s="183">
        <v>0</v>
      </c>
      <c r="R380" s="183">
        <f>Q380*H380</f>
        <v>0</v>
      </c>
      <c r="S380" s="183">
        <v>0</v>
      </c>
      <c r="T380" s="184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185" t="s">
        <v>152</v>
      </c>
      <c r="AT380" s="185" t="s">
        <v>148</v>
      </c>
      <c r="AU380" s="185" t="s">
        <v>82</v>
      </c>
      <c r="AY380" s="18" t="s">
        <v>145</v>
      </c>
      <c r="BE380" s="186">
        <f>IF(N380="základní",J380,0)</f>
        <v>0</v>
      </c>
      <c r="BF380" s="186">
        <f>IF(N380="snížená",J380,0)</f>
        <v>0</v>
      </c>
      <c r="BG380" s="186">
        <f>IF(N380="zákl. přenesená",J380,0)</f>
        <v>0</v>
      </c>
      <c r="BH380" s="186">
        <f>IF(N380="sníž. přenesená",J380,0)</f>
        <v>0</v>
      </c>
      <c r="BI380" s="186">
        <f>IF(N380="nulová",J380,0)</f>
        <v>0</v>
      </c>
      <c r="BJ380" s="18" t="s">
        <v>80</v>
      </c>
      <c r="BK380" s="186">
        <f>ROUND(I380*H380,2)</f>
        <v>0</v>
      </c>
      <c r="BL380" s="18" t="s">
        <v>152</v>
      </c>
      <c r="BM380" s="185" t="s">
        <v>730</v>
      </c>
    </row>
    <row r="381" spans="1:65" s="13" customFormat="1" ht="11.25">
      <c r="B381" s="192"/>
      <c r="C381" s="193"/>
      <c r="D381" s="194" t="s">
        <v>161</v>
      </c>
      <c r="E381" s="195" t="s">
        <v>19</v>
      </c>
      <c r="F381" s="196" t="s">
        <v>731</v>
      </c>
      <c r="G381" s="193"/>
      <c r="H381" s="197">
        <v>4.3</v>
      </c>
      <c r="I381" s="198"/>
      <c r="J381" s="193"/>
      <c r="K381" s="193"/>
      <c r="L381" s="199"/>
      <c r="M381" s="200"/>
      <c r="N381" s="201"/>
      <c r="O381" s="201"/>
      <c r="P381" s="201"/>
      <c r="Q381" s="201"/>
      <c r="R381" s="201"/>
      <c r="S381" s="201"/>
      <c r="T381" s="202"/>
      <c r="AT381" s="203" t="s">
        <v>161</v>
      </c>
      <c r="AU381" s="203" t="s">
        <v>82</v>
      </c>
      <c r="AV381" s="13" t="s">
        <v>82</v>
      </c>
      <c r="AW381" s="13" t="s">
        <v>33</v>
      </c>
      <c r="AX381" s="13" t="s">
        <v>80</v>
      </c>
      <c r="AY381" s="203" t="s">
        <v>145</v>
      </c>
    </row>
    <row r="382" spans="1:65" s="12" customFormat="1" ht="22.9" customHeight="1">
      <c r="B382" s="158"/>
      <c r="C382" s="159"/>
      <c r="D382" s="160" t="s">
        <v>71</v>
      </c>
      <c r="E382" s="172" t="s">
        <v>211</v>
      </c>
      <c r="F382" s="172" t="s">
        <v>732</v>
      </c>
      <c r="G382" s="159"/>
      <c r="H382" s="159"/>
      <c r="I382" s="162"/>
      <c r="J382" s="173">
        <f>BK382</f>
        <v>0</v>
      </c>
      <c r="K382" s="159"/>
      <c r="L382" s="164"/>
      <c r="M382" s="165"/>
      <c r="N382" s="166"/>
      <c r="O382" s="166"/>
      <c r="P382" s="167">
        <f>SUM(P383:P385)</f>
        <v>0</v>
      </c>
      <c r="Q382" s="166"/>
      <c r="R382" s="167">
        <f>SUM(R383:R385)</f>
        <v>6.0000000000000001E-3</v>
      </c>
      <c r="S382" s="166"/>
      <c r="T382" s="168">
        <f>SUM(T383:T385)</f>
        <v>0</v>
      </c>
      <c r="AR382" s="169" t="s">
        <v>80</v>
      </c>
      <c r="AT382" s="170" t="s">
        <v>71</v>
      </c>
      <c r="AU382" s="170" t="s">
        <v>80</v>
      </c>
      <c r="AY382" s="169" t="s">
        <v>145</v>
      </c>
      <c r="BK382" s="171">
        <f>SUM(BK383:BK385)</f>
        <v>0</v>
      </c>
    </row>
    <row r="383" spans="1:65" s="2" customFormat="1" ht="21.75" customHeight="1">
      <c r="A383" s="35"/>
      <c r="B383" s="36"/>
      <c r="C383" s="174" t="s">
        <v>733</v>
      </c>
      <c r="D383" s="174" t="s">
        <v>148</v>
      </c>
      <c r="E383" s="175" t="s">
        <v>734</v>
      </c>
      <c r="F383" s="176" t="s">
        <v>735</v>
      </c>
      <c r="G383" s="177" t="s">
        <v>226</v>
      </c>
      <c r="H383" s="178">
        <v>1</v>
      </c>
      <c r="I383" s="179"/>
      <c r="J383" s="180">
        <f>ROUND(I383*H383,2)</f>
        <v>0</v>
      </c>
      <c r="K383" s="176" t="s">
        <v>157</v>
      </c>
      <c r="L383" s="40"/>
      <c r="M383" s="181" t="s">
        <v>19</v>
      </c>
      <c r="N383" s="182" t="s">
        <v>43</v>
      </c>
      <c r="O383" s="65"/>
      <c r="P383" s="183">
        <f>O383*H383</f>
        <v>0</v>
      </c>
      <c r="Q383" s="183">
        <v>0</v>
      </c>
      <c r="R383" s="183">
        <f>Q383*H383</f>
        <v>0</v>
      </c>
      <c r="S383" s="183">
        <v>0</v>
      </c>
      <c r="T383" s="184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185" t="s">
        <v>152</v>
      </c>
      <c r="AT383" s="185" t="s">
        <v>148</v>
      </c>
      <c r="AU383" s="185" t="s">
        <v>82</v>
      </c>
      <c r="AY383" s="18" t="s">
        <v>145</v>
      </c>
      <c r="BE383" s="186">
        <f>IF(N383="základní",J383,0)</f>
        <v>0</v>
      </c>
      <c r="BF383" s="186">
        <f>IF(N383="snížená",J383,0)</f>
        <v>0</v>
      </c>
      <c r="BG383" s="186">
        <f>IF(N383="zákl. přenesená",J383,0)</f>
        <v>0</v>
      </c>
      <c r="BH383" s="186">
        <f>IF(N383="sníž. přenesená",J383,0)</f>
        <v>0</v>
      </c>
      <c r="BI383" s="186">
        <f>IF(N383="nulová",J383,0)</f>
        <v>0</v>
      </c>
      <c r="BJ383" s="18" t="s">
        <v>80</v>
      </c>
      <c r="BK383" s="186">
        <f>ROUND(I383*H383,2)</f>
        <v>0</v>
      </c>
      <c r="BL383" s="18" t="s">
        <v>152</v>
      </c>
      <c r="BM383" s="185" t="s">
        <v>736</v>
      </c>
    </row>
    <row r="384" spans="1:65" s="2" customFormat="1" ht="11.25">
      <c r="A384" s="35"/>
      <c r="B384" s="36"/>
      <c r="C384" s="37"/>
      <c r="D384" s="187" t="s">
        <v>159</v>
      </c>
      <c r="E384" s="37"/>
      <c r="F384" s="188" t="s">
        <v>737</v>
      </c>
      <c r="G384" s="37"/>
      <c r="H384" s="37"/>
      <c r="I384" s="189"/>
      <c r="J384" s="37"/>
      <c r="K384" s="37"/>
      <c r="L384" s="40"/>
      <c r="M384" s="190"/>
      <c r="N384" s="191"/>
      <c r="O384" s="65"/>
      <c r="P384" s="65"/>
      <c r="Q384" s="65"/>
      <c r="R384" s="65"/>
      <c r="S384" s="65"/>
      <c r="T384" s="66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T384" s="18" t="s">
        <v>159</v>
      </c>
      <c r="AU384" s="18" t="s">
        <v>82</v>
      </c>
    </row>
    <row r="385" spans="1:65" s="2" customFormat="1" ht="16.5" customHeight="1">
      <c r="A385" s="35"/>
      <c r="B385" s="36"/>
      <c r="C385" s="228" t="s">
        <v>738</v>
      </c>
      <c r="D385" s="228" t="s">
        <v>462</v>
      </c>
      <c r="E385" s="229" t="s">
        <v>739</v>
      </c>
      <c r="F385" s="230" t="s">
        <v>740</v>
      </c>
      <c r="G385" s="231" t="s">
        <v>226</v>
      </c>
      <c r="H385" s="232">
        <v>1</v>
      </c>
      <c r="I385" s="233"/>
      <c r="J385" s="234">
        <f>ROUND(I385*H385,2)</f>
        <v>0</v>
      </c>
      <c r="K385" s="230" t="s">
        <v>19</v>
      </c>
      <c r="L385" s="235"/>
      <c r="M385" s="236" t="s">
        <v>19</v>
      </c>
      <c r="N385" s="237" t="s">
        <v>43</v>
      </c>
      <c r="O385" s="65"/>
      <c r="P385" s="183">
        <f>O385*H385</f>
        <v>0</v>
      </c>
      <c r="Q385" s="183">
        <v>6.0000000000000001E-3</v>
      </c>
      <c r="R385" s="183">
        <f>Q385*H385</f>
        <v>6.0000000000000001E-3</v>
      </c>
      <c r="S385" s="183">
        <v>0</v>
      </c>
      <c r="T385" s="184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185" t="s">
        <v>211</v>
      </c>
      <c r="AT385" s="185" t="s">
        <v>462</v>
      </c>
      <c r="AU385" s="185" t="s">
        <v>82</v>
      </c>
      <c r="AY385" s="18" t="s">
        <v>145</v>
      </c>
      <c r="BE385" s="186">
        <f>IF(N385="základní",J385,0)</f>
        <v>0</v>
      </c>
      <c r="BF385" s="186">
        <f>IF(N385="snížená",J385,0)</f>
        <v>0</v>
      </c>
      <c r="BG385" s="186">
        <f>IF(N385="zákl. přenesená",J385,0)</f>
        <v>0</v>
      </c>
      <c r="BH385" s="186">
        <f>IF(N385="sníž. přenesená",J385,0)</f>
        <v>0</v>
      </c>
      <c r="BI385" s="186">
        <f>IF(N385="nulová",J385,0)</f>
        <v>0</v>
      </c>
      <c r="BJ385" s="18" t="s">
        <v>80</v>
      </c>
      <c r="BK385" s="186">
        <f>ROUND(I385*H385,2)</f>
        <v>0</v>
      </c>
      <c r="BL385" s="18" t="s">
        <v>152</v>
      </c>
      <c r="BM385" s="185" t="s">
        <v>741</v>
      </c>
    </row>
    <row r="386" spans="1:65" s="12" customFormat="1" ht="22.9" customHeight="1">
      <c r="B386" s="158"/>
      <c r="C386" s="159"/>
      <c r="D386" s="160" t="s">
        <v>71</v>
      </c>
      <c r="E386" s="172" t="s">
        <v>146</v>
      </c>
      <c r="F386" s="172" t="s">
        <v>147</v>
      </c>
      <c r="G386" s="159"/>
      <c r="H386" s="159"/>
      <c r="I386" s="162"/>
      <c r="J386" s="173">
        <f>BK386</f>
        <v>0</v>
      </c>
      <c r="K386" s="159"/>
      <c r="L386" s="164"/>
      <c r="M386" s="165"/>
      <c r="N386" s="166"/>
      <c r="O386" s="166"/>
      <c r="P386" s="167">
        <f>SUM(P387:P402)</f>
        <v>0</v>
      </c>
      <c r="Q386" s="166"/>
      <c r="R386" s="167">
        <f>SUM(R387:R402)</f>
        <v>1.6753199999999999E-2</v>
      </c>
      <c r="S386" s="166"/>
      <c r="T386" s="168">
        <f>SUM(T387:T402)</f>
        <v>1.4489999999999998</v>
      </c>
      <c r="AR386" s="169" t="s">
        <v>80</v>
      </c>
      <c r="AT386" s="170" t="s">
        <v>71</v>
      </c>
      <c r="AU386" s="170" t="s">
        <v>80</v>
      </c>
      <c r="AY386" s="169" t="s">
        <v>145</v>
      </c>
      <c r="BK386" s="171">
        <f>SUM(BK387:BK402)</f>
        <v>0</v>
      </c>
    </row>
    <row r="387" spans="1:65" s="2" customFormat="1" ht="16.5" customHeight="1">
      <c r="A387" s="35"/>
      <c r="B387" s="36"/>
      <c r="C387" s="174" t="s">
        <v>237</v>
      </c>
      <c r="D387" s="174" t="s">
        <v>148</v>
      </c>
      <c r="E387" s="175" t="s">
        <v>742</v>
      </c>
      <c r="F387" s="176" t="s">
        <v>743</v>
      </c>
      <c r="G387" s="177" t="s">
        <v>151</v>
      </c>
      <c r="H387" s="178">
        <v>1</v>
      </c>
      <c r="I387" s="179"/>
      <c r="J387" s="180">
        <f>ROUND(I387*H387,2)</f>
        <v>0</v>
      </c>
      <c r="K387" s="176" t="s">
        <v>19</v>
      </c>
      <c r="L387" s="40"/>
      <c r="M387" s="181" t="s">
        <v>19</v>
      </c>
      <c r="N387" s="182" t="s">
        <v>43</v>
      </c>
      <c r="O387" s="65"/>
      <c r="P387" s="183">
        <f>O387*H387</f>
        <v>0</v>
      </c>
      <c r="Q387" s="183">
        <v>0</v>
      </c>
      <c r="R387" s="183">
        <f>Q387*H387</f>
        <v>0</v>
      </c>
      <c r="S387" s="183">
        <v>0</v>
      </c>
      <c r="T387" s="184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185" t="s">
        <v>265</v>
      </c>
      <c r="AT387" s="185" t="s">
        <v>148</v>
      </c>
      <c r="AU387" s="185" t="s">
        <v>82</v>
      </c>
      <c r="AY387" s="18" t="s">
        <v>145</v>
      </c>
      <c r="BE387" s="186">
        <f>IF(N387="základní",J387,0)</f>
        <v>0</v>
      </c>
      <c r="BF387" s="186">
        <f>IF(N387="snížená",J387,0)</f>
        <v>0</v>
      </c>
      <c r="BG387" s="186">
        <f>IF(N387="zákl. přenesená",J387,0)</f>
        <v>0</v>
      </c>
      <c r="BH387" s="186">
        <f>IF(N387="sníž. přenesená",J387,0)</f>
        <v>0</v>
      </c>
      <c r="BI387" s="186">
        <f>IF(N387="nulová",J387,0)</f>
        <v>0</v>
      </c>
      <c r="BJ387" s="18" t="s">
        <v>80</v>
      </c>
      <c r="BK387" s="186">
        <f>ROUND(I387*H387,2)</f>
        <v>0</v>
      </c>
      <c r="BL387" s="18" t="s">
        <v>265</v>
      </c>
      <c r="BM387" s="185" t="s">
        <v>744</v>
      </c>
    </row>
    <row r="388" spans="1:65" s="2" customFormat="1" ht="37.9" customHeight="1">
      <c r="A388" s="35"/>
      <c r="B388" s="36"/>
      <c r="C388" s="174" t="s">
        <v>745</v>
      </c>
      <c r="D388" s="174" t="s">
        <v>148</v>
      </c>
      <c r="E388" s="175" t="s">
        <v>746</v>
      </c>
      <c r="F388" s="176" t="s">
        <v>747</v>
      </c>
      <c r="G388" s="177" t="s">
        <v>156</v>
      </c>
      <c r="H388" s="178">
        <v>2.6</v>
      </c>
      <c r="I388" s="179"/>
      <c r="J388" s="180">
        <f>ROUND(I388*H388,2)</f>
        <v>0</v>
      </c>
      <c r="K388" s="176" t="s">
        <v>157</v>
      </c>
      <c r="L388" s="40"/>
      <c r="M388" s="181" t="s">
        <v>19</v>
      </c>
      <c r="N388" s="182" t="s">
        <v>43</v>
      </c>
      <c r="O388" s="65"/>
      <c r="P388" s="183">
        <f>O388*H388</f>
        <v>0</v>
      </c>
      <c r="Q388" s="183">
        <v>0</v>
      </c>
      <c r="R388" s="183">
        <f>Q388*H388</f>
        <v>0</v>
      </c>
      <c r="S388" s="183">
        <v>0.29499999999999998</v>
      </c>
      <c r="T388" s="184">
        <f>S388*H388</f>
        <v>0.76700000000000002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185" t="s">
        <v>152</v>
      </c>
      <c r="AT388" s="185" t="s">
        <v>148</v>
      </c>
      <c r="AU388" s="185" t="s">
        <v>82</v>
      </c>
      <c r="AY388" s="18" t="s">
        <v>145</v>
      </c>
      <c r="BE388" s="186">
        <f>IF(N388="základní",J388,0)</f>
        <v>0</v>
      </c>
      <c r="BF388" s="186">
        <f>IF(N388="snížená",J388,0)</f>
        <v>0</v>
      </c>
      <c r="BG388" s="186">
        <f>IF(N388="zákl. přenesená",J388,0)</f>
        <v>0</v>
      </c>
      <c r="BH388" s="186">
        <f>IF(N388="sníž. přenesená",J388,0)</f>
        <v>0</v>
      </c>
      <c r="BI388" s="186">
        <f>IF(N388="nulová",J388,0)</f>
        <v>0</v>
      </c>
      <c r="BJ388" s="18" t="s">
        <v>80</v>
      </c>
      <c r="BK388" s="186">
        <f>ROUND(I388*H388,2)</f>
        <v>0</v>
      </c>
      <c r="BL388" s="18" t="s">
        <v>152</v>
      </c>
      <c r="BM388" s="185" t="s">
        <v>748</v>
      </c>
    </row>
    <row r="389" spans="1:65" s="2" customFormat="1" ht="11.25">
      <c r="A389" s="35"/>
      <c r="B389" s="36"/>
      <c r="C389" s="37"/>
      <c r="D389" s="187" t="s">
        <v>159</v>
      </c>
      <c r="E389" s="37"/>
      <c r="F389" s="188" t="s">
        <v>749</v>
      </c>
      <c r="G389" s="37"/>
      <c r="H389" s="37"/>
      <c r="I389" s="189"/>
      <c r="J389" s="37"/>
      <c r="K389" s="37"/>
      <c r="L389" s="40"/>
      <c r="M389" s="190"/>
      <c r="N389" s="191"/>
      <c r="O389" s="65"/>
      <c r="P389" s="65"/>
      <c r="Q389" s="65"/>
      <c r="R389" s="65"/>
      <c r="S389" s="65"/>
      <c r="T389" s="66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T389" s="18" t="s">
        <v>159</v>
      </c>
      <c r="AU389" s="18" t="s">
        <v>82</v>
      </c>
    </row>
    <row r="390" spans="1:65" s="14" customFormat="1" ht="11.25">
      <c r="B390" s="204"/>
      <c r="C390" s="205"/>
      <c r="D390" s="194" t="s">
        <v>161</v>
      </c>
      <c r="E390" s="206" t="s">
        <v>19</v>
      </c>
      <c r="F390" s="207" t="s">
        <v>384</v>
      </c>
      <c r="G390" s="205"/>
      <c r="H390" s="206" t="s">
        <v>19</v>
      </c>
      <c r="I390" s="208"/>
      <c r="J390" s="205"/>
      <c r="K390" s="205"/>
      <c r="L390" s="209"/>
      <c r="M390" s="210"/>
      <c r="N390" s="211"/>
      <c r="O390" s="211"/>
      <c r="P390" s="211"/>
      <c r="Q390" s="211"/>
      <c r="R390" s="211"/>
      <c r="S390" s="211"/>
      <c r="T390" s="212"/>
      <c r="AT390" s="213" t="s">
        <v>161</v>
      </c>
      <c r="AU390" s="213" t="s">
        <v>82</v>
      </c>
      <c r="AV390" s="14" t="s">
        <v>80</v>
      </c>
      <c r="AW390" s="14" t="s">
        <v>33</v>
      </c>
      <c r="AX390" s="14" t="s">
        <v>72</v>
      </c>
      <c r="AY390" s="213" t="s">
        <v>145</v>
      </c>
    </row>
    <row r="391" spans="1:65" s="13" customFormat="1" ht="11.25">
      <c r="B391" s="192"/>
      <c r="C391" s="193"/>
      <c r="D391" s="194" t="s">
        <v>161</v>
      </c>
      <c r="E391" s="195" t="s">
        <v>19</v>
      </c>
      <c r="F391" s="196" t="s">
        <v>750</v>
      </c>
      <c r="G391" s="193"/>
      <c r="H391" s="197">
        <v>2.6</v>
      </c>
      <c r="I391" s="198"/>
      <c r="J391" s="193"/>
      <c r="K391" s="193"/>
      <c r="L391" s="199"/>
      <c r="M391" s="200"/>
      <c r="N391" s="201"/>
      <c r="O391" s="201"/>
      <c r="P391" s="201"/>
      <c r="Q391" s="201"/>
      <c r="R391" s="201"/>
      <c r="S391" s="201"/>
      <c r="T391" s="202"/>
      <c r="AT391" s="203" t="s">
        <v>161</v>
      </c>
      <c r="AU391" s="203" t="s">
        <v>82</v>
      </c>
      <c r="AV391" s="13" t="s">
        <v>82</v>
      </c>
      <c r="AW391" s="13" t="s">
        <v>33</v>
      </c>
      <c r="AX391" s="13" t="s">
        <v>80</v>
      </c>
      <c r="AY391" s="203" t="s">
        <v>145</v>
      </c>
    </row>
    <row r="392" spans="1:65" s="2" customFormat="1" ht="24.2" customHeight="1">
      <c r="A392" s="35"/>
      <c r="B392" s="36"/>
      <c r="C392" s="174" t="s">
        <v>751</v>
      </c>
      <c r="D392" s="174" t="s">
        <v>148</v>
      </c>
      <c r="E392" s="175" t="s">
        <v>752</v>
      </c>
      <c r="F392" s="176" t="s">
        <v>753</v>
      </c>
      <c r="G392" s="177" t="s">
        <v>156</v>
      </c>
      <c r="H392" s="178">
        <v>418.83</v>
      </c>
      <c r="I392" s="179"/>
      <c r="J392" s="180">
        <f>ROUND(I392*H392,2)</f>
        <v>0</v>
      </c>
      <c r="K392" s="176" t="s">
        <v>157</v>
      </c>
      <c r="L392" s="40"/>
      <c r="M392" s="181" t="s">
        <v>19</v>
      </c>
      <c r="N392" s="182" t="s">
        <v>43</v>
      </c>
      <c r="O392" s="65"/>
      <c r="P392" s="183">
        <f>O392*H392</f>
        <v>0</v>
      </c>
      <c r="Q392" s="183">
        <v>4.0000000000000003E-5</v>
      </c>
      <c r="R392" s="183">
        <f>Q392*H392</f>
        <v>1.6753199999999999E-2</v>
      </c>
      <c r="S392" s="183">
        <v>0</v>
      </c>
      <c r="T392" s="184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185" t="s">
        <v>152</v>
      </c>
      <c r="AT392" s="185" t="s">
        <v>148</v>
      </c>
      <c r="AU392" s="185" t="s">
        <v>82</v>
      </c>
      <c r="AY392" s="18" t="s">
        <v>145</v>
      </c>
      <c r="BE392" s="186">
        <f>IF(N392="základní",J392,0)</f>
        <v>0</v>
      </c>
      <c r="BF392" s="186">
        <f>IF(N392="snížená",J392,0)</f>
        <v>0</v>
      </c>
      <c r="BG392" s="186">
        <f>IF(N392="zákl. přenesená",J392,0)</f>
        <v>0</v>
      </c>
      <c r="BH392" s="186">
        <f>IF(N392="sníž. přenesená",J392,0)</f>
        <v>0</v>
      </c>
      <c r="BI392" s="186">
        <f>IF(N392="nulová",J392,0)</f>
        <v>0</v>
      </c>
      <c r="BJ392" s="18" t="s">
        <v>80</v>
      </c>
      <c r="BK392" s="186">
        <f>ROUND(I392*H392,2)</f>
        <v>0</v>
      </c>
      <c r="BL392" s="18" t="s">
        <v>152</v>
      </c>
      <c r="BM392" s="185" t="s">
        <v>754</v>
      </c>
    </row>
    <row r="393" spans="1:65" s="2" customFormat="1" ht="11.25">
      <c r="A393" s="35"/>
      <c r="B393" s="36"/>
      <c r="C393" s="37"/>
      <c r="D393" s="187" t="s">
        <v>159</v>
      </c>
      <c r="E393" s="37"/>
      <c r="F393" s="188" t="s">
        <v>755</v>
      </c>
      <c r="G393" s="37"/>
      <c r="H393" s="37"/>
      <c r="I393" s="189"/>
      <c r="J393" s="37"/>
      <c r="K393" s="37"/>
      <c r="L393" s="40"/>
      <c r="M393" s="190"/>
      <c r="N393" s="191"/>
      <c r="O393" s="65"/>
      <c r="P393" s="65"/>
      <c r="Q393" s="65"/>
      <c r="R393" s="65"/>
      <c r="S393" s="65"/>
      <c r="T393" s="66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T393" s="18" t="s">
        <v>159</v>
      </c>
      <c r="AU393" s="18" t="s">
        <v>82</v>
      </c>
    </row>
    <row r="394" spans="1:65" s="13" customFormat="1" ht="22.5">
      <c r="B394" s="192"/>
      <c r="C394" s="193"/>
      <c r="D394" s="194" t="s">
        <v>161</v>
      </c>
      <c r="E394" s="195" t="s">
        <v>19</v>
      </c>
      <c r="F394" s="196" t="s">
        <v>756</v>
      </c>
      <c r="G394" s="193"/>
      <c r="H394" s="197">
        <v>418.83</v>
      </c>
      <c r="I394" s="198"/>
      <c r="J394" s="193"/>
      <c r="K394" s="193"/>
      <c r="L394" s="199"/>
      <c r="M394" s="200"/>
      <c r="N394" s="201"/>
      <c r="O394" s="201"/>
      <c r="P394" s="201"/>
      <c r="Q394" s="201"/>
      <c r="R394" s="201"/>
      <c r="S394" s="201"/>
      <c r="T394" s="202"/>
      <c r="AT394" s="203" t="s">
        <v>161</v>
      </c>
      <c r="AU394" s="203" t="s">
        <v>82</v>
      </c>
      <c r="AV394" s="13" t="s">
        <v>82</v>
      </c>
      <c r="AW394" s="13" t="s">
        <v>33</v>
      </c>
      <c r="AX394" s="13" t="s">
        <v>80</v>
      </c>
      <c r="AY394" s="203" t="s">
        <v>145</v>
      </c>
    </row>
    <row r="395" spans="1:65" s="2" customFormat="1" ht="24.2" customHeight="1">
      <c r="A395" s="35"/>
      <c r="B395" s="36"/>
      <c r="C395" s="174" t="s">
        <v>757</v>
      </c>
      <c r="D395" s="174" t="s">
        <v>148</v>
      </c>
      <c r="E395" s="175" t="s">
        <v>758</v>
      </c>
      <c r="F395" s="176" t="s">
        <v>759</v>
      </c>
      <c r="G395" s="177" t="s">
        <v>226</v>
      </c>
      <c r="H395" s="178">
        <v>10</v>
      </c>
      <c r="I395" s="179"/>
      <c r="J395" s="180">
        <f>ROUND(I395*H395,2)</f>
        <v>0</v>
      </c>
      <c r="K395" s="176" t="s">
        <v>157</v>
      </c>
      <c r="L395" s="40"/>
      <c r="M395" s="181" t="s">
        <v>19</v>
      </c>
      <c r="N395" s="182" t="s">
        <v>43</v>
      </c>
      <c r="O395" s="65"/>
      <c r="P395" s="183">
        <f>O395*H395</f>
        <v>0</v>
      </c>
      <c r="Q395" s="183">
        <v>0</v>
      </c>
      <c r="R395" s="183">
        <f>Q395*H395</f>
        <v>0</v>
      </c>
      <c r="S395" s="183">
        <v>3.1E-2</v>
      </c>
      <c r="T395" s="184">
        <f>S395*H395</f>
        <v>0.31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185" t="s">
        <v>152</v>
      </c>
      <c r="AT395" s="185" t="s">
        <v>148</v>
      </c>
      <c r="AU395" s="185" t="s">
        <v>82</v>
      </c>
      <c r="AY395" s="18" t="s">
        <v>145</v>
      </c>
      <c r="BE395" s="186">
        <f>IF(N395="základní",J395,0)</f>
        <v>0</v>
      </c>
      <c r="BF395" s="186">
        <f>IF(N395="snížená",J395,0)</f>
        <v>0</v>
      </c>
      <c r="BG395" s="186">
        <f>IF(N395="zákl. přenesená",J395,0)</f>
        <v>0</v>
      </c>
      <c r="BH395" s="186">
        <f>IF(N395="sníž. přenesená",J395,0)</f>
        <v>0</v>
      </c>
      <c r="BI395" s="186">
        <f>IF(N395="nulová",J395,0)</f>
        <v>0</v>
      </c>
      <c r="BJ395" s="18" t="s">
        <v>80</v>
      </c>
      <c r="BK395" s="186">
        <f>ROUND(I395*H395,2)</f>
        <v>0</v>
      </c>
      <c r="BL395" s="18" t="s">
        <v>152</v>
      </c>
      <c r="BM395" s="185" t="s">
        <v>760</v>
      </c>
    </row>
    <row r="396" spans="1:65" s="2" customFormat="1" ht="11.25">
      <c r="A396" s="35"/>
      <c r="B396" s="36"/>
      <c r="C396" s="37"/>
      <c r="D396" s="187" t="s">
        <v>159</v>
      </c>
      <c r="E396" s="37"/>
      <c r="F396" s="188" t="s">
        <v>761</v>
      </c>
      <c r="G396" s="37"/>
      <c r="H396" s="37"/>
      <c r="I396" s="189"/>
      <c r="J396" s="37"/>
      <c r="K396" s="37"/>
      <c r="L396" s="40"/>
      <c r="M396" s="190"/>
      <c r="N396" s="191"/>
      <c r="O396" s="65"/>
      <c r="P396" s="65"/>
      <c r="Q396" s="65"/>
      <c r="R396" s="65"/>
      <c r="S396" s="65"/>
      <c r="T396" s="66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T396" s="18" t="s">
        <v>159</v>
      </c>
      <c r="AU396" s="18" t="s">
        <v>82</v>
      </c>
    </row>
    <row r="397" spans="1:65" s="14" customFormat="1" ht="11.25">
      <c r="B397" s="204"/>
      <c r="C397" s="205"/>
      <c r="D397" s="194" t="s">
        <v>161</v>
      </c>
      <c r="E397" s="206" t="s">
        <v>19</v>
      </c>
      <c r="F397" s="207" t="s">
        <v>762</v>
      </c>
      <c r="G397" s="205"/>
      <c r="H397" s="206" t="s">
        <v>19</v>
      </c>
      <c r="I397" s="208"/>
      <c r="J397" s="205"/>
      <c r="K397" s="205"/>
      <c r="L397" s="209"/>
      <c r="M397" s="210"/>
      <c r="N397" s="211"/>
      <c r="O397" s="211"/>
      <c r="P397" s="211"/>
      <c r="Q397" s="211"/>
      <c r="R397" s="211"/>
      <c r="S397" s="211"/>
      <c r="T397" s="212"/>
      <c r="AT397" s="213" t="s">
        <v>161</v>
      </c>
      <c r="AU397" s="213" t="s">
        <v>82</v>
      </c>
      <c r="AV397" s="14" t="s">
        <v>80</v>
      </c>
      <c r="AW397" s="14" t="s">
        <v>33</v>
      </c>
      <c r="AX397" s="14" t="s">
        <v>72</v>
      </c>
      <c r="AY397" s="213" t="s">
        <v>145</v>
      </c>
    </row>
    <row r="398" spans="1:65" s="13" customFormat="1" ht="11.25">
      <c r="B398" s="192"/>
      <c r="C398" s="193"/>
      <c r="D398" s="194" t="s">
        <v>161</v>
      </c>
      <c r="E398" s="195" t="s">
        <v>19</v>
      </c>
      <c r="F398" s="196" t="s">
        <v>223</v>
      </c>
      <c r="G398" s="193"/>
      <c r="H398" s="197">
        <v>10</v>
      </c>
      <c r="I398" s="198"/>
      <c r="J398" s="193"/>
      <c r="K398" s="193"/>
      <c r="L398" s="199"/>
      <c r="M398" s="200"/>
      <c r="N398" s="201"/>
      <c r="O398" s="201"/>
      <c r="P398" s="201"/>
      <c r="Q398" s="201"/>
      <c r="R398" s="201"/>
      <c r="S398" s="201"/>
      <c r="T398" s="202"/>
      <c r="AT398" s="203" t="s">
        <v>161</v>
      </c>
      <c r="AU398" s="203" t="s">
        <v>82</v>
      </c>
      <c r="AV398" s="13" t="s">
        <v>82</v>
      </c>
      <c r="AW398" s="13" t="s">
        <v>33</v>
      </c>
      <c r="AX398" s="13" t="s">
        <v>80</v>
      </c>
      <c r="AY398" s="203" t="s">
        <v>145</v>
      </c>
    </row>
    <row r="399" spans="1:65" s="2" customFormat="1" ht="24.2" customHeight="1">
      <c r="A399" s="35"/>
      <c r="B399" s="36"/>
      <c r="C399" s="174" t="s">
        <v>763</v>
      </c>
      <c r="D399" s="174" t="s">
        <v>148</v>
      </c>
      <c r="E399" s="175" t="s">
        <v>764</v>
      </c>
      <c r="F399" s="176" t="s">
        <v>765</v>
      </c>
      <c r="G399" s="177" t="s">
        <v>226</v>
      </c>
      <c r="H399" s="178">
        <v>6</v>
      </c>
      <c r="I399" s="179"/>
      <c r="J399" s="180">
        <f>ROUND(I399*H399,2)</f>
        <v>0</v>
      </c>
      <c r="K399" s="176" t="s">
        <v>157</v>
      </c>
      <c r="L399" s="40"/>
      <c r="M399" s="181" t="s">
        <v>19</v>
      </c>
      <c r="N399" s="182" t="s">
        <v>43</v>
      </c>
      <c r="O399" s="65"/>
      <c r="P399" s="183">
        <f>O399*H399</f>
        <v>0</v>
      </c>
      <c r="Q399" s="183">
        <v>0</v>
      </c>
      <c r="R399" s="183">
        <f>Q399*H399</f>
        <v>0</v>
      </c>
      <c r="S399" s="183">
        <v>6.2E-2</v>
      </c>
      <c r="T399" s="184">
        <f>S399*H399</f>
        <v>0.372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185" t="s">
        <v>152</v>
      </c>
      <c r="AT399" s="185" t="s">
        <v>148</v>
      </c>
      <c r="AU399" s="185" t="s">
        <v>82</v>
      </c>
      <c r="AY399" s="18" t="s">
        <v>145</v>
      </c>
      <c r="BE399" s="186">
        <f>IF(N399="základní",J399,0)</f>
        <v>0</v>
      </c>
      <c r="BF399" s="186">
        <f>IF(N399="snížená",J399,0)</f>
        <v>0</v>
      </c>
      <c r="BG399" s="186">
        <f>IF(N399="zákl. přenesená",J399,0)</f>
        <v>0</v>
      </c>
      <c r="BH399" s="186">
        <f>IF(N399="sníž. přenesená",J399,0)</f>
        <v>0</v>
      </c>
      <c r="BI399" s="186">
        <f>IF(N399="nulová",J399,0)</f>
        <v>0</v>
      </c>
      <c r="BJ399" s="18" t="s">
        <v>80</v>
      </c>
      <c r="BK399" s="186">
        <f>ROUND(I399*H399,2)</f>
        <v>0</v>
      </c>
      <c r="BL399" s="18" t="s">
        <v>152</v>
      </c>
      <c r="BM399" s="185" t="s">
        <v>766</v>
      </c>
    </row>
    <row r="400" spans="1:65" s="2" customFormat="1" ht="11.25">
      <c r="A400" s="35"/>
      <c r="B400" s="36"/>
      <c r="C400" s="37"/>
      <c r="D400" s="187" t="s">
        <v>159</v>
      </c>
      <c r="E400" s="37"/>
      <c r="F400" s="188" t="s">
        <v>767</v>
      </c>
      <c r="G400" s="37"/>
      <c r="H400" s="37"/>
      <c r="I400" s="189"/>
      <c r="J400" s="37"/>
      <c r="K400" s="37"/>
      <c r="L400" s="40"/>
      <c r="M400" s="190"/>
      <c r="N400" s="191"/>
      <c r="O400" s="65"/>
      <c r="P400" s="65"/>
      <c r="Q400" s="65"/>
      <c r="R400" s="65"/>
      <c r="S400" s="65"/>
      <c r="T400" s="66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T400" s="18" t="s">
        <v>159</v>
      </c>
      <c r="AU400" s="18" t="s">
        <v>82</v>
      </c>
    </row>
    <row r="401" spans="1:65" s="14" customFormat="1" ht="11.25">
      <c r="B401" s="204"/>
      <c r="C401" s="205"/>
      <c r="D401" s="194" t="s">
        <v>161</v>
      </c>
      <c r="E401" s="206" t="s">
        <v>19</v>
      </c>
      <c r="F401" s="207" t="s">
        <v>768</v>
      </c>
      <c r="G401" s="205"/>
      <c r="H401" s="206" t="s">
        <v>19</v>
      </c>
      <c r="I401" s="208"/>
      <c r="J401" s="205"/>
      <c r="K401" s="205"/>
      <c r="L401" s="209"/>
      <c r="M401" s="210"/>
      <c r="N401" s="211"/>
      <c r="O401" s="211"/>
      <c r="P401" s="211"/>
      <c r="Q401" s="211"/>
      <c r="R401" s="211"/>
      <c r="S401" s="211"/>
      <c r="T401" s="212"/>
      <c r="AT401" s="213" t="s">
        <v>161</v>
      </c>
      <c r="AU401" s="213" t="s">
        <v>82</v>
      </c>
      <c r="AV401" s="14" t="s">
        <v>80</v>
      </c>
      <c r="AW401" s="14" t="s">
        <v>33</v>
      </c>
      <c r="AX401" s="14" t="s">
        <v>72</v>
      </c>
      <c r="AY401" s="213" t="s">
        <v>145</v>
      </c>
    </row>
    <row r="402" spans="1:65" s="13" customFormat="1" ht="11.25">
      <c r="B402" s="192"/>
      <c r="C402" s="193"/>
      <c r="D402" s="194" t="s">
        <v>161</v>
      </c>
      <c r="E402" s="195" t="s">
        <v>19</v>
      </c>
      <c r="F402" s="196" t="s">
        <v>191</v>
      </c>
      <c r="G402" s="193"/>
      <c r="H402" s="197">
        <v>6</v>
      </c>
      <c r="I402" s="198"/>
      <c r="J402" s="193"/>
      <c r="K402" s="193"/>
      <c r="L402" s="199"/>
      <c r="M402" s="200"/>
      <c r="N402" s="201"/>
      <c r="O402" s="201"/>
      <c r="P402" s="201"/>
      <c r="Q402" s="201"/>
      <c r="R402" s="201"/>
      <c r="S402" s="201"/>
      <c r="T402" s="202"/>
      <c r="AT402" s="203" t="s">
        <v>161</v>
      </c>
      <c r="AU402" s="203" t="s">
        <v>82</v>
      </c>
      <c r="AV402" s="13" t="s">
        <v>82</v>
      </c>
      <c r="AW402" s="13" t="s">
        <v>33</v>
      </c>
      <c r="AX402" s="13" t="s">
        <v>80</v>
      </c>
      <c r="AY402" s="203" t="s">
        <v>145</v>
      </c>
    </row>
    <row r="403" spans="1:65" s="12" customFormat="1" ht="22.9" customHeight="1">
      <c r="B403" s="158"/>
      <c r="C403" s="159"/>
      <c r="D403" s="160" t="s">
        <v>71</v>
      </c>
      <c r="E403" s="172" t="s">
        <v>246</v>
      </c>
      <c r="F403" s="172" t="s">
        <v>247</v>
      </c>
      <c r="G403" s="159"/>
      <c r="H403" s="159"/>
      <c r="I403" s="162"/>
      <c r="J403" s="173">
        <f>BK403</f>
        <v>0</v>
      </c>
      <c r="K403" s="159"/>
      <c r="L403" s="164"/>
      <c r="M403" s="165"/>
      <c r="N403" s="166"/>
      <c r="O403" s="166"/>
      <c r="P403" s="167">
        <f>SUM(P404:P413)</f>
        <v>0</v>
      </c>
      <c r="Q403" s="166"/>
      <c r="R403" s="167">
        <f>SUM(R404:R413)</f>
        <v>0</v>
      </c>
      <c r="S403" s="166"/>
      <c r="T403" s="168">
        <f>SUM(T404:T413)</f>
        <v>0</v>
      </c>
      <c r="AR403" s="169" t="s">
        <v>80</v>
      </c>
      <c r="AT403" s="170" t="s">
        <v>71</v>
      </c>
      <c r="AU403" s="170" t="s">
        <v>80</v>
      </c>
      <c r="AY403" s="169" t="s">
        <v>145</v>
      </c>
      <c r="BK403" s="171">
        <f>SUM(BK404:BK413)</f>
        <v>0</v>
      </c>
    </row>
    <row r="404" spans="1:65" s="2" customFormat="1" ht="24.2" customHeight="1">
      <c r="A404" s="35"/>
      <c r="B404" s="36"/>
      <c r="C404" s="174" t="s">
        <v>769</v>
      </c>
      <c r="D404" s="174" t="s">
        <v>148</v>
      </c>
      <c r="E404" s="175" t="s">
        <v>770</v>
      </c>
      <c r="F404" s="176" t="s">
        <v>771</v>
      </c>
      <c r="G404" s="177" t="s">
        <v>251</v>
      </c>
      <c r="H404" s="178">
        <v>2.2519999999999998</v>
      </c>
      <c r="I404" s="179"/>
      <c r="J404" s="180">
        <f>ROUND(I404*H404,2)</f>
        <v>0</v>
      </c>
      <c r="K404" s="176" t="s">
        <v>157</v>
      </c>
      <c r="L404" s="40"/>
      <c r="M404" s="181" t="s">
        <v>19</v>
      </c>
      <c r="N404" s="182" t="s">
        <v>43</v>
      </c>
      <c r="O404" s="65"/>
      <c r="P404" s="183">
        <f>O404*H404</f>
        <v>0</v>
      </c>
      <c r="Q404" s="183">
        <v>0</v>
      </c>
      <c r="R404" s="183">
        <f>Q404*H404</f>
        <v>0</v>
      </c>
      <c r="S404" s="183">
        <v>0</v>
      </c>
      <c r="T404" s="184">
        <f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185" t="s">
        <v>152</v>
      </c>
      <c r="AT404" s="185" t="s">
        <v>148</v>
      </c>
      <c r="AU404" s="185" t="s">
        <v>82</v>
      </c>
      <c r="AY404" s="18" t="s">
        <v>145</v>
      </c>
      <c r="BE404" s="186">
        <f>IF(N404="základní",J404,0)</f>
        <v>0</v>
      </c>
      <c r="BF404" s="186">
        <f>IF(N404="snížená",J404,0)</f>
        <v>0</v>
      </c>
      <c r="BG404" s="186">
        <f>IF(N404="zákl. přenesená",J404,0)</f>
        <v>0</v>
      </c>
      <c r="BH404" s="186">
        <f>IF(N404="sníž. přenesená",J404,0)</f>
        <v>0</v>
      </c>
      <c r="BI404" s="186">
        <f>IF(N404="nulová",J404,0)</f>
        <v>0</v>
      </c>
      <c r="BJ404" s="18" t="s">
        <v>80</v>
      </c>
      <c r="BK404" s="186">
        <f>ROUND(I404*H404,2)</f>
        <v>0</v>
      </c>
      <c r="BL404" s="18" t="s">
        <v>152</v>
      </c>
      <c r="BM404" s="185" t="s">
        <v>772</v>
      </c>
    </row>
    <row r="405" spans="1:65" s="2" customFormat="1" ht="11.25">
      <c r="A405" s="35"/>
      <c r="B405" s="36"/>
      <c r="C405" s="37"/>
      <c r="D405" s="187" t="s">
        <v>159</v>
      </c>
      <c r="E405" s="37"/>
      <c r="F405" s="188" t="s">
        <v>773</v>
      </c>
      <c r="G405" s="37"/>
      <c r="H405" s="37"/>
      <c r="I405" s="189"/>
      <c r="J405" s="37"/>
      <c r="K405" s="37"/>
      <c r="L405" s="40"/>
      <c r="M405" s="190"/>
      <c r="N405" s="191"/>
      <c r="O405" s="65"/>
      <c r="P405" s="65"/>
      <c r="Q405" s="65"/>
      <c r="R405" s="65"/>
      <c r="S405" s="65"/>
      <c r="T405" s="66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T405" s="18" t="s">
        <v>159</v>
      </c>
      <c r="AU405" s="18" t="s">
        <v>82</v>
      </c>
    </row>
    <row r="406" spans="1:65" s="2" customFormat="1" ht="21.75" customHeight="1">
      <c r="A406" s="35"/>
      <c r="B406" s="36"/>
      <c r="C406" s="174" t="s">
        <v>774</v>
      </c>
      <c r="D406" s="174" t="s">
        <v>148</v>
      </c>
      <c r="E406" s="175" t="s">
        <v>255</v>
      </c>
      <c r="F406" s="176" t="s">
        <v>256</v>
      </c>
      <c r="G406" s="177" t="s">
        <v>251</v>
      </c>
      <c r="H406" s="178">
        <v>2.2519999999999998</v>
      </c>
      <c r="I406" s="179"/>
      <c r="J406" s="180">
        <f>ROUND(I406*H406,2)</f>
        <v>0</v>
      </c>
      <c r="K406" s="176" t="s">
        <v>157</v>
      </c>
      <c r="L406" s="40"/>
      <c r="M406" s="181" t="s">
        <v>19</v>
      </c>
      <c r="N406" s="182" t="s">
        <v>43</v>
      </c>
      <c r="O406" s="65"/>
      <c r="P406" s="183">
        <f>O406*H406</f>
        <v>0</v>
      </c>
      <c r="Q406" s="183">
        <v>0</v>
      </c>
      <c r="R406" s="183">
        <f>Q406*H406</f>
        <v>0</v>
      </c>
      <c r="S406" s="183">
        <v>0</v>
      </c>
      <c r="T406" s="184">
        <f>S406*H406</f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185" t="s">
        <v>152</v>
      </c>
      <c r="AT406" s="185" t="s">
        <v>148</v>
      </c>
      <c r="AU406" s="185" t="s">
        <v>82</v>
      </c>
      <c r="AY406" s="18" t="s">
        <v>145</v>
      </c>
      <c r="BE406" s="186">
        <f>IF(N406="základní",J406,0)</f>
        <v>0</v>
      </c>
      <c r="BF406" s="186">
        <f>IF(N406="snížená",J406,0)</f>
        <v>0</v>
      </c>
      <c r="BG406" s="186">
        <f>IF(N406="zákl. přenesená",J406,0)</f>
        <v>0</v>
      </c>
      <c r="BH406" s="186">
        <f>IF(N406="sníž. přenesená",J406,0)</f>
        <v>0</v>
      </c>
      <c r="BI406" s="186">
        <f>IF(N406="nulová",J406,0)</f>
        <v>0</v>
      </c>
      <c r="BJ406" s="18" t="s">
        <v>80</v>
      </c>
      <c r="BK406" s="186">
        <f>ROUND(I406*H406,2)</f>
        <v>0</v>
      </c>
      <c r="BL406" s="18" t="s">
        <v>152</v>
      </c>
      <c r="BM406" s="185" t="s">
        <v>775</v>
      </c>
    </row>
    <row r="407" spans="1:65" s="2" customFormat="1" ht="11.25">
      <c r="A407" s="35"/>
      <c r="B407" s="36"/>
      <c r="C407" s="37"/>
      <c r="D407" s="187" t="s">
        <v>159</v>
      </c>
      <c r="E407" s="37"/>
      <c r="F407" s="188" t="s">
        <v>258</v>
      </c>
      <c r="G407" s="37"/>
      <c r="H407" s="37"/>
      <c r="I407" s="189"/>
      <c r="J407" s="37"/>
      <c r="K407" s="37"/>
      <c r="L407" s="40"/>
      <c r="M407" s="190"/>
      <c r="N407" s="191"/>
      <c r="O407" s="65"/>
      <c r="P407" s="65"/>
      <c r="Q407" s="65"/>
      <c r="R407" s="65"/>
      <c r="S407" s="65"/>
      <c r="T407" s="66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T407" s="18" t="s">
        <v>159</v>
      </c>
      <c r="AU407" s="18" t="s">
        <v>82</v>
      </c>
    </row>
    <row r="408" spans="1:65" s="2" customFormat="1" ht="24.2" customHeight="1">
      <c r="A408" s="35"/>
      <c r="B408" s="36"/>
      <c r="C408" s="174" t="s">
        <v>776</v>
      </c>
      <c r="D408" s="174" t="s">
        <v>148</v>
      </c>
      <c r="E408" s="175" t="s">
        <v>259</v>
      </c>
      <c r="F408" s="176" t="s">
        <v>260</v>
      </c>
      <c r="G408" s="177" t="s">
        <v>251</v>
      </c>
      <c r="H408" s="178">
        <v>81.072000000000003</v>
      </c>
      <c r="I408" s="179"/>
      <c r="J408" s="180">
        <f>ROUND(I408*H408,2)</f>
        <v>0</v>
      </c>
      <c r="K408" s="176" t="s">
        <v>157</v>
      </c>
      <c r="L408" s="40"/>
      <c r="M408" s="181" t="s">
        <v>19</v>
      </c>
      <c r="N408" s="182" t="s">
        <v>43</v>
      </c>
      <c r="O408" s="65"/>
      <c r="P408" s="183">
        <f>O408*H408</f>
        <v>0</v>
      </c>
      <c r="Q408" s="183">
        <v>0</v>
      </c>
      <c r="R408" s="183">
        <f>Q408*H408</f>
        <v>0</v>
      </c>
      <c r="S408" s="183">
        <v>0</v>
      </c>
      <c r="T408" s="184">
        <f>S408*H408</f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185" t="s">
        <v>152</v>
      </c>
      <c r="AT408" s="185" t="s">
        <v>148</v>
      </c>
      <c r="AU408" s="185" t="s">
        <v>82</v>
      </c>
      <c r="AY408" s="18" t="s">
        <v>145</v>
      </c>
      <c r="BE408" s="186">
        <f>IF(N408="základní",J408,0)</f>
        <v>0</v>
      </c>
      <c r="BF408" s="186">
        <f>IF(N408="snížená",J408,0)</f>
        <v>0</v>
      </c>
      <c r="BG408" s="186">
        <f>IF(N408="zákl. přenesená",J408,0)</f>
        <v>0</v>
      </c>
      <c r="BH408" s="186">
        <f>IF(N408="sníž. přenesená",J408,0)</f>
        <v>0</v>
      </c>
      <c r="BI408" s="186">
        <f>IF(N408="nulová",J408,0)</f>
        <v>0</v>
      </c>
      <c r="BJ408" s="18" t="s">
        <v>80</v>
      </c>
      <c r="BK408" s="186">
        <f>ROUND(I408*H408,2)</f>
        <v>0</v>
      </c>
      <c r="BL408" s="18" t="s">
        <v>152</v>
      </c>
      <c r="BM408" s="185" t="s">
        <v>777</v>
      </c>
    </row>
    <row r="409" spans="1:65" s="2" customFormat="1" ht="11.25">
      <c r="A409" s="35"/>
      <c r="B409" s="36"/>
      <c r="C409" s="37"/>
      <c r="D409" s="187" t="s">
        <v>159</v>
      </c>
      <c r="E409" s="37"/>
      <c r="F409" s="188" t="s">
        <v>262</v>
      </c>
      <c r="G409" s="37"/>
      <c r="H409" s="37"/>
      <c r="I409" s="189"/>
      <c r="J409" s="37"/>
      <c r="K409" s="37"/>
      <c r="L409" s="40"/>
      <c r="M409" s="190"/>
      <c r="N409" s="191"/>
      <c r="O409" s="65"/>
      <c r="P409" s="65"/>
      <c r="Q409" s="65"/>
      <c r="R409" s="65"/>
      <c r="S409" s="65"/>
      <c r="T409" s="66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T409" s="18" t="s">
        <v>159</v>
      </c>
      <c r="AU409" s="18" t="s">
        <v>82</v>
      </c>
    </row>
    <row r="410" spans="1:65" s="14" customFormat="1" ht="11.25">
      <c r="B410" s="204"/>
      <c r="C410" s="205"/>
      <c r="D410" s="194" t="s">
        <v>161</v>
      </c>
      <c r="E410" s="206" t="s">
        <v>19</v>
      </c>
      <c r="F410" s="207" t="s">
        <v>263</v>
      </c>
      <c r="G410" s="205"/>
      <c r="H410" s="206" t="s">
        <v>19</v>
      </c>
      <c r="I410" s="208"/>
      <c r="J410" s="205"/>
      <c r="K410" s="205"/>
      <c r="L410" s="209"/>
      <c r="M410" s="210"/>
      <c r="N410" s="211"/>
      <c r="O410" s="211"/>
      <c r="P410" s="211"/>
      <c r="Q410" s="211"/>
      <c r="R410" s="211"/>
      <c r="S410" s="211"/>
      <c r="T410" s="212"/>
      <c r="AT410" s="213" t="s">
        <v>161</v>
      </c>
      <c r="AU410" s="213" t="s">
        <v>82</v>
      </c>
      <c r="AV410" s="14" t="s">
        <v>80</v>
      </c>
      <c r="AW410" s="14" t="s">
        <v>33</v>
      </c>
      <c r="AX410" s="14" t="s">
        <v>72</v>
      </c>
      <c r="AY410" s="213" t="s">
        <v>145</v>
      </c>
    </row>
    <row r="411" spans="1:65" s="13" customFormat="1" ht="11.25">
      <c r="B411" s="192"/>
      <c r="C411" s="193"/>
      <c r="D411" s="194" t="s">
        <v>161</v>
      </c>
      <c r="E411" s="195" t="s">
        <v>19</v>
      </c>
      <c r="F411" s="196" t="s">
        <v>778</v>
      </c>
      <c r="G411" s="193"/>
      <c r="H411" s="197">
        <v>81.072000000000003</v>
      </c>
      <c r="I411" s="198"/>
      <c r="J411" s="193"/>
      <c r="K411" s="193"/>
      <c r="L411" s="199"/>
      <c r="M411" s="200"/>
      <c r="N411" s="201"/>
      <c r="O411" s="201"/>
      <c r="P411" s="201"/>
      <c r="Q411" s="201"/>
      <c r="R411" s="201"/>
      <c r="S411" s="201"/>
      <c r="T411" s="202"/>
      <c r="AT411" s="203" t="s">
        <v>161</v>
      </c>
      <c r="AU411" s="203" t="s">
        <v>82</v>
      </c>
      <c r="AV411" s="13" t="s">
        <v>82</v>
      </c>
      <c r="AW411" s="13" t="s">
        <v>33</v>
      </c>
      <c r="AX411" s="13" t="s">
        <v>80</v>
      </c>
      <c r="AY411" s="203" t="s">
        <v>145</v>
      </c>
    </row>
    <row r="412" spans="1:65" s="2" customFormat="1" ht="24.2" customHeight="1">
      <c r="A412" s="35"/>
      <c r="B412" s="36"/>
      <c r="C412" s="174" t="s">
        <v>335</v>
      </c>
      <c r="D412" s="174" t="s">
        <v>148</v>
      </c>
      <c r="E412" s="175" t="s">
        <v>266</v>
      </c>
      <c r="F412" s="176" t="s">
        <v>267</v>
      </c>
      <c r="G412" s="177" t="s">
        <v>251</v>
      </c>
      <c r="H412" s="178">
        <v>2.2519999999999998</v>
      </c>
      <c r="I412" s="179"/>
      <c r="J412" s="180">
        <f>ROUND(I412*H412,2)</f>
        <v>0</v>
      </c>
      <c r="K412" s="176" t="s">
        <v>157</v>
      </c>
      <c r="L412" s="40"/>
      <c r="M412" s="181" t="s">
        <v>19</v>
      </c>
      <c r="N412" s="182" t="s">
        <v>43</v>
      </c>
      <c r="O412" s="65"/>
      <c r="P412" s="183">
        <f>O412*H412</f>
        <v>0</v>
      </c>
      <c r="Q412" s="183">
        <v>0</v>
      </c>
      <c r="R412" s="183">
        <f>Q412*H412</f>
        <v>0</v>
      </c>
      <c r="S412" s="183">
        <v>0</v>
      </c>
      <c r="T412" s="184">
        <f>S412*H412</f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185" t="s">
        <v>152</v>
      </c>
      <c r="AT412" s="185" t="s">
        <v>148</v>
      </c>
      <c r="AU412" s="185" t="s">
        <v>82</v>
      </c>
      <c r="AY412" s="18" t="s">
        <v>145</v>
      </c>
      <c r="BE412" s="186">
        <f>IF(N412="základní",J412,0)</f>
        <v>0</v>
      </c>
      <c r="BF412" s="186">
        <f>IF(N412="snížená",J412,0)</f>
        <v>0</v>
      </c>
      <c r="BG412" s="186">
        <f>IF(N412="zákl. přenesená",J412,0)</f>
        <v>0</v>
      </c>
      <c r="BH412" s="186">
        <f>IF(N412="sníž. přenesená",J412,0)</f>
        <v>0</v>
      </c>
      <c r="BI412" s="186">
        <f>IF(N412="nulová",J412,0)</f>
        <v>0</v>
      </c>
      <c r="BJ412" s="18" t="s">
        <v>80</v>
      </c>
      <c r="BK412" s="186">
        <f>ROUND(I412*H412,2)</f>
        <v>0</v>
      </c>
      <c r="BL412" s="18" t="s">
        <v>152</v>
      </c>
      <c r="BM412" s="185" t="s">
        <v>779</v>
      </c>
    </row>
    <row r="413" spans="1:65" s="2" customFormat="1" ht="11.25">
      <c r="A413" s="35"/>
      <c r="B413" s="36"/>
      <c r="C413" s="37"/>
      <c r="D413" s="187" t="s">
        <v>159</v>
      </c>
      <c r="E413" s="37"/>
      <c r="F413" s="188" t="s">
        <v>269</v>
      </c>
      <c r="G413" s="37"/>
      <c r="H413" s="37"/>
      <c r="I413" s="189"/>
      <c r="J413" s="37"/>
      <c r="K413" s="37"/>
      <c r="L413" s="40"/>
      <c r="M413" s="190"/>
      <c r="N413" s="191"/>
      <c r="O413" s="65"/>
      <c r="P413" s="65"/>
      <c r="Q413" s="65"/>
      <c r="R413" s="65"/>
      <c r="S413" s="65"/>
      <c r="T413" s="66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T413" s="18" t="s">
        <v>159</v>
      </c>
      <c r="AU413" s="18" t="s">
        <v>82</v>
      </c>
    </row>
    <row r="414" spans="1:65" s="12" customFormat="1" ht="22.9" customHeight="1">
      <c r="B414" s="158"/>
      <c r="C414" s="159"/>
      <c r="D414" s="160" t="s">
        <v>71</v>
      </c>
      <c r="E414" s="172" t="s">
        <v>780</v>
      </c>
      <c r="F414" s="172" t="s">
        <v>781</v>
      </c>
      <c r="G414" s="159"/>
      <c r="H414" s="159"/>
      <c r="I414" s="162"/>
      <c r="J414" s="173">
        <f>BK414</f>
        <v>0</v>
      </c>
      <c r="K414" s="159"/>
      <c r="L414" s="164"/>
      <c r="M414" s="165"/>
      <c r="N414" s="166"/>
      <c r="O414" s="166"/>
      <c r="P414" s="167">
        <f>SUM(P415:P416)</f>
        <v>0</v>
      </c>
      <c r="Q414" s="166"/>
      <c r="R414" s="167">
        <f>SUM(R415:R416)</f>
        <v>0</v>
      </c>
      <c r="S414" s="166"/>
      <c r="T414" s="168">
        <f>SUM(T415:T416)</f>
        <v>0</v>
      </c>
      <c r="AR414" s="169" t="s">
        <v>80</v>
      </c>
      <c r="AT414" s="170" t="s">
        <v>71</v>
      </c>
      <c r="AU414" s="170" t="s">
        <v>80</v>
      </c>
      <c r="AY414" s="169" t="s">
        <v>145</v>
      </c>
      <c r="BK414" s="171">
        <f>SUM(BK415:BK416)</f>
        <v>0</v>
      </c>
    </row>
    <row r="415" spans="1:65" s="2" customFormat="1" ht="33" customHeight="1">
      <c r="A415" s="35"/>
      <c r="B415" s="36"/>
      <c r="C415" s="174" t="s">
        <v>782</v>
      </c>
      <c r="D415" s="174" t="s">
        <v>148</v>
      </c>
      <c r="E415" s="175" t="s">
        <v>783</v>
      </c>
      <c r="F415" s="176" t="s">
        <v>784</v>
      </c>
      <c r="G415" s="177" t="s">
        <v>251</v>
      </c>
      <c r="H415" s="178">
        <v>35.405999999999999</v>
      </c>
      <c r="I415" s="179"/>
      <c r="J415" s="180">
        <f>ROUND(I415*H415,2)</f>
        <v>0</v>
      </c>
      <c r="K415" s="176" t="s">
        <v>157</v>
      </c>
      <c r="L415" s="40"/>
      <c r="M415" s="181" t="s">
        <v>19</v>
      </c>
      <c r="N415" s="182" t="s">
        <v>43</v>
      </c>
      <c r="O415" s="65"/>
      <c r="P415" s="183">
        <f>O415*H415</f>
        <v>0</v>
      </c>
      <c r="Q415" s="183">
        <v>0</v>
      </c>
      <c r="R415" s="183">
        <f>Q415*H415</f>
        <v>0</v>
      </c>
      <c r="S415" s="183">
        <v>0</v>
      </c>
      <c r="T415" s="184">
        <f>S415*H415</f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185" t="s">
        <v>152</v>
      </c>
      <c r="AT415" s="185" t="s">
        <v>148</v>
      </c>
      <c r="AU415" s="185" t="s">
        <v>82</v>
      </c>
      <c r="AY415" s="18" t="s">
        <v>145</v>
      </c>
      <c r="BE415" s="186">
        <f>IF(N415="základní",J415,0)</f>
        <v>0</v>
      </c>
      <c r="BF415" s="186">
        <f>IF(N415="snížená",J415,0)</f>
        <v>0</v>
      </c>
      <c r="BG415" s="186">
        <f>IF(N415="zákl. přenesená",J415,0)</f>
        <v>0</v>
      </c>
      <c r="BH415" s="186">
        <f>IF(N415="sníž. přenesená",J415,0)</f>
        <v>0</v>
      </c>
      <c r="BI415" s="186">
        <f>IF(N415="nulová",J415,0)</f>
        <v>0</v>
      </c>
      <c r="BJ415" s="18" t="s">
        <v>80</v>
      </c>
      <c r="BK415" s="186">
        <f>ROUND(I415*H415,2)</f>
        <v>0</v>
      </c>
      <c r="BL415" s="18" t="s">
        <v>152</v>
      </c>
      <c r="BM415" s="185" t="s">
        <v>785</v>
      </c>
    </row>
    <row r="416" spans="1:65" s="2" customFormat="1" ht="11.25">
      <c r="A416" s="35"/>
      <c r="B416" s="36"/>
      <c r="C416" s="37"/>
      <c r="D416" s="187" t="s">
        <v>159</v>
      </c>
      <c r="E416" s="37"/>
      <c r="F416" s="188" t="s">
        <v>786</v>
      </c>
      <c r="G416" s="37"/>
      <c r="H416" s="37"/>
      <c r="I416" s="189"/>
      <c r="J416" s="37"/>
      <c r="K416" s="37"/>
      <c r="L416" s="40"/>
      <c r="M416" s="190"/>
      <c r="N416" s="191"/>
      <c r="O416" s="65"/>
      <c r="P416" s="65"/>
      <c r="Q416" s="65"/>
      <c r="R416" s="65"/>
      <c r="S416" s="65"/>
      <c r="T416" s="66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T416" s="18" t="s">
        <v>159</v>
      </c>
      <c r="AU416" s="18" t="s">
        <v>82</v>
      </c>
    </row>
    <row r="417" spans="1:65" s="12" customFormat="1" ht="25.9" customHeight="1">
      <c r="B417" s="158"/>
      <c r="C417" s="159"/>
      <c r="D417" s="160" t="s">
        <v>71</v>
      </c>
      <c r="E417" s="161" t="s">
        <v>277</v>
      </c>
      <c r="F417" s="161" t="s">
        <v>278</v>
      </c>
      <c r="G417" s="159"/>
      <c r="H417" s="159"/>
      <c r="I417" s="162"/>
      <c r="J417" s="163">
        <f>BK417</f>
        <v>0</v>
      </c>
      <c r="K417" s="159"/>
      <c r="L417" s="164"/>
      <c r="M417" s="165"/>
      <c r="N417" s="166"/>
      <c r="O417" s="166"/>
      <c r="P417" s="167">
        <f>P418+P431+P433+P435+P469+P476+P532+P554+P598+P653+P695+P702</f>
        <v>0</v>
      </c>
      <c r="Q417" s="166"/>
      <c r="R417" s="167">
        <f>R418+R431+R433+R435+R469+R476+R532+R554+R598+R653+R695+R702</f>
        <v>16.26803554</v>
      </c>
      <c r="S417" s="166"/>
      <c r="T417" s="168">
        <f>T418+T431+T433+T435+T469+T476+T532+T554+T598+T653+T695+T702</f>
        <v>0</v>
      </c>
      <c r="AR417" s="169" t="s">
        <v>82</v>
      </c>
      <c r="AT417" s="170" t="s">
        <v>71</v>
      </c>
      <c r="AU417" s="170" t="s">
        <v>72</v>
      </c>
      <c r="AY417" s="169" t="s">
        <v>145</v>
      </c>
      <c r="BK417" s="171">
        <f>BK418+BK431+BK433+BK435+BK469+BK476+BK532+BK554+BK598+BK653+BK695+BK702</f>
        <v>0</v>
      </c>
    </row>
    <row r="418" spans="1:65" s="12" customFormat="1" ht="22.9" customHeight="1">
      <c r="B418" s="158"/>
      <c r="C418" s="159"/>
      <c r="D418" s="160" t="s">
        <v>71</v>
      </c>
      <c r="E418" s="172" t="s">
        <v>279</v>
      </c>
      <c r="F418" s="172" t="s">
        <v>280</v>
      </c>
      <c r="G418" s="159"/>
      <c r="H418" s="159"/>
      <c r="I418" s="162"/>
      <c r="J418" s="173">
        <f>BK418</f>
        <v>0</v>
      </c>
      <c r="K418" s="159"/>
      <c r="L418" s="164"/>
      <c r="M418" s="165"/>
      <c r="N418" s="166"/>
      <c r="O418" s="166"/>
      <c r="P418" s="167">
        <f>SUM(P419:P430)</f>
        <v>0</v>
      </c>
      <c r="Q418" s="166"/>
      <c r="R418" s="167">
        <f>SUM(R419:R430)</f>
        <v>4.8949999999999994E-2</v>
      </c>
      <c r="S418" s="166"/>
      <c r="T418" s="168">
        <f>SUM(T419:T430)</f>
        <v>0</v>
      </c>
      <c r="AR418" s="169" t="s">
        <v>82</v>
      </c>
      <c r="AT418" s="170" t="s">
        <v>71</v>
      </c>
      <c r="AU418" s="170" t="s">
        <v>80</v>
      </c>
      <c r="AY418" s="169" t="s">
        <v>145</v>
      </c>
      <c r="BK418" s="171">
        <f>SUM(BK419:BK430)</f>
        <v>0</v>
      </c>
    </row>
    <row r="419" spans="1:65" s="2" customFormat="1" ht="37.9" customHeight="1">
      <c r="A419" s="35"/>
      <c r="B419" s="36"/>
      <c r="C419" s="174" t="s">
        <v>787</v>
      </c>
      <c r="D419" s="174" t="s">
        <v>148</v>
      </c>
      <c r="E419" s="175" t="s">
        <v>788</v>
      </c>
      <c r="F419" s="176" t="s">
        <v>789</v>
      </c>
      <c r="G419" s="177" t="s">
        <v>226</v>
      </c>
      <c r="H419" s="178">
        <v>4</v>
      </c>
      <c r="I419" s="179"/>
      <c r="J419" s="180">
        <f>ROUND(I419*H419,2)</f>
        <v>0</v>
      </c>
      <c r="K419" s="176" t="s">
        <v>19</v>
      </c>
      <c r="L419" s="40"/>
      <c r="M419" s="181" t="s">
        <v>19</v>
      </c>
      <c r="N419" s="182" t="s">
        <v>43</v>
      </c>
      <c r="O419" s="65"/>
      <c r="P419" s="183">
        <f>O419*H419</f>
        <v>0</v>
      </c>
      <c r="Q419" s="183">
        <v>2.5899999999999999E-3</v>
      </c>
      <c r="R419" s="183">
        <f>Q419*H419</f>
        <v>1.0359999999999999E-2</v>
      </c>
      <c r="S419" s="183">
        <v>0</v>
      </c>
      <c r="T419" s="184">
        <f>S419*H419</f>
        <v>0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185" t="s">
        <v>265</v>
      </c>
      <c r="AT419" s="185" t="s">
        <v>148</v>
      </c>
      <c r="AU419" s="185" t="s">
        <v>82</v>
      </c>
      <c r="AY419" s="18" t="s">
        <v>145</v>
      </c>
      <c r="BE419" s="186">
        <f>IF(N419="základní",J419,0)</f>
        <v>0</v>
      </c>
      <c r="BF419" s="186">
        <f>IF(N419="snížená",J419,0)</f>
        <v>0</v>
      </c>
      <c r="BG419" s="186">
        <f>IF(N419="zákl. přenesená",J419,0)</f>
        <v>0</v>
      </c>
      <c r="BH419" s="186">
        <f>IF(N419="sníž. přenesená",J419,0)</f>
        <v>0</v>
      </c>
      <c r="BI419" s="186">
        <f>IF(N419="nulová",J419,0)</f>
        <v>0</v>
      </c>
      <c r="BJ419" s="18" t="s">
        <v>80</v>
      </c>
      <c r="BK419" s="186">
        <f>ROUND(I419*H419,2)</f>
        <v>0</v>
      </c>
      <c r="BL419" s="18" t="s">
        <v>265</v>
      </c>
      <c r="BM419" s="185" t="s">
        <v>790</v>
      </c>
    </row>
    <row r="420" spans="1:65" s="14" customFormat="1" ht="11.25">
      <c r="B420" s="204"/>
      <c r="C420" s="205"/>
      <c r="D420" s="194" t="s">
        <v>161</v>
      </c>
      <c r="E420" s="206" t="s">
        <v>19</v>
      </c>
      <c r="F420" s="207" t="s">
        <v>228</v>
      </c>
      <c r="G420" s="205"/>
      <c r="H420" s="206" t="s">
        <v>19</v>
      </c>
      <c r="I420" s="208"/>
      <c r="J420" s="205"/>
      <c r="K420" s="205"/>
      <c r="L420" s="209"/>
      <c r="M420" s="210"/>
      <c r="N420" s="211"/>
      <c r="O420" s="211"/>
      <c r="P420" s="211"/>
      <c r="Q420" s="211"/>
      <c r="R420" s="211"/>
      <c r="S420" s="211"/>
      <c r="T420" s="212"/>
      <c r="AT420" s="213" t="s">
        <v>161</v>
      </c>
      <c r="AU420" s="213" t="s">
        <v>82</v>
      </c>
      <c r="AV420" s="14" t="s">
        <v>80</v>
      </c>
      <c r="AW420" s="14" t="s">
        <v>33</v>
      </c>
      <c r="AX420" s="14" t="s">
        <v>72</v>
      </c>
      <c r="AY420" s="213" t="s">
        <v>145</v>
      </c>
    </row>
    <row r="421" spans="1:65" s="14" customFormat="1" ht="11.25">
      <c r="B421" s="204"/>
      <c r="C421" s="205"/>
      <c r="D421" s="194" t="s">
        <v>161</v>
      </c>
      <c r="E421" s="206" t="s">
        <v>19</v>
      </c>
      <c r="F421" s="207" t="s">
        <v>229</v>
      </c>
      <c r="G421" s="205"/>
      <c r="H421" s="206" t="s">
        <v>19</v>
      </c>
      <c r="I421" s="208"/>
      <c r="J421" s="205"/>
      <c r="K421" s="205"/>
      <c r="L421" s="209"/>
      <c r="M421" s="210"/>
      <c r="N421" s="211"/>
      <c r="O421" s="211"/>
      <c r="P421" s="211"/>
      <c r="Q421" s="211"/>
      <c r="R421" s="211"/>
      <c r="S421" s="211"/>
      <c r="T421" s="212"/>
      <c r="AT421" s="213" t="s">
        <v>161</v>
      </c>
      <c r="AU421" s="213" t="s">
        <v>82</v>
      </c>
      <c r="AV421" s="14" t="s">
        <v>80</v>
      </c>
      <c r="AW421" s="14" t="s">
        <v>33</v>
      </c>
      <c r="AX421" s="14" t="s">
        <v>72</v>
      </c>
      <c r="AY421" s="213" t="s">
        <v>145</v>
      </c>
    </row>
    <row r="422" spans="1:65" s="13" customFormat="1" ht="11.25">
      <c r="B422" s="192"/>
      <c r="C422" s="193"/>
      <c r="D422" s="194" t="s">
        <v>161</v>
      </c>
      <c r="E422" s="195" t="s">
        <v>19</v>
      </c>
      <c r="F422" s="196" t="s">
        <v>152</v>
      </c>
      <c r="G422" s="193"/>
      <c r="H422" s="197">
        <v>4</v>
      </c>
      <c r="I422" s="198"/>
      <c r="J422" s="193"/>
      <c r="K422" s="193"/>
      <c r="L422" s="199"/>
      <c r="M422" s="200"/>
      <c r="N422" s="201"/>
      <c r="O422" s="201"/>
      <c r="P422" s="201"/>
      <c r="Q422" s="201"/>
      <c r="R422" s="201"/>
      <c r="S422" s="201"/>
      <c r="T422" s="202"/>
      <c r="AT422" s="203" t="s">
        <v>161</v>
      </c>
      <c r="AU422" s="203" t="s">
        <v>82</v>
      </c>
      <c r="AV422" s="13" t="s">
        <v>82</v>
      </c>
      <c r="AW422" s="13" t="s">
        <v>33</v>
      </c>
      <c r="AX422" s="13" t="s">
        <v>80</v>
      </c>
      <c r="AY422" s="203" t="s">
        <v>145</v>
      </c>
    </row>
    <row r="423" spans="1:65" s="2" customFormat="1" ht="37.9" customHeight="1">
      <c r="A423" s="35"/>
      <c r="B423" s="36"/>
      <c r="C423" s="174" t="s">
        <v>791</v>
      </c>
      <c r="D423" s="174" t="s">
        <v>148</v>
      </c>
      <c r="E423" s="175" t="s">
        <v>792</v>
      </c>
      <c r="F423" s="176" t="s">
        <v>793</v>
      </c>
      <c r="G423" s="177" t="s">
        <v>226</v>
      </c>
      <c r="H423" s="178">
        <v>4</v>
      </c>
      <c r="I423" s="179"/>
      <c r="J423" s="180">
        <f>ROUND(I423*H423,2)</f>
        <v>0</v>
      </c>
      <c r="K423" s="176" t="s">
        <v>19</v>
      </c>
      <c r="L423" s="40"/>
      <c r="M423" s="181" t="s">
        <v>19</v>
      </c>
      <c r="N423" s="182" t="s">
        <v>43</v>
      </c>
      <c r="O423" s="65"/>
      <c r="P423" s="183">
        <f>O423*H423</f>
        <v>0</v>
      </c>
      <c r="Q423" s="183">
        <v>3.2599999999999999E-3</v>
      </c>
      <c r="R423" s="183">
        <f>Q423*H423</f>
        <v>1.304E-2</v>
      </c>
      <c r="S423" s="183">
        <v>0</v>
      </c>
      <c r="T423" s="184">
        <f>S423*H423</f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185" t="s">
        <v>265</v>
      </c>
      <c r="AT423" s="185" t="s">
        <v>148</v>
      </c>
      <c r="AU423" s="185" t="s">
        <v>82</v>
      </c>
      <c r="AY423" s="18" t="s">
        <v>145</v>
      </c>
      <c r="BE423" s="186">
        <f>IF(N423="základní",J423,0)</f>
        <v>0</v>
      </c>
      <c r="BF423" s="186">
        <f>IF(N423="snížená",J423,0)</f>
        <v>0</v>
      </c>
      <c r="BG423" s="186">
        <f>IF(N423="zákl. přenesená",J423,0)</f>
        <v>0</v>
      </c>
      <c r="BH423" s="186">
        <f>IF(N423="sníž. přenesená",J423,0)</f>
        <v>0</v>
      </c>
      <c r="BI423" s="186">
        <f>IF(N423="nulová",J423,0)</f>
        <v>0</v>
      </c>
      <c r="BJ423" s="18" t="s">
        <v>80</v>
      </c>
      <c r="BK423" s="186">
        <f>ROUND(I423*H423,2)</f>
        <v>0</v>
      </c>
      <c r="BL423" s="18" t="s">
        <v>265</v>
      </c>
      <c r="BM423" s="185" t="s">
        <v>794</v>
      </c>
    </row>
    <row r="424" spans="1:65" s="14" customFormat="1" ht="11.25">
      <c r="B424" s="204"/>
      <c r="C424" s="205"/>
      <c r="D424" s="194" t="s">
        <v>161</v>
      </c>
      <c r="E424" s="206" t="s">
        <v>19</v>
      </c>
      <c r="F424" s="207" t="s">
        <v>287</v>
      </c>
      <c r="G424" s="205"/>
      <c r="H424" s="206" t="s">
        <v>19</v>
      </c>
      <c r="I424" s="208"/>
      <c r="J424" s="205"/>
      <c r="K424" s="205"/>
      <c r="L424" s="209"/>
      <c r="M424" s="210"/>
      <c r="N424" s="211"/>
      <c r="O424" s="211"/>
      <c r="P424" s="211"/>
      <c r="Q424" s="211"/>
      <c r="R424" s="211"/>
      <c r="S424" s="211"/>
      <c r="T424" s="212"/>
      <c r="AT424" s="213" t="s">
        <v>161</v>
      </c>
      <c r="AU424" s="213" t="s">
        <v>82</v>
      </c>
      <c r="AV424" s="14" t="s">
        <v>80</v>
      </c>
      <c r="AW424" s="14" t="s">
        <v>33</v>
      </c>
      <c r="AX424" s="14" t="s">
        <v>72</v>
      </c>
      <c r="AY424" s="213" t="s">
        <v>145</v>
      </c>
    </row>
    <row r="425" spans="1:65" s="13" customFormat="1" ht="11.25">
      <c r="B425" s="192"/>
      <c r="C425" s="193"/>
      <c r="D425" s="194" t="s">
        <v>161</v>
      </c>
      <c r="E425" s="195" t="s">
        <v>19</v>
      </c>
      <c r="F425" s="196" t="s">
        <v>152</v>
      </c>
      <c r="G425" s="193"/>
      <c r="H425" s="197">
        <v>4</v>
      </c>
      <c r="I425" s="198"/>
      <c r="J425" s="193"/>
      <c r="K425" s="193"/>
      <c r="L425" s="199"/>
      <c r="M425" s="200"/>
      <c r="N425" s="201"/>
      <c r="O425" s="201"/>
      <c r="P425" s="201"/>
      <c r="Q425" s="201"/>
      <c r="R425" s="201"/>
      <c r="S425" s="201"/>
      <c r="T425" s="202"/>
      <c r="AT425" s="203" t="s">
        <v>161</v>
      </c>
      <c r="AU425" s="203" t="s">
        <v>82</v>
      </c>
      <c r="AV425" s="13" t="s">
        <v>82</v>
      </c>
      <c r="AW425" s="13" t="s">
        <v>33</v>
      </c>
      <c r="AX425" s="13" t="s">
        <v>80</v>
      </c>
      <c r="AY425" s="203" t="s">
        <v>145</v>
      </c>
    </row>
    <row r="426" spans="1:65" s="2" customFormat="1" ht="37.9" customHeight="1">
      <c r="A426" s="35"/>
      <c r="B426" s="36"/>
      <c r="C426" s="174" t="s">
        <v>795</v>
      </c>
      <c r="D426" s="174" t="s">
        <v>148</v>
      </c>
      <c r="E426" s="175" t="s">
        <v>796</v>
      </c>
      <c r="F426" s="176" t="s">
        <v>797</v>
      </c>
      <c r="G426" s="177" t="s">
        <v>226</v>
      </c>
      <c r="H426" s="178">
        <v>7</v>
      </c>
      <c r="I426" s="179"/>
      <c r="J426" s="180">
        <f>ROUND(I426*H426,2)</f>
        <v>0</v>
      </c>
      <c r="K426" s="176" t="s">
        <v>19</v>
      </c>
      <c r="L426" s="40"/>
      <c r="M426" s="181" t="s">
        <v>19</v>
      </c>
      <c r="N426" s="182" t="s">
        <v>43</v>
      </c>
      <c r="O426" s="65"/>
      <c r="P426" s="183">
        <f>O426*H426</f>
        <v>0</v>
      </c>
      <c r="Q426" s="183">
        <v>3.65E-3</v>
      </c>
      <c r="R426" s="183">
        <f>Q426*H426</f>
        <v>2.555E-2</v>
      </c>
      <c r="S426" s="183">
        <v>0</v>
      </c>
      <c r="T426" s="184">
        <f>S426*H426</f>
        <v>0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185" t="s">
        <v>265</v>
      </c>
      <c r="AT426" s="185" t="s">
        <v>148</v>
      </c>
      <c r="AU426" s="185" t="s">
        <v>82</v>
      </c>
      <c r="AY426" s="18" t="s">
        <v>145</v>
      </c>
      <c r="BE426" s="186">
        <f>IF(N426="základní",J426,0)</f>
        <v>0</v>
      </c>
      <c r="BF426" s="186">
        <f>IF(N426="snížená",J426,0)</f>
        <v>0</v>
      </c>
      <c r="BG426" s="186">
        <f>IF(N426="zákl. přenesená",J426,0)</f>
        <v>0</v>
      </c>
      <c r="BH426" s="186">
        <f>IF(N426="sníž. přenesená",J426,0)</f>
        <v>0</v>
      </c>
      <c r="BI426" s="186">
        <f>IF(N426="nulová",J426,0)</f>
        <v>0</v>
      </c>
      <c r="BJ426" s="18" t="s">
        <v>80</v>
      </c>
      <c r="BK426" s="186">
        <f>ROUND(I426*H426,2)</f>
        <v>0</v>
      </c>
      <c r="BL426" s="18" t="s">
        <v>265</v>
      </c>
      <c r="BM426" s="185" t="s">
        <v>798</v>
      </c>
    </row>
    <row r="427" spans="1:65" s="14" customFormat="1" ht="11.25">
      <c r="B427" s="204"/>
      <c r="C427" s="205"/>
      <c r="D427" s="194" t="s">
        <v>161</v>
      </c>
      <c r="E427" s="206" t="s">
        <v>19</v>
      </c>
      <c r="F427" s="207" t="s">
        <v>287</v>
      </c>
      <c r="G427" s="205"/>
      <c r="H427" s="206" t="s">
        <v>19</v>
      </c>
      <c r="I427" s="208"/>
      <c r="J427" s="205"/>
      <c r="K427" s="205"/>
      <c r="L427" s="209"/>
      <c r="M427" s="210"/>
      <c r="N427" s="211"/>
      <c r="O427" s="211"/>
      <c r="P427" s="211"/>
      <c r="Q427" s="211"/>
      <c r="R427" s="211"/>
      <c r="S427" s="211"/>
      <c r="T427" s="212"/>
      <c r="AT427" s="213" t="s">
        <v>161</v>
      </c>
      <c r="AU427" s="213" t="s">
        <v>82</v>
      </c>
      <c r="AV427" s="14" t="s">
        <v>80</v>
      </c>
      <c r="AW427" s="14" t="s">
        <v>33</v>
      </c>
      <c r="AX427" s="14" t="s">
        <v>72</v>
      </c>
      <c r="AY427" s="213" t="s">
        <v>145</v>
      </c>
    </row>
    <row r="428" spans="1:65" s="13" customFormat="1" ht="11.25">
      <c r="B428" s="192"/>
      <c r="C428" s="193"/>
      <c r="D428" s="194" t="s">
        <v>161</v>
      </c>
      <c r="E428" s="195" t="s">
        <v>19</v>
      </c>
      <c r="F428" s="196" t="s">
        <v>200</v>
      </c>
      <c r="G428" s="193"/>
      <c r="H428" s="197">
        <v>7</v>
      </c>
      <c r="I428" s="198"/>
      <c r="J428" s="193"/>
      <c r="K428" s="193"/>
      <c r="L428" s="199"/>
      <c r="M428" s="200"/>
      <c r="N428" s="201"/>
      <c r="O428" s="201"/>
      <c r="P428" s="201"/>
      <c r="Q428" s="201"/>
      <c r="R428" s="201"/>
      <c r="S428" s="201"/>
      <c r="T428" s="202"/>
      <c r="AT428" s="203" t="s">
        <v>161</v>
      </c>
      <c r="AU428" s="203" t="s">
        <v>82</v>
      </c>
      <c r="AV428" s="13" t="s">
        <v>82</v>
      </c>
      <c r="AW428" s="13" t="s">
        <v>33</v>
      </c>
      <c r="AX428" s="13" t="s">
        <v>80</v>
      </c>
      <c r="AY428" s="203" t="s">
        <v>145</v>
      </c>
    </row>
    <row r="429" spans="1:65" s="2" customFormat="1" ht="24.2" customHeight="1">
      <c r="A429" s="35"/>
      <c r="B429" s="36"/>
      <c r="C429" s="174" t="s">
        <v>799</v>
      </c>
      <c r="D429" s="174" t="s">
        <v>148</v>
      </c>
      <c r="E429" s="175" t="s">
        <v>800</v>
      </c>
      <c r="F429" s="176" t="s">
        <v>801</v>
      </c>
      <c r="G429" s="177" t="s">
        <v>802</v>
      </c>
      <c r="H429" s="238"/>
      <c r="I429" s="179"/>
      <c r="J429" s="180">
        <f>ROUND(I429*H429,2)</f>
        <v>0</v>
      </c>
      <c r="K429" s="176" t="s">
        <v>157</v>
      </c>
      <c r="L429" s="40"/>
      <c r="M429" s="181" t="s">
        <v>19</v>
      </c>
      <c r="N429" s="182" t="s">
        <v>43</v>
      </c>
      <c r="O429" s="65"/>
      <c r="P429" s="183">
        <f>O429*H429</f>
        <v>0</v>
      </c>
      <c r="Q429" s="183">
        <v>0</v>
      </c>
      <c r="R429" s="183">
        <f>Q429*H429</f>
        <v>0</v>
      </c>
      <c r="S429" s="183">
        <v>0</v>
      </c>
      <c r="T429" s="184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185" t="s">
        <v>265</v>
      </c>
      <c r="AT429" s="185" t="s">
        <v>148</v>
      </c>
      <c r="AU429" s="185" t="s">
        <v>82</v>
      </c>
      <c r="AY429" s="18" t="s">
        <v>145</v>
      </c>
      <c r="BE429" s="186">
        <f>IF(N429="základní",J429,0)</f>
        <v>0</v>
      </c>
      <c r="BF429" s="186">
        <f>IF(N429="snížená",J429,0)</f>
        <v>0</v>
      </c>
      <c r="BG429" s="186">
        <f>IF(N429="zákl. přenesená",J429,0)</f>
        <v>0</v>
      </c>
      <c r="BH429" s="186">
        <f>IF(N429="sníž. přenesená",J429,0)</f>
        <v>0</v>
      </c>
      <c r="BI429" s="186">
        <f>IF(N429="nulová",J429,0)</f>
        <v>0</v>
      </c>
      <c r="BJ429" s="18" t="s">
        <v>80</v>
      </c>
      <c r="BK429" s="186">
        <f>ROUND(I429*H429,2)</f>
        <v>0</v>
      </c>
      <c r="BL429" s="18" t="s">
        <v>265</v>
      </c>
      <c r="BM429" s="185" t="s">
        <v>803</v>
      </c>
    </row>
    <row r="430" spans="1:65" s="2" customFormat="1" ht="11.25">
      <c r="A430" s="35"/>
      <c r="B430" s="36"/>
      <c r="C430" s="37"/>
      <c r="D430" s="187" t="s">
        <v>159</v>
      </c>
      <c r="E430" s="37"/>
      <c r="F430" s="188" t="s">
        <v>804</v>
      </c>
      <c r="G430" s="37"/>
      <c r="H430" s="37"/>
      <c r="I430" s="189"/>
      <c r="J430" s="37"/>
      <c r="K430" s="37"/>
      <c r="L430" s="40"/>
      <c r="M430" s="190"/>
      <c r="N430" s="191"/>
      <c r="O430" s="65"/>
      <c r="P430" s="65"/>
      <c r="Q430" s="65"/>
      <c r="R430" s="65"/>
      <c r="S430" s="65"/>
      <c r="T430" s="66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T430" s="18" t="s">
        <v>159</v>
      </c>
      <c r="AU430" s="18" t="s">
        <v>82</v>
      </c>
    </row>
    <row r="431" spans="1:65" s="12" customFormat="1" ht="22.9" customHeight="1">
      <c r="B431" s="158"/>
      <c r="C431" s="159"/>
      <c r="D431" s="160" t="s">
        <v>71</v>
      </c>
      <c r="E431" s="172" t="s">
        <v>805</v>
      </c>
      <c r="F431" s="172" t="s">
        <v>806</v>
      </c>
      <c r="G431" s="159"/>
      <c r="H431" s="159"/>
      <c r="I431" s="162"/>
      <c r="J431" s="173">
        <f>BK431</f>
        <v>0</v>
      </c>
      <c r="K431" s="159"/>
      <c r="L431" s="164"/>
      <c r="M431" s="165"/>
      <c r="N431" s="166"/>
      <c r="O431" s="166"/>
      <c r="P431" s="167">
        <f>P432</f>
        <v>0</v>
      </c>
      <c r="Q431" s="166"/>
      <c r="R431" s="167">
        <f>R432</f>
        <v>4.1399999999999996E-3</v>
      </c>
      <c r="S431" s="166"/>
      <c r="T431" s="168">
        <f>T432</f>
        <v>0</v>
      </c>
      <c r="AR431" s="169" t="s">
        <v>82</v>
      </c>
      <c r="AT431" s="170" t="s">
        <v>71</v>
      </c>
      <c r="AU431" s="170" t="s">
        <v>80</v>
      </c>
      <c r="AY431" s="169" t="s">
        <v>145</v>
      </c>
      <c r="BK431" s="171">
        <f>BK432</f>
        <v>0</v>
      </c>
    </row>
    <row r="432" spans="1:65" s="2" customFormat="1" ht="16.5" customHeight="1">
      <c r="A432" s="35"/>
      <c r="B432" s="36"/>
      <c r="C432" s="174" t="s">
        <v>807</v>
      </c>
      <c r="D432" s="174" t="s">
        <v>148</v>
      </c>
      <c r="E432" s="175" t="s">
        <v>808</v>
      </c>
      <c r="F432" s="176" t="s">
        <v>809</v>
      </c>
      <c r="G432" s="177" t="s">
        <v>226</v>
      </c>
      <c r="H432" s="178">
        <v>6</v>
      </c>
      <c r="I432" s="179"/>
      <c r="J432" s="180">
        <f>ROUND(I432*H432,2)</f>
        <v>0</v>
      </c>
      <c r="K432" s="176" t="s">
        <v>19</v>
      </c>
      <c r="L432" s="40"/>
      <c r="M432" s="181" t="s">
        <v>19</v>
      </c>
      <c r="N432" s="182" t="s">
        <v>43</v>
      </c>
      <c r="O432" s="65"/>
      <c r="P432" s="183">
        <f>O432*H432</f>
        <v>0</v>
      </c>
      <c r="Q432" s="183">
        <v>6.8999999999999997E-4</v>
      </c>
      <c r="R432" s="183">
        <f>Q432*H432</f>
        <v>4.1399999999999996E-3</v>
      </c>
      <c r="S432" s="183">
        <v>0</v>
      </c>
      <c r="T432" s="184">
        <f>S432*H432</f>
        <v>0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185" t="s">
        <v>265</v>
      </c>
      <c r="AT432" s="185" t="s">
        <v>148</v>
      </c>
      <c r="AU432" s="185" t="s">
        <v>82</v>
      </c>
      <c r="AY432" s="18" t="s">
        <v>145</v>
      </c>
      <c r="BE432" s="186">
        <f>IF(N432="základní",J432,0)</f>
        <v>0</v>
      </c>
      <c r="BF432" s="186">
        <f>IF(N432="snížená",J432,0)</f>
        <v>0</v>
      </c>
      <c r="BG432" s="186">
        <f>IF(N432="zákl. přenesená",J432,0)</f>
        <v>0</v>
      </c>
      <c r="BH432" s="186">
        <f>IF(N432="sníž. přenesená",J432,0)</f>
        <v>0</v>
      </c>
      <c r="BI432" s="186">
        <f>IF(N432="nulová",J432,0)</f>
        <v>0</v>
      </c>
      <c r="BJ432" s="18" t="s">
        <v>80</v>
      </c>
      <c r="BK432" s="186">
        <f>ROUND(I432*H432,2)</f>
        <v>0</v>
      </c>
      <c r="BL432" s="18" t="s">
        <v>265</v>
      </c>
      <c r="BM432" s="185" t="s">
        <v>810</v>
      </c>
    </row>
    <row r="433" spans="1:65" s="12" customFormat="1" ht="22.9" customHeight="1">
      <c r="B433" s="158"/>
      <c r="C433" s="159"/>
      <c r="D433" s="160" t="s">
        <v>71</v>
      </c>
      <c r="E433" s="172" t="s">
        <v>811</v>
      </c>
      <c r="F433" s="172" t="s">
        <v>812</v>
      </c>
      <c r="G433" s="159"/>
      <c r="H433" s="159"/>
      <c r="I433" s="162"/>
      <c r="J433" s="173">
        <f>BK433</f>
        <v>0</v>
      </c>
      <c r="K433" s="159"/>
      <c r="L433" s="164"/>
      <c r="M433" s="165"/>
      <c r="N433" s="166"/>
      <c r="O433" s="166"/>
      <c r="P433" s="167">
        <f>P434</f>
        <v>0</v>
      </c>
      <c r="Q433" s="166"/>
      <c r="R433" s="167">
        <f>R434</f>
        <v>5.8E-4</v>
      </c>
      <c r="S433" s="166"/>
      <c r="T433" s="168">
        <f>T434</f>
        <v>0</v>
      </c>
      <c r="AR433" s="169" t="s">
        <v>82</v>
      </c>
      <c r="AT433" s="170" t="s">
        <v>71</v>
      </c>
      <c r="AU433" s="170" t="s">
        <v>80</v>
      </c>
      <c r="AY433" s="169" t="s">
        <v>145</v>
      </c>
      <c r="BK433" s="171">
        <f>BK434</f>
        <v>0</v>
      </c>
    </row>
    <row r="434" spans="1:65" s="2" customFormat="1" ht="16.5" customHeight="1">
      <c r="A434" s="35"/>
      <c r="B434" s="36"/>
      <c r="C434" s="174" t="s">
        <v>813</v>
      </c>
      <c r="D434" s="174" t="s">
        <v>148</v>
      </c>
      <c r="E434" s="175" t="s">
        <v>814</v>
      </c>
      <c r="F434" s="176" t="s">
        <v>815</v>
      </c>
      <c r="G434" s="177" t="s">
        <v>816</v>
      </c>
      <c r="H434" s="178">
        <v>1</v>
      </c>
      <c r="I434" s="179"/>
      <c r="J434" s="180">
        <f>ROUND(I434*H434,2)</f>
        <v>0</v>
      </c>
      <c r="K434" s="176" t="s">
        <v>19</v>
      </c>
      <c r="L434" s="40"/>
      <c r="M434" s="181" t="s">
        <v>19</v>
      </c>
      <c r="N434" s="182" t="s">
        <v>43</v>
      </c>
      <c r="O434" s="65"/>
      <c r="P434" s="183">
        <f>O434*H434</f>
        <v>0</v>
      </c>
      <c r="Q434" s="183">
        <v>5.8E-4</v>
      </c>
      <c r="R434" s="183">
        <f>Q434*H434</f>
        <v>5.8E-4</v>
      </c>
      <c r="S434" s="183">
        <v>0</v>
      </c>
      <c r="T434" s="184">
        <f>S434*H434</f>
        <v>0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185" t="s">
        <v>265</v>
      </c>
      <c r="AT434" s="185" t="s">
        <v>148</v>
      </c>
      <c r="AU434" s="185" t="s">
        <v>82</v>
      </c>
      <c r="AY434" s="18" t="s">
        <v>145</v>
      </c>
      <c r="BE434" s="186">
        <f>IF(N434="základní",J434,0)</f>
        <v>0</v>
      </c>
      <c r="BF434" s="186">
        <f>IF(N434="snížená",J434,0)</f>
        <v>0</v>
      </c>
      <c r="BG434" s="186">
        <f>IF(N434="zákl. přenesená",J434,0)</f>
        <v>0</v>
      </c>
      <c r="BH434" s="186">
        <f>IF(N434="sníž. přenesená",J434,0)</f>
        <v>0</v>
      </c>
      <c r="BI434" s="186">
        <f>IF(N434="nulová",J434,0)</f>
        <v>0</v>
      </c>
      <c r="BJ434" s="18" t="s">
        <v>80</v>
      </c>
      <c r="BK434" s="186">
        <f>ROUND(I434*H434,2)</f>
        <v>0</v>
      </c>
      <c r="BL434" s="18" t="s">
        <v>265</v>
      </c>
      <c r="BM434" s="185" t="s">
        <v>817</v>
      </c>
    </row>
    <row r="435" spans="1:65" s="12" customFormat="1" ht="22.9" customHeight="1">
      <c r="B435" s="158"/>
      <c r="C435" s="159"/>
      <c r="D435" s="160" t="s">
        <v>71</v>
      </c>
      <c r="E435" s="172" t="s">
        <v>297</v>
      </c>
      <c r="F435" s="172" t="s">
        <v>298</v>
      </c>
      <c r="G435" s="159"/>
      <c r="H435" s="159"/>
      <c r="I435" s="162"/>
      <c r="J435" s="173">
        <f>BK435</f>
        <v>0</v>
      </c>
      <c r="K435" s="159"/>
      <c r="L435" s="164"/>
      <c r="M435" s="165"/>
      <c r="N435" s="166"/>
      <c r="O435" s="166"/>
      <c r="P435" s="167">
        <f>SUM(P436:P468)</f>
        <v>0</v>
      </c>
      <c r="Q435" s="166"/>
      <c r="R435" s="167">
        <f>SUM(R436:R468)</f>
        <v>2.9094378000000001</v>
      </c>
      <c r="S435" s="166"/>
      <c r="T435" s="168">
        <f>SUM(T436:T468)</f>
        <v>0</v>
      </c>
      <c r="AR435" s="169" t="s">
        <v>82</v>
      </c>
      <c r="AT435" s="170" t="s">
        <v>71</v>
      </c>
      <c r="AU435" s="170" t="s">
        <v>80</v>
      </c>
      <c r="AY435" s="169" t="s">
        <v>145</v>
      </c>
      <c r="BK435" s="171">
        <f>SUM(BK436:BK468)</f>
        <v>0</v>
      </c>
    </row>
    <row r="436" spans="1:65" s="2" customFormat="1" ht="33" customHeight="1">
      <c r="A436" s="35"/>
      <c r="B436" s="36"/>
      <c r="C436" s="174" t="s">
        <v>818</v>
      </c>
      <c r="D436" s="174" t="s">
        <v>148</v>
      </c>
      <c r="E436" s="175" t="s">
        <v>819</v>
      </c>
      <c r="F436" s="176" t="s">
        <v>820</v>
      </c>
      <c r="G436" s="177" t="s">
        <v>156</v>
      </c>
      <c r="H436" s="178">
        <v>5.4</v>
      </c>
      <c r="I436" s="179"/>
      <c r="J436" s="180">
        <f>ROUND(I436*H436,2)</f>
        <v>0</v>
      </c>
      <c r="K436" s="176" t="s">
        <v>157</v>
      </c>
      <c r="L436" s="40"/>
      <c r="M436" s="181" t="s">
        <v>19</v>
      </c>
      <c r="N436" s="182" t="s">
        <v>43</v>
      </c>
      <c r="O436" s="65"/>
      <c r="P436" s="183">
        <f>O436*H436</f>
        <v>0</v>
      </c>
      <c r="Q436" s="183">
        <v>4.3229999999999998E-2</v>
      </c>
      <c r="R436" s="183">
        <f>Q436*H436</f>
        <v>0.23344200000000001</v>
      </c>
      <c r="S436" s="183">
        <v>0</v>
      </c>
      <c r="T436" s="184">
        <f>S436*H436</f>
        <v>0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185" t="s">
        <v>265</v>
      </c>
      <c r="AT436" s="185" t="s">
        <v>148</v>
      </c>
      <c r="AU436" s="185" t="s">
        <v>82</v>
      </c>
      <c r="AY436" s="18" t="s">
        <v>145</v>
      </c>
      <c r="BE436" s="186">
        <f>IF(N436="základní",J436,0)</f>
        <v>0</v>
      </c>
      <c r="BF436" s="186">
        <f>IF(N436="snížená",J436,0)</f>
        <v>0</v>
      </c>
      <c r="BG436" s="186">
        <f>IF(N436="zákl. přenesená",J436,0)</f>
        <v>0</v>
      </c>
      <c r="BH436" s="186">
        <f>IF(N436="sníž. přenesená",J436,0)</f>
        <v>0</v>
      </c>
      <c r="BI436" s="186">
        <f>IF(N436="nulová",J436,0)</f>
        <v>0</v>
      </c>
      <c r="BJ436" s="18" t="s">
        <v>80</v>
      </c>
      <c r="BK436" s="186">
        <f>ROUND(I436*H436,2)</f>
        <v>0</v>
      </c>
      <c r="BL436" s="18" t="s">
        <v>265</v>
      </c>
      <c r="BM436" s="185" t="s">
        <v>821</v>
      </c>
    </row>
    <row r="437" spans="1:65" s="2" customFormat="1" ht="11.25">
      <c r="A437" s="35"/>
      <c r="B437" s="36"/>
      <c r="C437" s="37"/>
      <c r="D437" s="187" t="s">
        <v>159</v>
      </c>
      <c r="E437" s="37"/>
      <c r="F437" s="188" t="s">
        <v>822</v>
      </c>
      <c r="G437" s="37"/>
      <c r="H437" s="37"/>
      <c r="I437" s="189"/>
      <c r="J437" s="37"/>
      <c r="K437" s="37"/>
      <c r="L437" s="40"/>
      <c r="M437" s="190"/>
      <c r="N437" s="191"/>
      <c r="O437" s="65"/>
      <c r="P437" s="65"/>
      <c r="Q437" s="65"/>
      <c r="R437" s="65"/>
      <c r="S437" s="65"/>
      <c r="T437" s="66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T437" s="18" t="s">
        <v>159</v>
      </c>
      <c r="AU437" s="18" t="s">
        <v>82</v>
      </c>
    </row>
    <row r="438" spans="1:65" s="14" customFormat="1" ht="11.25">
      <c r="B438" s="204"/>
      <c r="C438" s="205"/>
      <c r="D438" s="194" t="s">
        <v>161</v>
      </c>
      <c r="E438" s="206" t="s">
        <v>19</v>
      </c>
      <c r="F438" s="207" t="s">
        <v>823</v>
      </c>
      <c r="G438" s="205"/>
      <c r="H438" s="206" t="s">
        <v>19</v>
      </c>
      <c r="I438" s="208"/>
      <c r="J438" s="205"/>
      <c r="K438" s="205"/>
      <c r="L438" s="209"/>
      <c r="M438" s="210"/>
      <c r="N438" s="211"/>
      <c r="O438" s="211"/>
      <c r="P438" s="211"/>
      <c r="Q438" s="211"/>
      <c r="R438" s="211"/>
      <c r="S438" s="211"/>
      <c r="T438" s="212"/>
      <c r="AT438" s="213" t="s">
        <v>161</v>
      </c>
      <c r="AU438" s="213" t="s">
        <v>82</v>
      </c>
      <c r="AV438" s="14" t="s">
        <v>80</v>
      </c>
      <c r="AW438" s="14" t="s">
        <v>33</v>
      </c>
      <c r="AX438" s="14" t="s">
        <v>72</v>
      </c>
      <c r="AY438" s="213" t="s">
        <v>145</v>
      </c>
    </row>
    <row r="439" spans="1:65" s="13" customFormat="1" ht="11.25">
      <c r="B439" s="192"/>
      <c r="C439" s="193"/>
      <c r="D439" s="194" t="s">
        <v>161</v>
      </c>
      <c r="E439" s="195" t="s">
        <v>19</v>
      </c>
      <c r="F439" s="196" t="s">
        <v>824</v>
      </c>
      <c r="G439" s="193"/>
      <c r="H439" s="197">
        <v>5.4</v>
      </c>
      <c r="I439" s="198"/>
      <c r="J439" s="193"/>
      <c r="K439" s="193"/>
      <c r="L439" s="199"/>
      <c r="M439" s="200"/>
      <c r="N439" s="201"/>
      <c r="O439" s="201"/>
      <c r="P439" s="201"/>
      <c r="Q439" s="201"/>
      <c r="R439" s="201"/>
      <c r="S439" s="201"/>
      <c r="T439" s="202"/>
      <c r="AT439" s="203" t="s">
        <v>161</v>
      </c>
      <c r="AU439" s="203" t="s">
        <v>82</v>
      </c>
      <c r="AV439" s="13" t="s">
        <v>82</v>
      </c>
      <c r="AW439" s="13" t="s">
        <v>33</v>
      </c>
      <c r="AX439" s="13" t="s">
        <v>80</v>
      </c>
      <c r="AY439" s="203" t="s">
        <v>145</v>
      </c>
    </row>
    <row r="440" spans="1:65" s="2" customFormat="1" ht="16.5" customHeight="1">
      <c r="A440" s="35"/>
      <c r="B440" s="36"/>
      <c r="C440" s="174" t="s">
        <v>825</v>
      </c>
      <c r="D440" s="174" t="s">
        <v>148</v>
      </c>
      <c r="E440" s="175" t="s">
        <v>826</v>
      </c>
      <c r="F440" s="176" t="s">
        <v>827</v>
      </c>
      <c r="G440" s="177" t="s">
        <v>156</v>
      </c>
      <c r="H440" s="178">
        <v>5.4</v>
      </c>
      <c r="I440" s="179"/>
      <c r="J440" s="180">
        <f>ROUND(I440*H440,2)</f>
        <v>0</v>
      </c>
      <c r="K440" s="176" t="s">
        <v>157</v>
      </c>
      <c r="L440" s="40"/>
      <c r="M440" s="181" t="s">
        <v>19</v>
      </c>
      <c r="N440" s="182" t="s">
        <v>43</v>
      </c>
      <c r="O440" s="65"/>
      <c r="P440" s="183">
        <f>O440*H440</f>
        <v>0</v>
      </c>
      <c r="Q440" s="183">
        <v>1.4E-3</v>
      </c>
      <c r="R440" s="183">
        <f>Q440*H440</f>
        <v>7.5600000000000007E-3</v>
      </c>
      <c r="S440" s="183">
        <v>0</v>
      </c>
      <c r="T440" s="184">
        <f>S440*H440</f>
        <v>0</v>
      </c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R440" s="185" t="s">
        <v>265</v>
      </c>
      <c r="AT440" s="185" t="s">
        <v>148</v>
      </c>
      <c r="AU440" s="185" t="s">
        <v>82</v>
      </c>
      <c r="AY440" s="18" t="s">
        <v>145</v>
      </c>
      <c r="BE440" s="186">
        <f>IF(N440="základní",J440,0)</f>
        <v>0</v>
      </c>
      <c r="BF440" s="186">
        <f>IF(N440="snížená",J440,0)</f>
        <v>0</v>
      </c>
      <c r="BG440" s="186">
        <f>IF(N440="zákl. přenesená",J440,0)</f>
        <v>0</v>
      </c>
      <c r="BH440" s="186">
        <f>IF(N440="sníž. přenesená",J440,0)</f>
        <v>0</v>
      </c>
      <c r="BI440" s="186">
        <f>IF(N440="nulová",J440,0)</f>
        <v>0</v>
      </c>
      <c r="BJ440" s="18" t="s">
        <v>80</v>
      </c>
      <c r="BK440" s="186">
        <f>ROUND(I440*H440,2)</f>
        <v>0</v>
      </c>
      <c r="BL440" s="18" t="s">
        <v>265</v>
      </c>
      <c r="BM440" s="185" t="s">
        <v>828</v>
      </c>
    </row>
    <row r="441" spans="1:65" s="2" customFormat="1" ht="11.25">
      <c r="A441" s="35"/>
      <c r="B441" s="36"/>
      <c r="C441" s="37"/>
      <c r="D441" s="187" t="s">
        <v>159</v>
      </c>
      <c r="E441" s="37"/>
      <c r="F441" s="188" t="s">
        <v>829</v>
      </c>
      <c r="G441" s="37"/>
      <c r="H441" s="37"/>
      <c r="I441" s="189"/>
      <c r="J441" s="37"/>
      <c r="K441" s="37"/>
      <c r="L441" s="40"/>
      <c r="M441" s="190"/>
      <c r="N441" s="191"/>
      <c r="O441" s="65"/>
      <c r="P441" s="65"/>
      <c r="Q441" s="65"/>
      <c r="R441" s="65"/>
      <c r="S441" s="65"/>
      <c r="T441" s="66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T441" s="18" t="s">
        <v>159</v>
      </c>
      <c r="AU441" s="18" t="s">
        <v>82</v>
      </c>
    </row>
    <row r="442" spans="1:65" s="2" customFormat="1" ht="24.2" customHeight="1">
      <c r="A442" s="35"/>
      <c r="B442" s="36"/>
      <c r="C442" s="174" t="s">
        <v>830</v>
      </c>
      <c r="D442" s="174" t="s">
        <v>148</v>
      </c>
      <c r="E442" s="175" t="s">
        <v>831</v>
      </c>
      <c r="F442" s="176" t="s">
        <v>832</v>
      </c>
      <c r="G442" s="177" t="s">
        <v>156</v>
      </c>
      <c r="H442" s="178">
        <v>5.4</v>
      </c>
      <c r="I442" s="179"/>
      <c r="J442" s="180">
        <f>ROUND(I442*H442,2)</f>
        <v>0</v>
      </c>
      <c r="K442" s="176" t="s">
        <v>157</v>
      </c>
      <c r="L442" s="40"/>
      <c r="M442" s="181" t="s">
        <v>19</v>
      </c>
      <c r="N442" s="182" t="s">
        <v>43</v>
      </c>
      <c r="O442" s="65"/>
      <c r="P442" s="183">
        <f>O442*H442</f>
        <v>0</v>
      </c>
      <c r="Q442" s="183">
        <v>1E-4</v>
      </c>
      <c r="R442" s="183">
        <f>Q442*H442</f>
        <v>5.4000000000000012E-4</v>
      </c>
      <c r="S442" s="183">
        <v>0</v>
      </c>
      <c r="T442" s="184">
        <f>S442*H442</f>
        <v>0</v>
      </c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R442" s="185" t="s">
        <v>265</v>
      </c>
      <c r="AT442" s="185" t="s">
        <v>148</v>
      </c>
      <c r="AU442" s="185" t="s">
        <v>82</v>
      </c>
      <c r="AY442" s="18" t="s">
        <v>145</v>
      </c>
      <c r="BE442" s="186">
        <f>IF(N442="základní",J442,0)</f>
        <v>0</v>
      </c>
      <c r="BF442" s="186">
        <f>IF(N442="snížená",J442,0)</f>
        <v>0</v>
      </c>
      <c r="BG442" s="186">
        <f>IF(N442="zákl. přenesená",J442,0)</f>
        <v>0</v>
      </c>
      <c r="BH442" s="186">
        <f>IF(N442="sníž. přenesená",J442,0)</f>
        <v>0</v>
      </c>
      <c r="BI442" s="186">
        <f>IF(N442="nulová",J442,0)</f>
        <v>0</v>
      </c>
      <c r="BJ442" s="18" t="s">
        <v>80</v>
      </c>
      <c r="BK442" s="186">
        <f>ROUND(I442*H442,2)</f>
        <v>0</v>
      </c>
      <c r="BL442" s="18" t="s">
        <v>265</v>
      </c>
      <c r="BM442" s="185" t="s">
        <v>833</v>
      </c>
    </row>
    <row r="443" spans="1:65" s="2" customFormat="1" ht="11.25">
      <c r="A443" s="35"/>
      <c r="B443" s="36"/>
      <c r="C443" s="37"/>
      <c r="D443" s="187" t="s">
        <v>159</v>
      </c>
      <c r="E443" s="37"/>
      <c r="F443" s="188" t="s">
        <v>834</v>
      </c>
      <c r="G443" s="37"/>
      <c r="H443" s="37"/>
      <c r="I443" s="189"/>
      <c r="J443" s="37"/>
      <c r="K443" s="37"/>
      <c r="L443" s="40"/>
      <c r="M443" s="190"/>
      <c r="N443" s="191"/>
      <c r="O443" s="65"/>
      <c r="P443" s="65"/>
      <c r="Q443" s="65"/>
      <c r="R443" s="65"/>
      <c r="S443" s="65"/>
      <c r="T443" s="66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T443" s="18" t="s">
        <v>159</v>
      </c>
      <c r="AU443" s="18" t="s">
        <v>82</v>
      </c>
    </row>
    <row r="444" spans="1:65" s="2" customFormat="1" ht="24.2" customHeight="1">
      <c r="A444" s="35"/>
      <c r="B444" s="36"/>
      <c r="C444" s="174" t="s">
        <v>835</v>
      </c>
      <c r="D444" s="174" t="s">
        <v>148</v>
      </c>
      <c r="E444" s="175" t="s">
        <v>836</v>
      </c>
      <c r="F444" s="176" t="s">
        <v>837</v>
      </c>
      <c r="G444" s="177" t="s">
        <v>156</v>
      </c>
      <c r="H444" s="178">
        <v>63.07</v>
      </c>
      <c r="I444" s="179"/>
      <c r="J444" s="180">
        <f>ROUND(I444*H444,2)</f>
        <v>0</v>
      </c>
      <c r="K444" s="176" t="s">
        <v>157</v>
      </c>
      <c r="L444" s="40"/>
      <c r="M444" s="181" t="s">
        <v>19</v>
      </c>
      <c r="N444" s="182" t="s">
        <v>43</v>
      </c>
      <c r="O444" s="65"/>
      <c r="P444" s="183">
        <f>O444*H444</f>
        <v>0</v>
      </c>
      <c r="Q444" s="183">
        <v>1.2200000000000001E-2</v>
      </c>
      <c r="R444" s="183">
        <f>Q444*H444</f>
        <v>0.76945400000000008</v>
      </c>
      <c r="S444" s="183">
        <v>0</v>
      </c>
      <c r="T444" s="184">
        <f>S444*H444</f>
        <v>0</v>
      </c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R444" s="185" t="s">
        <v>265</v>
      </c>
      <c r="AT444" s="185" t="s">
        <v>148</v>
      </c>
      <c r="AU444" s="185" t="s">
        <v>82</v>
      </c>
      <c r="AY444" s="18" t="s">
        <v>145</v>
      </c>
      <c r="BE444" s="186">
        <f>IF(N444="základní",J444,0)</f>
        <v>0</v>
      </c>
      <c r="BF444" s="186">
        <f>IF(N444="snížená",J444,0)</f>
        <v>0</v>
      </c>
      <c r="BG444" s="186">
        <f>IF(N444="zákl. přenesená",J444,0)</f>
        <v>0</v>
      </c>
      <c r="BH444" s="186">
        <f>IF(N444="sníž. přenesená",J444,0)</f>
        <v>0</v>
      </c>
      <c r="BI444" s="186">
        <f>IF(N444="nulová",J444,0)</f>
        <v>0</v>
      </c>
      <c r="BJ444" s="18" t="s">
        <v>80</v>
      </c>
      <c r="BK444" s="186">
        <f>ROUND(I444*H444,2)</f>
        <v>0</v>
      </c>
      <c r="BL444" s="18" t="s">
        <v>265</v>
      </c>
      <c r="BM444" s="185" t="s">
        <v>838</v>
      </c>
    </row>
    <row r="445" spans="1:65" s="2" customFormat="1" ht="11.25">
      <c r="A445" s="35"/>
      <c r="B445" s="36"/>
      <c r="C445" s="37"/>
      <c r="D445" s="187" t="s">
        <v>159</v>
      </c>
      <c r="E445" s="37"/>
      <c r="F445" s="188" t="s">
        <v>839</v>
      </c>
      <c r="G445" s="37"/>
      <c r="H445" s="37"/>
      <c r="I445" s="189"/>
      <c r="J445" s="37"/>
      <c r="K445" s="37"/>
      <c r="L445" s="40"/>
      <c r="M445" s="190"/>
      <c r="N445" s="191"/>
      <c r="O445" s="65"/>
      <c r="P445" s="65"/>
      <c r="Q445" s="65"/>
      <c r="R445" s="65"/>
      <c r="S445" s="65"/>
      <c r="T445" s="66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T445" s="18" t="s">
        <v>159</v>
      </c>
      <c r="AU445" s="18" t="s">
        <v>82</v>
      </c>
    </row>
    <row r="446" spans="1:65" s="14" customFormat="1" ht="11.25">
      <c r="B446" s="204"/>
      <c r="C446" s="205"/>
      <c r="D446" s="194" t="s">
        <v>161</v>
      </c>
      <c r="E446" s="206" t="s">
        <v>19</v>
      </c>
      <c r="F446" s="207" t="s">
        <v>210</v>
      </c>
      <c r="G446" s="205"/>
      <c r="H446" s="206" t="s">
        <v>19</v>
      </c>
      <c r="I446" s="208"/>
      <c r="J446" s="205"/>
      <c r="K446" s="205"/>
      <c r="L446" s="209"/>
      <c r="M446" s="210"/>
      <c r="N446" s="211"/>
      <c r="O446" s="211"/>
      <c r="P446" s="211"/>
      <c r="Q446" s="211"/>
      <c r="R446" s="211"/>
      <c r="S446" s="211"/>
      <c r="T446" s="212"/>
      <c r="AT446" s="213" t="s">
        <v>161</v>
      </c>
      <c r="AU446" s="213" t="s">
        <v>82</v>
      </c>
      <c r="AV446" s="14" t="s">
        <v>80</v>
      </c>
      <c r="AW446" s="14" t="s">
        <v>33</v>
      </c>
      <c r="AX446" s="14" t="s">
        <v>72</v>
      </c>
      <c r="AY446" s="213" t="s">
        <v>145</v>
      </c>
    </row>
    <row r="447" spans="1:65" s="13" customFormat="1" ht="11.25">
      <c r="B447" s="192"/>
      <c r="C447" s="193"/>
      <c r="D447" s="194" t="s">
        <v>161</v>
      </c>
      <c r="E447" s="195" t="s">
        <v>19</v>
      </c>
      <c r="F447" s="196" t="s">
        <v>840</v>
      </c>
      <c r="G447" s="193"/>
      <c r="H447" s="197">
        <v>63.07</v>
      </c>
      <c r="I447" s="198"/>
      <c r="J447" s="193"/>
      <c r="K447" s="193"/>
      <c r="L447" s="199"/>
      <c r="M447" s="200"/>
      <c r="N447" s="201"/>
      <c r="O447" s="201"/>
      <c r="P447" s="201"/>
      <c r="Q447" s="201"/>
      <c r="R447" s="201"/>
      <c r="S447" s="201"/>
      <c r="T447" s="202"/>
      <c r="AT447" s="203" t="s">
        <v>161</v>
      </c>
      <c r="AU447" s="203" t="s">
        <v>82</v>
      </c>
      <c r="AV447" s="13" t="s">
        <v>82</v>
      </c>
      <c r="AW447" s="13" t="s">
        <v>33</v>
      </c>
      <c r="AX447" s="13" t="s">
        <v>80</v>
      </c>
      <c r="AY447" s="203" t="s">
        <v>145</v>
      </c>
    </row>
    <row r="448" spans="1:65" s="2" customFormat="1" ht="24.2" customHeight="1">
      <c r="A448" s="35"/>
      <c r="B448" s="36"/>
      <c r="C448" s="174" t="s">
        <v>841</v>
      </c>
      <c r="D448" s="174" t="s">
        <v>148</v>
      </c>
      <c r="E448" s="175" t="s">
        <v>842</v>
      </c>
      <c r="F448" s="176" t="s">
        <v>843</v>
      </c>
      <c r="G448" s="177" t="s">
        <v>156</v>
      </c>
      <c r="H448" s="178">
        <v>28.7</v>
      </c>
      <c r="I448" s="179"/>
      <c r="J448" s="180">
        <f>ROUND(I448*H448,2)</f>
        <v>0</v>
      </c>
      <c r="K448" s="176" t="s">
        <v>157</v>
      </c>
      <c r="L448" s="40"/>
      <c r="M448" s="181" t="s">
        <v>19</v>
      </c>
      <c r="N448" s="182" t="s">
        <v>43</v>
      </c>
      <c r="O448" s="65"/>
      <c r="P448" s="183">
        <f>O448*H448</f>
        <v>0</v>
      </c>
      <c r="Q448" s="183">
        <v>1.259E-2</v>
      </c>
      <c r="R448" s="183">
        <f>Q448*H448</f>
        <v>0.36133300000000002</v>
      </c>
      <c r="S448" s="183">
        <v>0</v>
      </c>
      <c r="T448" s="184">
        <f>S448*H448</f>
        <v>0</v>
      </c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R448" s="185" t="s">
        <v>265</v>
      </c>
      <c r="AT448" s="185" t="s">
        <v>148</v>
      </c>
      <c r="AU448" s="185" t="s">
        <v>82</v>
      </c>
      <c r="AY448" s="18" t="s">
        <v>145</v>
      </c>
      <c r="BE448" s="186">
        <f>IF(N448="základní",J448,0)</f>
        <v>0</v>
      </c>
      <c r="BF448" s="186">
        <f>IF(N448="snížená",J448,0)</f>
        <v>0</v>
      </c>
      <c r="BG448" s="186">
        <f>IF(N448="zákl. přenesená",J448,0)</f>
        <v>0</v>
      </c>
      <c r="BH448" s="186">
        <f>IF(N448="sníž. přenesená",J448,0)</f>
        <v>0</v>
      </c>
      <c r="BI448" s="186">
        <f>IF(N448="nulová",J448,0)</f>
        <v>0</v>
      </c>
      <c r="BJ448" s="18" t="s">
        <v>80</v>
      </c>
      <c r="BK448" s="186">
        <f>ROUND(I448*H448,2)</f>
        <v>0</v>
      </c>
      <c r="BL448" s="18" t="s">
        <v>265</v>
      </c>
      <c r="BM448" s="185" t="s">
        <v>844</v>
      </c>
    </row>
    <row r="449" spans="1:65" s="2" customFormat="1" ht="11.25">
      <c r="A449" s="35"/>
      <c r="B449" s="36"/>
      <c r="C449" s="37"/>
      <c r="D449" s="187" t="s">
        <v>159</v>
      </c>
      <c r="E449" s="37"/>
      <c r="F449" s="188" t="s">
        <v>845</v>
      </c>
      <c r="G449" s="37"/>
      <c r="H449" s="37"/>
      <c r="I449" s="189"/>
      <c r="J449" s="37"/>
      <c r="K449" s="37"/>
      <c r="L449" s="40"/>
      <c r="M449" s="190"/>
      <c r="N449" s="191"/>
      <c r="O449" s="65"/>
      <c r="P449" s="65"/>
      <c r="Q449" s="65"/>
      <c r="R449" s="65"/>
      <c r="S449" s="65"/>
      <c r="T449" s="66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T449" s="18" t="s">
        <v>159</v>
      </c>
      <c r="AU449" s="18" t="s">
        <v>82</v>
      </c>
    </row>
    <row r="450" spans="1:65" s="14" customFormat="1" ht="11.25">
      <c r="B450" s="204"/>
      <c r="C450" s="205"/>
      <c r="D450" s="194" t="s">
        <v>161</v>
      </c>
      <c r="E450" s="206" t="s">
        <v>19</v>
      </c>
      <c r="F450" s="207" t="s">
        <v>547</v>
      </c>
      <c r="G450" s="205"/>
      <c r="H450" s="206" t="s">
        <v>19</v>
      </c>
      <c r="I450" s="208"/>
      <c r="J450" s="205"/>
      <c r="K450" s="205"/>
      <c r="L450" s="209"/>
      <c r="M450" s="210"/>
      <c r="N450" s="211"/>
      <c r="O450" s="211"/>
      <c r="P450" s="211"/>
      <c r="Q450" s="211"/>
      <c r="R450" s="211"/>
      <c r="S450" s="211"/>
      <c r="T450" s="212"/>
      <c r="AT450" s="213" t="s">
        <v>161</v>
      </c>
      <c r="AU450" s="213" t="s">
        <v>82</v>
      </c>
      <c r="AV450" s="14" t="s">
        <v>80</v>
      </c>
      <c r="AW450" s="14" t="s">
        <v>33</v>
      </c>
      <c r="AX450" s="14" t="s">
        <v>72</v>
      </c>
      <c r="AY450" s="213" t="s">
        <v>145</v>
      </c>
    </row>
    <row r="451" spans="1:65" s="13" customFormat="1" ht="11.25">
      <c r="B451" s="192"/>
      <c r="C451" s="193"/>
      <c r="D451" s="194" t="s">
        <v>161</v>
      </c>
      <c r="E451" s="195" t="s">
        <v>19</v>
      </c>
      <c r="F451" s="196" t="s">
        <v>846</v>
      </c>
      <c r="G451" s="193"/>
      <c r="H451" s="197">
        <v>28.7</v>
      </c>
      <c r="I451" s="198"/>
      <c r="J451" s="193"/>
      <c r="K451" s="193"/>
      <c r="L451" s="199"/>
      <c r="M451" s="200"/>
      <c r="N451" s="201"/>
      <c r="O451" s="201"/>
      <c r="P451" s="201"/>
      <c r="Q451" s="201"/>
      <c r="R451" s="201"/>
      <c r="S451" s="201"/>
      <c r="T451" s="202"/>
      <c r="AT451" s="203" t="s">
        <v>161</v>
      </c>
      <c r="AU451" s="203" t="s">
        <v>82</v>
      </c>
      <c r="AV451" s="13" t="s">
        <v>82</v>
      </c>
      <c r="AW451" s="13" t="s">
        <v>33</v>
      </c>
      <c r="AX451" s="13" t="s">
        <v>80</v>
      </c>
      <c r="AY451" s="203" t="s">
        <v>145</v>
      </c>
    </row>
    <row r="452" spans="1:65" s="2" customFormat="1" ht="24.2" customHeight="1">
      <c r="A452" s="35"/>
      <c r="B452" s="36"/>
      <c r="C452" s="174" t="s">
        <v>847</v>
      </c>
      <c r="D452" s="174" t="s">
        <v>148</v>
      </c>
      <c r="E452" s="175" t="s">
        <v>848</v>
      </c>
      <c r="F452" s="176" t="s">
        <v>849</v>
      </c>
      <c r="G452" s="177" t="s">
        <v>156</v>
      </c>
      <c r="H452" s="178">
        <v>91.77</v>
      </c>
      <c r="I452" s="179"/>
      <c r="J452" s="180">
        <f>ROUND(I452*H452,2)</f>
        <v>0</v>
      </c>
      <c r="K452" s="176" t="s">
        <v>157</v>
      </c>
      <c r="L452" s="40"/>
      <c r="M452" s="181" t="s">
        <v>19</v>
      </c>
      <c r="N452" s="182" t="s">
        <v>43</v>
      </c>
      <c r="O452" s="65"/>
      <c r="P452" s="183">
        <f>O452*H452</f>
        <v>0</v>
      </c>
      <c r="Q452" s="183">
        <v>1E-4</v>
      </c>
      <c r="R452" s="183">
        <f>Q452*H452</f>
        <v>9.1769999999999994E-3</v>
      </c>
      <c r="S452" s="183">
        <v>0</v>
      </c>
      <c r="T452" s="184">
        <f>S452*H452</f>
        <v>0</v>
      </c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R452" s="185" t="s">
        <v>265</v>
      </c>
      <c r="AT452" s="185" t="s">
        <v>148</v>
      </c>
      <c r="AU452" s="185" t="s">
        <v>82</v>
      </c>
      <c r="AY452" s="18" t="s">
        <v>145</v>
      </c>
      <c r="BE452" s="186">
        <f>IF(N452="základní",J452,0)</f>
        <v>0</v>
      </c>
      <c r="BF452" s="186">
        <f>IF(N452="snížená",J452,0)</f>
        <v>0</v>
      </c>
      <c r="BG452" s="186">
        <f>IF(N452="zákl. přenesená",J452,0)</f>
        <v>0</v>
      </c>
      <c r="BH452" s="186">
        <f>IF(N452="sníž. přenesená",J452,0)</f>
        <v>0</v>
      </c>
      <c r="BI452" s="186">
        <f>IF(N452="nulová",J452,0)</f>
        <v>0</v>
      </c>
      <c r="BJ452" s="18" t="s">
        <v>80</v>
      </c>
      <c r="BK452" s="186">
        <f>ROUND(I452*H452,2)</f>
        <v>0</v>
      </c>
      <c r="BL452" s="18" t="s">
        <v>265</v>
      </c>
      <c r="BM452" s="185" t="s">
        <v>850</v>
      </c>
    </row>
    <row r="453" spans="1:65" s="2" customFormat="1" ht="11.25">
      <c r="A453" s="35"/>
      <c r="B453" s="36"/>
      <c r="C453" s="37"/>
      <c r="D453" s="187" t="s">
        <v>159</v>
      </c>
      <c r="E453" s="37"/>
      <c r="F453" s="188" t="s">
        <v>851</v>
      </c>
      <c r="G453" s="37"/>
      <c r="H453" s="37"/>
      <c r="I453" s="189"/>
      <c r="J453" s="37"/>
      <c r="K453" s="37"/>
      <c r="L453" s="40"/>
      <c r="M453" s="190"/>
      <c r="N453" s="191"/>
      <c r="O453" s="65"/>
      <c r="P453" s="65"/>
      <c r="Q453" s="65"/>
      <c r="R453" s="65"/>
      <c r="S453" s="65"/>
      <c r="T453" s="66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T453" s="18" t="s">
        <v>159</v>
      </c>
      <c r="AU453" s="18" t="s">
        <v>82</v>
      </c>
    </row>
    <row r="454" spans="1:65" s="13" customFormat="1" ht="11.25">
      <c r="B454" s="192"/>
      <c r="C454" s="193"/>
      <c r="D454" s="194" t="s">
        <v>161</v>
      </c>
      <c r="E454" s="195" t="s">
        <v>19</v>
      </c>
      <c r="F454" s="196" t="s">
        <v>852</v>
      </c>
      <c r="G454" s="193"/>
      <c r="H454" s="197">
        <v>91.77</v>
      </c>
      <c r="I454" s="198"/>
      <c r="J454" s="193"/>
      <c r="K454" s="193"/>
      <c r="L454" s="199"/>
      <c r="M454" s="200"/>
      <c r="N454" s="201"/>
      <c r="O454" s="201"/>
      <c r="P454" s="201"/>
      <c r="Q454" s="201"/>
      <c r="R454" s="201"/>
      <c r="S454" s="201"/>
      <c r="T454" s="202"/>
      <c r="AT454" s="203" t="s">
        <v>161</v>
      </c>
      <c r="AU454" s="203" t="s">
        <v>82</v>
      </c>
      <c r="AV454" s="13" t="s">
        <v>82</v>
      </c>
      <c r="AW454" s="13" t="s">
        <v>33</v>
      </c>
      <c r="AX454" s="13" t="s">
        <v>80</v>
      </c>
      <c r="AY454" s="203" t="s">
        <v>145</v>
      </c>
    </row>
    <row r="455" spans="1:65" s="2" customFormat="1" ht="21.75" customHeight="1">
      <c r="A455" s="35"/>
      <c r="B455" s="36"/>
      <c r="C455" s="174" t="s">
        <v>853</v>
      </c>
      <c r="D455" s="174" t="s">
        <v>148</v>
      </c>
      <c r="E455" s="175" t="s">
        <v>854</v>
      </c>
      <c r="F455" s="176" t="s">
        <v>855</v>
      </c>
      <c r="G455" s="177" t="s">
        <v>156</v>
      </c>
      <c r="H455" s="178">
        <v>91.77</v>
      </c>
      <c r="I455" s="179"/>
      <c r="J455" s="180">
        <f>ROUND(I455*H455,2)</f>
        <v>0</v>
      </c>
      <c r="K455" s="176" t="s">
        <v>157</v>
      </c>
      <c r="L455" s="40"/>
      <c r="M455" s="181" t="s">
        <v>19</v>
      </c>
      <c r="N455" s="182" t="s">
        <v>43</v>
      </c>
      <c r="O455" s="65"/>
      <c r="P455" s="183">
        <f>O455*H455</f>
        <v>0</v>
      </c>
      <c r="Q455" s="183">
        <v>6.9999999999999999E-4</v>
      </c>
      <c r="R455" s="183">
        <f>Q455*H455</f>
        <v>6.4238999999999991E-2</v>
      </c>
      <c r="S455" s="183">
        <v>0</v>
      </c>
      <c r="T455" s="184">
        <f>S455*H455</f>
        <v>0</v>
      </c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R455" s="185" t="s">
        <v>265</v>
      </c>
      <c r="AT455" s="185" t="s">
        <v>148</v>
      </c>
      <c r="AU455" s="185" t="s">
        <v>82</v>
      </c>
      <c r="AY455" s="18" t="s">
        <v>145</v>
      </c>
      <c r="BE455" s="186">
        <f>IF(N455="základní",J455,0)</f>
        <v>0</v>
      </c>
      <c r="BF455" s="186">
        <f>IF(N455="snížená",J455,0)</f>
        <v>0</v>
      </c>
      <c r="BG455" s="186">
        <f>IF(N455="zákl. přenesená",J455,0)</f>
        <v>0</v>
      </c>
      <c r="BH455" s="186">
        <f>IF(N455="sníž. přenesená",J455,0)</f>
        <v>0</v>
      </c>
      <c r="BI455" s="186">
        <f>IF(N455="nulová",J455,0)</f>
        <v>0</v>
      </c>
      <c r="BJ455" s="18" t="s">
        <v>80</v>
      </c>
      <c r="BK455" s="186">
        <f>ROUND(I455*H455,2)</f>
        <v>0</v>
      </c>
      <c r="BL455" s="18" t="s">
        <v>265</v>
      </c>
      <c r="BM455" s="185" t="s">
        <v>856</v>
      </c>
    </row>
    <row r="456" spans="1:65" s="2" customFormat="1" ht="11.25">
      <c r="A456" s="35"/>
      <c r="B456" s="36"/>
      <c r="C456" s="37"/>
      <c r="D456" s="187" t="s">
        <v>159</v>
      </c>
      <c r="E456" s="37"/>
      <c r="F456" s="188" t="s">
        <v>857</v>
      </c>
      <c r="G456" s="37"/>
      <c r="H456" s="37"/>
      <c r="I456" s="189"/>
      <c r="J456" s="37"/>
      <c r="K456" s="37"/>
      <c r="L456" s="40"/>
      <c r="M456" s="190"/>
      <c r="N456" s="191"/>
      <c r="O456" s="65"/>
      <c r="P456" s="65"/>
      <c r="Q456" s="65"/>
      <c r="R456" s="65"/>
      <c r="S456" s="65"/>
      <c r="T456" s="66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T456" s="18" t="s">
        <v>159</v>
      </c>
      <c r="AU456" s="18" t="s">
        <v>82</v>
      </c>
    </row>
    <row r="457" spans="1:65" s="2" customFormat="1" ht="24.2" customHeight="1">
      <c r="A457" s="35"/>
      <c r="B457" s="36"/>
      <c r="C457" s="174" t="s">
        <v>858</v>
      </c>
      <c r="D457" s="174" t="s">
        <v>148</v>
      </c>
      <c r="E457" s="175" t="s">
        <v>859</v>
      </c>
      <c r="F457" s="176" t="s">
        <v>860</v>
      </c>
      <c r="G457" s="177" t="s">
        <v>156</v>
      </c>
      <c r="H457" s="178">
        <v>262.99</v>
      </c>
      <c r="I457" s="179"/>
      <c r="J457" s="180">
        <f>ROUND(I457*H457,2)</f>
        <v>0</v>
      </c>
      <c r="K457" s="176" t="s">
        <v>157</v>
      </c>
      <c r="L457" s="40"/>
      <c r="M457" s="181" t="s">
        <v>19</v>
      </c>
      <c r="N457" s="182" t="s">
        <v>43</v>
      </c>
      <c r="O457" s="65"/>
      <c r="P457" s="183">
        <f>O457*H457</f>
        <v>0</v>
      </c>
      <c r="Q457" s="183">
        <v>1.32E-3</v>
      </c>
      <c r="R457" s="183">
        <f>Q457*H457</f>
        <v>0.34714680000000003</v>
      </c>
      <c r="S457" s="183">
        <v>0</v>
      </c>
      <c r="T457" s="184">
        <f>S457*H457</f>
        <v>0</v>
      </c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R457" s="185" t="s">
        <v>265</v>
      </c>
      <c r="AT457" s="185" t="s">
        <v>148</v>
      </c>
      <c r="AU457" s="185" t="s">
        <v>82</v>
      </c>
      <c r="AY457" s="18" t="s">
        <v>145</v>
      </c>
      <c r="BE457" s="186">
        <f>IF(N457="základní",J457,0)</f>
        <v>0</v>
      </c>
      <c r="BF457" s="186">
        <f>IF(N457="snížená",J457,0)</f>
        <v>0</v>
      </c>
      <c r="BG457" s="186">
        <f>IF(N457="zákl. přenesená",J457,0)</f>
        <v>0</v>
      </c>
      <c r="BH457" s="186">
        <f>IF(N457="sníž. přenesená",J457,0)</f>
        <v>0</v>
      </c>
      <c r="BI457" s="186">
        <f>IF(N457="nulová",J457,0)</f>
        <v>0</v>
      </c>
      <c r="BJ457" s="18" t="s">
        <v>80</v>
      </c>
      <c r="BK457" s="186">
        <f>ROUND(I457*H457,2)</f>
        <v>0</v>
      </c>
      <c r="BL457" s="18" t="s">
        <v>265</v>
      </c>
      <c r="BM457" s="185" t="s">
        <v>861</v>
      </c>
    </row>
    <row r="458" spans="1:65" s="2" customFormat="1" ht="11.25">
      <c r="A458" s="35"/>
      <c r="B458" s="36"/>
      <c r="C458" s="37"/>
      <c r="D458" s="187" t="s">
        <v>159</v>
      </c>
      <c r="E458" s="37"/>
      <c r="F458" s="188" t="s">
        <v>862</v>
      </c>
      <c r="G458" s="37"/>
      <c r="H458" s="37"/>
      <c r="I458" s="189"/>
      <c r="J458" s="37"/>
      <c r="K458" s="37"/>
      <c r="L458" s="40"/>
      <c r="M458" s="190"/>
      <c r="N458" s="191"/>
      <c r="O458" s="65"/>
      <c r="P458" s="65"/>
      <c r="Q458" s="65"/>
      <c r="R458" s="65"/>
      <c r="S458" s="65"/>
      <c r="T458" s="66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T458" s="18" t="s">
        <v>159</v>
      </c>
      <c r="AU458" s="18" t="s">
        <v>82</v>
      </c>
    </row>
    <row r="459" spans="1:65" s="14" customFormat="1" ht="11.25">
      <c r="B459" s="204"/>
      <c r="C459" s="205"/>
      <c r="D459" s="194" t="s">
        <v>161</v>
      </c>
      <c r="E459" s="206" t="s">
        <v>19</v>
      </c>
      <c r="F459" s="207" t="s">
        <v>863</v>
      </c>
      <c r="G459" s="205"/>
      <c r="H459" s="206" t="s">
        <v>19</v>
      </c>
      <c r="I459" s="208"/>
      <c r="J459" s="205"/>
      <c r="K459" s="205"/>
      <c r="L459" s="209"/>
      <c r="M459" s="210"/>
      <c r="N459" s="211"/>
      <c r="O459" s="211"/>
      <c r="P459" s="211"/>
      <c r="Q459" s="211"/>
      <c r="R459" s="211"/>
      <c r="S459" s="211"/>
      <c r="T459" s="212"/>
      <c r="AT459" s="213" t="s">
        <v>161</v>
      </c>
      <c r="AU459" s="213" t="s">
        <v>82</v>
      </c>
      <c r="AV459" s="14" t="s">
        <v>80</v>
      </c>
      <c r="AW459" s="14" t="s">
        <v>33</v>
      </c>
      <c r="AX459" s="14" t="s">
        <v>72</v>
      </c>
      <c r="AY459" s="213" t="s">
        <v>145</v>
      </c>
    </row>
    <row r="460" spans="1:65" s="13" customFormat="1" ht="11.25">
      <c r="B460" s="192"/>
      <c r="C460" s="193"/>
      <c r="D460" s="194" t="s">
        <v>161</v>
      </c>
      <c r="E460" s="195" t="s">
        <v>19</v>
      </c>
      <c r="F460" s="196" t="s">
        <v>864</v>
      </c>
      <c r="G460" s="193"/>
      <c r="H460" s="197">
        <v>262.99</v>
      </c>
      <c r="I460" s="198"/>
      <c r="J460" s="193"/>
      <c r="K460" s="193"/>
      <c r="L460" s="199"/>
      <c r="M460" s="200"/>
      <c r="N460" s="201"/>
      <c r="O460" s="201"/>
      <c r="P460" s="201"/>
      <c r="Q460" s="201"/>
      <c r="R460" s="201"/>
      <c r="S460" s="201"/>
      <c r="T460" s="202"/>
      <c r="AT460" s="203" t="s">
        <v>161</v>
      </c>
      <c r="AU460" s="203" t="s">
        <v>82</v>
      </c>
      <c r="AV460" s="13" t="s">
        <v>82</v>
      </c>
      <c r="AW460" s="13" t="s">
        <v>33</v>
      </c>
      <c r="AX460" s="13" t="s">
        <v>80</v>
      </c>
      <c r="AY460" s="203" t="s">
        <v>145</v>
      </c>
    </row>
    <row r="461" spans="1:65" s="2" customFormat="1" ht="24.2" customHeight="1">
      <c r="A461" s="35"/>
      <c r="B461" s="36"/>
      <c r="C461" s="228" t="s">
        <v>865</v>
      </c>
      <c r="D461" s="228" t="s">
        <v>462</v>
      </c>
      <c r="E461" s="229" t="s">
        <v>866</v>
      </c>
      <c r="F461" s="230" t="s">
        <v>867</v>
      </c>
      <c r="G461" s="231" t="s">
        <v>156</v>
      </c>
      <c r="H461" s="232">
        <v>276.14</v>
      </c>
      <c r="I461" s="233"/>
      <c r="J461" s="234">
        <f>ROUND(I461*H461,2)</f>
        <v>0</v>
      </c>
      <c r="K461" s="230" t="s">
        <v>157</v>
      </c>
      <c r="L461" s="235"/>
      <c r="M461" s="236" t="s">
        <v>19</v>
      </c>
      <c r="N461" s="237" t="s">
        <v>43</v>
      </c>
      <c r="O461" s="65"/>
      <c r="P461" s="183">
        <f>O461*H461</f>
        <v>0</v>
      </c>
      <c r="Q461" s="183">
        <v>3.8999999999999998E-3</v>
      </c>
      <c r="R461" s="183">
        <f>Q461*H461</f>
        <v>1.076946</v>
      </c>
      <c r="S461" s="183">
        <v>0</v>
      </c>
      <c r="T461" s="184">
        <f>S461*H461</f>
        <v>0</v>
      </c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R461" s="185" t="s">
        <v>556</v>
      </c>
      <c r="AT461" s="185" t="s">
        <v>462</v>
      </c>
      <c r="AU461" s="185" t="s">
        <v>82</v>
      </c>
      <c r="AY461" s="18" t="s">
        <v>145</v>
      </c>
      <c r="BE461" s="186">
        <f>IF(N461="základní",J461,0)</f>
        <v>0</v>
      </c>
      <c r="BF461" s="186">
        <f>IF(N461="snížená",J461,0)</f>
        <v>0</v>
      </c>
      <c r="BG461" s="186">
        <f>IF(N461="zákl. přenesená",J461,0)</f>
        <v>0</v>
      </c>
      <c r="BH461" s="186">
        <f>IF(N461="sníž. přenesená",J461,0)</f>
        <v>0</v>
      </c>
      <c r="BI461" s="186">
        <f>IF(N461="nulová",J461,0)</f>
        <v>0</v>
      </c>
      <c r="BJ461" s="18" t="s">
        <v>80</v>
      </c>
      <c r="BK461" s="186">
        <f>ROUND(I461*H461,2)</f>
        <v>0</v>
      </c>
      <c r="BL461" s="18" t="s">
        <v>265</v>
      </c>
      <c r="BM461" s="185" t="s">
        <v>868</v>
      </c>
    </row>
    <row r="462" spans="1:65" s="13" customFormat="1" ht="11.25">
      <c r="B462" s="192"/>
      <c r="C462" s="193"/>
      <c r="D462" s="194" t="s">
        <v>161</v>
      </c>
      <c r="E462" s="193"/>
      <c r="F462" s="196" t="s">
        <v>869</v>
      </c>
      <c r="G462" s="193"/>
      <c r="H462" s="197">
        <v>276.14</v>
      </c>
      <c r="I462" s="198"/>
      <c r="J462" s="193"/>
      <c r="K462" s="193"/>
      <c r="L462" s="199"/>
      <c r="M462" s="200"/>
      <c r="N462" s="201"/>
      <c r="O462" s="201"/>
      <c r="P462" s="201"/>
      <c r="Q462" s="201"/>
      <c r="R462" s="201"/>
      <c r="S462" s="201"/>
      <c r="T462" s="202"/>
      <c r="AT462" s="203" t="s">
        <v>161</v>
      </c>
      <c r="AU462" s="203" t="s">
        <v>82</v>
      </c>
      <c r="AV462" s="13" t="s">
        <v>82</v>
      </c>
      <c r="AW462" s="13" t="s">
        <v>4</v>
      </c>
      <c r="AX462" s="13" t="s">
        <v>80</v>
      </c>
      <c r="AY462" s="203" t="s">
        <v>145</v>
      </c>
    </row>
    <row r="463" spans="1:65" s="2" customFormat="1" ht="16.5" customHeight="1">
      <c r="A463" s="35"/>
      <c r="B463" s="36"/>
      <c r="C463" s="174" t="s">
        <v>870</v>
      </c>
      <c r="D463" s="174" t="s">
        <v>148</v>
      </c>
      <c r="E463" s="175" t="s">
        <v>871</v>
      </c>
      <c r="F463" s="176" t="s">
        <v>872</v>
      </c>
      <c r="G463" s="177" t="s">
        <v>233</v>
      </c>
      <c r="H463" s="178">
        <v>198</v>
      </c>
      <c r="I463" s="179"/>
      <c r="J463" s="180">
        <f>ROUND(I463*H463,2)</f>
        <v>0</v>
      </c>
      <c r="K463" s="176" t="s">
        <v>157</v>
      </c>
      <c r="L463" s="40"/>
      <c r="M463" s="181" t="s">
        <v>19</v>
      </c>
      <c r="N463" s="182" t="s">
        <v>43</v>
      </c>
      <c r="O463" s="65"/>
      <c r="P463" s="183">
        <f>O463*H463</f>
        <v>0</v>
      </c>
      <c r="Q463" s="183">
        <v>2.0000000000000001E-4</v>
      </c>
      <c r="R463" s="183">
        <f>Q463*H463</f>
        <v>3.9600000000000003E-2</v>
      </c>
      <c r="S463" s="183">
        <v>0</v>
      </c>
      <c r="T463" s="184">
        <f>S463*H463</f>
        <v>0</v>
      </c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R463" s="185" t="s">
        <v>265</v>
      </c>
      <c r="AT463" s="185" t="s">
        <v>148</v>
      </c>
      <c r="AU463" s="185" t="s">
        <v>82</v>
      </c>
      <c r="AY463" s="18" t="s">
        <v>145</v>
      </c>
      <c r="BE463" s="186">
        <f>IF(N463="základní",J463,0)</f>
        <v>0</v>
      </c>
      <c r="BF463" s="186">
        <f>IF(N463="snížená",J463,0)</f>
        <v>0</v>
      </c>
      <c r="BG463" s="186">
        <f>IF(N463="zákl. přenesená",J463,0)</f>
        <v>0</v>
      </c>
      <c r="BH463" s="186">
        <f>IF(N463="sníž. přenesená",J463,0)</f>
        <v>0</v>
      </c>
      <c r="BI463" s="186">
        <f>IF(N463="nulová",J463,0)</f>
        <v>0</v>
      </c>
      <c r="BJ463" s="18" t="s">
        <v>80</v>
      </c>
      <c r="BK463" s="186">
        <f>ROUND(I463*H463,2)</f>
        <v>0</v>
      </c>
      <c r="BL463" s="18" t="s">
        <v>265</v>
      </c>
      <c r="BM463" s="185" t="s">
        <v>873</v>
      </c>
    </row>
    <row r="464" spans="1:65" s="2" customFormat="1" ht="11.25">
      <c r="A464" s="35"/>
      <c r="B464" s="36"/>
      <c r="C464" s="37"/>
      <c r="D464" s="187" t="s">
        <v>159</v>
      </c>
      <c r="E464" s="37"/>
      <c r="F464" s="188" t="s">
        <v>874</v>
      </c>
      <c r="G464" s="37"/>
      <c r="H464" s="37"/>
      <c r="I464" s="189"/>
      <c r="J464" s="37"/>
      <c r="K464" s="37"/>
      <c r="L464" s="40"/>
      <c r="M464" s="190"/>
      <c r="N464" s="191"/>
      <c r="O464" s="65"/>
      <c r="P464" s="65"/>
      <c r="Q464" s="65"/>
      <c r="R464" s="65"/>
      <c r="S464" s="65"/>
      <c r="T464" s="66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T464" s="18" t="s">
        <v>159</v>
      </c>
      <c r="AU464" s="18" t="s">
        <v>82</v>
      </c>
    </row>
    <row r="465" spans="1:65" s="14" customFormat="1" ht="11.25">
      <c r="B465" s="204"/>
      <c r="C465" s="205"/>
      <c r="D465" s="194" t="s">
        <v>161</v>
      </c>
      <c r="E465" s="206" t="s">
        <v>19</v>
      </c>
      <c r="F465" s="207" t="s">
        <v>863</v>
      </c>
      <c r="G465" s="205"/>
      <c r="H465" s="206" t="s">
        <v>19</v>
      </c>
      <c r="I465" s="208"/>
      <c r="J465" s="205"/>
      <c r="K465" s="205"/>
      <c r="L465" s="209"/>
      <c r="M465" s="210"/>
      <c r="N465" s="211"/>
      <c r="O465" s="211"/>
      <c r="P465" s="211"/>
      <c r="Q465" s="211"/>
      <c r="R465" s="211"/>
      <c r="S465" s="211"/>
      <c r="T465" s="212"/>
      <c r="AT465" s="213" t="s">
        <v>161</v>
      </c>
      <c r="AU465" s="213" t="s">
        <v>82</v>
      </c>
      <c r="AV465" s="14" t="s">
        <v>80</v>
      </c>
      <c r="AW465" s="14" t="s">
        <v>33</v>
      </c>
      <c r="AX465" s="14" t="s">
        <v>72</v>
      </c>
      <c r="AY465" s="213" t="s">
        <v>145</v>
      </c>
    </row>
    <row r="466" spans="1:65" s="13" customFormat="1" ht="11.25">
      <c r="B466" s="192"/>
      <c r="C466" s="193"/>
      <c r="D466" s="194" t="s">
        <v>161</v>
      </c>
      <c r="E466" s="195" t="s">
        <v>19</v>
      </c>
      <c r="F466" s="196" t="s">
        <v>875</v>
      </c>
      <c r="G466" s="193"/>
      <c r="H466" s="197">
        <v>198</v>
      </c>
      <c r="I466" s="198"/>
      <c r="J466" s="193"/>
      <c r="K466" s="193"/>
      <c r="L466" s="199"/>
      <c r="M466" s="200"/>
      <c r="N466" s="201"/>
      <c r="O466" s="201"/>
      <c r="P466" s="201"/>
      <c r="Q466" s="201"/>
      <c r="R466" s="201"/>
      <c r="S466" s="201"/>
      <c r="T466" s="202"/>
      <c r="AT466" s="203" t="s">
        <v>161</v>
      </c>
      <c r="AU466" s="203" t="s">
        <v>82</v>
      </c>
      <c r="AV466" s="13" t="s">
        <v>82</v>
      </c>
      <c r="AW466" s="13" t="s">
        <v>33</v>
      </c>
      <c r="AX466" s="13" t="s">
        <v>80</v>
      </c>
      <c r="AY466" s="203" t="s">
        <v>145</v>
      </c>
    </row>
    <row r="467" spans="1:65" s="2" customFormat="1" ht="24.2" customHeight="1">
      <c r="A467" s="35"/>
      <c r="B467" s="36"/>
      <c r="C467" s="174" t="s">
        <v>876</v>
      </c>
      <c r="D467" s="174" t="s">
        <v>148</v>
      </c>
      <c r="E467" s="175" t="s">
        <v>877</v>
      </c>
      <c r="F467" s="176" t="s">
        <v>878</v>
      </c>
      <c r="G467" s="177" t="s">
        <v>802</v>
      </c>
      <c r="H467" s="238"/>
      <c r="I467" s="179"/>
      <c r="J467" s="180">
        <f>ROUND(I467*H467,2)</f>
        <v>0</v>
      </c>
      <c r="K467" s="176" t="s">
        <v>157</v>
      </c>
      <c r="L467" s="40"/>
      <c r="M467" s="181" t="s">
        <v>19</v>
      </c>
      <c r="N467" s="182" t="s">
        <v>43</v>
      </c>
      <c r="O467" s="65"/>
      <c r="P467" s="183">
        <f>O467*H467</f>
        <v>0</v>
      </c>
      <c r="Q467" s="183">
        <v>0</v>
      </c>
      <c r="R467" s="183">
        <f>Q467*H467</f>
        <v>0</v>
      </c>
      <c r="S467" s="183">
        <v>0</v>
      </c>
      <c r="T467" s="184">
        <f>S467*H467</f>
        <v>0</v>
      </c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R467" s="185" t="s">
        <v>265</v>
      </c>
      <c r="AT467" s="185" t="s">
        <v>148</v>
      </c>
      <c r="AU467" s="185" t="s">
        <v>82</v>
      </c>
      <c r="AY467" s="18" t="s">
        <v>145</v>
      </c>
      <c r="BE467" s="186">
        <f>IF(N467="základní",J467,0)</f>
        <v>0</v>
      </c>
      <c r="BF467" s="186">
        <f>IF(N467="snížená",J467,0)</f>
        <v>0</v>
      </c>
      <c r="BG467" s="186">
        <f>IF(N467="zákl. přenesená",J467,0)</f>
        <v>0</v>
      </c>
      <c r="BH467" s="186">
        <f>IF(N467="sníž. přenesená",J467,0)</f>
        <v>0</v>
      </c>
      <c r="BI467" s="186">
        <f>IF(N467="nulová",J467,0)</f>
        <v>0</v>
      </c>
      <c r="BJ467" s="18" t="s">
        <v>80</v>
      </c>
      <c r="BK467" s="186">
        <f>ROUND(I467*H467,2)</f>
        <v>0</v>
      </c>
      <c r="BL467" s="18" t="s">
        <v>265</v>
      </c>
      <c r="BM467" s="185" t="s">
        <v>879</v>
      </c>
    </row>
    <row r="468" spans="1:65" s="2" customFormat="1" ht="11.25">
      <c r="A468" s="35"/>
      <c r="B468" s="36"/>
      <c r="C468" s="37"/>
      <c r="D468" s="187" t="s">
        <v>159</v>
      </c>
      <c r="E468" s="37"/>
      <c r="F468" s="188" t="s">
        <v>880</v>
      </c>
      <c r="G468" s="37"/>
      <c r="H468" s="37"/>
      <c r="I468" s="189"/>
      <c r="J468" s="37"/>
      <c r="K468" s="37"/>
      <c r="L468" s="40"/>
      <c r="M468" s="190"/>
      <c r="N468" s="191"/>
      <c r="O468" s="65"/>
      <c r="P468" s="65"/>
      <c r="Q468" s="65"/>
      <c r="R468" s="65"/>
      <c r="S468" s="65"/>
      <c r="T468" s="66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T468" s="18" t="s">
        <v>159</v>
      </c>
      <c r="AU468" s="18" t="s">
        <v>82</v>
      </c>
    </row>
    <row r="469" spans="1:65" s="12" customFormat="1" ht="22.9" customHeight="1">
      <c r="B469" s="158"/>
      <c r="C469" s="159"/>
      <c r="D469" s="160" t="s">
        <v>71</v>
      </c>
      <c r="E469" s="172" t="s">
        <v>313</v>
      </c>
      <c r="F469" s="172" t="s">
        <v>314</v>
      </c>
      <c r="G469" s="159"/>
      <c r="H469" s="159"/>
      <c r="I469" s="162"/>
      <c r="J469" s="173">
        <f>BK469</f>
        <v>0</v>
      </c>
      <c r="K469" s="159"/>
      <c r="L469" s="164"/>
      <c r="M469" s="165"/>
      <c r="N469" s="166"/>
      <c r="O469" s="166"/>
      <c r="P469" s="167">
        <f>SUM(P470:P475)</f>
        <v>0</v>
      </c>
      <c r="Q469" s="166"/>
      <c r="R469" s="167">
        <f>SUM(R470:R475)</f>
        <v>1.6109999999999999E-2</v>
      </c>
      <c r="S469" s="166"/>
      <c r="T469" s="168">
        <f>SUM(T470:T475)</f>
        <v>0</v>
      </c>
      <c r="AR469" s="169" t="s">
        <v>82</v>
      </c>
      <c r="AT469" s="170" t="s">
        <v>71</v>
      </c>
      <c r="AU469" s="170" t="s">
        <v>80</v>
      </c>
      <c r="AY469" s="169" t="s">
        <v>145</v>
      </c>
      <c r="BK469" s="171">
        <f>SUM(BK470:BK475)</f>
        <v>0</v>
      </c>
    </row>
    <row r="470" spans="1:65" s="2" customFormat="1" ht="24.2" customHeight="1">
      <c r="A470" s="35"/>
      <c r="B470" s="36"/>
      <c r="C470" s="174" t="s">
        <v>881</v>
      </c>
      <c r="D470" s="174" t="s">
        <v>148</v>
      </c>
      <c r="E470" s="175" t="s">
        <v>882</v>
      </c>
      <c r="F470" s="176" t="s">
        <v>883</v>
      </c>
      <c r="G470" s="177" t="s">
        <v>233</v>
      </c>
      <c r="H470" s="178">
        <v>4.5</v>
      </c>
      <c r="I470" s="179"/>
      <c r="J470" s="180">
        <f>ROUND(I470*H470,2)</f>
        <v>0</v>
      </c>
      <c r="K470" s="176" t="s">
        <v>157</v>
      </c>
      <c r="L470" s="40"/>
      <c r="M470" s="181" t="s">
        <v>19</v>
      </c>
      <c r="N470" s="182" t="s">
        <v>43</v>
      </c>
      <c r="O470" s="65"/>
      <c r="P470" s="183">
        <f>O470*H470</f>
        <v>0</v>
      </c>
      <c r="Q470" s="183">
        <v>3.5799999999999998E-3</v>
      </c>
      <c r="R470" s="183">
        <f>Q470*H470</f>
        <v>1.6109999999999999E-2</v>
      </c>
      <c r="S470" s="183">
        <v>0</v>
      </c>
      <c r="T470" s="184">
        <f>S470*H470</f>
        <v>0</v>
      </c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R470" s="185" t="s">
        <v>265</v>
      </c>
      <c r="AT470" s="185" t="s">
        <v>148</v>
      </c>
      <c r="AU470" s="185" t="s">
        <v>82</v>
      </c>
      <c r="AY470" s="18" t="s">
        <v>145</v>
      </c>
      <c r="BE470" s="186">
        <f>IF(N470="základní",J470,0)</f>
        <v>0</v>
      </c>
      <c r="BF470" s="186">
        <f>IF(N470="snížená",J470,0)</f>
        <v>0</v>
      </c>
      <c r="BG470" s="186">
        <f>IF(N470="zákl. přenesená",J470,0)</f>
        <v>0</v>
      </c>
      <c r="BH470" s="186">
        <f>IF(N470="sníž. přenesená",J470,0)</f>
        <v>0</v>
      </c>
      <c r="BI470" s="186">
        <f>IF(N470="nulová",J470,0)</f>
        <v>0</v>
      </c>
      <c r="BJ470" s="18" t="s">
        <v>80</v>
      </c>
      <c r="BK470" s="186">
        <f>ROUND(I470*H470,2)</f>
        <v>0</v>
      </c>
      <c r="BL470" s="18" t="s">
        <v>265</v>
      </c>
      <c r="BM470" s="185" t="s">
        <v>884</v>
      </c>
    </row>
    <row r="471" spans="1:65" s="2" customFormat="1" ht="11.25">
      <c r="A471" s="35"/>
      <c r="B471" s="36"/>
      <c r="C471" s="37"/>
      <c r="D471" s="187" t="s">
        <v>159</v>
      </c>
      <c r="E471" s="37"/>
      <c r="F471" s="188" t="s">
        <v>885</v>
      </c>
      <c r="G471" s="37"/>
      <c r="H471" s="37"/>
      <c r="I471" s="189"/>
      <c r="J471" s="37"/>
      <c r="K471" s="37"/>
      <c r="L471" s="40"/>
      <c r="M471" s="190"/>
      <c r="N471" s="191"/>
      <c r="O471" s="65"/>
      <c r="P471" s="65"/>
      <c r="Q471" s="65"/>
      <c r="R471" s="65"/>
      <c r="S471" s="65"/>
      <c r="T471" s="66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T471" s="18" t="s">
        <v>159</v>
      </c>
      <c r="AU471" s="18" t="s">
        <v>82</v>
      </c>
    </row>
    <row r="472" spans="1:65" s="14" customFormat="1" ht="11.25">
      <c r="B472" s="204"/>
      <c r="C472" s="205"/>
      <c r="D472" s="194" t="s">
        <v>161</v>
      </c>
      <c r="E472" s="206" t="s">
        <v>19</v>
      </c>
      <c r="F472" s="207" t="s">
        <v>886</v>
      </c>
      <c r="G472" s="205"/>
      <c r="H472" s="206" t="s">
        <v>19</v>
      </c>
      <c r="I472" s="208"/>
      <c r="J472" s="205"/>
      <c r="K472" s="205"/>
      <c r="L472" s="209"/>
      <c r="M472" s="210"/>
      <c r="N472" s="211"/>
      <c r="O472" s="211"/>
      <c r="P472" s="211"/>
      <c r="Q472" s="211"/>
      <c r="R472" s="211"/>
      <c r="S472" s="211"/>
      <c r="T472" s="212"/>
      <c r="AT472" s="213" t="s">
        <v>161</v>
      </c>
      <c r="AU472" s="213" t="s">
        <v>82</v>
      </c>
      <c r="AV472" s="14" t="s">
        <v>80</v>
      </c>
      <c r="AW472" s="14" t="s">
        <v>33</v>
      </c>
      <c r="AX472" s="14" t="s">
        <v>72</v>
      </c>
      <c r="AY472" s="213" t="s">
        <v>145</v>
      </c>
    </row>
    <row r="473" spans="1:65" s="13" customFormat="1" ht="11.25">
      <c r="B473" s="192"/>
      <c r="C473" s="193"/>
      <c r="D473" s="194" t="s">
        <v>161</v>
      </c>
      <c r="E473" s="195" t="s">
        <v>19</v>
      </c>
      <c r="F473" s="196" t="s">
        <v>320</v>
      </c>
      <c r="G473" s="193"/>
      <c r="H473" s="197">
        <v>4.5</v>
      </c>
      <c r="I473" s="198"/>
      <c r="J473" s="193"/>
      <c r="K473" s="193"/>
      <c r="L473" s="199"/>
      <c r="M473" s="200"/>
      <c r="N473" s="201"/>
      <c r="O473" s="201"/>
      <c r="P473" s="201"/>
      <c r="Q473" s="201"/>
      <c r="R473" s="201"/>
      <c r="S473" s="201"/>
      <c r="T473" s="202"/>
      <c r="AT473" s="203" t="s">
        <v>161</v>
      </c>
      <c r="AU473" s="203" t="s">
        <v>82</v>
      </c>
      <c r="AV473" s="13" t="s">
        <v>82</v>
      </c>
      <c r="AW473" s="13" t="s">
        <v>33</v>
      </c>
      <c r="AX473" s="13" t="s">
        <v>80</v>
      </c>
      <c r="AY473" s="203" t="s">
        <v>145</v>
      </c>
    </row>
    <row r="474" spans="1:65" s="2" customFormat="1" ht="24.2" customHeight="1">
      <c r="A474" s="35"/>
      <c r="B474" s="36"/>
      <c r="C474" s="174" t="s">
        <v>887</v>
      </c>
      <c r="D474" s="174" t="s">
        <v>148</v>
      </c>
      <c r="E474" s="175" t="s">
        <v>888</v>
      </c>
      <c r="F474" s="176" t="s">
        <v>889</v>
      </c>
      <c r="G474" s="177" t="s">
        <v>802</v>
      </c>
      <c r="H474" s="238"/>
      <c r="I474" s="179"/>
      <c r="J474" s="180">
        <f>ROUND(I474*H474,2)</f>
        <v>0</v>
      </c>
      <c r="K474" s="176" t="s">
        <v>157</v>
      </c>
      <c r="L474" s="40"/>
      <c r="M474" s="181" t="s">
        <v>19</v>
      </c>
      <c r="N474" s="182" t="s">
        <v>43</v>
      </c>
      <c r="O474" s="65"/>
      <c r="P474" s="183">
        <f>O474*H474</f>
        <v>0</v>
      </c>
      <c r="Q474" s="183">
        <v>0</v>
      </c>
      <c r="R474" s="183">
        <f>Q474*H474</f>
        <v>0</v>
      </c>
      <c r="S474" s="183">
        <v>0</v>
      </c>
      <c r="T474" s="184">
        <f>S474*H474</f>
        <v>0</v>
      </c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R474" s="185" t="s">
        <v>265</v>
      </c>
      <c r="AT474" s="185" t="s">
        <v>148</v>
      </c>
      <c r="AU474" s="185" t="s">
        <v>82</v>
      </c>
      <c r="AY474" s="18" t="s">
        <v>145</v>
      </c>
      <c r="BE474" s="186">
        <f>IF(N474="základní",J474,0)</f>
        <v>0</v>
      </c>
      <c r="BF474" s="186">
        <f>IF(N474="snížená",J474,0)</f>
        <v>0</v>
      </c>
      <c r="BG474" s="186">
        <f>IF(N474="zákl. přenesená",J474,0)</f>
        <v>0</v>
      </c>
      <c r="BH474" s="186">
        <f>IF(N474="sníž. přenesená",J474,0)</f>
        <v>0</v>
      </c>
      <c r="BI474" s="186">
        <f>IF(N474="nulová",J474,0)</f>
        <v>0</v>
      </c>
      <c r="BJ474" s="18" t="s">
        <v>80</v>
      </c>
      <c r="BK474" s="186">
        <f>ROUND(I474*H474,2)</f>
        <v>0</v>
      </c>
      <c r="BL474" s="18" t="s">
        <v>265</v>
      </c>
      <c r="BM474" s="185" t="s">
        <v>890</v>
      </c>
    </row>
    <row r="475" spans="1:65" s="2" customFormat="1" ht="11.25">
      <c r="A475" s="35"/>
      <c r="B475" s="36"/>
      <c r="C475" s="37"/>
      <c r="D475" s="187" t="s">
        <v>159</v>
      </c>
      <c r="E475" s="37"/>
      <c r="F475" s="188" t="s">
        <v>891</v>
      </c>
      <c r="G475" s="37"/>
      <c r="H475" s="37"/>
      <c r="I475" s="189"/>
      <c r="J475" s="37"/>
      <c r="K475" s="37"/>
      <c r="L475" s="40"/>
      <c r="M475" s="190"/>
      <c r="N475" s="191"/>
      <c r="O475" s="65"/>
      <c r="P475" s="65"/>
      <c r="Q475" s="65"/>
      <c r="R475" s="65"/>
      <c r="S475" s="65"/>
      <c r="T475" s="66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T475" s="18" t="s">
        <v>159</v>
      </c>
      <c r="AU475" s="18" t="s">
        <v>82</v>
      </c>
    </row>
    <row r="476" spans="1:65" s="12" customFormat="1" ht="22.9" customHeight="1">
      <c r="B476" s="158"/>
      <c r="C476" s="159"/>
      <c r="D476" s="160" t="s">
        <v>71</v>
      </c>
      <c r="E476" s="172" t="s">
        <v>321</v>
      </c>
      <c r="F476" s="172" t="s">
        <v>322</v>
      </c>
      <c r="G476" s="159"/>
      <c r="H476" s="159"/>
      <c r="I476" s="162"/>
      <c r="J476" s="173">
        <f>BK476</f>
        <v>0</v>
      </c>
      <c r="K476" s="159"/>
      <c r="L476" s="164"/>
      <c r="M476" s="165"/>
      <c r="N476" s="166"/>
      <c r="O476" s="166"/>
      <c r="P476" s="167">
        <f>SUM(P477:P531)</f>
        <v>0</v>
      </c>
      <c r="Q476" s="166"/>
      <c r="R476" s="167">
        <f>SUM(R477:R531)</f>
        <v>0.27900000000000003</v>
      </c>
      <c r="S476" s="166"/>
      <c r="T476" s="168">
        <f>SUM(T477:T531)</f>
        <v>0</v>
      </c>
      <c r="AR476" s="169" t="s">
        <v>82</v>
      </c>
      <c r="AT476" s="170" t="s">
        <v>71</v>
      </c>
      <c r="AU476" s="170" t="s">
        <v>80</v>
      </c>
      <c r="AY476" s="169" t="s">
        <v>145</v>
      </c>
      <c r="BK476" s="171">
        <f>SUM(BK477:BK531)</f>
        <v>0</v>
      </c>
    </row>
    <row r="477" spans="1:65" s="2" customFormat="1" ht="24.2" customHeight="1">
      <c r="A477" s="35"/>
      <c r="B477" s="36"/>
      <c r="C477" s="174" t="s">
        <v>892</v>
      </c>
      <c r="D477" s="174" t="s">
        <v>148</v>
      </c>
      <c r="E477" s="175" t="s">
        <v>893</v>
      </c>
      <c r="F477" s="176" t="s">
        <v>894</v>
      </c>
      <c r="G477" s="177" t="s">
        <v>226</v>
      </c>
      <c r="H477" s="178">
        <v>2</v>
      </c>
      <c r="I477" s="179"/>
      <c r="J477" s="180">
        <f>ROUND(I477*H477,2)</f>
        <v>0</v>
      </c>
      <c r="K477" s="176" t="s">
        <v>157</v>
      </c>
      <c r="L477" s="40"/>
      <c r="M477" s="181" t="s">
        <v>19</v>
      </c>
      <c r="N477" s="182" t="s">
        <v>43</v>
      </c>
      <c r="O477" s="65"/>
      <c r="P477" s="183">
        <f>O477*H477</f>
        <v>0</v>
      </c>
      <c r="Q477" s="183">
        <v>0</v>
      </c>
      <c r="R477" s="183">
        <f>Q477*H477</f>
        <v>0</v>
      </c>
      <c r="S477" s="183">
        <v>0</v>
      </c>
      <c r="T477" s="184">
        <f>S477*H477</f>
        <v>0</v>
      </c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R477" s="185" t="s">
        <v>265</v>
      </c>
      <c r="AT477" s="185" t="s">
        <v>148</v>
      </c>
      <c r="AU477" s="185" t="s">
        <v>82</v>
      </c>
      <c r="AY477" s="18" t="s">
        <v>145</v>
      </c>
      <c r="BE477" s="186">
        <f>IF(N477="základní",J477,0)</f>
        <v>0</v>
      </c>
      <c r="BF477" s="186">
        <f>IF(N477="snížená",J477,0)</f>
        <v>0</v>
      </c>
      <c r="BG477" s="186">
        <f>IF(N477="zákl. přenesená",J477,0)</f>
        <v>0</v>
      </c>
      <c r="BH477" s="186">
        <f>IF(N477="sníž. přenesená",J477,0)</f>
        <v>0</v>
      </c>
      <c r="BI477" s="186">
        <f>IF(N477="nulová",J477,0)</f>
        <v>0</v>
      </c>
      <c r="BJ477" s="18" t="s">
        <v>80</v>
      </c>
      <c r="BK477" s="186">
        <f>ROUND(I477*H477,2)</f>
        <v>0</v>
      </c>
      <c r="BL477" s="18" t="s">
        <v>265</v>
      </c>
      <c r="BM477" s="185" t="s">
        <v>895</v>
      </c>
    </row>
    <row r="478" spans="1:65" s="2" customFormat="1" ht="11.25">
      <c r="A478" s="35"/>
      <c r="B478" s="36"/>
      <c r="C478" s="37"/>
      <c r="D478" s="187" t="s">
        <v>159</v>
      </c>
      <c r="E478" s="37"/>
      <c r="F478" s="188" t="s">
        <v>896</v>
      </c>
      <c r="G478" s="37"/>
      <c r="H478" s="37"/>
      <c r="I478" s="189"/>
      <c r="J478" s="37"/>
      <c r="K478" s="37"/>
      <c r="L478" s="40"/>
      <c r="M478" s="190"/>
      <c r="N478" s="191"/>
      <c r="O478" s="65"/>
      <c r="P478" s="65"/>
      <c r="Q478" s="65"/>
      <c r="R478" s="65"/>
      <c r="S478" s="65"/>
      <c r="T478" s="66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T478" s="18" t="s">
        <v>159</v>
      </c>
      <c r="AU478" s="18" t="s">
        <v>82</v>
      </c>
    </row>
    <row r="479" spans="1:65" s="14" customFormat="1" ht="11.25">
      <c r="B479" s="204"/>
      <c r="C479" s="205"/>
      <c r="D479" s="194" t="s">
        <v>161</v>
      </c>
      <c r="E479" s="206" t="s">
        <v>19</v>
      </c>
      <c r="F479" s="207" t="s">
        <v>722</v>
      </c>
      <c r="G479" s="205"/>
      <c r="H479" s="206" t="s">
        <v>19</v>
      </c>
      <c r="I479" s="208"/>
      <c r="J479" s="205"/>
      <c r="K479" s="205"/>
      <c r="L479" s="209"/>
      <c r="M479" s="210"/>
      <c r="N479" s="211"/>
      <c r="O479" s="211"/>
      <c r="P479" s="211"/>
      <c r="Q479" s="211"/>
      <c r="R479" s="211"/>
      <c r="S479" s="211"/>
      <c r="T479" s="212"/>
      <c r="AT479" s="213" t="s">
        <v>161</v>
      </c>
      <c r="AU479" s="213" t="s">
        <v>82</v>
      </c>
      <c r="AV479" s="14" t="s">
        <v>80</v>
      </c>
      <c r="AW479" s="14" t="s">
        <v>33</v>
      </c>
      <c r="AX479" s="14" t="s">
        <v>72</v>
      </c>
      <c r="AY479" s="213" t="s">
        <v>145</v>
      </c>
    </row>
    <row r="480" spans="1:65" s="13" customFormat="1" ht="11.25">
      <c r="B480" s="192"/>
      <c r="C480" s="193"/>
      <c r="D480" s="194" t="s">
        <v>161</v>
      </c>
      <c r="E480" s="195" t="s">
        <v>19</v>
      </c>
      <c r="F480" s="196" t="s">
        <v>82</v>
      </c>
      <c r="G480" s="193"/>
      <c r="H480" s="197">
        <v>2</v>
      </c>
      <c r="I480" s="198"/>
      <c r="J480" s="193"/>
      <c r="K480" s="193"/>
      <c r="L480" s="199"/>
      <c r="M480" s="200"/>
      <c r="N480" s="201"/>
      <c r="O480" s="201"/>
      <c r="P480" s="201"/>
      <c r="Q480" s="201"/>
      <c r="R480" s="201"/>
      <c r="S480" s="201"/>
      <c r="T480" s="202"/>
      <c r="AT480" s="203" t="s">
        <v>161</v>
      </c>
      <c r="AU480" s="203" t="s">
        <v>82</v>
      </c>
      <c r="AV480" s="13" t="s">
        <v>82</v>
      </c>
      <c r="AW480" s="13" t="s">
        <v>33</v>
      </c>
      <c r="AX480" s="13" t="s">
        <v>80</v>
      </c>
      <c r="AY480" s="203" t="s">
        <v>145</v>
      </c>
    </row>
    <row r="481" spans="1:65" s="2" customFormat="1" ht="24.2" customHeight="1">
      <c r="A481" s="35"/>
      <c r="B481" s="36"/>
      <c r="C481" s="228" t="s">
        <v>897</v>
      </c>
      <c r="D481" s="228" t="s">
        <v>462</v>
      </c>
      <c r="E481" s="229" t="s">
        <v>898</v>
      </c>
      <c r="F481" s="230" t="s">
        <v>899</v>
      </c>
      <c r="G481" s="231" t="s">
        <v>226</v>
      </c>
      <c r="H481" s="232">
        <v>1</v>
      </c>
      <c r="I481" s="233"/>
      <c r="J481" s="234">
        <f>ROUND(I481*H481,2)</f>
        <v>0</v>
      </c>
      <c r="K481" s="230" t="s">
        <v>19</v>
      </c>
      <c r="L481" s="235"/>
      <c r="M481" s="236" t="s">
        <v>19</v>
      </c>
      <c r="N481" s="237" t="s">
        <v>43</v>
      </c>
      <c r="O481" s="65"/>
      <c r="P481" s="183">
        <f>O481*H481</f>
        <v>0</v>
      </c>
      <c r="Q481" s="183">
        <v>4.2999999999999997E-2</v>
      </c>
      <c r="R481" s="183">
        <f>Q481*H481</f>
        <v>4.2999999999999997E-2</v>
      </c>
      <c r="S481" s="183">
        <v>0</v>
      </c>
      <c r="T481" s="184">
        <f>S481*H481</f>
        <v>0</v>
      </c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R481" s="185" t="s">
        <v>556</v>
      </c>
      <c r="AT481" s="185" t="s">
        <v>462</v>
      </c>
      <c r="AU481" s="185" t="s">
        <v>82</v>
      </c>
      <c r="AY481" s="18" t="s">
        <v>145</v>
      </c>
      <c r="BE481" s="186">
        <f>IF(N481="základní",J481,0)</f>
        <v>0</v>
      </c>
      <c r="BF481" s="186">
        <f>IF(N481="snížená",J481,0)</f>
        <v>0</v>
      </c>
      <c r="BG481" s="186">
        <f>IF(N481="zákl. přenesená",J481,0)</f>
        <v>0</v>
      </c>
      <c r="BH481" s="186">
        <f>IF(N481="sníž. přenesená",J481,0)</f>
        <v>0</v>
      </c>
      <c r="BI481" s="186">
        <f>IF(N481="nulová",J481,0)</f>
        <v>0</v>
      </c>
      <c r="BJ481" s="18" t="s">
        <v>80</v>
      </c>
      <c r="BK481" s="186">
        <f>ROUND(I481*H481,2)</f>
        <v>0</v>
      </c>
      <c r="BL481" s="18" t="s">
        <v>265</v>
      </c>
      <c r="BM481" s="185" t="s">
        <v>900</v>
      </c>
    </row>
    <row r="482" spans="1:65" s="2" customFormat="1" ht="24.2" customHeight="1">
      <c r="A482" s="35"/>
      <c r="B482" s="36"/>
      <c r="C482" s="174" t="s">
        <v>901</v>
      </c>
      <c r="D482" s="174" t="s">
        <v>148</v>
      </c>
      <c r="E482" s="175" t="s">
        <v>902</v>
      </c>
      <c r="F482" s="176" t="s">
        <v>903</v>
      </c>
      <c r="G482" s="177" t="s">
        <v>226</v>
      </c>
      <c r="H482" s="178">
        <v>1</v>
      </c>
      <c r="I482" s="179"/>
      <c r="J482" s="180">
        <f>ROUND(I482*H482,2)</f>
        <v>0</v>
      </c>
      <c r="K482" s="176" t="s">
        <v>157</v>
      </c>
      <c r="L482" s="40"/>
      <c r="M482" s="181" t="s">
        <v>19</v>
      </c>
      <c r="N482" s="182" t="s">
        <v>43</v>
      </c>
      <c r="O482" s="65"/>
      <c r="P482" s="183">
        <f>O482*H482</f>
        <v>0</v>
      </c>
      <c r="Q482" s="183">
        <v>0</v>
      </c>
      <c r="R482" s="183">
        <f>Q482*H482</f>
        <v>0</v>
      </c>
      <c r="S482" s="183">
        <v>0</v>
      </c>
      <c r="T482" s="184">
        <f>S482*H482</f>
        <v>0</v>
      </c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R482" s="185" t="s">
        <v>265</v>
      </c>
      <c r="AT482" s="185" t="s">
        <v>148</v>
      </c>
      <c r="AU482" s="185" t="s">
        <v>82</v>
      </c>
      <c r="AY482" s="18" t="s">
        <v>145</v>
      </c>
      <c r="BE482" s="186">
        <f>IF(N482="základní",J482,0)</f>
        <v>0</v>
      </c>
      <c r="BF482" s="186">
        <f>IF(N482="snížená",J482,0)</f>
        <v>0</v>
      </c>
      <c r="BG482" s="186">
        <f>IF(N482="zákl. přenesená",J482,0)</f>
        <v>0</v>
      </c>
      <c r="BH482" s="186">
        <f>IF(N482="sníž. přenesená",J482,0)</f>
        <v>0</v>
      </c>
      <c r="BI482" s="186">
        <f>IF(N482="nulová",J482,0)</f>
        <v>0</v>
      </c>
      <c r="BJ482" s="18" t="s">
        <v>80</v>
      </c>
      <c r="BK482" s="186">
        <f>ROUND(I482*H482,2)</f>
        <v>0</v>
      </c>
      <c r="BL482" s="18" t="s">
        <v>265</v>
      </c>
      <c r="BM482" s="185" t="s">
        <v>904</v>
      </c>
    </row>
    <row r="483" spans="1:65" s="2" customFormat="1" ht="11.25">
      <c r="A483" s="35"/>
      <c r="B483" s="36"/>
      <c r="C483" s="37"/>
      <c r="D483" s="187" t="s">
        <v>159</v>
      </c>
      <c r="E483" s="37"/>
      <c r="F483" s="188" t="s">
        <v>905</v>
      </c>
      <c r="G483" s="37"/>
      <c r="H483" s="37"/>
      <c r="I483" s="189"/>
      <c r="J483" s="37"/>
      <c r="K483" s="37"/>
      <c r="L483" s="40"/>
      <c r="M483" s="190"/>
      <c r="N483" s="191"/>
      <c r="O483" s="65"/>
      <c r="P483" s="65"/>
      <c r="Q483" s="65"/>
      <c r="R483" s="65"/>
      <c r="S483" s="65"/>
      <c r="T483" s="66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T483" s="18" t="s">
        <v>159</v>
      </c>
      <c r="AU483" s="18" t="s">
        <v>82</v>
      </c>
    </row>
    <row r="484" spans="1:65" s="14" customFormat="1" ht="11.25">
      <c r="B484" s="204"/>
      <c r="C484" s="205"/>
      <c r="D484" s="194" t="s">
        <v>161</v>
      </c>
      <c r="E484" s="206" t="s">
        <v>19</v>
      </c>
      <c r="F484" s="207" t="s">
        <v>886</v>
      </c>
      <c r="G484" s="205"/>
      <c r="H484" s="206" t="s">
        <v>19</v>
      </c>
      <c r="I484" s="208"/>
      <c r="J484" s="205"/>
      <c r="K484" s="205"/>
      <c r="L484" s="209"/>
      <c r="M484" s="210"/>
      <c r="N484" s="211"/>
      <c r="O484" s="211"/>
      <c r="P484" s="211"/>
      <c r="Q484" s="211"/>
      <c r="R484" s="211"/>
      <c r="S484" s="211"/>
      <c r="T484" s="212"/>
      <c r="AT484" s="213" t="s">
        <v>161</v>
      </c>
      <c r="AU484" s="213" t="s">
        <v>82</v>
      </c>
      <c r="AV484" s="14" t="s">
        <v>80</v>
      </c>
      <c r="AW484" s="14" t="s">
        <v>33</v>
      </c>
      <c r="AX484" s="14" t="s">
        <v>72</v>
      </c>
      <c r="AY484" s="213" t="s">
        <v>145</v>
      </c>
    </row>
    <row r="485" spans="1:65" s="13" customFormat="1" ht="11.25">
      <c r="B485" s="192"/>
      <c r="C485" s="193"/>
      <c r="D485" s="194" t="s">
        <v>161</v>
      </c>
      <c r="E485" s="195" t="s">
        <v>19</v>
      </c>
      <c r="F485" s="196" t="s">
        <v>80</v>
      </c>
      <c r="G485" s="193"/>
      <c r="H485" s="197">
        <v>1</v>
      </c>
      <c r="I485" s="198"/>
      <c r="J485" s="193"/>
      <c r="K485" s="193"/>
      <c r="L485" s="199"/>
      <c r="M485" s="200"/>
      <c r="N485" s="201"/>
      <c r="O485" s="201"/>
      <c r="P485" s="201"/>
      <c r="Q485" s="201"/>
      <c r="R485" s="201"/>
      <c r="S485" s="201"/>
      <c r="T485" s="202"/>
      <c r="AT485" s="203" t="s">
        <v>161</v>
      </c>
      <c r="AU485" s="203" t="s">
        <v>82</v>
      </c>
      <c r="AV485" s="13" t="s">
        <v>82</v>
      </c>
      <c r="AW485" s="13" t="s">
        <v>33</v>
      </c>
      <c r="AX485" s="13" t="s">
        <v>80</v>
      </c>
      <c r="AY485" s="203" t="s">
        <v>145</v>
      </c>
    </row>
    <row r="486" spans="1:65" s="2" customFormat="1" ht="16.5" customHeight="1">
      <c r="A486" s="35"/>
      <c r="B486" s="36"/>
      <c r="C486" s="228" t="s">
        <v>906</v>
      </c>
      <c r="D486" s="228" t="s">
        <v>462</v>
      </c>
      <c r="E486" s="229" t="s">
        <v>907</v>
      </c>
      <c r="F486" s="230" t="s">
        <v>908</v>
      </c>
      <c r="G486" s="231" t="s">
        <v>233</v>
      </c>
      <c r="H486" s="232">
        <v>4.5</v>
      </c>
      <c r="I486" s="233"/>
      <c r="J486" s="234">
        <f>ROUND(I486*H486,2)</f>
        <v>0</v>
      </c>
      <c r="K486" s="230" t="s">
        <v>157</v>
      </c>
      <c r="L486" s="235"/>
      <c r="M486" s="236" t="s">
        <v>19</v>
      </c>
      <c r="N486" s="237" t="s">
        <v>43</v>
      </c>
      <c r="O486" s="65"/>
      <c r="P486" s="183">
        <f>O486*H486</f>
        <v>0</v>
      </c>
      <c r="Q486" s="183">
        <v>4.0000000000000001E-3</v>
      </c>
      <c r="R486" s="183">
        <f>Q486*H486</f>
        <v>1.8000000000000002E-2</v>
      </c>
      <c r="S486" s="183">
        <v>0</v>
      </c>
      <c r="T486" s="184">
        <f>S486*H486</f>
        <v>0</v>
      </c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R486" s="185" t="s">
        <v>556</v>
      </c>
      <c r="AT486" s="185" t="s">
        <v>462</v>
      </c>
      <c r="AU486" s="185" t="s">
        <v>82</v>
      </c>
      <c r="AY486" s="18" t="s">
        <v>145</v>
      </c>
      <c r="BE486" s="186">
        <f>IF(N486="základní",J486,0)</f>
        <v>0</v>
      </c>
      <c r="BF486" s="186">
        <f>IF(N486="snížená",J486,0)</f>
        <v>0</v>
      </c>
      <c r="BG486" s="186">
        <f>IF(N486="zákl. přenesená",J486,0)</f>
        <v>0</v>
      </c>
      <c r="BH486" s="186">
        <f>IF(N486="sníž. přenesená",J486,0)</f>
        <v>0</v>
      </c>
      <c r="BI486" s="186">
        <f>IF(N486="nulová",J486,0)</f>
        <v>0</v>
      </c>
      <c r="BJ486" s="18" t="s">
        <v>80</v>
      </c>
      <c r="BK486" s="186">
        <f>ROUND(I486*H486,2)</f>
        <v>0</v>
      </c>
      <c r="BL486" s="18" t="s">
        <v>265</v>
      </c>
      <c r="BM486" s="185" t="s">
        <v>909</v>
      </c>
    </row>
    <row r="487" spans="1:65" s="2" customFormat="1" ht="33" customHeight="1">
      <c r="A487" s="35"/>
      <c r="B487" s="36"/>
      <c r="C487" s="174" t="s">
        <v>910</v>
      </c>
      <c r="D487" s="174" t="s">
        <v>148</v>
      </c>
      <c r="E487" s="175" t="s">
        <v>911</v>
      </c>
      <c r="F487" s="176" t="s">
        <v>912</v>
      </c>
      <c r="G487" s="177" t="s">
        <v>226</v>
      </c>
      <c r="H487" s="178">
        <v>1</v>
      </c>
      <c r="I487" s="179"/>
      <c r="J487" s="180">
        <f>ROUND(I487*H487,2)</f>
        <v>0</v>
      </c>
      <c r="K487" s="176" t="s">
        <v>19</v>
      </c>
      <c r="L487" s="40"/>
      <c r="M487" s="181" t="s">
        <v>19</v>
      </c>
      <c r="N487" s="182" t="s">
        <v>43</v>
      </c>
      <c r="O487" s="65"/>
      <c r="P487" s="183">
        <f>O487*H487</f>
        <v>0</v>
      </c>
      <c r="Q487" s="183">
        <v>0</v>
      </c>
      <c r="R487" s="183">
        <f>Q487*H487</f>
        <v>0</v>
      </c>
      <c r="S487" s="183">
        <v>0</v>
      </c>
      <c r="T487" s="184">
        <f>S487*H487</f>
        <v>0</v>
      </c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R487" s="185" t="s">
        <v>265</v>
      </c>
      <c r="AT487" s="185" t="s">
        <v>148</v>
      </c>
      <c r="AU487" s="185" t="s">
        <v>82</v>
      </c>
      <c r="AY487" s="18" t="s">
        <v>145</v>
      </c>
      <c r="BE487" s="186">
        <f>IF(N487="základní",J487,0)</f>
        <v>0</v>
      </c>
      <c r="BF487" s="186">
        <f>IF(N487="snížená",J487,0)</f>
        <v>0</v>
      </c>
      <c r="BG487" s="186">
        <f>IF(N487="zákl. přenesená",J487,0)</f>
        <v>0</v>
      </c>
      <c r="BH487" s="186">
        <f>IF(N487="sníž. přenesená",J487,0)</f>
        <v>0</v>
      </c>
      <c r="BI487" s="186">
        <f>IF(N487="nulová",J487,0)</f>
        <v>0</v>
      </c>
      <c r="BJ487" s="18" t="s">
        <v>80</v>
      </c>
      <c r="BK487" s="186">
        <f>ROUND(I487*H487,2)</f>
        <v>0</v>
      </c>
      <c r="BL487" s="18" t="s">
        <v>265</v>
      </c>
      <c r="BM487" s="185" t="s">
        <v>913</v>
      </c>
    </row>
    <row r="488" spans="1:65" s="2" customFormat="1" ht="24.2" customHeight="1">
      <c r="A488" s="35"/>
      <c r="B488" s="36"/>
      <c r="C488" s="174" t="s">
        <v>914</v>
      </c>
      <c r="D488" s="174" t="s">
        <v>148</v>
      </c>
      <c r="E488" s="175" t="s">
        <v>915</v>
      </c>
      <c r="F488" s="176" t="s">
        <v>916</v>
      </c>
      <c r="G488" s="177" t="s">
        <v>226</v>
      </c>
      <c r="H488" s="178">
        <v>10</v>
      </c>
      <c r="I488" s="179"/>
      <c r="J488" s="180">
        <f>ROUND(I488*H488,2)</f>
        <v>0</v>
      </c>
      <c r="K488" s="176" t="s">
        <v>157</v>
      </c>
      <c r="L488" s="40"/>
      <c r="M488" s="181" t="s">
        <v>19</v>
      </c>
      <c r="N488" s="182" t="s">
        <v>43</v>
      </c>
      <c r="O488" s="65"/>
      <c r="P488" s="183">
        <f>O488*H488</f>
        <v>0</v>
      </c>
      <c r="Q488" s="183">
        <v>0</v>
      </c>
      <c r="R488" s="183">
        <f>Q488*H488</f>
        <v>0</v>
      </c>
      <c r="S488" s="183">
        <v>0</v>
      </c>
      <c r="T488" s="184">
        <f>S488*H488</f>
        <v>0</v>
      </c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R488" s="185" t="s">
        <v>265</v>
      </c>
      <c r="AT488" s="185" t="s">
        <v>148</v>
      </c>
      <c r="AU488" s="185" t="s">
        <v>82</v>
      </c>
      <c r="AY488" s="18" t="s">
        <v>145</v>
      </c>
      <c r="BE488" s="186">
        <f>IF(N488="základní",J488,0)</f>
        <v>0</v>
      </c>
      <c r="BF488" s="186">
        <f>IF(N488="snížená",J488,0)</f>
        <v>0</v>
      </c>
      <c r="BG488" s="186">
        <f>IF(N488="zákl. přenesená",J488,0)</f>
        <v>0</v>
      </c>
      <c r="BH488" s="186">
        <f>IF(N488="sníž. přenesená",J488,0)</f>
        <v>0</v>
      </c>
      <c r="BI488" s="186">
        <f>IF(N488="nulová",J488,0)</f>
        <v>0</v>
      </c>
      <c r="BJ488" s="18" t="s">
        <v>80</v>
      </c>
      <c r="BK488" s="186">
        <f>ROUND(I488*H488,2)</f>
        <v>0</v>
      </c>
      <c r="BL488" s="18" t="s">
        <v>265</v>
      </c>
      <c r="BM488" s="185" t="s">
        <v>917</v>
      </c>
    </row>
    <row r="489" spans="1:65" s="2" customFormat="1" ht="11.25">
      <c r="A489" s="35"/>
      <c r="B489" s="36"/>
      <c r="C489" s="37"/>
      <c r="D489" s="187" t="s">
        <v>159</v>
      </c>
      <c r="E489" s="37"/>
      <c r="F489" s="188" t="s">
        <v>918</v>
      </c>
      <c r="G489" s="37"/>
      <c r="H489" s="37"/>
      <c r="I489" s="189"/>
      <c r="J489" s="37"/>
      <c r="K489" s="37"/>
      <c r="L489" s="40"/>
      <c r="M489" s="190"/>
      <c r="N489" s="191"/>
      <c r="O489" s="65"/>
      <c r="P489" s="65"/>
      <c r="Q489" s="65"/>
      <c r="R489" s="65"/>
      <c r="S489" s="65"/>
      <c r="T489" s="66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T489" s="18" t="s">
        <v>159</v>
      </c>
      <c r="AU489" s="18" t="s">
        <v>82</v>
      </c>
    </row>
    <row r="490" spans="1:65" s="14" customFormat="1" ht="11.25">
      <c r="B490" s="204"/>
      <c r="C490" s="205"/>
      <c r="D490" s="194" t="s">
        <v>161</v>
      </c>
      <c r="E490" s="206" t="s">
        <v>19</v>
      </c>
      <c r="F490" s="207" t="s">
        <v>695</v>
      </c>
      <c r="G490" s="205"/>
      <c r="H490" s="206" t="s">
        <v>19</v>
      </c>
      <c r="I490" s="208"/>
      <c r="J490" s="205"/>
      <c r="K490" s="205"/>
      <c r="L490" s="209"/>
      <c r="M490" s="210"/>
      <c r="N490" s="211"/>
      <c r="O490" s="211"/>
      <c r="P490" s="211"/>
      <c r="Q490" s="211"/>
      <c r="R490" s="211"/>
      <c r="S490" s="211"/>
      <c r="T490" s="212"/>
      <c r="AT490" s="213" t="s">
        <v>161</v>
      </c>
      <c r="AU490" s="213" t="s">
        <v>82</v>
      </c>
      <c r="AV490" s="14" t="s">
        <v>80</v>
      </c>
      <c r="AW490" s="14" t="s">
        <v>33</v>
      </c>
      <c r="AX490" s="14" t="s">
        <v>72</v>
      </c>
      <c r="AY490" s="213" t="s">
        <v>145</v>
      </c>
    </row>
    <row r="491" spans="1:65" s="13" customFormat="1" ht="11.25">
      <c r="B491" s="192"/>
      <c r="C491" s="193"/>
      <c r="D491" s="194" t="s">
        <v>161</v>
      </c>
      <c r="E491" s="195" t="s">
        <v>19</v>
      </c>
      <c r="F491" s="196" t="s">
        <v>80</v>
      </c>
      <c r="G491" s="193"/>
      <c r="H491" s="197">
        <v>1</v>
      </c>
      <c r="I491" s="198"/>
      <c r="J491" s="193"/>
      <c r="K491" s="193"/>
      <c r="L491" s="199"/>
      <c r="M491" s="200"/>
      <c r="N491" s="201"/>
      <c r="O491" s="201"/>
      <c r="P491" s="201"/>
      <c r="Q491" s="201"/>
      <c r="R491" s="201"/>
      <c r="S491" s="201"/>
      <c r="T491" s="202"/>
      <c r="AT491" s="203" t="s">
        <v>161</v>
      </c>
      <c r="AU491" s="203" t="s">
        <v>82</v>
      </c>
      <c r="AV491" s="13" t="s">
        <v>82</v>
      </c>
      <c r="AW491" s="13" t="s">
        <v>33</v>
      </c>
      <c r="AX491" s="13" t="s">
        <v>72</v>
      </c>
      <c r="AY491" s="203" t="s">
        <v>145</v>
      </c>
    </row>
    <row r="492" spans="1:65" s="14" customFormat="1" ht="11.25">
      <c r="B492" s="204"/>
      <c r="C492" s="205"/>
      <c r="D492" s="194" t="s">
        <v>161</v>
      </c>
      <c r="E492" s="206" t="s">
        <v>19</v>
      </c>
      <c r="F492" s="207" t="s">
        <v>696</v>
      </c>
      <c r="G492" s="205"/>
      <c r="H492" s="206" t="s">
        <v>19</v>
      </c>
      <c r="I492" s="208"/>
      <c r="J492" s="205"/>
      <c r="K492" s="205"/>
      <c r="L492" s="209"/>
      <c r="M492" s="210"/>
      <c r="N492" s="211"/>
      <c r="O492" s="211"/>
      <c r="P492" s="211"/>
      <c r="Q492" s="211"/>
      <c r="R492" s="211"/>
      <c r="S492" s="211"/>
      <c r="T492" s="212"/>
      <c r="AT492" s="213" t="s">
        <v>161</v>
      </c>
      <c r="AU492" s="213" t="s">
        <v>82</v>
      </c>
      <c r="AV492" s="14" t="s">
        <v>80</v>
      </c>
      <c r="AW492" s="14" t="s">
        <v>33</v>
      </c>
      <c r="AX492" s="14" t="s">
        <v>72</v>
      </c>
      <c r="AY492" s="213" t="s">
        <v>145</v>
      </c>
    </row>
    <row r="493" spans="1:65" s="13" customFormat="1" ht="11.25">
      <c r="B493" s="192"/>
      <c r="C493" s="193"/>
      <c r="D493" s="194" t="s">
        <v>161</v>
      </c>
      <c r="E493" s="195" t="s">
        <v>19</v>
      </c>
      <c r="F493" s="196" t="s">
        <v>697</v>
      </c>
      <c r="G493" s="193"/>
      <c r="H493" s="197">
        <v>3</v>
      </c>
      <c r="I493" s="198"/>
      <c r="J493" s="193"/>
      <c r="K493" s="193"/>
      <c r="L493" s="199"/>
      <c r="M493" s="200"/>
      <c r="N493" s="201"/>
      <c r="O493" s="201"/>
      <c r="P493" s="201"/>
      <c r="Q493" s="201"/>
      <c r="R493" s="201"/>
      <c r="S493" s="201"/>
      <c r="T493" s="202"/>
      <c r="AT493" s="203" t="s">
        <v>161</v>
      </c>
      <c r="AU493" s="203" t="s">
        <v>82</v>
      </c>
      <c r="AV493" s="13" t="s">
        <v>82</v>
      </c>
      <c r="AW493" s="13" t="s">
        <v>33</v>
      </c>
      <c r="AX493" s="13" t="s">
        <v>72</v>
      </c>
      <c r="AY493" s="203" t="s">
        <v>145</v>
      </c>
    </row>
    <row r="494" spans="1:65" s="14" customFormat="1" ht="11.25">
      <c r="B494" s="204"/>
      <c r="C494" s="205"/>
      <c r="D494" s="194" t="s">
        <v>161</v>
      </c>
      <c r="E494" s="206" t="s">
        <v>19</v>
      </c>
      <c r="F494" s="207" t="s">
        <v>698</v>
      </c>
      <c r="G494" s="205"/>
      <c r="H494" s="206" t="s">
        <v>19</v>
      </c>
      <c r="I494" s="208"/>
      <c r="J494" s="205"/>
      <c r="K494" s="205"/>
      <c r="L494" s="209"/>
      <c r="M494" s="210"/>
      <c r="N494" s="211"/>
      <c r="O494" s="211"/>
      <c r="P494" s="211"/>
      <c r="Q494" s="211"/>
      <c r="R494" s="211"/>
      <c r="S494" s="211"/>
      <c r="T494" s="212"/>
      <c r="AT494" s="213" t="s">
        <v>161</v>
      </c>
      <c r="AU494" s="213" t="s">
        <v>82</v>
      </c>
      <c r="AV494" s="14" t="s">
        <v>80</v>
      </c>
      <c r="AW494" s="14" t="s">
        <v>33</v>
      </c>
      <c r="AX494" s="14" t="s">
        <v>72</v>
      </c>
      <c r="AY494" s="213" t="s">
        <v>145</v>
      </c>
    </row>
    <row r="495" spans="1:65" s="13" customFormat="1" ht="11.25">
      <c r="B495" s="192"/>
      <c r="C495" s="193"/>
      <c r="D495" s="194" t="s">
        <v>161</v>
      </c>
      <c r="E495" s="195" t="s">
        <v>19</v>
      </c>
      <c r="F495" s="196" t="s">
        <v>699</v>
      </c>
      <c r="G495" s="193"/>
      <c r="H495" s="197">
        <v>4</v>
      </c>
      <c r="I495" s="198"/>
      <c r="J495" s="193"/>
      <c r="K495" s="193"/>
      <c r="L495" s="199"/>
      <c r="M495" s="200"/>
      <c r="N495" s="201"/>
      <c r="O495" s="201"/>
      <c r="P495" s="201"/>
      <c r="Q495" s="201"/>
      <c r="R495" s="201"/>
      <c r="S495" s="201"/>
      <c r="T495" s="202"/>
      <c r="AT495" s="203" t="s">
        <v>161</v>
      </c>
      <c r="AU495" s="203" t="s">
        <v>82</v>
      </c>
      <c r="AV495" s="13" t="s">
        <v>82</v>
      </c>
      <c r="AW495" s="13" t="s">
        <v>33</v>
      </c>
      <c r="AX495" s="13" t="s">
        <v>72</v>
      </c>
      <c r="AY495" s="203" t="s">
        <v>145</v>
      </c>
    </row>
    <row r="496" spans="1:65" s="14" customFormat="1" ht="11.25">
      <c r="B496" s="204"/>
      <c r="C496" s="205"/>
      <c r="D496" s="194" t="s">
        <v>161</v>
      </c>
      <c r="E496" s="206" t="s">
        <v>19</v>
      </c>
      <c r="F496" s="207" t="s">
        <v>919</v>
      </c>
      <c r="G496" s="205"/>
      <c r="H496" s="206" t="s">
        <v>19</v>
      </c>
      <c r="I496" s="208"/>
      <c r="J496" s="205"/>
      <c r="K496" s="205"/>
      <c r="L496" s="209"/>
      <c r="M496" s="210"/>
      <c r="N496" s="211"/>
      <c r="O496" s="211"/>
      <c r="P496" s="211"/>
      <c r="Q496" s="211"/>
      <c r="R496" s="211"/>
      <c r="S496" s="211"/>
      <c r="T496" s="212"/>
      <c r="AT496" s="213" t="s">
        <v>161</v>
      </c>
      <c r="AU496" s="213" t="s">
        <v>82</v>
      </c>
      <c r="AV496" s="14" t="s">
        <v>80</v>
      </c>
      <c r="AW496" s="14" t="s">
        <v>33</v>
      </c>
      <c r="AX496" s="14" t="s">
        <v>72</v>
      </c>
      <c r="AY496" s="213" t="s">
        <v>145</v>
      </c>
    </row>
    <row r="497" spans="1:65" s="13" customFormat="1" ht="11.25">
      <c r="B497" s="192"/>
      <c r="C497" s="193"/>
      <c r="D497" s="194" t="s">
        <v>161</v>
      </c>
      <c r="E497" s="195" t="s">
        <v>19</v>
      </c>
      <c r="F497" s="196" t="s">
        <v>920</v>
      </c>
      <c r="G497" s="193"/>
      <c r="H497" s="197">
        <v>2</v>
      </c>
      <c r="I497" s="198"/>
      <c r="J497" s="193"/>
      <c r="K497" s="193"/>
      <c r="L497" s="199"/>
      <c r="M497" s="200"/>
      <c r="N497" s="201"/>
      <c r="O497" s="201"/>
      <c r="P497" s="201"/>
      <c r="Q497" s="201"/>
      <c r="R497" s="201"/>
      <c r="S497" s="201"/>
      <c r="T497" s="202"/>
      <c r="AT497" s="203" t="s">
        <v>161</v>
      </c>
      <c r="AU497" s="203" t="s">
        <v>82</v>
      </c>
      <c r="AV497" s="13" t="s">
        <v>82</v>
      </c>
      <c r="AW497" s="13" t="s">
        <v>33</v>
      </c>
      <c r="AX497" s="13" t="s">
        <v>72</v>
      </c>
      <c r="AY497" s="203" t="s">
        <v>145</v>
      </c>
    </row>
    <row r="498" spans="1:65" s="15" customFormat="1" ht="11.25">
      <c r="B498" s="214"/>
      <c r="C498" s="215"/>
      <c r="D498" s="194" t="s">
        <v>161</v>
      </c>
      <c r="E498" s="216" t="s">
        <v>19</v>
      </c>
      <c r="F498" s="217" t="s">
        <v>176</v>
      </c>
      <c r="G498" s="215"/>
      <c r="H498" s="218">
        <v>10</v>
      </c>
      <c r="I498" s="219"/>
      <c r="J498" s="215"/>
      <c r="K498" s="215"/>
      <c r="L498" s="220"/>
      <c r="M498" s="221"/>
      <c r="N498" s="222"/>
      <c r="O498" s="222"/>
      <c r="P498" s="222"/>
      <c r="Q498" s="222"/>
      <c r="R498" s="222"/>
      <c r="S498" s="222"/>
      <c r="T498" s="223"/>
      <c r="AT498" s="224" t="s">
        <v>161</v>
      </c>
      <c r="AU498" s="224" t="s">
        <v>82</v>
      </c>
      <c r="AV498" s="15" t="s">
        <v>152</v>
      </c>
      <c r="AW498" s="15" t="s">
        <v>33</v>
      </c>
      <c r="AX498" s="15" t="s">
        <v>80</v>
      </c>
      <c r="AY498" s="224" t="s">
        <v>145</v>
      </c>
    </row>
    <row r="499" spans="1:65" s="2" customFormat="1" ht="21.75" customHeight="1">
      <c r="A499" s="35"/>
      <c r="B499" s="36"/>
      <c r="C499" s="228" t="s">
        <v>921</v>
      </c>
      <c r="D499" s="228" t="s">
        <v>462</v>
      </c>
      <c r="E499" s="229" t="s">
        <v>922</v>
      </c>
      <c r="F499" s="230" t="s">
        <v>923</v>
      </c>
      <c r="G499" s="231" t="s">
        <v>226</v>
      </c>
      <c r="H499" s="232">
        <v>1</v>
      </c>
      <c r="I499" s="233"/>
      <c r="J499" s="234">
        <f>ROUND(I499*H499,2)</f>
        <v>0</v>
      </c>
      <c r="K499" s="230" t="s">
        <v>19</v>
      </c>
      <c r="L499" s="235"/>
      <c r="M499" s="236" t="s">
        <v>19</v>
      </c>
      <c r="N499" s="237" t="s">
        <v>43</v>
      </c>
      <c r="O499" s="65"/>
      <c r="P499" s="183">
        <f>O499*H499</f>
        <v>0</v>
      </c>
      <c r="Q499" s="183">
        <v>1.7500000000000002E-2</v>
      </c>
      <c r="R499" s="183">
        <f>Q499*H499</f>
        <v>1.7500000000000002E-2</v>
      </c>
      <c r="S499" s="183">
        <v>0</v>
      </c>
      <c r="T499" s="184">
        <f>S499*H499</f>
        <v>0</v>
      </c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R499" s="185" t="s">
        <v>556</v>
      </c>
      <c r="AT499" s="185" t="s">
        <v>462</v>
      </c>
      <c r="AU499" s="185" t="s">
        <v>82</v>
      </c>
      <c r="AY499" s="18" t="s">
        <v>145</v>
      </c>
      <c r="BE499" s="186">
        <f>IF(N499="základní",J499,0)</f>
        <v>0</v>
      </c>
      <c r="BF499" s="186">
        <f>IF(N499="snížená",J499,0)</f>
        <v>0</v>
      </c>
      <c r="BG499" s="186">
        <f>IF(N499="zákl. přenesená",J499,0)</f>
        <v>0</v>
      </c>
      <c r="BH499" s="186">
        <f>IF(N499="sníž. přenesená",J499,0)</f>
        <v>0</v>
      </c>
      <c r="BI499" s="186">
        <f>IF(N499="nulová",J499,0)</f>
        <v>0</v>
      </c>
      <c r="BJ499" s="18" t="s">
        <v>80</v>
      </c>
      <c r="BK499" s="186">
        <f>ROUND(I499*H499,2)</f>
        <v>0</v>
      </c>
      <c r="BL499" s="18" t="s">
        <v>265</v>
      </c>
      <c r="BM499" s="185" t="s">
        <v>924</v>
      </c>
    </row>
    <row r="500" spans="1:65" s="14" customFormat="1" ht="11.25">
      <c r="B500" s="204"/>
      <c r="C500" s="205"/>
      <c r="D500" s="194" t="s">
        <v>161</v>
      </c>
      <c r="E500" s="206" t="s">
        <v>19</v>
      </c>
      <c r="F500" s="207" t="s">
        <v>695</v>
      </c>
      <c r="G500" s="205"/>
      <c r="H500" s="206" t="s">
        <v>19</v>
      </c>
      <c r="I500" s="208"/>
      <c r="J500" s="205"/>
      <c r="K500" s="205"/>
      <c r="L500" s="209"/>
      <c r="M500" s="210"/>
      <c r="N500" s="211"/>
      <c r="O500" s="211"/>
      <c r="P500" s="211"/>
      <c r="Q500" s="211"/>
      <c r="R500" s="211"/>
      <c r="S500" s="211"/>
      <c r="T500" s="212"/>
      <c r="AT500" s="213" t="s">
        <v>161</v>
      </c>
      <c r="AU500" s="213" t="s">
        <v>82</v>
      </c>
      <c r="AV500" s="14" t="s">
        <v>80</v>
      </c>
      <c r="AW500" s="14" t="s">
        <v>33</v>
      </c>
      <c r="AX500" s="14" t="s">
        <v>72</v>
      </c>
      <c r="AY500" s="213" t="s">
        <v>145</v>
      </c>
    </row>
    <row r="501" spans="1:65" s="13" customFormat="1" ht="11.25">
      <c r="B501" s="192"/>
      <c r="C501" s="193"/>
      <c r="D501" s="194" t="s">
        <v>161</v>
      </c>
      <c r="E501" s="195" t="s">
        <v>19</v>
      </c>
      <c r="F501" s="196" t="s">
        <v>80</v>
      </c>
      <c r="G501" s="193"/>
      <c r="H501" s="197">
        <v>1</v>
      </c>
      <c r="I501" s="198"/>
      <c r="J501" s="193"/>
      <c r="K501" s="193"/>
      <c r="L501" s="199"/>
      <c r="M501" s="200"/>
      <c r="N501" s="201"/>
      <c r="O501" s="201"/>
      <c r="P501" s="201"/>
      <c r="Q501" s="201"/>
      <c r="R501" s="201"/>
      <c r="S501" s="201"/>
      <c r="T501" s="202"/>
      <c r="AT501" s="203" t="s">
        <v>161</v>
      </c>
      <c r="AU501" s="203" t="s">
        <v>82</v>
      </c>
      <c r="AV501" s="13" t="s">
        <v>82</v>
      </c>
      <c r="AW501" s="13" t="s">
        <v>33</v>
      </c>
      <c r="AX501" s="13" t="s">
        <v>80</v>
      </c>
      <c r="AY501" s="203" t="s">
        <v>145</v>
      </c>
    </row>
    <row r="502" spans="1:65" s="2" customFormat="1" ht="21.75" customHeight="1">
      <c r="A502" s="35"/>
      <c r="B502" s="36"/>
      <c r="C502" s="228" t="s">
        <v>925</v>
      </c>
      <c r="D502" s="228" t="s">
        <v>462</v>
      </c>
      <c r="E502" s="229" t="s">
        <v>926</v>
      </c>
      <c r="F502" s="230" t="s">
        <v>927</v>
      </c>
      <c r="G502" s="231" t="s">
        <v>226</v>
      </c>
      <c r="H502" s="232">
        <v>3</v>
      </c>
      <c r="I502" s="233"/>
      <c r="J502" s="234">
        <f>ROUND(I502*H502,2)</f>
        <v>0</v>
      </c>
      <c r="K502" s="230" t="s">
        <v>19</v>
      </c>
      <c r="L502" s="235"/>
      <c r="M502" s="236" t="s">
        <v>19</v>
      </c>
      <c r="N502" s="237" t="s">
        <v>43</v>
      </c>
      <c r="O502" s="65"/>
      <c r="P502" s="183">
        <f>O502*H502</f>
        <v>0</v>
      </c>
      <c r="Q502" s="183">
        <v>1.7500000000000002E-2</v>
      </c>
      <c r="R502" s="183">
        <f>Q502*H502</f>
        <v>5.2500000000000005E-2</v>
      </c>
      <c r="S502" s="183">
        <v>0</v>
      </c>
      <c r="T502" s="184">
        <f>S502*H502</f>
        <v>0</v>
      </c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R502" s="185" t="s">
        <v>556</v>
      </c>
      <c r="AT502" s="185" t="s">
        <v>462</v>
      </c>
      <c r="AU502" s="185" t="s">
        <v>82</v>
      </c>
      <c r="AY502" s="18" t="s">
        <v>145</v>
      </c>
      <c r="BE502" s="186">
        <f>IF(N502="základní",J502,0)</f>
        <v>0</v>
      </c>
      <c r="BF502" s="186">
        <f>IF(N502="snížená",J502,0)</f>
        <v>0</v>
      </c>
      <c r="BG502" s="186">
        <f>IF(N502="zákl. přenesená",J502,0)</f>
        <v>0</v>
      </c>
      <c r="BH502" s="186">
        <f>IF(N502="sníž. přenesená",J502,0)</f>
        <v>0</v>
      </c>
      <c r="BI502" s="186">
        <f>IF(N502="nulová",J502,0)</f>
        <v>0</v>
      </c>
      <c r="BJ502" s="18" t="s">
        <v>80</v>
      </c>
      <c r="BK502" s="186">
        <f>ROUND(I502*H502,2)</f>
        <v>0</v>
      </c>
      <c r="BL502" s="18" t="s">
        <v>265</v>
      </c>
      <c r="BM502" s="185" t="s">
        <v>928</v>
      </c>
    </row>
    <row r="503" spans="1:65" s="14" customFormat="1" ht="11.25">
      <c r="B503" s="204"/>
      <c r="C503" s="205"/>
      <c r="D503" s="194" t="s">
        <v>161</v>
      </c>
      <c r="E503" s="206" t="s">
        <v>19</v>
      </c>
      <c r="F503" s="207" t="s">
        <v>696</v>
      </c>
      <c r="G503" s="205"/>
      <c r="H503" s="206" t="s">
        <v>19</v>
      </c>
      <c r="I503" s="208"/>
      <c r="J503" s="205"/>
      <c r="K503" s="205"/>
      <c r="L503" s="209"/>
      <c r="M503" s="210"/>
      <c r="N503" s="211"/>
      <c r="O503" s="211"/>
      <c r="P503" s="211"/>
      <c r="Q503" s="211"/>
      <c r="R503" s="211"/>
      <c r="S503" s="211"/>
      <c r="T503" s="212"/>
      <c r="AT503" s="213" t="s">
        <v>161</v>
      </c>
      <c r="AU503" s="213" t="s">
        <v>82</v>
      </c>
      <c r="AV503" s="14" t="s">
        <v>80</v>
      </c>
      <c r="AW503" s="14" t="s">
        <v>33</v>
      </c>
      <c r="AX503" s="14" t="s">
        <v>72</v>
      </c>
      <c r="AY503" s="213" t="s">
        <v>145</v>
      </c>
    </row>
    <row r="504" spans="1:65" s="13" customFormat="1" ht="11.25">
      <c r="B504" s="192"/>
      <c r="C504" s="193"/>
      <c r="D504" s="194" t="s">
        <v>161</v>
      </c>
      <c r="E504" s="195" t="s">
        <v>19</v>
      </c>
      <c r="F504" s="196" t="s">
        <v>697</v>
      </c>
      <c r="G504" s="193"/>
      <c r="H504" s="197">
        <v>3</v>
      </c>
      <c r="I504" s="198"/>
      <c r="J504" s="193"/>
      <c r="K504" s="193"/>
      <c r="L504" s="199"/>
      <c r="M504" s="200"/>
      <c r="N504" s="201"/>
      <c r="O504" s="201"/>
      <c r="P504" s="201"/>
      <c r="Q504" s="201"/>
      <c r="R504" s="201"/>
      <c r="S504" s="201"/>
      <c r="T504" s="202"/>
      <c r="AT504" s="203" t="s">
        <v>161</v>
      </c>
      <c r="AU504" s="203" t="s">
        <v>82</v>
      </c>
      <c r="AV504" s="13" t="s">
        <v>82</v>
      </c>
      <c r="AW504" s="13" t="s">
        <v>33</v>
      </c>
      <c r="AX504" s="13" t="s">
        <v>80</v>
      </c>
      <c r="AY504" s="203" t="s">
        <v>145</v>
      </c>
    </row>
    <row r="505" spans="1:65" s="2" customFormat="1" ht="24.2" customHeight="1">
      <c r="A505" s="35"/>
      <c r="B505" s="36"/>
      <c r="C505" s="228" t="s">
        <v>929</v>
      </c>
      <c r="D505" s="228" t="s">
        <v>462</v>
      </c>
      <c r="E505" s="229" t="s">
        <v>930</v>
      </c>
      <c r="F505" s="230" t="s">
        <v>931</v>
      </c>
      <c r="G505" s="231" t="s">
        <v>226</v>
      </c>
      <c r="H505" s="232">
        <v>4</v>
      </c>
      <c r="I505" s="233"/>
      <c r="J505" s="234">
        <f>ROUND(I505*H505,2)</f>
        <v>0</v>
      </c>
      <c r="K505" s="230" t="s">
        <v>19</v>
      </c>
      <c r="L505" s="235"/>
      <c r="M505" s="236" t="s">
        <v>19</v>
      </c>
      <c r="N505" s="237" t="s">
        <v>43</v>
      </c>
      <c r="O505" s="65"/>
      <c r="P505" s="183">
        <f>O505*H505</f>
        <v>0</v>
      </c>
      <c r="Q505" s="183">
        <v>1.7500000000000002E-2</v>
      </c>
      <c r="R505" s="183">
        <f>Q505*H505</f>
        <v>7.0000000000000007E-2</v>
      </c>
      <c r="S505" s="183">
        <v>0</v>
      </c>
      <c r="T505" s="184">
        <f>S505*H505</f>
        <v>0</v>
      </c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R505" s="185" t="s">
        <v>556</v>
      </c>
      <c r="AT505" s="185" t="s">
        <v>462</v>
      </c>
      <c r="AU505" s="185" t="s">
        <v>82</v>
      </c>
      <c r="AY505" s="18" t="s">
        <v>145</v>
      </c>
      <c r="BE505" s="186">
        <f>IF(N505="základní",J505,0)</f>
        <v>0</v>
      </c>
      <c r="BF505" s="186">
        <f>IF(N505="snížená",J505,0)</f>
        <v>0</v>
      </c>
      <c r="BG505" s="186">
        <f>IF(N505="zákl. přenesená",J505,0)</f>
        <v>0</v>
      </c>
      <c r="BH505" s="186">
        <f>IF(N505="sníž. přenesená",J505,0)</f>
        <v>0</v>
      </c>
      <c r="BI505" s="186">
        <f>IF(N505="nulová",J505,0)</f>
        <v>0</v>
      </c>
      <c r="BJ505" s="18" t="s">
        <v>80</v>
      </c>
      <c r="BK505" s="186">
        <f>ROUND(I505*H505,2)</f>
        <v>0</v>
      </c>
      <c r="BL505" s="18" t="s">
        <v>265</v>
      </c>
      <c r="BM505" s="185" t="s">
        <v>932</v>
      </c>
    </row>
    <row r="506" spans="1:65" s="14" customFormat="1" ht="11.25">
      <c r="B506" s="204"/>
      <c r="C506" s="205"/>
      <c r="D506" s="194" t="s">
        <v>161</v>
      </c>
      <c r="E506" s="206" t="s">
        <v>19</v>
      </c>
      <c r="F506" s="207" t="s">
        <v>698</v>
      </c>
      <c r="G506" s="205"/>
      <c r="H506" s="206" t="s">
        <v>19</v>
      </c>
      <c r="I506" s="208"/>
      <c r="J506" s="205"/>
      <c r="K506" s="205"/>
      <c r="L506" s="209"/>
      <c r="M506" s="210"/>
      <c r="N506" s="211"/>
      <c r="O506" s="211"/>
      <c r="P506" s="211"/>
      <c r="Q506" s="211"/>
      <c r="R506" s="211"/>
      <c r="S506" s="211"/>
      <c r="T506" s="212"/>
      <c r="AT506" s="213" t="s">
        <v>161</v>
      </c>
      <c r="AU506" s="213" t="s">
        <v>82</v>
      </c>
      <c r="AV506" s="14" t="s">
        <v>80</v>
      </c>
      <c r="AW506" s="14" t="s">
        <v>33</v>
      </c>
      <c r="AX506" s="14" t="s">
        <v>72</v>
      </c>
      <c r="AY506" s="213" t="s">
        <v>145</v>
      </c>
    </row>
    <row r="507" spans="1:65" s="13" customFormat="1" ht="11.25">
      <c r="B507" s="192"/>
      <c r="C507" s="193"/>
      <c r="D507" s="194" t="s">
        <v>161</v>
      </c>
      <c r="E507" s="195" t="s">
        <v>19</v>
      </c>
      <c r="F507" s="196" t="s">
        <v>699</v>
      </c>
      <c r="G507" s="193"/>
      <c r="H507" s="197">
        <v>4</v>
      </c>
      <c r="I507" s="198"/>
      <c r="J507" s="193"/>
      <c r="K507" s="193"/>
      <c r="L507" s="199"/>
      <c r="M507" s="200"/>
      <c r="N507" s="201"/>
      <c r="O507" s="201"/>
      <c r="P507" s="201"/>
      <c r="Q507" s="201"/>
      <c r="R507" s="201"/>
      <c r="S507" s="201"/>
      <c r="T507" s="202"/>
      <c r="AT507" s="203" t="s">
        <v>161</v>
      </c>
      <c r="AU507" s="203" t="s">
        <v>82</v>
      </c>
      <c r="AV507" s="13" t="s">
        <v>82</v>
      </c>
      <c r="AW507" s="13" t="s">
        <v>33</v>
      </c>
      <c r="AX507" s="13" t="s">
        <v>80</v>
      </c>
      <c r="AY507" s="203" t="s">
        <v>145</v>
      </c>
    </row>
    <row r="508" spans="1:65" s="2" customFormat="1" ht="21.75" customHeight="1">
      <c r="A508" s="35"/>
      <c r="B508" s="36"/>
      <c r="C508" s="228" t="s">
        <v>933</v>
      </c>
      <c r="D508" s="228" t="s">
        <v>462</v>
      </c>
      <c r="E508" s="229" t="s">
        <v>934</v>
      </c>
      <c r="F508" s="230" t="s">
        <v>935</v>
      </c>
      <c r="G508" s="231" t="s">
        <v>226</v>
      </c>
      <c r="H508" s="232">
        <v>2</v>
      </c>
      <c r="I508" s="233"/>
      <c r="J508" s="234">
        <f>ROUND(I508*H508,2)</f>
        <v>0</v>
      </c>
      <c r="K508" s="230" t="s">
        <v>19</v>
      </c>
      <c r="L508" s="235"/>
      <c r="M508" s="236" t="s">
        <v>19</v>
      </c>
      <c r="N508" s="237" t="s">
        <v>43</v>
      </c>
      <c r="O508" s="65"/>
      <c r="P508" s="183">
        <f>O508*H508</f>
        <v>0</v>
      </c>
      <c r="Q508" s="183">
        <v>1.7500000000000002E-2</v>
      </c>
      <c r="R508" s="183">
        <f>Q508*H508</f>
        <v>3.5000000000000003E-2</v>
      </c>
      <c r="S508" s="183">
        <v>0</v>
      </c>
      <c r="T508" s="184">
        <f>S508*H508</f>
        <v>0</v>
      </c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R508" s="185" t="s">
        <v>556</v>
      </c>
      <c r="AT508" s="185" t="s">
        <v>462</v>
      </c>
      <c r="AU508" s="185" t="s">
        <v>82</v>
      </c>
      <c r="AY508" s="18" t="s">
        <v>145</v>
      </c>
      <c r="BE508" s="186">
        <f>IF(N508="základní",J508,0)</f>
        <v>0</v>
      </c>
      <c r="BF508" s="186">
        <f>IF(N508="snížená",J508,0)</f>
        <v>0</v>
      </c>
      <c r="BG508" s="186">
        <f>IF(N508="zákl. přenesená",J508,0)</f>
        <v>0</v>
      </c>
      <c r="BH508" s="186">
        <f>IF(N508="sníž. přenesená",J508,0)</f>
        <v>0</v>
      </c>
      <c r="BI508" s="186">
        <f>IF(N508="nulová",J508,0)</f>
        <v>0</v>
      </c>
      <c r="BJ508" s="18" t="s">
        <v>80</v>
      </c>
      <c r="BK508" s="186">
        <f>ROUND(I508*H508,2)</f>
        <v>0</v>
      </c>
      <c r="BL508" s="18" t="s">
        <v>265</v>
      </c>
      <c r="BM508" s="185" t="s">
        <v>936</v>
      </c>
    </row>
    <row r="509" spans="1:65" s="14" customFormat="1" ht="11.25">
      <c r="B509" s="204"/>
      <c r="C509" s="205"/>
      <c r="D509" s="194" t="s">
        <v>161</v>
      </c>
      <c r="E509" s="206" t="s">
        <v>19</v>
      </c>
      <c r="F509" s="207" t="s">
        <v>919</v>
      </c>
      <c r="G509" s="205"/>
      <c r="H509" s="206" t="s">
        <v>19</v>
      </c>
      <c r="I509" s="208"/>
      <c r="J509" s="205"/>
      <c r="K509" s="205"/>
      <c r="L509" s="209"/>
      <c r="M509" s="210"/>
      <c r="N509" s="211"/>
      <c r="O509" s="211"/>
      <c r="P509" s="211"/>
      <c r="Q509" s="211"/>
      <c r="R509" s="211"/>
      <c r="S509" s="211"/>
      <c r="T509" s="212"/>
      <c r="AT509" s="213" t="s">
        <v>161</v>
      </c>
      <c r="AU509" s="213" t="s">
        <v>82</v>
      </c>
      <c r="AV509" s="14" t="s">
        <v>80</v>
      </c>
      <c r="AW509" s="14" t="s">
        <v>33</v>
      </c>
      <c r="AX509" s="14" t="s">
        <v>72</v>
      </c>
      <c r="AY509" s="213" t="s">
        <v>145</v>
      </c>
    </row>
    <row r="510" spans="1:65" s="13" customFormat="1" ht="11.25">
      <c r="B510" s="192"/>
      <c r="C510" s="193"/>
      <c r="D510" s="194" t="s">
        <v>161</v>
      </c>
      <c r="E510" s="195" t="s">
        <v>19</v>
      </c>
      <c r="F510" s="196" t="s">
        <v>920</v>
      </c>
      <c r="G510" s="193"/>
      <c r="H510" s="197">
        <v>2</v>
      </c>
      <c r="I510" s="198"/>
      <c r="J510" s="193"/>
      <c r="K510" s="193"/>
      <c r="L510" s="199"/>
      <c r="M510" s="200"/>
      <c r="N510" s="201"/>
      <c r="O510" s="201"/>
      <c r="P510" s="201"/>
      <c r="Q510" s="201"/>
      <c r="R510" s="201"/>
      <c r="S510" s="201"/>
      <c r="T510" s="202"/>
      <c r="AT510" s="203" t="s">
        <v>161</v>
      </c>
      <c r="AU510" s="203" t="s">
        <v>82</v>
      </c>
      <c r="AV510" s="13" t="s">
        <v>82</v>
      </c>
      <c r="AW510" s="13" t="s">
        <v>33</v>
      </c>
      <c r="AX510" s="13" t="s">
        <v>80</v>
      </c>
      <c r="AY510" s="203" t="s">
        <v>145</v>
      </c>
    </row>
    <row r="511" spans="1:65" s="2" customFormat="1" ht="24.2" customHeight="1">
      <c r="A511" s="35"/>
      <c r="B511" s="36"/>
      <c r="C511" s="174" t="s">
        <v>937</v>
      </c>
      <c r="D511" s="174" t="s">
        <v>148</v>
      </c>
      <c r="E511" s="175" t="s">
        <v>938</v>
      </c>
      <c r="F511" s="176" t="s">
        <v>939</v>
      </c>
      <c r="G511" s="177" t="s">
        <v>226</v>
      </c>
      <c r="H511" s="178">
        <v>1</v>
      </c>
      <c r="I511" s="179"/>
      <c r="J511" s="180">
        <f>ROUND(I511*H511,2)</f>
        <v>0</v>
      </c>
      <c r="K511" s="176" t="s">
        <v>157</v>
      </c>
      <c r="L511" s="40"/>
      <c r="M511" s="181" t="s">
        <v>19</v>
      </c>
      <c r="N511" s="182" t="s">
        <v>43</v>
      </c>
      <c r="O511" s="65"/>
      <c r="P511" s="183">
        <f>O511*H511</f>
        <v>0</v>
      </c>
      <c r="Q511" s="183">
        <v>0</v>
      </c>
      <c r="R511" s="183">
        <f>Q511*H511</f>
        <v>0</v>
      </c>
      <c r="S511" s="183">
        <v>0</v>
      </c>
      <c r="T511" s="184">
        <f>S511*H511</f>
        <v>0</v>
      </c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R511" s="185" t="s">
        <v>265</v>
      </c>
      <c r="AT511" s="185" t="s">
        <v>148</v>
      </c>
      <c r="AU511" s="185" t="s">
        <v>82</v>
      </c>
      <c r="AY511" s="18" t="s">
        <v>145</v>
      </c>
      <c r="BE511" s="186">
        <f>IF(N511="základní",J511,0)</f>
        <v>0</v>
      </c>
      <c r="BF511" s="186">
        <f>IF(N511="snížená",J511,0)</f>
        <v>0</v>
      </c>
      <c r="BG511" s="186">
        <f>IF(N511="zákl. přenesená",J511,0)</f>
        <v>0</v>
      </c>
      <c r="BH511" s="186">
        <f>IF(N511="sníž. přenesená",J511,0)</f>
        <v>0</v>
      </c>
      <c r="BI511" s="186">
        <f>IF(N511="nulová",J511,0)</f>
        <v>0</v>
      </c>
      <c r="BJ511" s="18" t="s">
        <v>80</v>
      </c>
      <c r="BK511" s="186">
        <f>ROUND(I511*H511,2)</f>
        <v>0</v>
      </c>
      <c r="BL511" s="18" t="s">
        <v>265</v>
      </c>
      <c r="BM511" s="185" t="s">
        <v>940</v>
      </c>
    </row>
    <row r="512" spans="1:65" s="2" customFormat="1" ht="11.25">
      <c r="A512" s="35"/>
      <c r="B512" s="36"/>
      <c r="C512" s="37"/>
      <c r="D512" s="187" t="s">
        <v>159</v>
      </c>
      <c r="E512" s="37"/>
      <c r="F512" s="188" t="s">
        <v>941</v>
      </c>
      <c r="G512" s="37"/>
      <c r="H512" s="37"/>
      <c r="I512" s="189"/>
      <c r="J512" s="37"/>
      <c r="K512" s="37"/>
      <c r="L512" s="40"/>
      <c r="M512" s="190"/>
      <c r="N512" s="191"/>
      <c r="O512" s="65"/>
      <c r="P512" s="65"/>
      <c r="Q512" s="65"/>
      <c r="R512" s="65"/>
      <c r="S512" s="65"/>
      <c r="T512" s="66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T512" s="18" t="s">
        <v>159</v>
      </c>
      <c r="AU512" s="18" t="s">
        <v>82</v>
      </c>
    </row>
    <row r="513" spans="1:65" s="14" customFormat="1" ht="11.25">
      <c r="B513" s="204"/>
      <c r="C513" s="205"/>
      <c r="D513" s="194" t="s">
        <v>161</v>
      </c>
      <c r="E513" s="206" t="s">
        <v>19</v>
      </c>
      <c r="F513" s="207" t="s">
        <v>713</v>
      </c>
      <c r="G513" s="205"/>
      <c r="H513" s="206" t="s">
        <v>19</v>
      </c>
      <c r="I513" s="208"/>
      <c r="J513" s="205"/>
      <c r="K513" s="205"/>
      <c r="L513" s="209"/>
      <c r="M513" s="210"/>
      <c r="N513" s="211"/>
      <c r="O513" s="211"/>
      <c r="P513" s="211"/>
      <c r="Q513" s="211"/>
      <c r="R513" s="211"/>
      <c r="S513" s="211"/>
      <c r="T513" s="212"/>
      <c r="AT513" s="213" t="s">
        <v>161</v>
      </c>
      <c r="AU513" s="213" t="s">
        <v>82</v>
      </c>
      <c r="AV513" s="14" t="s">
        <v>80</v>
      </c>
      <c r="AW513" s="14" t="s">
        <v>33</v>
      </c>
      <c r="AX513" s="14" t="s">
        <v>72</v>
      </c>
      <c r="AY513" s="213" t="s">
        <v>145</v>
      </c>
    </row>
    <row r="514" spans="1:65" s="13" customFormat="1" ht="11.25">
      <c r="B514" s="192"/>
      <c r="C514" s="193"/>
      <c r="D514" s="194" t="s">
        <v>161</v>
      </c>
      <c r="E514" s="195" t="s">
        <v>19</v>
      </c>
      <c r="F514" s="196" t="s">
        <v>80</v>
      </c>
      <c r="G514" s="193"/>
      <c r="H514" s="197">
        <v>1</v>
      </c>
      <c r="I514" s="198"/>
      <c r="J514" s="193"/>
      <c r="K514" s="193"/>
      <c r="L514" s="199"/>
      <c r="M514" s="200"/>
      <c r="N514" s="201"/>
      <c r="O514" s="201"/>
      <c r="P514" s="201"/>
      <c r="Q514" s="201"/>
      <c r="R514" s="201"/>
      <c r="S514" s="201"/>
      <c r="T514" s="202"/>
      <c r="AT514" s="203" t="s">
        <v>161</v>
      </c>
      <c r="AU514" s="203" t="s">
        <v>82</v>
      </c>
      <c r="AV514" s="13" t="s">
        <v>82</v>
      </c>
      <c r="AW514" s="13" t="s">
        <v>33</v>
      </c>
      <c r="AX514" s="13" t="s">
        <v>80</v>
      </c>
      <c r="AY514" s="203" t="s">
        <v>145</v>
      </c>
    </row>
    <row r="515" spans="1:65" s="2" customFormat="1" ht="24.2" customHeight="1">
      <c r="A515" s="35"/>
      <c r="B515" s="36"/>
      <c r="C515" s="228" t="s">
        <v>942</v>
      </c>
      <c r="D515" s="228" t="s">
        <v>462</v>
      </c>
      <c r="E515" s="229" t="s">
        <v>943</v>
      </c>
      <c r="F515" s="230" t="s">
        <v>944</v>
      </c>
      <c r="G515" s="231" t="s">
        <v>226</v>
      </c>
      <c r="H515" s="232">
        <v>1</v>
      </c>
      <c r="I515" s="233"/>
      <c r="J515" s="234">
        <f t="shared" ref="J515:J520" si="0">ROUND(I515*H515,2)</f>
        <v>0</v>
      </c>
      <c r="K515" s="230" t="s">
        <v>19</v>
      </c>
      <c r="L515" s="235"/>
      <c r="M515" s="236" t="s">
        <v>19</v>
      </c>
      <c r="N515" s="237" t="s">
        <v>43</v>
      </c>
      <c r="O515" s="65"/>
      <c r="P515" s="183">
        <f t="shared" ref="P515:P520" si="1">O515*H515</f>
        <v>0</v>
      </c>
      <c r="Q515" s="183">
        <v>4.2999999999999997E-2</v>
      </c>
      <c r="R515" s="183">
        <f t="shared" ref="R515:R520" si="2">Q515*H515</f>
        <v>4.2999999999999997E-2</v>
      </c>
      <c r="S515" s="183">
        <v>0</v>
      </c>
      <c r="T515" s="184">
        <f t="shared" ref="T515:T520" si="3">S515*H515</f>
        <v>0</v>
      </c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R515" s="185" t="s">
        <v>556</v>
      </c>
      <c r="AT515" s="185" t="s">
        <v>462</v>
      </c>
      <c r="AU515" s="185" t="s">
        <v>82</v>
      </c>
      <c r="AY515" s="18" t="s">
        <v>145</v>
      </c>
      <c r="BE515" s="186">
        <f t="shared" ref="BE515:BE520" si="4">IF(N515="základní",J515,0)</f>
        <v>0</v>
      </c>
      <c r="BF515" s="186">
        <f t="shared" ref="BF515:BF520" si="5">IF(N515="snížená",J515,0)</f>
        <v>0</v>
      </c>
      <c r="BG515" s="186">
        <f t="shared" ref="BG515:BG520" si="6">IF(N515="zákl. přenesená",J515,0)</f>
        <v>0</v>
      </c>
      <c r="BH515" s="186">
        <f t="shared" ref="BH515:BH520" si="7">IF(N515="sníž. přenesená",J515,0)</f>
        <v>0</v>
      </c>
      <c r="BI515" s="186">
        <f t="shared" ref="BI515:BI520" si="8">IF(N515="nulová",J515,0)</f>
        <v>0</v>
      </c>
      <c r="BJ515" s="18" t="s">
        <v>80</v>
      </c>
      <c r="BK515" s="186">
        <f t="shared" ref="BK515:BK520" si="9">ROUND(I515*H515,2)</f>
        <v>0</v>
      </c>
      <c r="BL515" s="18" t="s">
        <v>265</v>
      </c>
      <c r="BM515" s="185" t="s">
        <v>945</v>
      </c>
    </row>
    <row r="516" spans="1:65" s="2" customFormat="1" ht="16.5" customHeight="1">
      <c r="A516" s="35"/>
      <c r="B516" s="36"/>
      <c r="C516" s="174" t="s">
        <v>946</v>
      </c>
      <c r="D516" s="174" t="s">
        <v>148</v>
      </c>
      <c r="E516" s="175" t="s">
        <v>947</v>
      </c>
      <c r="F516" s="176" t="s">
        <v>948</v>
      </c>
      <c r="G516" s="177" t="s">
        <v>949</v>
      </c>
      <c r="H516" s="178">
        <v>1</v>
      </c>
      <c r="I516" s="179"/>
      <c r="J516" s="180">
        <f t="shared" si="0"/>
        <v>0</v>
      </c>
      <c r="K516" s="176" t="s">
        <v>19</v>
      </c>
      <c r="L516" s="40"/>
      <c r="M516" s="181" t="s">
        <v>19</v>
      </c>
      <c r="N516" s="182" t="s">
        <v>43</v>
      </c>
      <c r="O516" s="65"/>
      <c r="P516" s="183">
        <f t="shared" si="1"/>
        <v>0</v>
      </c>
      <c r="Q516" s="183">
        <v>0</v>
      </c>
      <c r="R516" s="183">
        <f t="shared" si="2"/>
        <v>0</v>
      </c>
      <c r="S516" s="183">
        <v>0</v>
      </c>
      <c r="T516" s="184">
        <f t="shared" si="3"/>
        <v>0</v>
      </c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R516" s="185" t="s">
        <v>265</v>
      </c>
      <c r="AT516" s="185" t="s">
        <v>148</v>
      </c>
      <c r="AU516" s="185" t="s">
        <v>82</v>
      </c>
      <c r="AY516" s="18" t="s">
        <v>145</v>
      </c>
      <c r="BE516" s="186">
        <f t="shared" si="4"/>
        <v>0</v>
      </c>
      <c r="BF516" s="186">
        <f t="shared" si="5"/>
        <v>0</v>
      </c>
      <c r="BG516" s="186">
        <f t="shared" si="6"/>
        <v>0</v>
      </c>
      <c r="BH516" s="186">
        <f t="shared" si="7"/>
        <v>0</v>
      </c>
      <c r="BI516" s="186">
        <f t="shared" si="8"/>
        <v>0</v>
      </c>
      <c r="BJ516" s="18" t="s">
        <v>80</v>
      </c>
      <c r="BK516" s="186">
        <f t="shared" si="9"/>
        <v>0</v>
      </c>
      <c r="BL516" s="18" t="s">
        <v>265</v>
      </c>
      <c r="BM516" s="185" t="s">
        <v>950</v>
      </c>
    </row>
    <row r="517" spans="1:65" s="2" customFormat="1" ht="16.5" customHeight="1">
      <c r="A517" s="35"/>
      <c r="B517" s="36"/>
      <c r="C517" s="174" t="s">
        <v>951</v>
      </c>
      <c r="D517" s="174" t="s">
        <v>148</v>
      </c>
      <c r="E517" s="175" t="s">
        <v>952</v>
      </c>
      <c r="F517" s="176" t="s">
        <v>948</v>
      </c>
      <c r="G517" s="177" t="s">
        <v>949</v>
      </c>
      <c r="H517" s="178">
        <v>2</v>
      </c>
      <c r="I517" s="179"/>
      <c r="J517" s="180">
        <f t="shared" si="0"/>
        <v>0</v>
      </c>
      <c r="K517" s="176" t="s">
        <v>19</v>
      </c>
      <c r="L517" s="40"/>
      <c r="M517" s="181" t="s">
        <v>19</v>
      </c>
      <c r="N517" s="182" t="s">
        <v>43</v>
      </c>
      <c r="O517" s="65"/>
      <c r="P517" s="183">
        <f t="shared" si="1"/>
        <v>0</v>
      </c>
      <c r="Q517" s="183">
        <v>0</v>
      </c>
      <c r="R517" s="183">
        <f t="shared" si="2"/>
        <v>0</v>
      </c>
      <c r="S517" s="183">
        <v>0</v>
      </c>
      <c r="T517" s="184">
        <f t="shared" si="3"/>
        <v>0</v>
      </c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R517" s="185" t="s">
        <v>265</v>
      </c>
      <c r="AT517" s="185" t="s">
        <v>148</v>
      </c>
      <c r="AU517" s="185" t="s">
        <v>82</v>
      </c>
      <c r="AY517" s="18" t="s">
        <v>145</v>
      </c>
      <c r="BE517" s="186">
        <f t="shared" si="4"/>
        <v>0</v>
      </c>
      <c r="BF517" s="186">
        <f t="shared" si="5"/>
        <v>0</v>
      </c>
      <c r="BG517" s="186">
        <f t="shared" si="6"/>
        <v>0</v>
      </c>
      <c r="BH517" s="186">
        <f t="shared" si="7"/>
        <v>0</v>
      </c>
      <c r="BI517" s="186">
        <f t="shared" si="8"/>
        <v>0</v>
      </c>
      <c r="BJ517" s="18" t="s">
        <v>80</v>
      </c>
      <c r="BK517" s="186">
        <f t="shared" si="9"/>
        <v>0</v>
      </c>
      <c r="BL517" s="18" t="s">
        <v>265</v>
      </c>
      <c r="BM517" s="185" t="s">
        <v>953</v>
      </c>
    </row>
    <row r="518" spans="1:65" s="2" customFormat="1" ht="16.5" customHeight="1">
      <c r="A518" s="35"/>
      <c r="B518" s="36"/>
      <c r="C518" s="174" t="s">
        <v>954</v>
      </c>
      <c r="D518" s="174" t="s">
        <v>148</v>
      </c>
      <c r="E518" s="175" t="s">
        <v>955</v>
      </c>
      <c r="F518" s="176" t="s">
        <v>948</v>
      </c>
      <c r="G518" s="177" t="s">
        <v>949</v>
      </c>
      <c r="H518" s="178">
        <v>3</v>
      </c>
      <c r="I518" s="179"/>
      <c r="J518" s="180">
        <f t="shared" si="0"/>
        <v>0</v>
      </c>
      <c r="K518" s="176" t="s">
        <v>19</v>
      </c>
      <c r="L518" s="40"/>
      <c r="M518" s="181" t="s">
        <v>19</v>
      </c>
      <c r="N518" s="182" t="s">
        <v>43</v>
      </c>
      <c r="O518" s="65"/>
      <c r="P518" s="183">
        <f t="shared" si="1"/>
        <v>0</v>
      </c>
      <c r="Q518" s="183">
        <v>0</v>
      </c>
      <c r="R518" s="183">
        <f t="shared" si="2"/>
        <v>0</v>
      </c>
      <c r="S518" s="183">
        <v>0</v>
      </c>
      <c r="T518" s="184">
        <f t="shared" si="3"/>
        <v>0</v>
      </c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R518" s="185" t="s">
        <v>265</v>
      </c>
      <c r="AT518" s="185" t="s">
        <v>148</v>
      </c>
      <c r="AU518" s="185" t="s">
        <v>82</v>
      </c>
      <c r="AY518" s="18" t="s">
        <v>145</v>
      </c>
      <c r="BE518" s="186">
        <f t="shared" si="4"/>
        <v>0</v>
      </c>
      <c r="BF518" s="186">
        <f t="shared" si="5"/>
        <v>0</v>
      </c>
      <c r="BG518" s="186">
        <f t="shared" si="6"/>
        <v>0</v>
      </c>
      <c r="BH518" s="186">
        <f t="shared" si="7"/>
        <v>0</v>
      </c>
      <c r="BI518" s="186">
        <f t="shared" si="8"/>
        <v>0</v>
      </c>
      <c r="BJ518" s="18" t="s">
        <v>80</v>
      </c>
      <c r="BK518" s="186">
        <f t="shared" si="9"/>
        <v>0</v>
      </c>
      <c r="BL518" s="18" t="s">
        <v>265</v>
      </c>
      <c r="BM518" s="185" t="s">
        <v>956</v>
      </c>
    </row>
    <row r="519" spans="1:65" s="2" customFormat="1" ht="16.5" customHeight="1">
      <c r="A519" s="35"/>
      <c r="B519" s="36"/>
      <c r="C519" s="174" t="s">
        <v>957</v>
      </c>
      <c r="D519" s="174" t="s">
        <v>148</v>
      </c>
      <c r="E519" s="175" t="s">
        <v>958</v>
      </c>
      <c r="F519" s="176" t="s">
        <v>948</v>
      </c>
      <c r="G519" s="177" t="s">
        <v>949</v>
      </c>
      <c r="H519" s="178">
        <v>1</v>
      </c>
      <c r="I519" s="179"/>
      <c r="J519" s="180">
        <f t="shared" si="0"/>
        <v>0</v>
      </c>
      <c r="K519" s="176" t="s">
        <v>19</v>
      </c>
      <c r="L519" s="40"/>
      <c r="M519" s="181" t="s">
        <v>19</v>
      </c>
      <c r="N519" s="182" t="s">
        <v>43</v>
      </c>
      <c r="O519" s="65"/>
      <c r="P519" s="183">
        <f t="shared" si="1"/>
        <v>0</v>
      </c>
      <c r="Q519" s="183">
        <v>0</v>
      </c>
      <c r="R519" s="183">
        <f t="shared" si="2"/>
        <v>0</v>
      </c>
      <c r="S519" s="183">
        <v>0</v>
      </c>
      <c r="T519" s="184">
        <f t="shared" si="3"/>
        <v>0</v>
      </c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R519" s="185" t="s">
        <v>265</v>
      </c>
      <c r="AT519" s="185" t="s">
        <v>148</v>
      </c>
      <c r="AU519" s="185" t="s">
        <v>82</v>
      </c>
      <c r="AY519" s="18" t="s">
        <v>145</v>
      </c>
      <c r="BE519" s="186">
        <f t="shared" si="4"/>
        <v>0</v>
      </c>
      <c r="BF519" s="186">
        <f t="shared" si="5"/>
        <v>0</v>
      </c>
      <c r="BG519" s="186">
        <f t="shared" si="6"/>
        <v>0</v>
      </c>
      <c r="BH519" s="186">
        <f t="shared" si="7"/>
        <v>0</v>
      </c>
      <c r="BI519" s="186">
        <f t="shared" si="8"/>
        <v>0</v>
      </c>
      <c r="BJ519" s="18" t="s">
        <v>80</v>
      </c>
      <c r="BK519" s="186">
        <f t="shared" si="9"/>
        <v>0</v>
      </c>
      <c r="BL519" s="18" t="s">
        <v>265</v>
      </c>
      <c r="BM519" s="185" t="s">
        <v>959</v>
      </c>
    </row>
    <row r="520" spans="1:65" s="2" customFormat="1" ht="24.2" customHeight="1">
      <c r="A520" s="35"/>
      <c r="B520" s="36"/>
      <c r="C520" s="174" t="s">
        <v>960</v>
      </c>
      <c r="D520" s="174" t="s">
        <v>148</v>
      </c>
      <c r="E520" s="175" t="s">
        <v>961</v>
      </c>
      <c r="F520" s="176" t="s">
        <v>962</v>
      </c>
      <c r="G520" s="177" t="s">
        <v>226</v>
      </c>
      <c r="H520" s="178">
        <v>1</v>
      </c>
      <c r="I520" s="179"/>
      <c r="J520" s="180">
        <f t="shared" si="0"/>
        <v>0</v>
      </c>
      <c r="K520" s="176" t="s">
        <v>19</v>
      </c>
      <c r="L520" s="40"/>
      <c r="M520" s="181" t="s">
        <v>19</v>
      </c>
      <c r="N520" s="182" t="s">
        <v>43</v>
      </c>
      <c r="O520" s="65"/>
      <c r="P520" s="183">
        <f t="shared" si="1"/>
        <v>0</v>
      </c>
      <c r="Q520" s="183">
        <v>0</v>
      </c>
      <c r="R520" s="183">
        <f t="shared" si="2"/>
        <v>0</v>
      </c>
      <c r="S520" s="183">
        <v>0</v>
      </c>
      <c r="T520" s="184">
        <f t="shared" si="3"/>
        <v>0</v>
      </c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R520" s="185" t="s">
        <v>265</v>
      </c>
      <c r="AT520" s="185" t="s">
        <v>148</v>
      </c>
      <c r="AU520" s="185" t="s">
        <v>82</v>
      </c>
      <c r="AY520" s="18" t="s">
        <v>145</v>
      </c>
      <c r="BE520" s="186">
        <f t="shared" si="4"/>
        <v>0</v>
      </c>
      <c r="BF520" s="186">
        <f t="shared" si="5"/>
        <v>0</v>
      </c>
      <c r="BG520" s="186">
        <f t="shared" si="6"/>
        <v>0</v>
      </c>
      <c r="BH520" s="186">
        <f t="shared" si="7"/>
        <v>0</v>
      </c>
      <c r="BI520" s="186">
        <f t="shared" si="8"/>
        <v>0</v>
      </c>
      <c r="BJ520" s="18" t="s">
        <v>80</v>
      </c>
      <c r="BK520" s="186">
        <f t="shared" si="9"/>
        <v>0</v>
      </c>
      <c r="BL520" s="18" t="s">
        <v>265</v>
      </c>
      <c r="BM520" s="185" t="s">
        <v>963</v>
      </c>
    </row>
    <row r="521" spans="1:65" s="14" customFormat="1" ht="11.25">
      <c r="B521" s="204"/>
      <c r="C521" s="205"/>
      <c r="D521" s="194" t="s">
        <v>161</v>
      </c>
      <c r="E521" s="206" t="s">
        <v>19</v>
      </c>
      <c r="F521" s="207" t="s">
        <v>964</v>
      </c>
      <c r="G521" s="205"/>
      <c r="H521" s="206" t="s">
        <v>19</v>
      </c>
      <c r="I521" s="208"/>
      <c r="J521" s="205"/>
      <c r="K521" s="205"/>
      <c r="L521" s="209"/>
      <c r="M521" s="210"/>
      <c r="N521" s="211"/>
      <c r="O521" s="211"/>
      <c r="P521" s="211"/>
      <c r="Q521" s="211"/>
      <c r="R521" s="211"/>
      <c r="S521" s="211"/>
      <c r="T521" s="212"/>
      <c r="AT521" s="213" t="s">
        <v>161</v>
      </c>
      <c r="AU521" s="213" t="s">
        <v>82</v>
      </c>
      <c r="AV521" s="14" t="s">
        <v>80</v>
      </c>
      <c r="AW521" s="14" t="s">
        <v>33</v>
      </c>
      <c r="AX521" s="14" t="s">
        <v>72</v>
      </c>
      <c r="AY521" s="213" t="s">
        <v>145</v>
      </c>
    </row>
    <row r="522" spans="1:65" s="13" customFormat="1" ht="11.25">
      <c r="B522" s="192"/>
      <c r="C522" s="193"/>
      <c r="D522" s="194" t="s">
        <v>161</v>
      </c>
      <c r="E522" s="195" t="s">
        <v>19</v>
      </c>
      <c r="F522" s="196" t="s">
        <v>80</v>
      </c>
      <c r="G522" s="193"/>
      <c r="H522" s="197">
        <v>1</v>
      </c>
      <c r="I522" s="198"/>
      <c r="J522" s="193"/>
      <c r="K522" s="193"/>
      <c r="L522" s="199"/>
      <c r="M522" s="200"/>
      <c r="N522" s="201"/>
      <c r="O522" s="201"/>
      <c r="P522" s="201"/>
      <c r="Q522" s="201"/>
      <c r="R522" s="201"/>
      <c r="S522" s="201"/>
      <c r="T522" s="202"/>
      <c r="AT522" s="203" t="s">
        <v>161</v>
      </c>
      <c r="AU522" s="203" t="s">
        <v>82</v>
      </c>
      <c r="AV522" s="13" t="s">
        <v>82</v>
      </c>
      <c r="AW522" s="13" t="s">
        <v>33</v>
      </c>
      <c r="AX522" s="13" t="s">
        <v>80</v>
      </c>
      <c r="AY522" s="203" t="s">
        <v>145</v>
      </c>
    </row>
    <row r="523" spans="1:65" s="2" customFormat="1" ht="24.2" customHeight="1">
      <c r="A523" s="35"/>
      <c r="B523" s="36"/>
      <c r="C523" s="174" t="s">
        <v>965</v>
      </c>
      <c r="D523" s="174" t="s">
        <v>148</v>
      </c>
      <c r="E523" s="175" t="s">
        <v>966</v>
      </c>
      <c r="F523" s="176" t="s">
        <v>967</v>
      </c>
      <c r="G523" s="177" t="s">
        <v>226</v>
      </c>
      <c r="H523" s="178">
        <v>1</v>
      </c>
      <c r="I523" s="179"/>
      <c r="J523" s="180">
        <f>ROUND(I523*H523,2)</f>
        <v>0</v>
      </c>
      <c r="K523" s="176" t="s">
        <v>19</v>
      </c>
      <c r="L523" s="40"/>
      <c r="M523" s="181" t="s">
        <v>19</v>
      </c>
      <c r="N523" s="182" t="s">
        <v>43</v>
      </c>
      <c r="O523" s="65"/>
      <c r="P523" s="183">
        <f>O523*H523</f>
        <v>0</v>
      </c>
      <c r="Q523" s="183">
        <v>0</v>
      </c>
      <c r="R523" s="183">
        <f>Q523*H523</f>
        <v>0</v>
      </c>
      <c r="S523" s="183">
        <v>0</v>
      </c>
      <c r="T523" s="184">
        <f>S523*H523</f>
        <v>0</v>
      </c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R523" s="185" t="s">
        <v>265</v>
      </c>
      <c r="AT523" s="185" t="s">
        <v>148</v>
      </c>
      <c r="AU523" s="185" t="s">
        <v>82</v>
      </c>
      <c r="AY523" s="18" t="s">
        <v>145</v>
      </c>
      <c r="BE523" s="186">
        <f>IF(N523="základní",J523,0)</f>
        <v>0</v>
      </c>
      <c r="BF523" s="186">
        <f>IF(N523="snížená",J523,0)</f>
        <v>0</v>
      </c>
      <c r="BG523" s="186">
        <f>IF(N523="zákl. přenesená",J523,0)</f>
        <v>0</v>
      </c>
      <c r="BH523" s="186">
        <f>IF(N523="sníž. přenesená",J523,0)</f>
        <v>0</v>
      </c>
      <c r="BI523" s="186">
        <f>IF(N523="nulová",J523,0)</f>
        <v>0</v>
      </c>
      <c r="BJ523" s="18" t="s">
        <v>80</v>
      </c>
      <c r="BK523" s="186">
        <f>ROUND(I523*H523,2)</f>
        <v>0</v>
      </c>
      <c r="BL523" s="18" t="s">
        <v>265</v>
      </c>
      <c r="BM523" s="185" t="s">
        <v>968</v>
      </c>
    </row>
    <row r="524" spans="1:65" s="14" customFormat="1" ht="11.25">
      <c r="B524" s="204"/>
      <c r="C524" s="205"/>
      <c r="D524" s="194" t="s">
        <v>161</v>
      </c>
      <c r="E524" s="206" t="s">
        <v>19</v>
      </c>
      <c r="F524" s="207" t="s">
        <v>969</v>
      </c>
      <c r="G524" s="205"/>
      <c r="H524" s="206" t="s">
        <v>19</v>
      </c>
      <c r="I524" s="208"/>
      <c r="J524" s="205"/>
      <c r="K524" s="205"/>
      <c r="L524" s="209"/>
      <c r="M524" s="210"/>
      <c r="N524" s="211"/>
      <c r="O524" s="211"/>
      <c r="P524" s="211"/>
      <c r="Q524" s="211"/>
      <c r="R524" s="211"/>
      <c r="S524" s="211"/>
      <c r="T524" s="212"/>
      <c r="AT524" s="213" t="s">
        <v>161</v>
      </c>
      <c r="AU524" s="213" t="s">
        <v>82</v>
      </c>
      <c r="AV524" s="14" t="s">
        <v>80</v>
      </c>
      <c r="AW524" s="14" t="s">
        <v>33</v>
      </c>
      <c r="AX524" s="14" t="s">
        <v>72</v>
      </c>
      <c r="AY524" s="213" t="s">
        <v>145</v>
      </c>
    </row>
    <row r="525" spans="1:65" s="13" customFormat="1" ht="11.25">
      <c r="B525" s="192"/>
      <c r="C525" s="193"/>
      <c r="D525" s="194" t="s">
        <v>161</v>
      </c>
      <c r="E525" s="195" t="s">
        <v>19</v>
      </c>
      <c r="F525" s="196" t="s">
        <v>80</v>
      </c>
      <c r="G525" s="193"/>
      <c r="H525" s="197">
        <v>1</v>
      </c>
      <c r="I525" s="198"/>
      <c r="J525" s="193"/>
      <c r="K525" s="193"/>
      <c r="L525" s="199"/>
      <c r="M525" s="200"/>
      <c r="N525" s="201"/>
      <c r="O525" s="201"/>
      <c r="P525" s="201"/>
      <c r="Q525" s="201"/>
      <c r="R525" s="201"/>
      <c r="S525" s="201"/>
      <c r="T525" s="202"/>
      <c r="AT525" s="203" t="s">
        <v>161</v>
      </c>
      <c r="AU525" s="203" t="s">
        <v>82</v>
      </c>
      <c r="AV525" s="13" t="s">
        <v>82</v>
      </c>
      <c r="AW525" s="13" t="s">
        <v>33</v>
      </c>
      <c r="AX525" s="13" t="s">
        <v>80</v>
      </c>
      <c r="AY525" s="203" t="s">
        <v>145</v>
      </c>
    </row>
    <row r="526" spans="1:65" s="2" customFormat="1" ht="24.2" customHeight="1">
      <c r="A526" s="35"/>
      <c r="B526" s="36"/>
      <c r="C526" s="174" t="s">
        <v>970</v>
      </c>
      <c r="D526" s="174" t="s">
        <v>148</v>
      </c>
      <c r="E526" s="175" t="s">
        <v>971</v>
      </c>
      <c r="F526" s="176" t="s">
        <v>972</v>
      </c>
      <c r="G526" s="177" t="s">
        <v>226</v>
      </c>
      <c r="H526" s="178">
        <v>1</v>
      </c>
      <c r="I526" s="179"/>
      <c r="J526" s="180">
        <f>ROUND(I526*H526,2)</f>
        <v>0</v>
      </c>
      <c r="K526" s="176" t="s">
        <v>19</v>
      </c>
      <c r="L526" s="40"/>
      <c r="M526" s="181" t="s">
        <v>19</v>
      </c>
      <c r="N526" s="182" t="s">
        <v>43</v>
      </c>
      <c r="O526" s="65"/>
      <c r="P526" s="183">
        <f>O526*H526</f>
        <v>0</v>
      </c>
      <c r="Q526" s="183">
        <v>0</v>
      </c>
      <c r="R526" s="183">
        <f>Q526*H526</f>
        <v>0</v>
      </c>
      <c r="S526" s="183">
        <v>0</v>
      </c>
      <c r="T526" s="184">
        <f>S526*H526</f>
        <v>0</v>
      </c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R526" s="185" t="s">
        <v>265</v>
      </c>
      <c r="AT526" s="185" t="s">
        <v>148</v>
      </c>
      <c r="AU526" s="185" t="s">
        <v>82</v>
      </c>
      <c r="AY526" s="18" t="s">
        <v>145</v>
      </c>
      <c r="BE526" s="186">
        <f>IF(N526="základní",J526,0)</f>
        <v>0</v>
      </c>
      <c r="BF526" s="186">
        <f>IF(N526="snížená",J526,0)</f>
        <v>0</v>
      </c>
      <c r="BG526" s="186">
        <f>IF(N526="zákl. přenesená",J526,0)</f>
        <v>0</v>
      </c>
      <c r="BH526" s="186">
        <f>IF(N526="sníž. přenesená",J526,0)</f>
        <v>0</v>
      </c>
      <c r="BI526" s="186">
        <f>IF(N526="nulová",J526,0)</f>
        <v>0</v>
      </c>
      <c r="BJ526" s="18" t="s">
        <v>80</v>
      </c>
      <c r="BK526" s="186">
        <f>ROUND(I526*H526,2)</f>
        <v>0</v>
      </c>
      <c r="BL526" s="18" t="s">
        <v>265</v>
      </c>
      <c r="BM526" s="185" t="s">
        <v>973</v>
      </c>
    </row>
    <row r="527" spans="1:65" s="14" customFormat="1" ht="11.25">
      <c r="B527" s="204"/>
      <c r="C527" s="205"/>
      <c r="D527" s="194" t="s">
        <v>161</v>
      </c>
      <c r="E527" s="206" t="s">
        <v>19</v>
      </c>
      <c r="F527" s="207" t="s">
        <v>974</v>
      </c>
      <c r="G527" s="205"/>
      <c r="H527" s="206" t="s">
        <v>19</v>
      </c>
      <c r="I527" s="208"/>
      <c r="J527" s="205"/>
      <c r="K527" s="205"/>
      <c r="L527" s="209"/>
      <c r="M527" s="210"/>
      <c r="N527" s="211"/>
      <c r="O527" s="211"/>
      <c r="P527" s="211"/>
      <c r="Q527" s="211"/>
      <c r="R527" s="211"/>
      <c r="S527" s="211"/>
      <c r="T527" s="212"/>
      <c r="AT527" s="213" t="s">
        <v>161</v>
      </c>
      <c r="AU527" s="213" t="s">
        <v>82</v>
      </c>
      <c r="AV527" s="14" t="s">
        <v>80</v>
      </c>
      <c r="AW527" s="14" t="s">
        <v>33</v>
      </c>
      <c r="AX527" s="14" t="s">
        <v>72</v>
      </c>
      <c r="AY527" s="213" t="s">
        <v>145</v>
      </c>
    </row>
    <row r="528" spans="1:65" s="13" customFormat="1" ht="11.25">
      <c r="B528" s="192"/>
      <c r="C528" s="193"/>
      <c r="D528" s="194" t="s">
        <v>161</v>
      </c>
      <c r="E528" s="195" t="s">
        <v>19</v>
      </c>
      <c r="F528" s="196" t="s">
        <v>80</v>
      </c>
      <c r="G528" s="193"/>
      <c r="H528" s="197">
        <v>1</v>
      </c>
      <c r="I528" s="198"/>
      <c r="J528" s="193"/>
      <c r="K528" s="193"/>
      <c r="L528" s="199"/>
      <c r="M528" s="200"/>
      <c r="N528" s="201"/>
      <c r="O528" s="201"/>
      <c r="P528" s="201"/>
      <c r="Q528" s="201"/>
      <c r="R528" s="201"/>
      <c r="S528" s="201"/>
      <c r="T528" s="202"/>
      <c r="AT528" s="203" t="s">
        <v>161</v>
      </c>
      <c r="AU528" s="203" t="s">
        <v>82</v>
      </c>
      <c r="AV528" s="13" t="s">
        <v>82</v>
      </c>
      <c r="AW528" s="13" t="s">
        <v>33</v>
      </c>
      <c r="AX528" s="13" t="s">
        <v>80</v>
      </c>
      <c r="AY528" s="203" t="s">
        <v>145</v>
      </c>
    </row>
    <row r="529" spans="1:65" s="2" customFormat="1" ht="24.2" customHeight="1">
      <c r="A529" s="35"/>
      <c r="B529" s="36"/>
      <c r="C529" s="174" t="s">
        <v>975</v>
      </c>
      <c r="D529" s="174" t="s">
        <v>148</v>
      </c>
      <c r="E529" s="175" t="s">
        <v>976</v>
      </c>
      <c r="F529" s="176" t="s">
        <v>977</v>
      </c>
      <c r="G529" s="177" t="s">
        <v>226</v>
      </c>
      <c r="H529" s="178">
        <v>1</v>
      </c>
      <c r="I529" s="179"/>
      <c r="J529" s="180">
        <f>ROUND(I529*H529,2)</f>
        <v>0</v>
      </c>
      <c r="K529" s="176" t="s">
        <v>19</v>
      </c>
      <c r="L529" s="40"/>
      <c r="M529" s="181" t="s">
        <v>19</v>
      </c>
      <c r="N529" s="182" t="s">
        <v>43</v>
      </c>
      <c r="O529" s="65"/>
      <c r="P529" s="183">
        <f>O529*H529</f>
        <v>0</v>
      </c>
      <c r="Q529" s="183">
        <v>0</v>
      </c>
      <c r="R529" s="183">
        <f>Q529*H529</f>
        <v>0</v>
      </c>
      <c r="S529" s="183">
        <v>0</v>
      </c>
      <c r="T529" s="184">
        <f>S529*H529</f>
        <v>0</v>
      </c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R529" s="185" t="s">
        <v>265</v>
      </c>
      <c r="AT529" s="185" t="s">
        <v>148</v>
      </c>
      <c r="AU529" s="185" t="s">
        <v>82</v>
      </c>
      <c r="AY529" s="18" t="s">
        <v>145</v>
      </c>
      <c r="BE529" s="186">
        <f>IF(N529="základní",J529,0)</f>
        <v>0</v>
      </c>
      <c r="BF529" s="186">
        <f>IF(N529="snížená",J529,0)</f>
        <v>0</v>
      </c>
      <c r="BG529" s="186">
        <f>IF(N529="zákl. přenesená",J529,0)</f>
        <v>0</v>
      </c>
      <c r="BH529" s="186">
        <f>IF(N529="sníž. přenesená",J529,0)</f>
        <v>0</v>
      </c>
      <c r="BI529" s="186">
        <f>IF(N529="nulová",J529,0)</f>
        <v>0</v>
      </c>
      <c r="BJ529" s="18" t="s">
        <v>80</v>
      </c>
      <c r="BK529" s="186">
        <f>ROUND(I529*H529,2)</f>
        <v>0</v>
      </c>
      <c r="BL529" s="18" t="s">
        <v>265</v>
      </c>
      <c r="BM529" s="185" t="s">
        <v>978</v>
      </c>
    </row>
    <row r="530" spans="1:65" s="2" customFormat="1" ht="24.2" customHeight="1">
      <c r="A530" s="35"/>
      <c r="B530" s="36"/>
      <c r="C530" s="174" t="s">
        <v>979</v>
      </c>
      <c r="D530" s="174" t="s">
        <v>148</v>
      </c>
      <c r="E530" s="175" t="s">
        <v>980</v>
      </c>
      <c r="F530" s="176" t="s">
        <v>981</v>
      </c>
      <c r="G530" s="177" t="s">
        <v>802</v>
      </c>
      <c r="H530" s="238"/>
      <c r="I530" s="179"/>
      <c r="J530" s="180">
        <f>ROUND(I530*H530,2)</f>
        <v>0</v>
      </c>
      <c r="K530" s="176" t="s">
        <v>157</v>
      </c>
      <c r="L530" s="40"/>
      <c r="M530" s="181" t="s">
        <v>19</v>
      </c>
      <c r="N530" s="182" t="s">
        <v>43</v>
      </c>
      <c r="O530" s="65"/>
      <c r="P530" s="183">
        <f>O530*H530</f>
        <v>0</v>
      </c>
      <c r="Q530" s="183">
        <v>0</v>
      </c>
      <c r="R530" s="183">
        <f>Q530*H530</f>
        <v>0</v>
      </c>
      <c r="S530" s="183">
        <v>0</v>
      </c>
      <c r="T530" s="184">
        <f>S530*H530</f>
        <v>0</v>
      </c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R530" s="185" t="s">
        <v>265</v>
      </c>
      <c r="AT530" s="185" t="s">
        <v>148</v>
      </c>
      <c r="AU530" s="185" t="s">
        <v>82</v>
      </c>
      <c r="AY530" s="18" t="s">
        <v>145</v>
      </c>
      <c r="BE530" s="186">
        <f>IF(N530="základní",J530,0)</f>
        <v>0</v>
      </c>
      <c r="BF530" s="186">
        <f>IF(N530="snížená",J530,0)</f>
        <v>0</v>
      </c>
      <c r="BG530" s="186">
        <f>IF(N530="zákl. přenesená",J530,0)</f>
        <v>0</v>
      </c>
      <c r="BH530" s="186">
        <f>IF(N530="sníž. přenesená",J530,0)</f>
        <v>0</v>
      </c>
      <c r="BI530" s="186">
        <f>IF(N530="nulová",J530,0)</f>
        <v>0</v>
      </c>
      <c r="BJ530" s="18" t="s">
        <v>80</v>
      </c>
      <c r="BK530" s="186">
        <f>ROUND(I530*H530,2)</f>
        <v>0</v>
      </c>
      <c r="BL530" s="18" t="s">
        <v>265</v>
      </c>
      <c r="BM530" s="185" t="s">
        <v>982</v>
      </c>
    </row>
    <row r="531" spans="1:65" s="2" customFormat="1" ht="11.25">
      <c r="A531" s="35"/>
      <c r="B531" s="36"/>
      <c r="C531" s="37"/>
      <c r="D531" s="187" t="s">
        <v>159</v>
      </c>
      <c r="E531" s="37"/>
      <c r="F531" s="188" t="s">
        <v>983</v>
      </c>
      <c r="G531" s="37"/>
      <c r="H531" s="37"/>
      <c r="I531" s="189"/>
      <c r="J531" s="37"/>
      <c r="K531" s="37"/>
      <c r="L531" s="40"/>
      <c r="M531" s="190"/>
      <c r="N531" s="191"/>
      <c r="O531" s="65"/>
      <c r="P531" s="65"/>
      <c r="Q531" s="65"/>
      <c r="R531" s="65"/>
      <c r="S531" s="65"/>
      <c r="T531" s="66"/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T531" s="18" t="s">
        <v>159</v>
      </c>
      <c r="AU531" s="18" t="s">
        <v>82</v>
      </c>
    </row>
    <row r="532" spans="1:65" s="12" customFormat="1" ht="22.9" customHeight="1">
      <c r="B532" s="158"/>
      <c r="C532" s="159"/>
      <c r="D532" s="160" t="s">
        <v>71</v>
      </c>
      <c r="E532" s="172" t="s">
        <v>984</v>
      </c>
      <c r="F532" s="172" t="s">
        <v>985</v>
      </c>
      <c r="G532" s="159"/>
      <c r="H532" s="159"/>
      <c r="I532" s="162"/>
      <c r="J532" s="173">
        <f>BK532</f>
        <v>0</v>
      </c>
      <c r="K532" s="159"/>
      <c r="L532" s="164"/>
      <c r="M532" s="165"/>
      <c r="N532" s="166"/>
      <c r="O532" s="166"/>
      <c r="P532" s="167">
        <f>SUM(P533:P553)</f>
        <v>0</v>
      </c>
      <c r="Q532" s="166"/>
      <c r="R532" s="167">
        <f>SUM(R533:R553)</f>
        <v>0.374224</v>
      </c>
      <c r="S532" s="166"/>
      <c r="T532" s="168">
        <f>SUM(T533:T553)</f>
        <v>0</v>
      </c>
      <c r="AR532" s="169" t="s">
        <v>82</v>
      </c>
      <c r="AT532" s="170" t="s">
        <v>71</v>
      </c>
      <c r="AU532" s="170" t="s">
        <v>80</v>
      </c>
      <c r="AY532" s="169" t="s">
        <v>145</v>
      </c>
      <c r="BK532" s="171">
        <f>SUM(BK533:BK553)</f>
        <v>0</v>
      </c>
    </row>
    <row r="533" spans="1:65" s="2" customFormat="1" ht="16.5" customHeight="1">
      <c r="A533" s="35"/>
      <c r="B533" s="36"/>
      <c r="C533" s="174" t="s">
        <v>986</v>
      </c>
      <c r="D533" s="174" t="s">
        <v>148</v>
      </c>
      <c r="E533" s="175" t="s">
        <v>987</v>
      </c>
      <c r="F533" s="176" t="s">
        <v>988</v>
      </c>
      <c r="G533" s="177" t="s">
        <v>989</v>
      </c>
      <c r="H533" s="178">
        <v>323.48</v>
      </c>
      <c r="I533" s="179"/>
      <c r="J533" s="180">
        <f>ROUND(I533*H533,2)</f>
        <v>0</v>
      </c>
      <c r="K533" s="176" t="s">
        <v>19</v>
      </c>
      <c r="L533" s="40"/>
      <c r="M533" s="181" t="s">
        <v>19</v>
      </c>
      <c r="N533" s="182" t="s">
        <v>43</v>
      </c>
      <c r="O533" s="65"/>
      <c r="P533" s="183">
        <f>O533*H533</f>
        <v>0</v>
      </c>
      <c r="Q533" s="183">
        <v>0</v>
      </c>
      <c r="R533" s="183">
        <f>Q533*H533</f>
        <v>0</v>
      </c>
      <c r="S533" s="183">
        <v>0</v>
      </c>
      <c r="T533" s="184">
        <f>S533*H533</f>
        <v>0</v>
      </c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R533" s="185" t="s">
        <v>265</v>
      </c>
      <c r="AT533" s="185" t="s">
        <v>148</v>
      </c>
      <c r="AU533" s="185" t="s">
        <v>82</v>
      </c>
      <c r="AY533" s="18" t="s">
        <v>145</v>
      </c>
      <c r="BE533" s="186">
        <f>IF(N533="základní",J533,0)</f>
        <v>0</v>
      </c>
      <c r="BF533" s="186">
        <f>IF(N533="snížená",J533,0)</f>
        <v>0</v>
      </c>
      <c r="BG533" s="186">
        <f>IF(N533="zákl. přenesená",J533,0)</f>
        <v>0</v>
      </c>
      <c r="BH533" s="186">
        <f>IF(N533="sníž. přenesená",J533,0)</f>
        <v>0</v>
      </c>
      <c r="BI533" s="186">
        <f>IF(N533="nulová",J533,0)</f>
        <v>0</v>
      </c>
      <c r="BJ533" s="18" t="s">
        <v>80</v>
      </c>
      <c r="BK533" s="186">
        <f>ROUND(I533*H533,2)</f>
        <v>0</v>
      </c>
      <c r="BL533" s="18" t="s">
        <v>265</v>
      </c>
      <c r="BM533" s="185" t="s">
        <v>990</v>
      </c>
    </row>
    <row r="534" spans="1:65" s="13" customFormat="1" ht="11.25">
      <c r="B534" s="192"/>
      <c r="C534" s="193"/>
      <c r="D534" s="194" t="s">
        <v>161</v>
      </c>
      <c r="E534" s="195" t="s">
        <v>19</v>
      </c>
      <c r="F534" s="196" t="s">
        <v>991</v>
      </c>
      <c r="G534" s="193"/>
      <c r="H534" s="197">
        <v>323.48</v>
      </c>
      <c r="I534" s="198"/>
      <c r="J534" s="193"/>
      <c r="K534" s="193"/>
      <c r="L534" s="199"/>
      <c r="M534" s="200"/>
      <c r="N534" s="201"/>
      <c r="O534" s="201"/>
      <c r="P534" s="201"/>
      <c r="Q534" s="201"/>
      <c r="R534" s="201"/>
      <c r="S534" s="201"/>
      <c r="T534" s="202"/>
      <c r="AT534" s="203" t="s">
        <v>161</v>
      </c>
      <c r="AU534" s="203" t="s">
        <v>82</v>
      </c>
      <c r="AV534" s="13" t="s">
        <v>82</v>
      </c>
      <c r="AW534" s="13" t="s">
        <v>33</v>
      </c>
      <c r="AX534" s="13" t="s">
        <v>80</v>
      </c>
      <c r="AY534" s="203" t="s">
        <v>145</v>
      </c>
    </row>
    <row r="535" spans="1:65" s="2" customFormat="1" ht="16.5" customHeight="1">
      <c r="A535" s="35"/>
      <c r="B535" s="36"/>
      <c r="C535" s="174" t="s">
        <v>992</v>
      </c>
      <c r="D535" s="174" t="s">
        <v>148</v>
      </c>
      <c r="E535" s="175" t="s">
        <v>993</v>
      </c>
      <c r="F535" s="176" t="s">
        <v>994</v>
      </c>
      <c r="G535" s="177" t="s">
        <v>989</v>
      </c>
      <c r="H535" s="178">
        <v>187.6</v>
      </c>
      <c r="I535" s="179"/>
      <c r="J535" s="180">
        <f>ROUND(I535*H535,2)</f>
        <v>0</v>
      </c>
      <c r="K535" s="176" t="s">
        <v>157</v>
      </c>
      <c r="L535" s="40"/>
      <c r="M535" s="181" t="s">
        <v>19</v>
      </c>
      <c r="N535" s="182" t="s">
        <v>43</v>
      </c>
      <c r="O535" s="65"/>
      <c r="P535" s="183">
        <f>O535*H535</f>
        <v>0</v>
      </c>
      <c r="Q535" s="183">
        <v>5.0000000000000002E-5</v>
      </c>
      <c r="R535" s="183">
        <f>Q535*H535</f>
        <v>9.3799999999999994E-3</v>
      </c>
      <c r="S535" s="183">
        <v>0</v>
      </c>
      <c r="T535" s="184">
        <f>S535*H535</f>
        <v>0</v>
      </c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R535" s="185" t="s">
        <v>265</v>
      </c>
      <c r="AT535" s="185" t="s">
        <v>148</v>
      </c>
      <c r="AU535" s="185" t="s">
        <v>82</v>
      </c>
      <c r="AY535" s="18" t="s">
        <v>145</v>
      </c>
      <c r="BE535" s="186">
        <f>IF(N535="základní",J535,0)</f>
        <v>0</v>
      </c>
      <c r="BF535" s="186">
        <f>IF(N535="snížená",J535,0)</f>
        <v>0</v>
      </c>
      <c r="BG535" s="186">
        <f>IF(N535="zákl. přenesená",J535,0)</f>
        <v>0</v>
      </c>
      <c r="BH535" s="186">
        <f>IF(N535="sníž. přenesená",J535,0)</f>
        <v>0</v>
      </c>
      <c r="BI535" s="186">
        <f>IF(N535="nulová",J535,0)</f>
        <v>0</v>
      </c>
      <c r="BJ535" s="18" t="s">
        <v>80</v>
      </c>
      <c r="BK535" s="186">
        <f>ROUND(I535*H535,2)</f>
        <v>0</v>
      </c>
      <c r="BL535" s="18" t="s">
        <v>265</v>
      </c>
      <c r="BM535" s="185" t="s">
        <v>995</v>
      </c>
    </row>
    <row r="536" spans="1:65" s="2" customFormat="1" ht="11.25">
      <c r="A536" s="35"/>
      <c r="B536" s="36"/>
      <c r="C536" s="37"/>
      <c r="D536" s="187" t="s">
        <v>159</v>
      </c>
      <c r="E536" s="37"/>
      <c r="F536" s="188" t="s">
        <v>996</v>
      </c>
      <c r="G536" s="37"/>
      <c r="H536" s="37"/>
      <c r="I536" s="189"/>
      <c r="J536" s="37"/>
      <c r="K536" s="37"/>
      <c r="L536" s="40"/>
      <c r="M536" s="190"/>
      <c r="N536" s="191"/>
      <c r="O536" s="65"/>
      <c r="P536" s="65"/>
      <c r="Q536" s="65"/>
      <c r="R536" s="65"/>
      <c r="S536" s="65"/>
      <c r="T536" s="66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T536" s="18" t="s">
        <v>159</v>
      </c>
      <c r="AU536" s="18" t="s">
        <v>82</v>
      </c>
    </row>
    <row r="537" spans="1:65" s="14" customFormat="1" ht="11.25">
      <c r="B537" s="204"/>
      <c r="C537" s="205"/>
      <c r="D537" s="194" t="s">
        <v>161</v>
      </c>
      <c r="E537" s="206" t="s">
        <v>19</v>
      </c>
      <c r="F537" s="207" t="s">
        <v>997</v>
      </c>
      <c r="G537" s="205"/>
      <c r="H537" s="206" t="s">
        <v>19</v>
      </c>
      <c r="I537" s="208"/>
      <c r="J537" s="205"/>
      <c r="K537" s="205"/>
      <c r="L537" s="209"/>
      <c r="M537" s="210"/>
      <c r="N537" s="211"/>
      <c r="O537" s="211"/>
      <c r="P537" s="211"/>
      <c r="Q537" s="211"/>
      <c r="R537" s="211"/>
      <c r="S537" s="211"/>
      <c r="T537" s="212"/>
      <c r="AT537" s="213" t="s">
        <v>161</v>
      </c>
      <c r="AU537" s="213" t="s">
        <v>82</v>
      </c>
      <c r="AV537" s="14" t="s">
        <v>80</v>
      </c>
      <c r="AW537" s="14" t="s">
        <v>33</v>
      </c>
      <c r="AX537" s="14" t="s">
        <v>72</v>
      </c>
      <c r="AY537" s="213" t="s">
        <v>145</v>
      </c>
    </row>
    <row r="538" spans="1:65" s="13" customFormat="1" ht="11.25">
      <c r="B538" s="192"/>
      <c r="C538" s="193"/>
      <c r="D538" s="194" t="s">
        <v>161</v>
      </c>
      <c r="E538" s="195" t="s">
        <v>19</v>
      </c>
      <c r="F538" s="196" t="s">
        <v>998</v>
      </c>
      <c r="G538" s="193"/>
      <c r="H538" s="197">
        <v>187.6</v>
      </c>
      <c r="I538" s="198"/>
      <c r="J538" s="193"/>
      <c r="K538" s="193"/>
      <c r="L538" s="199"/>
      <c r="M538" s="200"/>
      <c r="N538" s="201"/>
      <c r="O538" s="201"/>
      <c r="P538" s="201"/>
      <c r="Q538" s="201"/>
      <c r="R538" s="201"/>
      <c r="S538" s="201"/>
      <c r="T538" s="202"/>
      <c r="AT538" s="203" t="s">
        <v>161</v>
      </c>
      <c r="AU538" s="203" t="s">
        <v>82</v>
      </c>
      <c r="AV538" s="13" t="s">
        <v>82</v>
      </c>
      <c r="AW538" s="13" t="s">
        <v>33</v>
      </c>
      <c r="AX538" s="13" t="s">
        <v>80</v>
      </c>
      <c r="AY538" s="203" t="s">
        <v>145</v>
      </c>
    </row>
    <row r="539" spans="1:65" s="2" customFormat="1" ht="16.5" customHeight="1">
      <c r="A539" s="35"/>
      <c r="B539" s="36"/>
      <c r="C539" s="228" t="s">
        <v>999</v>
      </c>
      <c r="D539" s="228" t="s">
        <v>462</v>
      </c>
      <c r="E539" s="229" t="s">
        <v>1000</v>
      </c>
      <c r="F539" s="230" t="s">
        <v>1001</v>
      </c>
      <c r="G539" s="231" t="s">
        <v>251</v>
      </c>
      <c r="H539" s="232">
        <v>0.20699999999999999</v>
      </c>
      <c r="I539" s="233"/>
      <c r="J539" s="234">
        <f>ROUND(I539*H539,2)</f>
        <v>0</v>
      </c>
      <c r="K539" s="230" t="s">
        <v>157</v>
      </c>
      <c r="L539" s="235"/>
      <c r="M539" s="236" t="s">
        <v>19</v>
      </c>
      <c r="N539" s="237" t="s">
        <v>43</v>
      </c>
      <c r="O539" s="65"/>
      <c r="P539" s="183">
        <f>O539*H539</f>
        <v>0</v>
      </c>
      <c r="Q539" s="183">
        <v>1</v>
      </c>
      <c r="R539" s="183">
        <f>Q539*H539</f>
        <v>0.20699999999999999</v>
      </c>
      <c r="S539" s="183">
        <v>0</v>
      </c>
      <c r="T539" s="184">
        <f>S539*H539</f>
        <v>0</v>
      </c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R539" s="185" t="s">
        <v>556</v>
      </c>
      <c r="AT539" s="185" t="s">
        <v>462</v>
      </c>
      <c r="AU539" s="185" t="s">
        <v>82</v>
      </c>
      <c r="AY539" s="18" t="s">
        <v>145</v>
      </c>
      <c r="BE539" s="186">
        <f>IF(N539="základní",J539,0)</f>
        <v>0</v>
      </c>
      <c r="BF539" s="186">
        <f>IF(N539="snížená",J539,0)</f>
        <v>0</v>
      </c>
      <c r="BG539" s="186">
        <f>IF(N539="zákl. přenesená",J539,0)</f>
        <v>0</v>
      </c>
      <c r="BH539" s="186">
        <f>IF(N539="sníž. přenesená",J539,0)</f>
        <v>0</v>
      </c>
      <c r="BI539" s="186">
        <f>IF(N539="nulová",J539,0)</f>
        <v>0</v>
      </c>
      <c r="BJ539" s="18" t="s">
        <v>80</v>
      </c>
      <c r="BK539" s="186">
        <f>ROUND(I539*H539,2)</f>
        <v>0</v>
      </c>
      <c r="BL539" s="18" t="s">
        <v>265</v>
      </c>
      <c r="BM539" s="185" t="s">
        <v>1002</v>
      </c>
    </row>
    <row r="540" spans="1:65" s="14" customFormat="1" ht="11.25">
      <c r="B540" s="204"/>
      <c r="C540" s="205"/>
      <c r="D540" s="194" t="s">
        <v>161</v>
      </c>
      <c r="E540" s="206" t="s">
        <v>19</v>
      </c>
      <c r="F540" s="207" t="s">
        <v>1003</v>
      </c>
      <c r="G540" s="205"/>
      <c r="H540" s="206" t="s">
        <v>19</v>
      </c>
      <c r="I540" s="208"/>
      <c r="J540" s="205"/>
      <c r="K540" s="205"/>
      <c r="L540" s="209"/>
      <c r="M540" s="210"/>
      <c r="N540" s="211"/>
      <c r="O540" s="211"/>
      <c r="P540" s="211"/>
      <c r="Q540" s="211"/>
      <c r="R540" s="211"/>
      <c r="S540" s="211"/>
      <c r="T540" s="212"/>
      <c r="AT540" s="213" t="s">
        <v>161</v>
      </c>
      <c r="AU540" s="213" t="s">
        <v>82</v>
      </c>
      <c r="AV540" s="14" t="s">
        <v>80</v>
      </c>
      <c r="AW540" s="14" t="s">
        <v>33</v>
      </c>
      <c r="AX540" s="14" t="s">
        <v>72</v>
      </c>
      <c r="AY540" s="213" t="s">
        <v>145</v>
      </c>
    </row>
    <row r="541" spans="1:65" s="13" customFormat="1" ht="11.25">
      <c r="B541" s="192"/>
      <c r="C541" s="193"/>
      <c r="D541" s="194" t="s">
        <v>161</v>
      </c>
      <c r="E541" s="195" t="s">
        <v>19</v>
      </c>
      <c r="F541" s="196" t="s">
        <v>1004</v>
      </c>
      <c r="G541" s="193"/>
      <c r="H541" s="197">
        <v>0.188</v>
      </c>
      <c r="I541" s="198"/>
      <c r="J541" s="193"/>
      <c r="K541" s="193"/>
      <c r="L541" s="199"/>
      <c r="M541" s="200"/>
      <c r="N541" s="201"/>
      <c r="O541" s="201"/>
      <c r="P541" s="201"/>
      <c r="Q541" s="201"/>
      <c r="R541" s="201"/>
      <c r="S541" s="201"/>
      <c r="T541" s="202"/>
      <c r="AT541" s="203" t="s">
        <v>161</v>
      </c>
      <c r="AU541" s="203" t="s">
        <v>82</v>
      </c>
      <c r="AV541" s="13" t="s">
        <v>82</v>
      </c>
      <c r="AW541" s="13" t="s">
        <v>33</v>
      </c>
      <c r="AX541" s="13" t="s">
        <v>80</v>
      </c>
      <c r="AY541" s="203" t="s">
        <v>145</v>
      </c>
    </row>
    <row r="542" spans="1:65" s="13" customFormat="1" ht="11.25">
      <c r="B542" s="192"/>
      <c r="C542" s="193"/>
      <c r="D542" s="194" t="s">
        <v>161</v>
      </c>
      <c r="E542" s="193"/>
      <c r="F542" s="196" t="s">
        <v>1005</v>
      </c>
      <c r="G542" s="193"/>
      <c r="H542" s="197">
        <v>0.20699999999999999</v>
      </c>
      <c r="I542" s="198"/>
      <c r="J542" s="193"/>
      <c r="K542" s="193"/>
      <c r="L542" s="199"/>
      <c r="M542" s="200"/>
      <c r="N542" s="201"/>
      <c r="O542" s="201"/>
      <c r="P542" s="201"/>
      <c r="Q542" s="201"/>
      <c r="R542" s="201"/>
      <c r="S542" s="201"/>
      <c r="T542" s="202"/>
      <c r="AT542" s="203" t="s">
        <v>161</v>
      </c>
      <c r="AU542" s="203" t="s">
        <v>82</v>
      </c>
      <c r="AV542" s="13" t="s">
        <v>82</v>
      </c>
      <c r="AW542" s="13" t="s">
        <v>4</v>
      </c>
      <c r="AX542" s="13" t="s">
        <v>80</v>
      </c>
      <c r="AY542" s="203" t="s">
        <v>145</v>
      </c>
    </row>
    <row r="543" spans="1:65" s="2" customFormat="1" ht="16.5" customHeight="1">
      <c r="A543" s="35"/>
      <c r="B543" s="36"/>
      <c r="C543" s="174" t="s">
        <v>1006</v>
      </c>
      <c r="D543" s="174" t="s">
        <v>148</v>
      </c>
      <c r="E543" s="175" t="s">
        <v>993</v>
      </c>
      <c r="F543" s="176" t="s">
        <v>994</v>
      </c>
      <c r="G543" s="177" t="s">
        <v>989</v>
      </c>
      <c r="H543" s="178">
        <v>135.88</v>
      </c>
      <c r="I543" s="179"/>
      <c r="J543" s="180">
        <f>ROUND(I543*H543,2)</f>
        <v>0</v>
      </c>
      <c r="K543" s="176" t="s">
        <v>157</v>
      </c>
      <c r="L543" s="40"/>
      <c r="M543" s="181" t="s">
        <v>19</v>
      </c>
      <c r="N543" s="182" t="s">
        <v>43</v>
      </c>
      <c r="O543" s="65"/>
      <c r="P543" s="183">
        <f>O543*H543</f>
        <v>0</v>
      </c>
      <c r="Q543" s="183">
        <v>5.0000000000000002E-5</v>
      </c>
      <c r="R543" s="183">
        <f>Q543*H543</f>
        <v>6.7939999999999997E-3</v>
      </c>
      <c r="S543" s="183">
        <v>0</v>
      </c>
      <c r="T543" s="184">
        <f>S543*H543</f>
        <v>0</v>
      </c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R543" s="185" t="s">
        <v>265</v>
      </c>
      <c r="AT543" s="185" t="s">
        <v>148</v>
      </c>
      <c r="AU543" s="185" t="s">
        <v>82</v>
      </c>
      <c r="AY543" s="18" t="s">
        <v>145</v>
      </c>
      <c r="BE543" s="186">
        <f>IF(N543="základní",J543,0)</f>
        <v>0</v>
      </c>
      <c r="BF543" s="186">
        <f>IF(N543="snížená",J543,0)</f>
        <v>0</v>
      </c>
      <c r="BG543" s="186">
        <f>IF(N543="zákl. přenesená",J543,0)</f>
        <v>0</v>
      </c>
      <c r="BH543" s="186">
        <f>IF(N543="sníž. přenesená",J543,0)</f>
        <v>0</v>
      </c>
      <c r="BI543" s="186">
        <f>IF(N543="nulová",J543,0)</f>
        <v>0</v>
      </c>
      <c r="BJ543" s="18" t="s">
        <v>80</v>
      </c>
      <c r="BK543" s="186">
        <f>ROUND(I543*H543,2)</f>
        <v>0</v>
      </c>
      <c r="BL543" s="18" t="s">
        <v>265</v>
      </c>
      <c r="BM543" s="185" t="s">
        <v>1007</v>
      </c>
    </row>
    <row r="544" spans="1:65" s="2" customFormat="1" ht="11.25">
      <c r="A544" s="35"/>
      <c r="B544" s="36"/>
      <c r="C544" s="37"/>
      <c r="D544" s="187" t="s">
        <v>159</v>
      </c>
      <c r="E544" s="37"/>
      <c r="F544" s="188" t="s">
        <v>996</v>
      </c>
      <c r="G544" s="37"/>
      <c r="H544" s="37"/>
      <c r="I544" s="189"/>
      <c r="J544" s="37"/>
      <c r="K544" s="37"/>
      <c r="L544" s="40"/>
      <c r="M544" s="190"/>
      <c r="N544" s="191"/>
      <c r="O544" s="65"/>
      <c r="P544" s="65"/>
      <c r="Q544" s="65"/>
      <c r="R544" s="65"/>
      <c r="S544" s="65"/>
      <c r="T544" s="66"/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T544" s="18" t="s">
        <v>159</v>
      </c>
      <c r="AU544" s="18" t="s">
        <v>82</v>
      </c>
    </row>
    <row r="545" spans="1:65" s="14" customFormat="1" ht="11.25">
      <c r="B545" s="204"/>
      <c r="C545" s="205"/>
      <c r="D545" s="194" t="s">
        <v>161</v>
      </c>
      <c r="E545" s="206" t="s">
        <v>19</v>
      </c>
      <c r="F545" s="207" t="s">
        <v>1008</v>
      </c>
      <c r="G545" s="205"/>
      <c r="H545" s="206" t="s">
        <v>19</v>
      </c>
      <c r="I545" s="208"/>
      <c r="J545" s="205"/>
      <c r="K545" s="205"/>
      <c r="L545" s="209"/>
      <c r="M545" s="210"/>
      <c r="N545" s="211"/>
      <c r="O545" s="211"/>
      <c r="P545" s="211"/>
      <c r="Q545" s="211"/>
      <c r="R545" s="211"/>
      <c r="S545" s="211"/>
      <c r="T545" s="212"/>
      <c r="AT545" s="213" t="s">
        <v>161</v>
      </c>
      <c r="AU545" s="213" t="s">
        <v>82</v>
      </c>
      <c r="AV545" s="14" t="s">
        <v>80</v>
      </c>
      <c r="AW545" s="14" t="s">
        <v>33</v>
      </c>
      <c r="AX545" s="14" t="s">
        <v>72</v>
      </c>
      <c r="AY545" s="213" t="s">
        <v>145</v>
      </c>
    </row>
    <row r="546" spans="1:65" s="13" customFormat="1" ht="11.25">
      <c r="B546" s="192"/>
      <c r="C546" s="193"/>
      <c r="D546" s="194" t="s">
        <v>161</v>
      </c>
      <c r="E546" s="195" t="s">
        <v>19</v>
      </c>
      <c r="F546" s="196" t="s">
        <v>1009</v>
      </c>
      <c r="G546" s="193"/>
      <c r="H546" s="197">
        <v>135.88</v>
      </c>
      <c r="I546" s="198"/>
      <c r="J546" s="193"/>
      <c r="K546" s="193"/>
      <c r="L546" s="199"/>
      <c r="M546" s="200"/>
      <c r="N546" s="201"/>
      <c r="O546" s="201"/>
      <c r="P546" s="201"/>
      <c r="Q546" s="201"/>
      <c r="R546" s="201"/>
      <c r="S546" s="201"/>
      <c r="T546" s="202"/>
      <c r="AT546" s="203" t="s">
        <v>161</v>
      </c>
      <c r="AU546" s="203" t="s">
        <v>82</v>
      </c>
      <c r="AV546" s="13" t="s">
        <v>82</v>
      </c>
      <c r="AW546" s="13" t="s">
        <v>33</v>
      </c>
      <c r="AX546" s="13" t="s">
        <v>80</v>
      </c>
      <c r="AY546" s="203" t="s">
        <v>145</v>
      </c>
    </row>
    <row r="547" spans="1:65" s="2" customFormat="1" ht="16.5" customHeight="1">
      <c r="A547" s="35"/>
      <c r="B547" s="36"/>
      <c r="C547" s="228" t="s">
        <v>1010</v>
      </c>
      <c r="D547" s="228" t="s">
        <v>462</v>
      </c>
      <c r="E547" s="229" t="s">
        <v>1011</v>
      </c>
      <c r="F547" s="230" t="s">
        <v>1012</v>
      </c>
      <c r="G547" s="231" t="s">
        <v>251</v>
      </c>
      <c r="H547" s="232">
        <v>0.15</v>
      </c>
      <c r="I547" s="233"/>
      <c r="J547" s="234">
        <f>ROUND(I547*H547,2)</f>
        <v>0</v>
      </c>
      <c r="K547" s="230" t="s">
        <v>157</v>
      </c>
      <c r="L547" s="235"/>
      <c r="M547" s="236" t="s">
        <v>19</v>
      </c>
      <c r="N547" s="237" t="s">
        <v>43</v>
      </c>
      <c r="O547" s="65"/>
      <c r="P547" s="183">
        <f>O547*H547</f>
        <v>0</v>
      </c>
      <c r="Q547" s="183">
        <v>1</v>
      </c>
      <c r="R547" s="183">
        <f>Q547*H547</f>
        <v>0.15</v>
      </c>
      <c r="S547" s="183">
        <v>0</v>
      </c>
      <c r="T547" s="184">
        <f>S547*H547</f>
        <v>0</v>
      </c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R547" s="185" t="s">
        <v>556</v>
      </c>
      <c r="AT547" s="185" t="s">
        <v>462</v>
      </c>
      <c r="AU547" s="185" t="s">
        <v>82</v>
      </c>
      <c r="AY547" s="18" t="s">
        <v>145</v>
      </c>
      <c r="BE547" s="186">
        <f>IF(N547="základní",J547,0)</f>
        <v>0</v>
      </c>
      <c r="BF547" s="186">
        <f>IF(N547="snížená",J547,0)</f>
        <v>0</v>
      </c>
      <c r="BG547" s="186">
        <f>IF(N547="zákl. přenesená",J547,0)</f>
        <v>0</v>
      </c>
      <c r="BH547" s="186">
        <f>IF(N547="sníž. přenesená",J547,0)</f>
        <v>0</v>
      </c>
      <c r="BI547" s="186">
        <f>IF(N547="nulová",J547,0)</f>
        <v>0</v>
      </c>
      <c r="BJ547" s="18" t="s">
        <v>80</v>
      </c>
      <c r="BK547" s="186">
        <f>ROUND(I547*H547,2)</f>
        <v>0</v>
      </c>
      <c r="BL547" s="18" t="s">
        <v>265</v>
      </c>
      <c r="BM547" s="185" t="s">
        <v>1013</v>
      </c>
    </row>
    <row r="548" spans="1:65" s="14" customFormat="1" ht="11.25">
      <c r="B548" s="204"/>
      <c r="C548" s="205"/>
      <c r="D548" s="194" t="s">
        <v>161</v>
      </c>
      <c r="E548" s="206" t="s">
        <v>19</v>
      </c>
      <c r="F548" s="207" t="s">
        <v>1008</v>
      </c>
      <c r="G548" s="205"/>
      <c r="H548" s="206" t="s">
        <v>19</v>
      </c>
      <c r="I548" s="208"/>
      <c r="J548" s="205"/>
      <c r="K548" s="205"/>
      <c r="L548" s="209"/>
      <c r="M548" s="210"/>
      <c r="N548" s="211"/>
      <c r="O548" s="211"/>
      <c r="P548" s="211"/>
      <c r="Q548" s="211"/>
      <c r="R548" s="211"/>
      <c r="S548" s="211"/>
      <c r="T548" s="212"/>
      <c r="AT548" s="213" t="s">
        <v>161</v>
      </c>
      <c r="AU548" s="213" t="s">
        <v>82</v>
      </c>
      <c r="AV548" s="14" t="s">
        <v>80</v>
      </c>
      <c r="AW548" s="14" t="s">
        <v>33</v>
      </c>
      <c r="AX548" s="14" t="s">
        <v>72</v>
      </c>
      <c r="AY548" s="213" t="s">
        <v>145</v>
      </c>
    </row>
    <row r="549" spans="1:65" s="13" customFormat="1" ht="11.25">
      <c r="B549" s="192"/>
      <c r="C549" s="193"/>
      <c r="D549" s="194" t="s">
        <v>161</v>
      </c>
      <c r="E549" s="195" t="s">
        <v>19</v>
      </c>
      <c r="F549" s="196" t="s">
        <v>1014</v>
      </c>
      <c r="G549" s="193"/>
      <c r="H549" s="197">
        <v>0.13600000000000001</v>
      </c>
      <c r="I549" s="198"/>
      <c r="J549" s="193"/>
      <c r="K549" s="193"/>
      <c r="L549" s="199"/>
      <c r="M549" s="200"/>
      <c r="N549" s="201"/>
      <c r="O549" s="201"/>
      <c r="P549" s="201"/>
      <c r="Q549" s="201"/>
      <c r="R549" s="201"/>
      <c r="S549" s="201"/>
      <c r="T549" s="202"/>
      <c r="AT549" s="203" t="s">
        <v>161</v>
      </c>
      <c r="AU549" s="203" t="s">
        <v>82</v>
      </c>
      <c r="AV549" s="13" t="s">
        <v>82</v>
      </c>
      <c r="AW549" s="13" t="s">
        <v>33</v>
      </c>
      <c r="AX549" s="13" t="s">
        <v>80</v>
      </c>
      <c r="AY549" s="203" t="s">
        <v>145</v>
      </c>
    </row>
    <row r="550" spans="1:65" s="13" customFormat="1" ht="11.25">
      <c r="B550" s="192"/>
      <c r="C550" s="193"/>
      <c r="D550" s="194" t="s">
        <v>161</v>
      </c>
      <c r="E550" s="193"/>
      <c r="F550" s="196" t="s">
        <v>1015</v>
      </c>
      <c r="G550" s="193"/>
      <c r="H550" s="197">
        <v>0.15</v>
      </c>
      <c r="I550" s="198"/>
      <c r="J550" s="193"/>
      <c r="K550" s="193"/>
      <c r="L550" s="199"/>
      <c r="M550" s="200"/>
      <c r="N550" s="201"/>
      <c r="O550" s="201"/>
      <c r="P550" s="201"/>
      <c r="Q550" s="201"/>
      <c r="R550" s="201"/>
      <c r="S550" s="201"/>
      <c r="T550" s="202"/>
      <c r="AT550" s="203" t="s">
        <v>161</v>
      </c>
      <c r="AU550" s="203" t="s">
        <v>82</v>
      </c>
      <c r="AV550" s="13" t="s">
        <v>82</v>
      </c>
      <c r="AW550" s="13" t="s">
        <v>4</v>
      </c>
      <c r="AX550" s="13" t="s">
        <v>80</v>
      </c>
      <c r="AY550" s="203" t="s">
        <v>145</v>
      </c>
    </row>
    <row r="551" spans="1:65" s="2" customFormat="1" ht="16.5" customHeight="1">
      <c r="A551" s="35"/>
      <c r="B551" s="36"/>
      <c r="C551" s="174" t="s">
        <v>1016</v>
      </c>
      <c r="D551" s="174" t="s">
        <v>1017</v>
      </c>
      <c r="E551" s="175" t="s">
        <v>1018</v>
      </c>
      <c r="F551" s="176" t="s">
        <v>1019</v>
      </c>
      <c r="G551" s="177" t="s">
        <v>151</v>
      </c>
      <c r="H551" s="178">
        <v>1</v>
      </c>
      <c r="I551" s="179"/>
      <c r="J551" s="180">
        <f>ROUND(I551*H551,2)</f>
        <v>0</v>
      </c>
      <c r="K551" s="176" t="s">
        <v>19</v>
      </c>
      <c r="L551" s="40"/>
      <c r="M551" s="181" t="s">
        <v>19</v>
      </c>
      <c r="N551" s="182" t="s">
        <v>43</v>
      </c>
      <c r="O551" s="65"/>
      <c r="P551" s="183">
        <f>O551*H551</f>
        <v>0</v>
      </c>
      <c r="Q551" s="183">
        <v>1.0499999999999999E-3</v>
      </c>
      <c r="R551" s="183">
        <f>Q551*H551</f>
        <v>1.0499999999999999E-3</v>
      </c>
      <c r="S551" s="183">
        <v>0</v>
      </c>
      <c r="T551" s="184">
        <f>S551*H551</f>
        <v>0</v>
      </c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R551" s="185" t="s">
        <v>265</v>
      </c>
      <c r="AT551" s="185" t="s">
        <v>148</v>
      </c>
      <c r="AU551" s="185" t="s">
        <v>82</v>
      </c>
      <c r="AY551" s="18" t="s">
        <v>145</v>
      </c>
      <c r="BE551" s="186">
        <f>IF(N551="základní",J551,0)</f>
        <v>0</v>
      </c>
      <c r="BF551" s="186">
        <f>IF(N551="snížená",J551,0)</f>
        <v>0</v>
      </c>
      <c r="BG551" s="186">
        <f>IF(N551="zákl. přenesená",J551,0)</f>
        <v>0</v>
      </c>
      <c r="BH551" s="186">
        <f>IF(N551="sníž. přenesená",J551,0)</f>
        <v>0</v>
      </c>
      <c r="BI551" s="186">
        <f>IF(N551="nulová",J551,0)</f>
        <v>0</v>
      </c>
      <c r="BJ551" s="18" t="s">
        <v>80</v>
      </c>
      <c r="BK551" s="186">
        <f>ROUND(I551*H551,2)</f>
        <v>0</v>
      </c>
      <c r="BL551" s="18" t="s">
        <v>265</v>
      </c>
      <c r="BM551" s="185" t="s">
        <v>1020</v>
      </c>
    </row>
    <row r="552" spans="1:65" s="2" customFormat="1" ht="24.2" customHeight="1">
      <c r="A552" s="35"/>
      <c r="B552" s="36"/>
      <c r="C552" s="174" t="s">
        <v>1021</v>
      </c>
      <c r="D552" s="174" t="s">
        <v>148</v>
      </c>
      <c r="E552" s="175" t="s">
        <v>1022</v>
      </c>
      <c r="F552" s="176" t="s">
        <v>1023</v>
      </c>
      <c r="G552" s="177" t="s">
        <v>802</v>
      </c>
      <c r="H552" s="238"/>
      <c r="I552" s="179"/>
      <c r="J552" s="180">
        <f>ROUND(I552*H552,2)</f>
        <v>0</v>
      </c>
      <c r="K552" s="176" t="s">
        <v>157</v>
      </c>
      <c r="L552" s="40"/>
      <c r="M552" s="181" t="s">
        <v>19</v>
      </c>
      <c r="N552" s="182" t="s">
        <v>43</v>
      </c>
      <c r="O552" s="65"/>
      <c r="P552" s="183">
        <f>O552*H552</f>
        <v>0</v>
      </c>
      <c r="Q552" s="183">
        <v>0</v>
      </c>
      <c r="R552" s="183">
        <f>Q552*H552</f>
        <v>0</v>
      </c>
      <c r="S552" s="183">
        <v>0</v>
      </c>
      <c r="T552" s="184">
        <f>S552*H552</f>
        <v>0</v>
      </c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R552" s="185" t="s">
        <v>265</v>
      </c>
      <c r="AT552" s="185" t="s">
        <v>148</v>
      </c>
      <c r="AU552" s="185" t="s">
        <v>82</v>
      </c>
      <c r="AY552" s="18" t="s">
        <v>145</v>
      </c>
      <c r="BE552" s="186">
        <f>IF(N552="základní",J552,0)</f>
        <v>0</v>
      </c>
      <c r="BF552" s="186">
        <f>IF(N552="snížená",J552,0)</f>
        <v>0</v>
      </c>
      <c r="BG552" s="186">
        <f>IF(N552="zákl. přenesená",J552,0)</f>
        <v>0</v>
      </c>
      <c r="BH552" s="186">
        <f>IF(N552="sníž. přenesená",J552,0)</f>
        <v>0</v>
      </c>
      <c r="BI552" s="186">
        <f>IF(N552="nulová",J552,0)</f>
        <v>0</v>
      </c>
      <c r="BJ552" s="18" t="s">
        <v>80</v>
      </c>
      <c r="BK552" s="186">
        <f>ROUND(I552*H552,2)</f>
        <v>0</v>
      </c>
      <c r="BL552" s="18" t="s">
        <v>265</v>
      </c>
      <c r="BM552" s="185" t="s">
        <v>1024</v>
      </c>
    </row>
    <row r="553" spans="1:65" s="2" customFormat="1" ht="11.25">
      <c r="A553" s="35"/>
      <c r="B553" s="36"/>
      <c r="C553" s="37"/>
      <c r="D553" s="187" t="s">
        <v>159</v>
      </c>
      <c r="E553" s="37"/>
      <c r="F553" s="188" t="s">
        <v>1025</v>
      </c>
      <c r="G553" s="37"/>
      <c r="H553" s="37"/>
      <c r="I553" s="189"/>
      <c r="J553" s="37"/>
      <c r="K553" s="37"/>
      <c r="L553" s="40"/>
      <c r="M553" s="190"/>
      <c r="N553" s="191"/>
      <c r="O553" s="65"/>
      <c r="P553" s="65"/>
      <c r="Q553" s="65"/>
      <c r="R553" s="65"/>
      <c r="S553" s="65"/>
      <c r="T553" s="66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T553" s="18" t="s">
        <v>159</v>
      </c>
      <c r="AU553" s="18" t="s">
        <v>82</v>
      </c>
    </row>
    <row r="554" spans="1:65" s="12" customFormat="1" ht="22.9" customHeight="1">
      <c r="B554" s="158"/>
      <c r="C554" s="159"/>
      <c r="D554" s="160" t="s">
        <v>71</v>
      </c>
      <c r="E554" s="172" t="s">
        <v>328</v>
      </c>
      <c r="F554" s="172" t="s">
        <v>329</v>
      </c>
      <c r="G554" s="159"/>
      <c r="H554" s="159"/>
      <c r="I554" s="162"/>
      <c r="J554" s="173">
        <f>BK554</f>
        <v>0</v>
      </c>
      <c r="K554" s="159"/>
      <c r="L554" s="164"/>
      <c r="M554" s="165"/>
      <c r="N554" s="166"/>
      <c r="O554" s="166"/>
      <c r="P554" s="167">
        <f>SUM(P555:P597)</f>
        <v>0</v>
      </c>
      <c r="Q554" s="166"/>
      <c r="R554" s="167">
        <f>SUM(R555:R597)</f>
        <v>5.1759841999999994</v>
      </c>
      <c r="S554" s="166"/>
      <c r="T554" s="168">
        <f>SUM(T555:T597)</f>
        <v>0</v>
      </c>
      <c r="AR554" s="169" t="s">
        <v>82</v>
      </c>
      <c r="AT554" s="170" t="s">
        <v>71</v>
      </c>
      <c r="AU554" s="170" t="s">
        <v>80</v>
      </c>
      <c r="AY554" s="169" t="s">
        <v>145</v>
      </c>
      <c r="BK554" s="171">
        <f>SUM(BK555:BK597)</f>
        <v>0</v>
      </c>
    </row>
    <row r="555" spans="1:65" s="2" customFormat="1" ht="16.5" customHeight="1">
      <c r="A555" s="35"/>
      <c r="B555" s="36"/>
      <c r="C555" s="174" t="s">
        <v>1026</v>
      </c>
      <c r="D555" s="174" t="s">
        <v>148</v>
      </c>
      <c r="E555" s="175" t="s">
        <v>1027</v>
      </c>
      <c r="F555" s="176" t="s">
        <v>1028</v>
      </c>
      <c r="G555" s="177" t="s">
        <v>156</v>
      </c>
      <c r="H555" s="178">
        <v>113.37</v>
      </c>
      <c r="I555" s="179"/>
      <c r="J555" s="180">
        <f>ROUND(I555*H555,2)</f>
        <v>0</v>
      </c>
      <c r="K555" s="176" t="s">
        <v>157</v>
      </c>
      <c r="L555" s="40"/>
      <c r="M555" s="181" t="s">
        <v>19</v>
      </c>
      <c r="N555" s="182" t="s">
        <v>43</v>
      </c>
      <c r="O555" s="65"/>
      <c r="P555" s="183">
        <f>O555*H555</f>
        <v>0</v>
      </c>
      <c r="Q555" s="183">
        <v>2.9999999999999997E-4</v>
      </c>
      <c r="R555" s="183">
        <f>Q555*H555</f>
        <v>3.4011E-2</v>
      </c>
      <c r="S555" s="183">
        <v>0</v>
      </c>
      <c r="T555" s="184">
        <f>S555*H555</f>
        <v>0</v>
      </c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R555" s="185" t="s">
        <v>265</v>
      </c>
      <c r="AT555" s="185" t="s">
        <v>148</v>
      </c>
      <c r="AU555" s="185" t="s">
        <v>82</v>
      </c>
      <c r="AY555" s="18" t="s">
        <v>145</v>
      </c>
      <c r="BE555" s="186">
        <f>IF(N555="základní",J555,0)</f>
        <v>0</v>
      </c>
      <c r="BF555" s="186">
        <f>IF(N555="snížená",J555,0)</f>
        <v>0</v>
      </c>
      <c r="BG555" s="186">
        <f>IF(N555="zákl. přenesená",J555,0)</f>
        <v>0</v>
      </c>
      <c r="BH555" s="186">
        <f>IF(N555="sníž. přenesená",J555,0)</f>
        <v>0</v>
      </c>
      <c r="BI555" s="186">
        <f>IF(N555="nulová",J555,0)</f>
        <v>0</v>
      </c>
      <c r="BJ555" s="18" t="s">
        <v>80</v>
      </c>
      <c r="BK555" s="186">
        <f>ROUND(I555*H555,2)</f>
        <v>0</v>
      </c>
      <c r="BL555" s="18" t="s">
        <v>265</v>
      </c>
      <c r="BM555" s="185" t="s">
        <v>1029</v>
      </c>
    </row>
    <row r="556" spans="1:65" s="2" customFormat="1" ht="11.25">
      <c r="A556" s="35"/>
      <c r="B556" s="36"/>
      <c r="C556" s="37"/>
      <c r="D556" s="187" t="s">
        <v>159</v>
      </c>
      <c r="E556" s="37"/>
      <c r="F556" s="188" t="s">
        <v>1030</v>
      </c>
      <c r="G556" s="37"/>
      <c r="H556" s="37"/>
      <c r="I556" s="189"/>
      <c r="J556" s="37"/>
      <c r="K556" s="37"/>
      <c r="L556" s="40"/>
      <c r="M556" s="190"/>
      <c r="N556" s="191"/>
      <c r="O556" s="65"/>
      <c r="P556" s="65"/>
      <c r="Q556" s="65"/>
      <c r="R556" s="65"/>
      <c r="S556" s="65"/>
      <c r="T556" s="66"/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T556" s="18" t="s">
        <v>159</v>
      </c>
      <c r="AU556" s="18" t="s">
        <v>82</v>
      </c>
    </row>
    <row r="557" spans="1:65" s="14" customFormat="1" ht="11.25">
      <c r="B557" s="204"/>
      <c r="C557" s="205"/>
      <c r="D557" s="194" t="s">
        <v>161</v>
      </c>
      <c r="E557" s="206" t="s">
        <v>19</v>
      </c>
      <c r="F557" s="207" t="s">
        <v>1031</v>
      </c>
      <c r="G557" s="205"/>
      <c r="H557" s="206" t="s">
        <v>19</v>
      </c>
      <c r="I557" s="208"/>
      <c r="J557" s="205"/>
      <c r="K557" s="205"/>
      <c r="L557" s="209"/>
      <c r="M557" s="210"/>
      <c r="N557" s="211"/>
      <c r="O557" s="211"/>
      <c r="P557" s="211"/>
      <c r="Q557" s="211"/>
      <c r="R557" s="211"/>
      <c r="S557" s="211"/>
      <c r="T557" s="212"/>
      <c r="AT557" s="213" t="s">
        <v>161</v>
      </c>
      <c r="AU557" s="213" t="s">
        <v>82</v>
      </c>
      <c r="AV557" s="14" t="s">
        <v>80</v>
      </c>
      <c r="AW557" s="14" t="s">
        <v>33</v>
      </c>
      <c r="AX557" s="14" t="s">
        <v>72</v>
      </c>
      <c r="AY557" s="213" t="s">
        <v>145</v>
      </c>
    </row>
    <row r="558" spans="1:65" s="13" customFormat="1" ht="11.25">
      <c r="B558" s="192"/>
      <c r="C558" s="193"/>
      <c r="D558" s="194" t="s">
        <v>161</v>
      </c>
      <c r="E558" s="195" t="s">
        <v>19</v>
      </c>
      <c r="F558" s="196" t="s">
        <v>1032</v>
      </c>
      <c r="G558" s="193"/>
      <c r="H558" s="197">
        <v>113.37</v>
      </c>
      <c r="I558" s="198"/>
      <c r="J558" s="193"/>
      <c r="K558" s="193"/>
      <c r="L558" s="199"/>
      <c r="M558" s="200"/>
      <c r="N558" s="201"/>
      <c r="O558" s="201"/>
      <c r="P558" s="201"/>
      <c r="Q558" s="201"/>
      <c r="R558" s="201"/>
      <c r="S558" s="201"/>
      <c r="T558" s="202"/>
      <c r="AT558" s="203" t="s">
        <v>161</v>
      </c>
      <c r="AU558" s="203" t="s">
        <v>82</v>
      </c>
      <c r="AV558" s="13" t="s">
        <v>82</v>
      </c>
      <c r="AW558" s="13" t="s">
        <v>33</v>
      </c>
      <c r="AX558" s="13" t="s">
        <v>80</v>
      </c>
      <c r="AY558" s="203" t="s">
        <v>145</v>
      </c>
    </row>
    <row r="559" spans="1:65" s="2" customFormat="1" ht="16.5" customHeight="1">
      <c r="A559" s="35"/>
      <c r="B559" s="36"/>
      <c r="C559" s="174" t="s">
        <v>1033</v>
      </c>
      <c r="D559" s="174" t="s">
        <v>148</v>
      </c>
      <c r="E559" s="175" t="s">
        <v>1034</v>
      </c>
      <c r="F559" s="176" t="s">
        <v>1035</v>
      </c>
      <c r="G559" s="177" t="s">
        <v>156</v>
      </c>
      <c r="H559" s="178">
        <v>113.37</v>
      </c>
      <c r="I559" s="179"/>
      <c r="J559" s="180">
        <f>ROUND(I559*H559,2)</f>
        <v>0</v>
      </c>
      <c r="K559" s="176" t="s">
        <v>157</v>
      </c>
      <c r="L559" s="40"/>
      <c r="M559" s="181" t="s">
        <v>19</v>
      </c>
      <c r="N559" s="182" t="s">
        <v>43</v>
      </c>
      <c r="O559" s="65"/>
      <c r="P559" s="183">
        <f>O559*H559</f>
        <v>0</v>
      </c>
      <c r="Q559" s="183">
        <v>5.0000000000000001E-4</v>
      </c>
      <c r="R559" s="183">
        <f>Q559*H559</f>
        <v>5.6685000000000006E-2</v>
      </c>
      <c r="S559" s="183">
        <v>0</v>
      </c>
      <c r="T559" s="184">
        <f>S559*H559</f>
        <v>0</v>
      </c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R559" s="185" t="s">
        <v>265</v>
      </c>
      <c r="AT559" s="185" t="s">
        <v>148</v>
      </c>
      <c r="AU559" s="185" t="s">
        <v>82</v>
      </c>
      <c r="AY559" s="18" t="s">
        <v>145</v>
      </c>
      <c r="BE559" s="186">
        <f>IF(N559="základní",J559,0)</f>
        <v>0</v>
      </c>
      <c r="BF559" s="186">
        <f>IF(N559="snížená",J559,0)</f>
        <v>0</v>
      </c>
      <c r="BG559" s="186">
        <f>IF(N559="zákl. přenesená",J559,0)</f>
        <v>0</v>
      </c>
      <c r="BH559" s="186">
        <f>IF(N559="sníž. přenesená",J559,0)</f>
        <v>0</v>
      </c>
      <c r="BI559" s="186">
        <f>IF(N559="nulová",J559,0)</f>
        <v>0</v>
      </c>
      <c r="BJ559" s="18" t="s">
        <v>80</v>
      </c>
      <c r="BK559" s="186">
        <f>ROUND(I559*H559,2)</f>
        <v>0</v>
      </c>
      <c r="BL559" s="18" t="s">
        <v>265</v>
      </c>
      <c r="BM559" s="185" t="s">
        <v>1036</v>
      </c>
    </row>
    <row r="560" spans="1:65" s="2" customFormat="1" ht="11.25">
      <c r="A560" s="35"/>
      <c r="B560" s="36"/>
      <c r="C560" s="37"/>
      <c r="D560" s="187" t="s">
        <v>159</v>
      </c>
      <c r="E560" s="37"/>
      <c r="F560" s="188" t="s">
        <v>1037</v>
      </c>
      <c r="G560" s="37"/>
      <c r="H560" s="37"/>
      <c r="I560" s="189"/>
      <c r="J560" s="37"/>
      <c r="K560" s="37"/>
      <c r="L560" s="40"/>
      <c r="M560" s="190"/>
      <c r="N560" s="191"/>
      <c r="O560" s="65"/>
      <c r="P560" s="65"/>
      <c r="Q560" s="65"/>
      <c r="R560" s="65"/>
      <c r="S560" s="65"/>
      <c r="T560" s="66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T560" s="18" t="s">
        <v>159</v>
      </c>
      <c r="AU560" s="18" t="s">
        <v>82</v>
      </c>
    </row>
    <row r="561" spans="1:65" s="2" customFormat="1" ht="24.2" customHeight="1">
      <c r="A561" s="35"/>
      <c r="B561" s="36"/>
      <c r="C561" s="174" t="s">
        <v>1038</v>
      </c>
      <c r="D561" s="174" t="s">
        <v>148</v>
      </c>
      <c r="E561" s="175" t="s">
        <v>1039</v>
      </c>
      <c r="F561" s="176" t="s">
        <v>1040</v>
      </c>
      <c r="G561" s="177" t="s">
        <v>156</v>
      </c>
      <c r="H561" s="178">
        <v>113.37</v>
      </c>
      <c r="I561" s="179"/>
      <c r="J561" s="180">
        <f>ROUND(I561*H561,2)</f>
        <v>0</v>
      </c>
      <c r="K561" s="176" t="s">
        <v>157</v>
      </c>
      <c r="L561" s="40"/>
      <c r="M561" s="181" t="s">
        <v>19</v>
      </c>
      <c r="N561" s="182" t="s">
        <v>43</v>
      </c>
      <c r="O561" s="65"/>
      <c r="P561" s="183">
        <f>O561*H561</f>
        <v>0</v>
      </c>
      <c r="Q561" s="183">
        <v>1.4999999999999999E-2</v>
      </c>
      <c r="R561" s="183">
        <f>Q561*H561</f>
        <v>1.70055</v>
      </c>
      <c r="S561" s="183">
        <v>0</v>
      </c>
      <c r="T561" s="184">
        <f>S561*H561</f>
        <v>0</v>
      </c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R561" s="185" t="s">
        <v>265</v>
      </c>
      <c r="AT561" s="185" t="s">
        <v>148</v>
      </c>
      <c r="AU561" s="185" t="s">
        <v>82</v>
      </c>
      <c r="AY561" s="18" t="s">
        <v>145</v>
      </c>
      <c r="BE561" s="186">
        <f>IF(N561="základní",J561,0)</f>
        <v>0</v>
      </c>
      <c r="BF561" s="186">
        <f>IF(N561="snížená",J561,0)</f>
        <v>0</v>
      </c>
      <c r="BG561" s="186">
        <f>IF(N561="zákl. přenesená",J561,0)</f>
        <v>0</v>
      </c>
      <c r="BH561" s="186">
        <f>IF(N561="sníž. přenesená",J561,0)</f>
        <v>0</v>
      </c>
      <c r="BI561" s="186">
        <f>IF(N561="nulová",J561,0)</f>
        <v>0</v>
      </c>
      <c r="BJ561" s="18" t="s">
        <v>80</v>
      </c>
      <c r="BK561" s="186">
        <f>ROUND(I561*H561,2)</f>
        <v>0</v>
      </c>
      <c r="BL561" s="18" t="s">
        <v>265</v>
      </c>
      <c r="BM561" s="185" t="s">
        <v>1041</v>
      </c>
    </row>
    <row r="562" spans="1:65" s="2" customFormat="1" ht="11.25">
      <c r="A562" s="35"/>
      <c r="B562" s="36"/>
      <c r="C562" s="37"/>
      <c r="D562" s="187" t="s">
        <v>159</v>
      </c>
      <c r="E562" s="37"/>
      <c r="F562" s="188" t="s">
        <v>1042</v>
      </c>
      <c r="G562" s="37"/>
      <c r="H562" s="37"/>
      <c r="I562" s="189"/>
      <c r="J562" s="37"/>
      <c r="K562" s="37"/>
      <c r="L562" s="40"/>
      <c r="M562" s="190"/>
      <c r="N562" s="191"/>
      <c r="O562" s="65"/>
      <c r="P562" s="65"/>
      <c r="Q562" s="65"/>
      <c r="R562" s="65"/>
      <c r="S562" s="65"/>
      <c r="T562" s="66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T562" s="18" t="s">
        <v>159</v>
      </c>
      <c r="AU562" s="18" t="s">
        <v>82</v>
      </c>
    </row>
    <row r="563" spans="1:65" s="14" customFormat="1" ht="11.25">
      <c r="B563" s="204"/>
      <c r="C563" s="205"/>
      <c r="D563" s="194" t="s">
        <v>161</v>
      </c>
      <c r="E563" s="206" t="s">
        <v>19</v>
      </c>
      <c r="F563" s="207" t="s">
        <v>1031</v>
      </c>
      <c r="G563" s="205"/>
      <c r="H563" s="206" t="s">
        <v>19</v>
      </c>
      <c r="I563" s="208"/>
      <c r="J563" s="205"/>
      <c r="K563" s="205"/>
      <c r="L563" s="209"/>
      <c r="M563" s="210"/>
      <c r="N563" s="211"/>
      <c r="O563" s="211"/>
      <c r="P563" s="211"/>
      <c r="Q563" s="211"/>
      <c r="R563" s="211"/>
      <c r="S563" s="211"/>
      <c r="T563" s="212"/>
      <c r="AT563" s="213" t="s">
        <v>161</v>
      </c>
      <c r="AU563" s="213" t="s">
        <v>82</v>
      </c>
      <c r="AV563" s="14" t="s">
        <v>80</v>
      </c>
      <c r="AW563" s="14" t="s">
        <v>33</v>
      </c>
      <c r="AX563" s="14" t="s">
        <v>72</v>
      </c>
      <c r="AY563" s="213" t="s">
        <v>145</v>
      </c>
    </row>
    <row r="564" spans="1:65" s="13" customFormat="1" ht="11.25">
      <c r="B564" s="192"/>
      <c r="C564" s="193"/>
      <c r="D564" s="194" t="s">
        <v>161</v>
      </c>
      <c r="E564" s="195" t="s">
        <v>19</v>
      </c>
      <c r="F564" s="196" t="s">
        <v>1032</v>
      </c>
      <c r="G564" s="193"/>
      <c r="H564" s="197">
        <v>113.37</v>
      </c>
      <c r="I564" s="198"/>
      <c r="J564" s="193"/>
      <c r="K564" s="193"/>
      <c r="L564" s="199"/>
      <c r="M564" s="200"/>
      <c r="N564" s="201"/>
      <c r="O564" s="201"/>
      <c r="P564" s="201"/>
      <c r="Q564" s="201"/>
      <c r="R564" s="201"/>
      <c r="S564" s="201"/>
      <c r="T564" s="202"/>
      <c r="AT564" s="203" t="s">
        <v>161</v>
      </c>
      <c r="AU564" s="203" t="s">
        <v>82</v>
      </c>
      <c r="AV564" s="13" t="s">
        <v>82</v>
      </c>
      <c r="AW564" s="13" t="s">
        <v>33</v>
      </c>
      <c r="AX564" s="13" t="s">
        <v>80</v>
      </c>
      <c r="AY564" s="203" t="s">
        <v>145</v>
      </c>
    </row>
    <row r="565" spans="1:65" s="2" customFormat="1" ht="21.75" customHeight="1">
      <c r="A565" s="35"/>
      <c r="B565" s="36"/>
      <c r="C565" s="174" t="s">
        <v>1043</v>
      </c>
      <c r="D565" s="174" t="s">
        <v>148</v>
      </c>
      <c r="E565" s="175" t="s">
        <v>1044</v>
      </c>
      <c r="F565" s="176" t="s">
        <v>1045</v>
      </c>
      <c r="G565" s="177" t="s">
        <v>233</v>
      </c>
      <c r="H565" s="178">
        <v>114.2</v>
      </c>
      <c r="I565" s="179"/>
      <c r="J565" s="180">
        <f>ROUND(I565*H565,2)</f>
        <v>0</v>
      </c>
      <c r="K565" s="176" t="s">
        <v>157</v>
      </c>
      <c r="L565" s="40"/>
      <c r="M565" s="181" t="s">
        <v>19</v>
      </c>
      <c r="N565" s="182" t="s">
        <v>43</v>
      </c>
      <c r="O565" s="65"/>
      <c r="P565" s="183">
        <f>O565*H565</f>
        <v>0</v>
      </c>
      <c r="Q565" s="183">
        <v>4.2999999999999999E-4</v>
      </c>
      <c r="R565" s="183">
        <f>Q565*H565</f>
        <v>4.9105999999999997E-2</v>
      </c>
      <c r="S565" s="183">
        <v>0</v>
      </c>
      <c r="T565" s="184">
        <f>S565*H565</f>
        <v>0</v>
      </c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R565" s="185" t="s">
        <v>265</v>
      </c>
      <c r="AT565" s="185" t="s">
        <v>148</v>
      </c>
      <c r="AU565" s="185" t="s">
        <v>82</v>
      </c>
      <c r="AY565" s="18" t="s">
        <v>145</v>
      </c>
      <c r="BE565" s="186">
        <f>IF(N565="základní",J565,0)</f>
        <v>0</v>
      </c>
      <c r="BF565" s="186">
        <f>IF(N565="snížená",J565,0)</f>
        <v>0</v>
      </c>
      <c r="BG565" s="186">
        <f>IF(N565="zákl. přenesená",J565,0)</f>
        <v>0</v>
      </c>
      <c r="BH565" s="186">
        <f>IF(N565="sníž. přenesená",J565,0)</f>
        <v>0</v>
      </c>
      <c r="BI565" s="186">
        <f>IF(N565="nulová",J565,0)</f>
        <v>0</v>
      </c>
      <c r="BJ565" s="18" t="s">
        <v>80</v>
      </c>
      <c r="BK565" s="186">
        <f>ROUND(I565*H565,2)</f>
        <v>0</v>
      </c>
      <c r="BL565" s="18" t="s">
        <v>265</v>
      </c>
      <c r="BM565" s="185" t="s">
        <v>1046</v>
      </c>
    </row>
    <row r="566" spans="1:65" s="2" customFormat="1" ht="11.25">
      <c r="A566" s="35"/>
      <c r="B566" s="36"/>
      <c r="C566" s="37"/>
      <c r="D566" s="187" t="s">
        <v>159</v>
      </c>
      <c r="E566" s="37"/>
      <c r="F566" s="188" t="s">
        <v>1047</v>
      </c>
      <c r="G566" s="37"/>
      <c r="H566" s="37"/>
      <c r="I566" s="189"/>
      <c r="J566" s="37"/>
      <c r="K566" s="37"/>
      <c r="L566" s="40"/>
      <c r="M566" s="190"/>
      <c r="N566" s="191"/>
      <c r="O566" s="65"/>
      <c r="P566" s="65"/>
      <c r="Q566" s="65"/>
      <c r="R566" s="65"/>
      <c r="S566" s="65"/>
      <c r="T566" s="66"/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T566" s="18" t="s">
        <v>159</v>
      </c>
      <c r="AU566" s="18" t="s">
        <v>82</v>
      </c>
    </row>
    <row r="567" spans="1:65" s="14" customFormat="1" ht="11.25">
      <c r="B567" s="204"/>
      <c r="C567" s="205"/>
      <c r="D567" s="194" t="s">
        <v>161</v>
      </c>
      <c r="E567" s="206" t="s">
        <v>19</v>
      </c>
      <c r="F567" s="207" t="s">
        <v>210</v>
      </c>
      <c r="G567" s="205"/>
      <c r="H567" s="206" t="s">
        <v>19</v>
      </c>
      <c r="I567" s="208"/>
      <c r="J567" s="205"/>
      <c r="K567" s="205"/>
      <c r="L567" s="209"/>
      <c r="M567" s="210"/>
      <c r="N567" s="211"/>
      <c r="O567" s="211"/>
      <c r="P567" s="211"/>
      <c r="Q567" s="211"/>
      <c r="R567" s="211"/>
      <c r="S567" s="211"/>
      <c r="T567" s="212"/>
      <c r="AT567" s="213" t="s">
        <v>161</v>
      </c>
      <c r="AU567" s="213" t="s">
        <v>82</v>
      </c>
      <c r="AV567" s="14" t="s">
        <v>80</v>
      </c>
      <c r="AW567" s="14" t="s">
        <v>33</v>
      </c>
      <c r="AX567" s="14" t="s">
        <v>72</v>
      </c>
      <c r="AY567" s="213" t="s">
        <v>145</v>
      </c>
    </row>
    <row r="568" spans="1:65" s="13" customFormat="1" ht="11.25">
      <c r="B568" s="192"/>
      <c r="C568" s="193"/>
      <c r="D568" s="194" t="s">
        <v>161</v>
      </c>
      <c r="E568" s="195" t="s">
        <v>19</v>
      </c>
      <c r="F568" s="196" t="s">
        <v>774</v>
      </c>
      <c r="G568" s="193"/>
      <c r="H568" s="197">
        <v>66</v>
      </c>
      <c r="I568" s="198"/>
      <c r="J568" s="193"/>
      <c r="K568" s="193"/>
      <c r="L568" s="199"/>
      <c r="M568" s="200"/>
      <c r="N568" s="201"/>
      <c r="O568" s="201"/>
      <c r="P568" s="201"/>
      <c r="Q568" s="201"/>
      <c r="R568" s="201"/>
      <c r="S568" s="201"/>
      <c r="T568" s="202"/>
      <c r="AT568" s="203" t="s">
        <v>161</v>
      </c>
      <c r="AU568" s="203" t="s">
        <v>82</v>
      </c>
      <c r="AV568" s="13" t="s">
        <v>82</v>
      </c>
      <c r="AW568" s="13" t="s">
        <v>33</v>
      </c>
      <c r="AX568" s="13" t="s">
        <v>72</v>
      </c>
      <c r="AY568" s="203" t="s">
        <v>145</v>
      </c>
    </row>
    <row r="569" spans="1:65" s="14" customFormat="1" ht="11.25">
      <c r="B569" s="204"/>
      <c r="C569" s="205"/>
      <c r="D569" s="194" t="s">
        <v>161</v>
      </c>
      <c r="E569" s="206" t="s">
        <v>19</v>
      </c>
      <c r="F569" s="207" t="s">
        <v>639</v>
      </c>
      <c r="G569" s="205"/>
      <c r="H569" s="206" t="s">
        <v>19</v>
      </c>
      <c r="I569" s="208"/>
      <c r="J569" s="205"/>
      <c r="K569" s="205"/>
      <c r="L569" s="209"/>
      <c r="M569" s="210"/>
      <c r="N569" s="211"/>
      <c r="O569" s="211"/>
      <c r="P569" s="211"/>
      <c r="Q569" s="211"/>
      <c r="R569" s="211"/>
      <c r="S569" s="211"/>
      <c r="T569" s="212"/>
      <c r="AT569" s="213" t="s">
        <v>161</v>
      </c>
      <c r="AU569" s="213" t="s">
        <v>82</v>
      </c>
      <c r="AV569" s="14" t="s">
        <v>80</v>
      </c>
      <c r="AW569" s="14" t="s">
        <v>33</v>
      </c>
      <c r="AX569" s="14" t="s">
        <v>72</v>
      </c>
      <c r="AY569" s="213" t="s">
        <v>145</v>
      </c>
    </row>
    <row r="570" spans="1:65" s="13" customFormat="1" ht="11.25">
      <c r="B570" s="192"/>
      <c r="C570" s="193"/>
      <c r="D570" s="194" t="s">
        <v>161</v>
      </c>
      <c r="E570" s="195" t="s">
        <v>19</v>
      </c>
      <c r="F570" s="196" t="s">
        <v>1048</v>
      </c>
      <c r="G570" s="193"/>
      <c r="H570" s="197">
        <v>9.1999999999999993</v>
      </c>
      <c r="I570" s="198"/>
      <c r="J570" s="193"/>
      <c r="K570" s="193"/>
      <c r="L570" s="199"/>
      <c r="M570" s="200"/>
      <c r="N570" s="201"/>
      <c r="O570" s="201"/>
      <c r="P570" s="201"/>
      <c r="Q570" s="201"/>
      <c r="R570" s="201"/>
      <c r="S570" s="201"/>
      <c r="T570" s="202"/>
      <c r="AT570" s="203" t="s">
        <v>161</v>
      </c>
      <c r="AU570" s="203" t="s">
        <v>82</v>
      </c>
      <c r="AV570" s="13" t="s">
        <v>82</v>
      </c>
      <c r="AW570" s="13" t="s">
        <v>33</v>
      </c>
      <c r="AX570" s="13" t="s">
        <v>72</v>
      </c>
      <c r="AY570" s="203" t="s">
        <v>145</v>
      </c>
    </row>
    <row r="571" spans="1:65" s="13" customFormat="1" ht="11.25">
      <c r="B571" s="192"/>
      <c r="C571" s="193"/>
      <c r="D571" s="194" t="s">
        <v>161</v>
      </c>
      <c r="E571" s="195" t="s">
        <v>19</v>
      </c>
      <c r="F571" s="196" t="s">
        <v>1049</v>
      </c>
      <c r="G571" s="193"/>
      <c r="H571" s="197">
        <v>-1.6</v>
      </c>
      <c r="I571" s="198"/>
      <c r="J571" s="193"/>
      <c r="K571" s="193"/>
      <c r="L571" s="199"/>
      <c r="M571" s="200"/>
      <c r="N571" s="201"/>
      <c r="O571" s="201"/>
      <c r="P571" s="201"/>
      <c r="Q571" s="201"/>
      <c r="R571" s="201"/>
      <c r="S571" s="201"/>
      <c r="T571" s="202"/>
      <c r="AT571" s="203" t="s">
        <v>161</v>
      </c>
      <c r="AU571" s="203" t="s">
        <v>82</v>
      </c>
      <c r="AV571" s="13" t="s">
        <v>82</v>
      </c>
      <c r="AW571" s="13" t="s">
        <v>33</v>
      </c>
      <c r="AX571" s="13" t="s">
        <v>72</v>
      </c>
      <c r="AY571" s="203" t="s">
        <v>145</v>
      </c>
    </row>
    <row r="572" spans="1:65" s="14" customFormat="1" ht="11.25">
      <c r="B572" s="204"/>
      <c r="C572" s="205"/>
      <c r="D572" s="194" t="s">
        <v>161</v>
      </c>
      <c r="E572" s="206" t="s">
        <v>19</v>
      </c>
      <c r="F572" s="207" t="s">
        <v>170</v>
      </c>
      <c r="G572" s="205"/>
      <c r="H572" s="206" t="s">
        <v>19</v>
      </c>
      <c r="I572" s="208"/>
      <c r="J572" s="205"/>
      <c r="K572" s="205"/>
      <c r="L572" s="209"/>
      <c r="M572" s="210"/>
      <c r="N572" s="211"/>
      <c r="O572" s="211"/>
      <c r="P572" s="211"/>
      <c r="Q572" s="211"/>
      <c r="R572" s="211"/>
      <c r="S572" s="211"/>
      <c r="T572" s="212"/>
      <c r="AT572" s="213" t="s">
        <v>161</v>
      </c>
      <c r="AU572" s="213" t="s">
        <v>82</v>
      </c>
      <c r="AV572" s="14" t="s">
        <v>80</v>
      </c>
      <c r="AW572" s="14" t="s">
        <v>33</v>
      </c>
      <c r="AX572" s="14" t="s">
        <v>72</v>
      </c>
      <c r="AY572" s="213" t="s">
        <v>145</v>
      </c>
    </row>
    <row r="573" spans="1:65" s="13" customFormat="1" ht="11.25">
      <c r="B573" s="192"/>
      <c r="C573" s="193"/>
      <c r="D573" s="194" t="s">
        <v>161</v>
      </c>
      <c r="E573" s="195" t="s">
        <v>19</v>
      </c>
      <c r="F573" s="196" t="s">
        <v>1050</v>
      </c>
      <c r="G573" s="193"/>
      <c r="H573" s="197">
        <v>11.2</v>
      </c>
      <c r="I573" s="198"/>
      <c r="J573" s="193"/>
      <c r="K573" s="193"/>
      <c r="L573" s="199"/>
      <c r="M573" s="200"/>
      <c r="N573" s="201"/>
      <c r="O573" s="201"/>
      <c r="P573" s="201"/>
      <c r="Q573" s="201"/>
      <c r="R573" s="201"/>
      <c r="S573" s="201"/>
      <c r="T573" s="202"/>
      <c r="AT573" s="203" t="s">
        <v>161</v>
      </c>
      <c r="AU573" s="203" t="s">
        <v>82</v>
      </c>
      <c r="AV573" s="13" t="s">
        <v>82</v>
      </c>
      <c r="AW573" s="13" t="s">
        <v>33</v>
      </c>
      <c r="AX573" s="13" t="s">
        <v>72</v>
      </c>
      <c r="AY573" s="203" t="s">
        <v>145</v>
      </c>
    </row>
    <row r="574" spans="1:65" s="13" customFormat="1" ht="11.25">
      <c r="B574" s="192"/>
      <c r="C574" s="193"/>
      <c r="D574" s="194" t="s">
        <v>161</v>
      </c>
      <c r="E574" s="195" t="s">
        <v>19</v>
      </c>
      <c r="F574" s="196" t="s">
        <v>1049</v>
      </c>
      <c r="G574" s="193"/>
      <c r="H574" s="197">
        <v>-1.6</v>
      </c>
      <c r="I574" s="198"/>
      <c r="J574" s="193"/>
      <c r="K574" s="193"/>
      <c r="L574" s="199"/>
      <c r="M574" s="200"/>
      <c r="N574" s="201"/>
      <c r="O574" s="201"/>
      <c r="P574" s="201"/>
      <c r="Q574" s="201"/>
      <c r="R574" s="201"/>
      <c r="S574" s="201"/>
      <c r="T574" s="202"/>
      <c r="AT574" s="203" t="s">
        <v>161</v>
      </c>
      <c r="AU574" s="203" t="s">
        <v>82</v>
      </c>
      <c r="AV574" s="13" t="s">
        <v>82</v>
      </c>
      <c r="AW574" s="13" t="s">
        <v>33</v>
      </c>
      <c r="AX574" s="13" t="s">
        <v>72</v>
      </c>
      <c r="AY574" s="203" t="s">
        <v>145</v>
      </c>
    </row>
    <row r="575" spans="1:65" s="14" customFormat="1" ht="11.25">
      <c r="B575" s="204"/>
      <c r="C575" s="205"/>
      <c r="D575" s="194" t="s">
        <v>161</v>
      </c>
      <c r="E575" s="206" t="s">
        <v>19</v>
      </c>
      <c r="F575" s="207" t="s">
        <v>1051</v>
      </c>
      <c r="G575" s="205"/>
      <c r="H575" s="206" t="s">
        <v>19</v>
      </c>
      <c r="I575" s="208"/>
      <c r="J575" s="205"/>
      <c r="K575" s="205"/>
      <c r="L575" s="209"/>
      <c r="M575" s="210"/>
      <c r="N575" s="211"/>
      <c r="O575" s="211"/>
      <c r="P575" s="211"/>
      <c r="Q575" s="211"/>
      <c r="R575" s="211"/>
      <c r="S575" s="211"/>
      <c r="T575" s="212"/>
      <c r="AT575" s="213" t="s">
        <v>161</v>
      </c>
      <c r="AU575" s="213" t="s">
        <v>82</v>
      </c>
      <c r="AV575" s="14" t="s">
        <v>80</v>
      </c>
      <c r="AW575" s="14" t="s">
        <v>33</v>
      </c>
      <c r="AX575" s="14" t="s">
        <v>72</v>
      </c>
      <c r="AY575" s="213" t="s">
        <v>145</v>
      </c>
    </row>
    <row r="576" spans="1:65" s="13" customFormat="1" ht="11.25">
      <c r="B576" s="192"/>
      <c r="C576" s="193"/>
      <c r="D576" s="194" t="s">
        <v>161</v>
      </c>
      <c r="E576" s="195" t="s">
        <v>19</v>
      </c>
      <c r="F576" s="196" t="s">
        <v>1052</v>
      </c>
      <c r="G576" s="193"/>
      <c r="H576" s="197">
        <v>9.4</v>
      </c>
      <c r="I576" s="198"/>
      <c r="J576" s="193"/>
      <c r="K576" s="193"/>
      <c r="L576" s="199"/>
      <c r="M576" s="200"/>
      <c r="N576" s="201"/>
      <c r="O576" s="201"/>
      <c r="P576" s="201"/>
      <c r="Q576" s="201"/>
      <c r="R576" s="201"/>
      <c r="S576" s="201"/>
      <c r="T576" s="202"/>
      <c r="AT576" s="203" t="s">
        <v>161</v>
      </c>
      <c r="AU576" s="203" t="s">
        <v>82</v>
      </c>
      <c r="AV576" s="13" t="s">
        <v>82</v>
      </c>
      <c r="AW576" s="13" t="s">
        <v>33</v>
      </c>
      <c r="AX576" s="13" t="s">
        <v>72</v>
      </c>
      <c r="AY576" s="203" t="s">
        <v>145</v>
      </c>
    </row>
    <row r="577" spans="1:65" s="13" customFormat="1" ht="11.25">
      <c r="B577" s="192"/>
      <c r="C577" s="193"/>
      <c r="D577" s="194" t="s">
        <v>161</v>
      </c>
      <c r="E577" s="195" t="s">
        <v>19</v>
      </c>
      <c r="F577" s="196" t="s">
        <v>1053</v>
      </c>
      <c r="G577" s="193"/>
      <c r="H577" s="197">
        <v>-0.8</v>
      </c>
      <c r="I577" s="198"/>
      <c r="J577" s="193"/>
      <c r="K577" s="193"/>
      <c r="L577" s="199"/>
      <c r="M577" s="200"/>
      <c r="N577" s="201"/>
      <c r="O577" s="201"/>
      <c r="P577" s="201"/>
      <c r="Q577" s="201"/>
      <c r="R577" s="201"/>
      <c r="S577" s="201"/>
      <c r="T577" s="202"/>
      <c r="AT577" s="203" t="s">
        <v>161</v>
      </c>
      <c r="AU577" s="203" t="s">
        <v>82</v>
      </c>
      <c r="AV577" s="13" t="s">
        <v>82</v>
      </c>
      <c r="AW577" s="13" t="s">
        <v>33</v>
      </c>
      <c r="AX577" s="13" t="s">
        <v>72</v>
      </c>
      <c r="AY577" s="203" t="s">
        <v>145</v>
      </c>
    </row>
    <row r="578" spans="1:65" s="14" customFormat="1" ht="11.25">
      <c r="B578" s="204"/>
      <c r="C578" s="205"/>
      <c r="D578" s="194" t="s">
        <v>161</v>
      </c>
      <c r="E578" s="206" t="s">
        <v>19</v>
      </c>
      <c r="F578" s="207" t="s">
        <v>1054</v>
      </c>
      <c r="G578" s="205"/>
      <c r="H578" s="206" t="s">
        <v>19</v>
      </c>
      <c r="I578" s="208"/>
      <c r="J578" s="205"/>
      <c r="K578" s="205"/>
      <c r="L578" s="209"/>
      <c r="M578" s="210"/>
      <c r="N578" s="211"/>
      <c r="O578" s="211"/>
      <c r="P578" s="211"/>
      <c r="Q578" s="211"/>
      <c r="R578" s="211"/>
      <c r="S578" s="211"/>
      <c r="T578" s="212"/>
      <c r="AT578" s="213" t="s">
        <v>161</v>
      </c>
      <c r="AU578" s="213" t="s">
        <v>82</v>
      </c>
      <c r="AV578" s="14" t="s">
        <v>80</v>
      </c>
      <c r="AW578" s="14" t="s">
        <v>33</v>
      </c>
      <c r="AX578" s="14" t="s">
        <v>72</v>
      </c>
      <c r="AY578" s="213" t="s">
        <v>145</v>
      </c>
    </row>
    <row r="579" spans="1:65" s="13" customFormat="1" ht="11.25">
      <c r="B579" s="192"/>
      <c r="C579" s="193"/>
      <c r="D579" s="194" t="s">
        <v>161</v>
      </c>
      <c r="E579" s="195" t="s">
        <v>19</v>
      </c>
      <c r="F579" s="196" t="s">
        <v>1055</v>
      </c>
      <c r="G579" s="193"/>
      <c r="H579" s="197">
        <v>7.2</v>
      </c>
      <c r="I579" s="198"/>
      <c r="J579" s="193"/>
      <c r="K579" s="193"/>
      <c r="L579" s="199"/>
      <c r="M579" s="200"/>
      <c r="N579" s="201"/>
      <c r="O579" s="201"/>
      <c r="P579" s="201"/>
      <c r="Q579" s="201"/>
      <c r="R579" s="201"/>
      <c r="S579" s="201"/>
      <c r="T579" s="202"/>
      <c r="AT579" s="203" t="s">
        <v>161</v>
      </c>
      <c r="AU579" s="203" t="s">
        <v>82</v>
      </c>
      <c r="AV579" s="13" t="s">
        <v>82</v>
      </c>
      <c r="AW579" s="13" t="s">
        <v>33</v>
      </c>
      <c r="AX579" s="13" t="s">
        <v>72</v>
      </c>
      <c r="AY579" s="203" t="s">
        <v>145</v>
      </c>
    </row>
    <row r="580" spans="1:65" s="14" customFormat="1" ht="11.25">
      <c r="B580" s="204"/>
      <c r="C580" s="205"/>
      <c r="D580" s="194" t="s">
        <v>161</v>
      </c>
      <c r="E580" s="206" t="s">
        <v>19</v>
      </c>
      <c r="F580" s="207" t="s">
        <v>174</v>
      </c>
      <c r="G580" s="205"/>
      <c r="H580" s="206" t="s">
        <v>19</v>
      </c>
      <c r="I580" s="208"/>
      <c r="J580" s="205"/>
      <c r="K580" s="205"/>
      <c r="L580" s="209"/>
      <c r="M580" s="210"/>
      <c r="N580" s="211"/>
      <c r="O580" s="211"/>
      <c r="P580" s="211"/>
      <c r="Q580" s="211"/>
      <c r="R580" s="211"/>
      <c r="S580" s="211"/>
      <c r="T580" s="212"/>
      <c r="AT580" s="213" t="s">
        <v>161</v>
      </c>
      <c r="AU580" s="213" t="s">
        <v>82</v>
      </c>
      <c r="AV580" s="14" t="s">
        <v>80</v>
      </c>
      <c r="AW580" s="14" t="s">
        <v>33</v>
      </c>
      <c r="AX580" s="14" t="s">
        <v>72</v>
      </c>
      <c r="AY580" s="213" t="s">
        <v>145</v>
      </c>
    </row>
    <row r="581" spans="1:65" s="13" customFormat="1" ht="11.25">
      <c r="B581" s="192"/>
      <c r="C581" s="193"/>
      <c r="D581" s="194" t="s">
        <v>161</v>
      </c>
      <c r="E581" s="195" t="s">
        <v>19</v>
      </c>
      <c r="F581" s="196" t="s">
        <v>1056</v>
      </c>
      <c r="G581" s="193"/>
      <c r="H581" s="197">
        <v>15.2</v>
      </c>
      <c r="I581" s="198"/>
      <c r="J581" s="193"/>
      <c r="K581" s="193"/>
      <c r="L581" s="199"/>
      <c r="M581" s="200"/>
      <c r="N581" s="201"/>
      <c r="O581" s="201"/>
      <c r="P581" s="201"/>
      <c r="Q581" s="201"/>
      <c r="R581" s="201"/>
      <c r="S581" s="201"/>
      <c r="T581" s="202"/>
      <c r="AT581" s="203" t="s">
        <v>161</v>
      </c>
      <c r="AU581" s="203" t="s">
        <v>82</v>
      </c>
      <c r="AV581" s="13" t="s">
        <v>82</v>
      </c>
      <c r="AW581" s="13" t="s">
        <v>33</v>
      </c>
      <c r="AX581" s="13" t="s">
        <v>72</v>
      </c>
      <c r="AY581" s="203" t="s">
        <v>145</v>
      </c>
    </row>
    <row r="582" spans="1:65" s="15" customFormat="1" ht="11.25">
      <c r="B582" s="214"/>
      <c r="C582" s="215"/>
      <c r="D582" s="194" t="s">
        <v>161</v>
      </c>
      <c r="E582" s="216" t="s">
        <v>19</v>
      </c>
      <c r="F582" s="217" t="s">
        <v>176</v>
      </c>
      <c r="G582" s="215"/>
      <c r="H582" s="218">
        <v>114.2</v>
      </c>
      <c r="I582" s="219"/>
      <c r="J582" s="215"/>
      <c r="K582" s="215"/>
      <c r="L582" s="220"/>
      <c r="M582" s="221"/>
      <c r="N582" s="222"/>
      <c r="O582" s="222"/>
      <c r="P582" s="222"/>
      <c r="Q582" s="222"/>
      <c r="R582" s="222"/>
      <c r="S582" s="222"/>
      <c r="T582" s="223"/>
      <c r="AT582" s="224" t="s">
        <v>161</v>
      </c>
      <c r="AU582" s="224" t="s">
        <v>82</v>
      </c>
      <c r="AV582" s="15" t="s">
        <v>152</v>
      </c>
      <c r="AW582" s="15" t="s">
        <v>33</v>
      </c>
      <c r="AX582" s="15" t="s">
        <v>80</v>
      </c>
      <c r="AY582" s="224" t="s">
        <v>145</v>
      </c>
    </row>
    <row r="583" spans="1:65" s="2" customFormat="1" ht="16.5" customHeight="1">
      <c r="A583" s="35"/>
      <c r="B583" s="36"/>
      <c r="C583" s="228" t="s">
        <v>1057</v>
      </c>
      <c r="D583" s="228" t="s">
        <v>462</v>
      </c>
      <c r="E583" s="229" t="s">
        <v>1058</v>
      </c>
      <c r="F583" s="230" t="s">
        <v>1059</v>
      </c>
      <c r="G583" s="231" t="s">
        <v>226</v>
      </c>
      <c r="H583" s="232">
        <v>336.6</v>
      </c>
      <c r="I583" s="233"/>
      <c r="J583" s="234">
        <f>ROUND(I583*H583,2)</f>
        <v>0</v>
      </c>
      <c r="K583" s="230" t="s">
        <v>157</v>
      </c>
      <c r="L583" s="235"/>
      <c r="M583" s="236" t="s">
        <v>19</v>
      </c>
      <c r="N583" s="237" t="s">
        <v>43</v>
      </c>
      <c r="O583" s="65"/>
      <c r="P583" s="183">
        <f>O583*H583</f>
        <v>0</v>
      </c>
      <c r="Q583" s="183">
        <v>4.4999999999999999E-4</v>
      </c>
      <c r="R583" s="183">
        <f>Q583*H583</f>
        <v>0.15146999999999999</v>
      </c>
      <c r="S583" s="183">
        <v>0</v>
      </c>
      <c r="T583" s="184">
        <f>S583*H583</f>
        <v>0</v>
      </c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R583" s="185" t="s">
        <v>556</v>
      </c>
      <c r="AT583" s="185" t="s">
        <v>462</v>
      </c>
      <c r="AU583" s="185" t="s">
        <v>82</v>
      </c>
      <c r="AY583" s="18" t="s">
        <v>145</v>
      </c>
      <c r="BE583" s="186">
        <f>IF(N583="základní",J583,0)</f>
        <v>0</v>
      </c>
      <c r="BF583" s="186">
        <f>IF(N583="snížená",J583,0)</f>
        <v>0</v>
      </c>
      <c r="BG583" s="186">
        <f>IF(N583="zákl. přenesená",J583,0)</f>
        <v>0</v>
      </c>
      <c r="BH583" s="186">
        <f>IF(N583="sníž. přenesená",J583,0)</f>
        <v>0</v>
      </c>
      <c r="BI583" s="186">
        <f>IF(N583="nulová",J583,0)</f>
        <v>0</v>
      </c>
      <c r="BJ583" s="18" t="s">
        <v>80</v>
      </c>
      <c r="BK583" s="186">
        <f>ROUND(I583*H583,2)</f>
        <v>0</v>
      </c>
      <c r="BL583" s="18" t="s">
        <v>265</v>
      </c>
      <c r="BM583" s="185" t="s">
        <v>1060</v>
      </c>
    </row>
    <row r="584" spans="1:65" s="13" customFormat="1" ht="11.25">
      <c r="B584" s="192"/>
      <c r="C584" s="193"/>
      <c r="D584" s="194" t="s">
        <v>161</v>
      </c>
      <c r="E584" s="195" t="s">
        <v>19</v>
      </c>
      <c r="F584" s="196" t="s">
        <v>1061</v>
      </c>
      <c r="G584" s="193"/>
      <c r="H584" s="197">
        <v>306</v>
      </c>
      <c r="I584" s="198"/>
      <c r="J584" s="193"/>
      <c r="K584" s="193"/>
      <c r="L584" s="199"/>
      <c r="M584" s="200"/>
      <c r="N584" s="201"/>
      <c r="O584" s="201"/>
      <c r="P584" s="201"/>
      <c r="Q584" s="201"/>
      <c r="R584" s="201"/>
      <c r="S584" s="201"/>
      <c r="T584" s="202"/>
      <c r="AT584" s="203" t="s">
        <v>161</v>
      </c>
      <c r="AU584" s="203" t="s">
        <v>82</v>
      </c>
      <c r="AV584" s="13" t="s">
        <v>82</v>
      </c>
      <c r="AW584" s="13" t="s">
        <v>33</v>
      </c>
      <c r="AX584" s="13" t="s">
        <v>80</v>
      </c>
      <c r="AY584" s="203" t="s">
        <v>145</v>
      </c>
    </row>
    <row r="585" spans="1:65" s="13" customFormat="1" ht="11.25">
      <c r="B585" s="192"/>
      <c r="C585" s="193"/>
      <c r="D585" s="194" t="s">
        <v>161</v>
      </c>
      <c r="E585" s="193"/>
      <c r="F585" s="196" t="s">
        <v>1062</v>
      </c>
      <c r="G585" s="193"/>
      <c r="H585" s="197">
        <v>336.6</v>
      </c>
      <c r="I585" s="198"/>
      <c r="J585" s="193"/>
      <c r="K585" s="193"/>
      <c r="L585" s="199"/>
      <c r="M585" s="200"/>
      <c r="N585" s="201"/>
      <c r="O585" s="201"/>
      <c r="P585" s="201"/>
      <c r="Q585" s="201"/>
      <c r="R585" s="201"/>
      <c r="S585" s="201"/>
      <c r="T585" s="202"/>
      <c r="AT585" s="203" t="s">
        <v>161</v>
      </c>
      <c r="AU585" s="203" t="s">
        <v>82</v>
      </c>
      <c r="AV585" s="13" t="s">
        <v>82</v>
      </c>
      <c r="AW585" s="13" t="s">
        <v>4</v>
      </c>
      <c r="AX585" s="13" t="s">
        <v>80</v>
      </c>
      <c r="AY585" s="203" t="s">
        <v>145</v>
      </c>
    </row>
    <row r="586" spans="1:65" s="2" customFormat="1" ht="24.2" customHeight="1">
      <c r="A586" s="35"/>
      <c r="B586" s="36"/>
      <c r="C586" s="174" t="s">
        <v>1063</v>
      </c>
      <c r="D586" s="174" t="s">
        <v>148</v>
      </c>
      <c r="E586" s="175" t="s">
        <v>1064</v>
      </c>
      <c r="F586" s="176" t="s">
        <v>1065</v>
      </c>
      <c r="G586" s="177" t="s">
        <v>156</v>
      </c>
      <c r="H586" s="178">
        <v>113.37</v>
      </c>
      <c r="I586" s="179"/>
      <c r="J586" s="180">
        <f>ROUND(I586*H586,2)</f>
        <v>0</v>
      </c>
      <c r="K586" s="176" t="s">
        <v>157</v>
      </c>
      <c r="L586" s="40"/>
      <c r="M586" s="181" t="s">
        <v>19</v>
      </c>
      <c r="N586" s="182" t="s">
        <v>43</v>
      </c>
      <c r="O586" s="65"/>
      <c r="P586" s="183">
        <f>O586*H586</f>
        <v>0</v>
      </c>
      <c r="Q586" s="183">
        <v>6.8900000000000003E-3</v>
      </c>
      <c r="R586" s="183">
        <f>Q586*H586</f>
        <v>0.78111930000000007</v>
      </c>
      <c r="S586" s="183">
        <v>0</v>
      </c>
      <c r="T586" s="184">
        <f>S586*H586</f>
        <v>0</v>
      </c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R586" s="185" t="s">
        <v>265</v>
      </c>
      <c r="AT586" s="185" t="s">
        <v>148</v>
      </c>
      <c r="AU586" s="185" t="s">
        <v>82</v>
      </c>
      <c r="AY586" s="18" t="s">
        <v>145</v>
      </c>
      <c r="BE586" s="186">
        <f>IF(N586="základní",J586,0)</f>
        <v>0</v>
      </c>
      <c r="BF586" s="186">
        <f>IF(N586="snížená",J586,0)</f>
        <v>0</v>
      </c>
      <c r="BG586" s="186">
        <f>IF(N586="zákl. přenesená",J586,0)</f>
        <v>0</v>
      </c>
      <c r="BH586" s="186">
        <f>IF(N586="sníž. přenesená",J586,0)</f>
        <v>0</v>
      </c>
      <c r="BI586" s="186">
        <f>IF(N586="nulová",J586,0)</f>
        <v>0</v>
      </c>
      <c r="BJ586" s="18" t="s">
        <v>80</v>
      </c>
      <c r="BK586" s="186">
        <f>ROUND(I586*H586,2)</f>
        <v>0</v>
      </c>
      <c r="BL586" s="18" t="s">
        <v>265</v>
      </c>
      <c r="BM586" s="185" t="s">
        <v>1066</v>
      </c>
    </row>
    <row r="587" spans="1:65" s="2" customFormat="1" ht="11.25">
      <c r="A587" s="35"/>
      <c r="B587" s="36"/>
      <c r="C587" s="37"/>
      <c r="D587" s="187" t="s">
        <v>159</v>
      </c>
      <c r="E587" s="37"/>
      <c r="F587" s="188" t="s">
        <v>1067</v>
      </c>
      <c r="G587" s="37"/>
      <c r="H587" s="37"/>
      <c r="I587" s="189"/>
      <c r="J587" s="37"/>
      <c r="K587" s="37"/>
      <c r="L587" s="40"/>
      <c r="M587" s="190"/>
      <c r="N587" s="191"/>
      <c r="O587" s="65"/>
      <c r="P587" s="65"/>
      <c r="Q587" s="65"/>
      <c r="R587" s="65"/>
      <c r="S587" s="65"/>
      <c r="T587" s="66"/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T587" s="18" t="s">
        <v>159</v>
      </c>
      <c r="AU587" s="18" t="s">
        <v>82</v>
      </c>
    </row>
    <row r="588" spans="1:65" s="2" customFormat="1" ht="21.75" customHeight="1">
      <c r="A588" s="35"/>
      <c r="B588" s="36"/>
      <c r="C588" s="228" t="s">
        <v>1068</v>
      </c>
      <c r="D588" s="228" t="s">
        <v>462</v>
      </c>
      <c r="E588" s="229" t="s">
        <v>1069</v>
      </c>
      <c r="F588" s="230" t="s">
        <v>1070</v>
      </c>
      <c r="G588" s="231" t="s">
        <v>156</v>
      </c>
      <c r="H588" s="232">
        <v>124.70699999999999</v>
      </c>
      <c r="I588" s="233"/>
      <c r="J588" s="234">
        <f>ROUND(I588*H588,2)</f>
        <v>0</v>
      </c>
      <c r="K588" s="230" t="s">
        <v>157</v>
      </c>
      <c r="L588" s="235"/>
      <c r="M588" s="236" t="s">
        <v>19</v>
      </c>
      <c r="N588" s="237" t="s">
        <v>43</v>
      </c>
      <c r="O588" s="65"/>
      <c r="P588" s="183">
        <f>O588*H588</f>
        <v>0</v>
      </c>
      <c r="Q588" s="183">
        <v>1.9199999999999998E-2</v>
      </c>
      <c r="R588" s="183">
        <f>Q588*H588</f>
        <v>2.3943743999999998</v>
      </c>
      <c r="S588" s="183">
        <v>0</v>
      </c>
      <c r="T588" s="184">
        <f>S588*H588</f>
        <v>0</v>
      </c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R588" s="185" t="s">
        <v>556</v>
      </c>
      <c r="AT588" s="185" t="s">
        <v>462</v>
      </c>
      <c r="AU588" s="185" t="s">
        <v>82</v>
      </c>
      <c r="AY588" s="18" t="s">
        <v>145</v>
      </c>
      <c r="BE588" s="186">
        <f>IF(N588="základní",J588,0)</f>
        <v>0</v>
      </c>
      <c r="BF588" s="186">
        <f>IF(N588="snížená",J588,0)</f>
        <v>0</v>
      </c>
      <c r="BG588" s="186">
        <f>IF(N588="zákl. přenesená",J588,0)</f>
        <v>0</v>
      </c>
      <c r="BH588" s="186">
        <f>IF(N588="sníž. přenesená",J588,0)</f>
        <v>0</v>
      </c>
      <c r="BI588" s="186">
        <f>IF(N588="nulová",J588,0)</f>
        <v>0</v>
      </c>
      <c r="BJ588" s="18" t="s">
        <v>80</v>
      </c>
      <c r="BK588" s="186">
        <f>ROUND(I588*H588,2)</f>
        <v>0</v>
      </c>
      <c r="BL588" s="18" t="s">
        <v>265</v>
      </c>
      <c r="BM588" s="185" t="s">
        <v>1071</v>
      </c>
    </row>
    <row r="589" spans="1:65" s="13" customFormat="1" ht="11.25">
      <c r="B589" s="192"/>
      <c r="C589" s="193"/>
      <c r="D589" s="194" t="s">
        <v>161</v>
      </c>
      <c r="E589" s="193"/>
      <c r="F589" s="196" t="s">
        <v>1072</v>
      </c>
      <c r="G589" s="193"/>
      <c r="H589" s="197">
        <v>124.70699999999999</v>
      </c>
      <c r="I589" s="198"/>
      <c r="J589" s="193"/>
      <c r="K589" s="193"/>
      <c r="L589" s="199"/>
      <c r="M589" s="200"/>
      <c r="N589" s="201"/>
      <c r="O589" s="201"/>
      <c r="P589" s="201"/>
      <c r="Q589" s="201"/>
      <c r="R589" s="201"/>
      <c r="S589" s="201"/>
      <c r="T589" s="202"/>
      <c r="AT589" s="203" t="s">
        <v>161</v>
      </c>
      <c r="AU589" s="203" t="s">
        <v>82</v>
      </c>
      <c r="AV589" s="13" t="s">
        <v>82</v>
      </c>
      <c r="AW589" s="13" t="s">
        <v>4</v>
      </c>
      <c r="AX589" s="13" t="s">
        <v>80</v>
      </c>
      <c r="AY589" s="203" t="s">
        <v>145</v>
      </c>
    </row>
    <row r="590" spans="1:65" s="2" customFormat="1" ht="16.5" customHeight="1">
      <c r="A590" s="35"/>
      <c r="B590" s="36"/>
      <c r="C590" s="174" t="s">
        <v>1073</v>
      </c>
      <c r="D590" s="174" t="s">
        <v>148</v>
      </c>
      <c r="E590" s="175" t="s">
        <v>1074</v>
      </c>
      <c r="F590" s="176" t="s">
        <v>1075</v>
      </c>
      <c r="G590" s="177" t="s">
        <v>156</v>
      </c>
      <c r="H590" s="178">
        <v>2</v>
      </c>
      <c r="I590" s="179"/>
      <c r="J590" s="180">
        <f>ROUND(I590*H590,2)</f>
        <v>0</v>
      </c>
      <c r="K590" s="176" t="s">
        <v>157</v>
      </c>
      <c r="L590" s="40"/>
      <c r="M590" s="181" t="s">
        <v>19</v>
      </c>
      <c r="N590" s="182" t="s">
        <v>43</v>
      </c>
      <c r="O590" s="65"/>
      <c r="P590" s="183">
        <f>O590*H590</f>
        <v>0</v>
      </c>
      <c r="Q590" s="183">
        <v>1.5E-3</v>
      </c>
      <c r="R590" s="183">
        <f>Q590*H590</f>
        <v>3.0000000000000001E-3</v>
      </c>
      <c r="S590" s="183">
        <v>0</v>
      </c>
      <c r="T590" s="184">
        <f>S590*H590</f>
        <v>0</v>
      </c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R590" s="185" t="s">
        <v>265</v>
      </c>
      <c r="AT590" s="185" t="s">
        <v>148</v>
      </c>
      <c r="AU590" s="185" t="s">
        <v>82</v>
      </c>
      <c r="AY590" s="18" t="s">
        <v>145</v>
      </c>
      <c r="BE590" s="186">
        <f>IF(N590="základní",J590,0)</f>
        <v>0</v>
      </c>
      <c r="BF590" s="186">
        <f>IF(N590="snížená",J590,0)</f>
        <v>0</v>
      </c>
      <c r="BG590" s="186">
        <f>IF(N590="zákl. přenesená",J590,0)</f>
        <v>0</v>
      </c>
      <c r="BH590" s="186">
        <f>IF(N590="sníž. přenesená",J590,0)</f>
        <v>0</v>
      </c>
      <c r="BI590" s="186">
        <f>IF(N590="nulová",J590,0)</f>
        <v>0</v>
      </c>
      <c r="BJ590" s="18" t="s">
        <v>80</v>
      </c>
      <c r="BK590" s="186">
        <f>ROUND(I590*H590,2)</f>
        <v>0</v>
      </c>
      <c r="BL590" s="18" t="s">
        <v>265</v>
      </c>
      <c r="BM590" s="185" t="s">
        <v>1076</v>
      </c>
    </row>
    <row r="591" spans="1:65" s="2" customFormat="1" ht="11.25">
      <c r="A591" s="35"/>
      <c r="B591" s="36"/>
      <c r="C591" s="37"/>
      <c r="D591" s="187" t="s">
        <v>159</v>
      </c>
      <c r="E591" s="37"/>
      <c r="F591" s="188" t="s">
        <v>1077</v>
      </c>
      <c r="G591" s="37"/>
      <c r="H591" s="37"/>
      <c r="I591" s="189"/>
      <c r="J591" s="37"/>
      <c r="K591" s="37"/>
      <c r="L591" s="40"/>
      <c r="M591" s="190"/>
      <c r="N591" s="191"/>
      <c r="O591" s="65"/>
      <c r="P591" s="65"/>
      <c r="Q591" s="65"/>
      <c r="R591" s="65"/>
      <c r="S591" s="65"/>
      <c r="T591" s="66"/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T591" s="18" t="s">
        <v>159</v>
      </c>
      <c r="AU591" s="18" t="s">
        <v>82</v>
      </c>
    </row>
    <row r="592" spans="1:65" s="14" customFormat="1" ht="11.25">
      <c r="B592" s="204"/>
      <c r="C592" s="205"/>
      <c r="D592" s="194" t="s">
        <v>161</v>
      </c>
      <c r="E592" s="206" t="s">
        <v>19</v>
      </c>
      <c r="F592" s="207" t="s">
        <v>1078</v>
      </c>
      <c r="G592" s="205"/>
      <c r="H592" s="206" t="s">
        <v>19</v>
      </c>
      <c r="I592" s="208"/>
      <c r="J592" s="205"/>
      <c r="K592" s="205"/>
      <c r="L592" s="209"/>
      <c r="M592" s="210"/>
      <c r="N592" s="211"/>
      <c r="O592" s="211"/>
      <c r="P592" s="211"/>
      <c r="Q592" s="211"/>
      <c r="R592" s="211"/>
      <c r="S592" s="211"/>
      <c r="T592" s="212"/>
      <c r="AT592" s="213" t="s">
        <v>161</v>
      </c>
      <c r="AU592" s="213" t="s">
        <v>82</v>
      </c>
      <c r="AV592" s="14" t="s">
        <v>80</v>
      </c>
      <c r="AW592" s="14" t="s">
        <v>33</v>
      </c>
      <c r="AX592" s="14" t="s">
        <v>72</v>
      </c>
      <c r="AY592" s="213" t="s">
        <v>145</v>
      </c>
    </row>
    <row r="593" spans="1:65" s="13" customFormat="1" ht="11.25">
      <c r="B593" s="192"/>
      <c r="C593" s="193"/>
      <c r="D593" s="194" t="s">
        <v>161</v>
      </c>
      <c r="E593" s="195" t="s">
        <v>19</v>
      </c>
      <c r="F593" s="196" t="s">
        <v>920</v>
      </c>
      <c r="G593" s="193"/>
      <c r="H593" s="197">
        <v>2</v>
      </c>
      <c r="I593" s="198"/>
      <c r="J593" s="193"/>
      <c r="K593" s="193"/>
      <c r="L593" s="199"/>
      <c r="M593" s="200"/>
      <c r="N593" s="201"/>
      <c r="O593" s="201"/>
      <c r="P593" s="201"/>
      <c r="Q593" s="201"/>
      <c r="R593" s="201"/>
      <c r="S593" s="201"/>
      <c r="T593" s="202"/>
      <c r="AT593" s="203" t="s">
        <v>161</v>
      </c>
      <c r="AU593" s="203" t="s">
        <v>82</v>
      </c>
      <c r="AV593" s="13" t="s">
        <v>82</v>
      </c>
      <c r="AW593" s="13" t="s">
        <v>33</v>
      </c>
      <c r="AX593" s="13" t="s">
        <v>80</v>
      </c>
      <c r="AY593" s="203" t="s">
        <v>145</v>
      </c>
    </row>
    <row r="594" spans="1:65" s="2" customFormat="1" ht="16.5" customHeight="1">
      <c r="A594" s="35"/>
      <c r="B594" s="36"/>
      <c r="C594" s="174" t="s">
        <v>1079</v>
      </c>
      <c r="D594" s="174" t="s">
        <v>148</v>
      </c>
      <c r="E594" s="175" t="s">
        <v>1080</v>
      </c>
      <c r="F594" s="176" t="s">
        <v>1081</v>
      </c>
      <c r="G594" s="177" t="s">
        <v>156</v>
      </c>
      <c r="H594" s="178">
        <v>113.37</v>
      </c>
      <c r="I594" s="179"/>
      <c r="J594" s="180">
        <f>ROUND(I594*H594,2)</f>
        <v>0</v>
      </c>
      <c r="K594" s="176" t="s">
        <v>157</v>
      </c>
      <c r="L594" s="40"/>
      <c r="M594" s="181" t="s">
        <v>19</v>
      </c>
      <c r="N594" s="182" t="s">
        <v>43</v>
      </c>
      <c r="O594" s="65"/>
      <c r="P594" s="183">
        <f>O594*H594</f>
        <v>0</v>
      </c>
      <c r="Q594" s="183">
        <v>5.0000000000000002E-5</v>
      </c>
      <c r="R594" s="183">
        <f>Q594*H594</f>
        <v>5.6685000000000008E-3</v>
      </c>
      <c r="S594" s="183">
        <v>0</v>
      </c>
      <c r="T594" s="184">
        <f>S594*H594</f>
        <v>0</v>
      </c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R594" s="185" t="s">
        <v>265</v>
      </c>
      <c r="AT594" s="185" t="s">
        <v>148</v>
      </c>
      <c r="AU594" s="185" t="s">
        <v>82</v>
      </c>
      <c r="AY594" s="18" t="s">
        <v>145</v>
      </c>
      <c r="BE594" s="186">
        <f>IF(N594="základní",J594,0)</f>
        <v>0</v>
      </c>
      <c r="BF594" s="186">
        <f>IF(N594="snížená",J594,0)</f>
        <v>0</v>
      </c>
      <c r="BG594" s="186">
        <f>IF(N594="zákl. přenesená",J594,0)</f>
        <v>0</v>
      </c>
      <c r="BH594" s="186">
        <f>IF(N594="sníž. přenesená",J594,0)</f>
        <v>0</v>
      </c>
      <c r="BI594" s="186">
        <f>IF(N594="nulová",J594,0)</f>
        <v>0</v>
      </c>
      <c r="BJ594" s="18" t="s">
        <v>80</v>
      </c>
      <c r="BK594" s="186">
        <f>ROUND(I594*H594,2)</f>
        <v>0</v>
      </c>
      <c r="BL594" s="18" t="s">
        <v>265</v>
      </c>
      <c r="BM594" s="185" t="s">
        <v>1082</v>
      </c>
    </row>
    <row r="595" spans="1:65" s="2" customFormat="1" ht="11.25">
      <c r="A595" s="35"/>
      <c r="B595" s="36"/>
      <c r="C595" s="37"/>
      <c r="D595" s="187" t="s">
        <v>159</v>
      </c>
      <c r="E595" s="37"/>
      <c r="F595" s="188" t="s">
        <v>1083</v>
      </c>
      <c r="G595" s="37"/>
      <c r="H595" s="37"/>
      <c r="I595" s="189"/>
      <c r="J595" s="37"/>
      <c r="K595" s="37"/>
      <c r="L595" s="40"/>
      <c r="M595" s="190"/>
      <c r="N595" s="191"/>
      <c r="O595" s="65"/>
      <c r="P595" s="65"/>
      <c r="Q595" s="65"/>
      <c r="R595" s="65"/>
      <c r="S595" s="65"/>
      <c r="T595" s="66"/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T595" s="18" t="s">
        <v>159</v>
      </c>
      <c r="AU595" s="18" t="s">
        <v>82</v>
      </c>
    </row>
    <row r="596" spans="1:65" s="2" customFormat="1" ht="24.2" customHeight="1">
      <c r="A596" s="35"/>
      <c r="B596" s="36"/>
      <c r="C596" s="174" t="s">
        <v>1084</v>
      </c>
      <c r="D596" s="174" t="s">
        <v>148</v>
      </c>
      <c r="E596" s="175" t="s">
        <v>1085</v>
      </c>
      <c r="F596" s="176" t="s">
        <v>1086</v>
      </c>
      <c r="G596" s="177" t="s">
        <v>802</v>
      </c>
      <c r="H596" s="238"/>
      <c r="I596" s="179"/>
      <c r="J596" s="180">
        <f>ROUND(I596*H596,2)</f>
        <v>0</v>
      </c>
      <c r="K596" s="176" t="s">
        <v>157</v>
      </c>
      <c r="L596" s="40"/>
      <c r="M596" s="181" t="s">
        <v>19</v>
      </c>
      <c r="N596" s="182" t="s">
        <v>43</v>
      </c>
      <c r="O596" s="65"/>
      <c r="P596" s="183">
        <f>O596*H596</f>
        <v>0</v>
      </c>
      <c r="Q596" s="183">
        <v>0</v>
      </c>
      <c r="R596" s="183">
        <f>Q596*H596</f>
        <v>0</v>
      </c>
      <c r="S596" s="183">
        <v>0</v>
      </c>
      <c r="T596" s="184">
        <f>S596*H596</f>
        <v>0</v>
      </c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R596" s="185" t="s">
        <v>265</v>
      </c>
      <c r="AT596" s="185" t="s">
        <v>148</v>
      </c>
      <c r="AU596" s="185" t="s">
        <v>82</v>
      </c>
      <c r="AY596" s="18" t="s">
        <v>145</v>
      </c>
      <c r="BE596" s="186">
        <f>IF(N596="základní",J596,0)</f>
        <v>0</v>
      </c>
      <c r="BF596" s="186">
        <f>IF(N596="snížená",J596,0)</f>
        <v>0</v>
      </c>
      <c r="BG596" s="186">
        <f>IF(N596="zákl. přenesená",J596,0)</f>
        <v>0</v>
      </c>
      <c r="BH596" s="186">
        <f>IF(N596="sníž. přenesená",J596,0)</f>
        <v>0</v>
      </c>
      <c r="BI596" s="186">
        <f>IF(N596="nulová",J596,0)</f>
        <v>0</v>
      </c>
      <c r="BJ596" s="18" t="s">
        <v>80</v>
      </c>
      <c r="BK596" s="186">
        <f>ROUND(I596*H596,2)</f>
        <v>0</v>
      </c>
      <c r="BL596" s="18" t="s">
        <v>265</v>
      </c>
      <c r="BM596" s="185" t="s">
        <v>1087</v>
      </c>
    </row>
    <row r="597" spans="1:65" s="2" customFormat="1" ht="11.25">
      <c r="A597" s="35"/>
      <c r="B597" s="36"/>
      <c r="C597" s="37"/>
      <c r="D597" s="187" t="s">
        <v>159</v>
      </c>
      <c r="E597" s="37"/>
      <c r="F597" s="188" t="s">
        <v>1088</v>
      </c>
      <c r="G597" s="37"/>
      <c r="H597" s="37"/>
      <c r="I597" s="189"/>
      <c r="J597" s="37"/>
      <c r="K597" s="37"/>
      <c r="L597" s="40"/>
      <c r="M597" s="190"/>
      <c r="N597" s="191"/>
      <c r="O597" s="65"/>
      <c r="P597" s="65"/>
      <c r="Q597" s="65"/>
      <c r="R597" s="65"/>
      <c r="S597" s="65"/>
      <c r="T597" s="66"/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T597" s="18" t="s">
        <v>159</v>
      </c>
      <c r="AU597" s="18" t="s">
        <v>82</v>
      </c>
    </row>
    <row r="598" spans="1:65" s="12" customFormat="1" ht="22.9" customHeight="1">
      <c r="B598" s="158"/>
      <c r="C598" s="159"/>
      <c r="D598" s="160" t="s">
        <v>71</v>
      </c>
      <c r="E598" s="172" t="s">
        <v>343</v>
      </c>
      <c r="F598" s="172" t="s">
        <v>344</v>
      </c>
      <c r="G598" s="159"/>
      <c r="H598" s="159"/>
      <c r="I598" s="162"/>
      <c r="J598" s="173">
        <f>BK598</f>
        <v>0</v>
      </c>
      <c r="K598" s="159"/>
      <c r="L598" s="164"/>
      <c r="M598" s="165"/>
      <c r="N598" s="166"/>
      <c r="O598" s="166"/>
      <c r="P598" s="167">
        <f>SUM(P599:P652)</f>
        <v>0</v>
      </c>
      <c r="Q598" s="166"/>
      <c r="R598" s="167">
        <f>SUM(R599:R652)</f>
        <v>5.5506102399999993</v>
      </c>
      <c r="S598" s="166"/>
      <c r="T598" s="168">
        <f>SUM(T599:T652)</f>
        <v>0</v>
      </c>
      <c r="AR598" s="169" t="s">
        <v>82</v>
      </c>
      <c r="AT598" s="170" t="s">
        <v>71</v>
      </c>
      <c r="AU598" s="170" t="s">
        <v>80</v>
      </c>
      <c r="AY598" s="169" t="s">
        <v>145</v>
      </c>
      <c r="BK598" s="171">
        <f>SUM(BK599:BK652)</f>
        <v>0</v>
      </c>
    </row>
    <row r="599" spans="1:65" s="2" customFormat="1" ht="21.75" customHeight="1">
      <c r="A599" s="35"/>
      <c r="B599" s="36"/>
      <c r="C599" s="174" t="s">
        <v>1089</v>
      </c>
      <c r="D599" s="174" t="s">
        <v>148</v>
      </c>
      <c r="E599" s="175" t="s">
        <v>1090</v>
      </c>
      <c r="F599" s="176" t="s">
        <v>1091</v>
      </c>
      <c r="G599" s="177" t="s">
        <v>156</v>
      </c>
      <c r="H599" s="178">
        <v>579.5</v>
      </c>
      <c r="I599" s="179"/>
      <c r="J599" s="180">
        <f>ROUND(I599*H599,2)</f>
        <v>0</v>
      </c>
      <c r="K599" s="176" t="s">
        <v>157</v>
      </c>
      <c r="L599" s="40"/>
      <c r="M599" s="181" t="s">
        <v>19</v>
      </c>
      <c r="N599" s="182" t="s">
        <v>43</v>
      </c>
      <c r="O599" s="65"/>
      <c r="P599" s="183">
        <f>O599*H599</f>
        <v>0</v>
      </c>
      <c r="Q599" s="183">
        <v>3.0000000000000001E-5</v>
      </c>
      <c r="R599" s="183">
        <f>Q599*H599</f>
        <v>1.7385000000000001E-2</v>
      </c>
      <c r="S599" s="183">
        <v>0</v>
      </c>
      <c r="T599" s="184">
        <f>S599*H599</f>
        <v>0</v>
      </c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R599" s="185" t="s">
        <v>265</v>
      </c>
      <c r="AT599" s="185" t="s">
        <v>148</v>
      </c>
      <c r="AU599" s="185" t="s">
        <v>82</v>
      </c>
      <c r="AY599" s="18" t="s">
        <v>145</v>
      </c>
      <c r="BE599" s="186">
        <f>IF(N599="základní",J599,0)</f>
        <v>0</v>
      </c>
      <c r="BF599" s="186">
        <f>IF(N599="snížená",J599,0)</f>
        <v>0</v>
      </c>
      <c r="BG599" s="186">
        <f>IF(N599="zákl. přenesená",J599,0)</f>
        <v>0</v>
      </c>
      <c r="BH599" s="186">
        <f>IF(N599="sníž. přenesená",J599,0)</f>
        <v>0</v>
      </c>
      <c r="BI599" s="186">
        <f>IF(N599="nulová",J599,0)</f>
        <v>0</v>
      </c>
      <c r="BJ599" s="18" t="s">
        <v>80</v>
      </c>
      <c r="BK599" s="186">
        <f>ROUND(I599*H599,2)</f>
        <v>0</v>
      </c>
      <c r="BL599" s="18" t="s">
        <v>265</v>
      </c>
      <c r="BM599" s="185" t="s">
        <v>1092</v>
      </c>
    </row>
    <row r="600" spans="1:65" s="2" customFormat="1" ht="11.25">
      <c r="A600" s="35"/>
      <c r="B600" s="36"/>
      <c r="C600" s="37"/>
      <c r="D600" s="187" t="s">
        <v>159</v>
      </c>
      <c r="E600" s="37"/>
      <c r="F600" s="188" t="s">
        <v>1093</v>
      </c>
      <c r="G600" s="37"/>
      <c r="H600" s="37"/>
      <c r="I600" s="189"/>
      <c r="J600" s="37"/>
      <c r="K600" s="37"/>
      <c r="L600" s="40"/>
      <c r="M600" s="190"/>
      <c r="N600" s="191"/>
      <c r="O600" s="65"/>
      <c r="P600" s="65"/>
      <c r="Q600" s="65"/>
      <c r="R600" s="65"/>
      <c r="S600" s="65"/>
      <c r="T600" s="66"/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T600" s="18" t="s">
        <v>159</v>
      </c>
      <c r="AU600" s="18" t="s">
        <v>82</v>
      </c>
    </row>
    <row r="601" spans="1:65" s="14" customFormat="1" ht="11.25">
      <c r="B601" s="204"/>
      <c r="C601" s="205"/>
      <c r="D601" s="194" t="s">
        <v>161</v>
      </c>
      <c r="E601" s="206" t="s">
        <v>19</v>
      </c>
      <c r="F601" s="207" t="s">
        <v>1094</v>
      </c>
      <c r="G601" s="205"/>
      <c r="H601" s="206" t="s">
        <v>19</v>
      </c>
      <c r="I601" s="208"/>
      <c r="J601" s="205"/>
      <c r="K601" s="205"/>
      <c r="L601" s="209"/>
      <c r="M601" s="210"/>
      <c r="N601" s="211"/>
      <c r="O601" s="211"/>
      <c r="P601" s="211"/>
      <c r="Q601" s="211"/>
      <c r="R601" s="211"/>
      <c r="S601" s="211"/>
      <c r="T601" s="212"/>
      <c r="AT601" s="213" t="s">
        <v>161</v>
      </c>
      <c r="AU601" s="213" t="s">
        <v>82</v>
      </c>
      <c r="AV601" s="14" t="s">
        <v>80</v>
      </c>
      <c r="AW601" s="14" t="s">
        <v>33</v>
      </c>
      <c r="AX601" s="14" t="s">
        <v>72</v>
      </c>
      <c r="AY601" s="213" t="s">
        <v>145</v>
      </c>
    </row>
    <row r="602" spans="1:65" s="13" customFormat="1" ht="11.25">
      <c r="B602" s="192"/>
      <c r="C602" s="193"/>
      <c r="D602" s="194" t="s">
        <v>161</v>
      </c>
      <c r="E602" s="195" t="s">
        <v>19</v>
      </c>
      <c r="F602" s="196" t="s">
        <v>1095</v>
      </c>
      <c r="G602" s="193"/>
      <c r="H602" s="197">
        <v>579.5</v>
      </c>
      <c r="I602" s="198"/>
      <c r="J602" s="193"/>
      <c r="K602" s="193"/>
      <c r="L602" s="199"/>
      <c r="M602" s="200"/>
      <c r="N602" s="201"/>
      <c r="O602" s="201"/>
      <c r="P602" s="201"/>
      <c r="Q602" s="201"/>
      <c r="R602" s="201"/>
      <c r="S602" s="201"/>
      <c r="T602" s="202"/>
      <c r="AT602" s="203" t="s">
        <v>161</v>
      </c>
      <c r="AU602" s="203" t="s">
        <v>82</v>
      </c>
      <c r="AV602" s="13" t="s">
        <v>82</v>
      </c>
      <c r="AW602" s="13" t="s">
        <v>33</v>
      </c>
      <c r="AX602" s="13" t="s">
        <v>80</v>
      </c>
      <c r="AY602" s="203" t="s">
        <v>145</v>
      </c>
    </row>
    <row r="603" spans="1:65" s="2" customFormat="1" ht="21.75" customHeight="1">
      <c r="A603" s="35"/>
      <c r="B603" s="36"/>
      <c r="C603" s="174" t="s">
        <v>1096</v>
      </c>
      <c r="D603" s="174" t="s">
        <v>148</v>
      </c>
      <c r="E603" s="175" t="s">
        <v>1097</v>
      </c>
      <c r="F603" s="176" t="s">
        <v>1098</v>
      </c>
      <c r="G603" s="177" t="s">
        <v>156</v>
      </c>
      <c r="H603" s="178">
        <v>289.75</v>
      </c>
      <c r="I603" s="179"/>
      <c r="J603" s="180">
        <f>ROUND(I603*H603,2)</f>
        <v>0</v>
      </c>
      <c r="K603" s="176" t="s">
        <v>157</v>
      </c>
      <c r="L603" s="40"/>
      <c r="M603" s="181" t="s">
        <v>19</v>
      </c>
      <c r="N603" s="182" t="s">
        <v>43</v>
      </c>
      <c r="O603" s="65"/>
      <c r="P603" s="183">
        <f>O603*H603</f>
        <v>0</v>
      </c>
      <c r="Q603" s="183">
        <v>1.4999999999999999E-2</v>
      </c>
      <c r="R603" s="183">
        <f>Q603*H603</f>
        <v>4.3462499999999995</v>
      </c>
      <c r="S603" s="183">
        <v>0</v>
      </c>
      <c r="T603" s="184">
        <f>S603*H603</f>
        <v>0</v>
      </c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R603" s="185" t="s">
        <v>265</v>
      </c>
      <c r="AT603" s="185" t="s">
        <v>148</v>
      </c>
      <c r="AU603" s="185" t="s">
        <v>82</v>
      </c>
      <c r="AY603" s="18" t="s">
        <v>145</v>
      </c>
      <c r="BE603" s="186">
        <f>IF(N603="základní",J603,0)</f>
        <v>0</v>
      </c>
      <c r="BF603" s="186">
        <f>IF(N603="snížená",J603,0)</f>
        <v>0</v>
      </c>
      <c r="BG603" s="186">
        <f>IF(N603="zákl. přenesená",J603,0)</f>
        <v>0</v>
      </c>
      <c r="BH603" s="186">
        <f>IF(N603="sníž. přenesená",J603,0)</f>
        <v>0</v>
      </c>
      <c r="BI603" s="186">
        <f>IF(N603="nulová",J603,0)</f>
        <v>0</v>
      </c>
      <c r="BJ603" s="18" t="s">
        <v>80</v>
      </c>
      <c r="BK603" s="186">
        <f>ROUND(I603*H603,2)</f>
        <v>0</v>
      </c>
      <c r="BL603" s="18" t="s">
        <v>265</v>
      </c>
      <c r="BM603" s="185" t="s">
        <v>1099</v>
      </c>
    </row>
    <row r="604" spans="1:65" s="2" customFormat="1" ht="11.25">
      <c r="A604" s="35"/>
      <c r="B604" s="36"/>
      <c r="C604" s="37"/>
      <c r="D604" s="187" t="s">
        <v>159</v>
      </c>
      <c r="E604" s="37"/>
      <c r="F604" s="188" t="s">
        <v>1100</v>
      </c>
      <c r="G604" s="37"/>
      <c r="H604" s="37"/>
      <c r="I604" s="189"/>
      <c r="J604" s="37"/>
      <c r="K604" s="37"/>
      <c r="L604" s="40"/>
      <c r="M604" s="190"/>
      <c r="N604" s="191"/>
      <c r="O604" s="65"/>
      <c r="P604" s="65"/>
      <c r="Q604" s="65"/>
      <c r="R604" s="65"/>
      <c r="S604" s="65"/>
      <c r="T604" s="66"/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T604" s="18" t="s">
        <v>159</v>
      </c>
      <c r="AU604" s="18" t="s">
        <v>82</v>
      </c>
    </row>
    <row r="605" spans="1:65" s="14" customFormat="1" ht="11.25">
      <c r="B605" s="204"/>
      <c r="C605" s="205"/>
      <c r="D605" s="194" t="s">
        <v>161</v>
      </c>
      <c r="E605" s="206" t="s">
        <v>19</v>
      </c>
      <c r="F605" s="207" t="s">
        <v>1101</v>
      </c>
      <c r="G605" s="205"/>
      <c r="H605" s="206" t="s">
        <v>19</v>
      </c>
      <c r="I605" s="208"/>
      <c r="J605" s="205"/>
      <c r="K605" s="205"/>
      <c r="L605" s="209"/>
      <c r="M605" s="210"/>
      <c r="N605" s="211"/>
      <c r="O605" s="211"/>
      <c r="P605" s="211"/>
      <c r="Q605" s="211"/>
      <c r="R605" s="211"/>
      <c r="S605" s="211"/>
      <c r="T605" s="212"/>
      <c r="AT605" s="213" t="s">
        <v>161</v>
      </c>
      <c r="AU605" s="213" t="s">
        <v>82</v>
      </c>
      <c r="AV605" s="14" t="s">
        <v>80</v>
      </c>
      <c r="AW605" s="14" t="s">
        <v>33</v>
      </c>
      <c r="AX605" s="14" t="s">
        <v>72</v>
      </c>
      <c r="AY605" s="213" t="s">
        <v>145</v>
      </c>
    </row>
    <row r="606" spans="1:65" s="13" customFormat="1" ht="11.25">
      <c r="B606" s="192"/>
      <c r="C606" s="193"/>
      <c r="D606" s="194" t="s">
        <v>161</v>
      </c>
      <c r="E606" s="195" t="s">
        <v>19</v>
      </c>
      <c r="F606" s="196" t="s">
        <v>1102</v>
      </c>
      <c r="G606" s="193"/>
      <c r="H606" s="197">
        <v>289.75</v>
      </c>
      <c r="I606" s="198"/>
      <c r="J606" s="193"/>
      <c r="K606" s="193"/>
      <c r="L606" s="199"/>
      <c r="M606" s="200"/>
      <c r="N606" s="201"/>
      <c r="O606" s="201"/>
      <c r="P606" s="201"/>
      <c r="Q606" s="201"/>
      <c r="R606" s="201"/>
      <c r="S606" s="201"/>
      <c r="T606" s="202"/>
      <c r="AT606" s="203" t="s">
        <v>161</v>
      </c>
      <c r="AU606" s="203" t="s">
        <v>82</v>
      </c>
      <c r="AV606" s="13" t="s">
        <v>82</v>
      </c>
      <c r="AW606" s="13" t="s">
        <v>33</v>
      </c>
      <c r="AX606" s="13" t="s">
        <v>80</v>
      </c>
      <c r="AY606" s="203" t="s">
        <v>145</v>
      </c>
    </row>
    <row r="607" spans="1:65" s="2" customFormat="1" ht="16.5" customHeight="1">
      <c r="A607" s="35"/>
      <c r="B607" s="36"/>
      <c r="C607" s="174" t="s">
        <v>1103</v>
      </c>
      <c r="D607" s="174" t="s">
        <v>148</v>
      </c>
      <c r="E607" s="175" t="s">
        <v>1104</v>
      </c>
      <c r="F607" s="176" t="s">
        <v>1105</v>
      </c>
      <c r="G607" s="177" t="s">
        <v>156</v>
      </c>
      <c r="H607" s="178">
        <v>289.75</v>
      </c>
      <c r="I607" s="179"/>
      <c r="J607" s="180">
        <f>ROUND(I607*H607,2)</f>
        <v>0</v>
      </c>
      <c r="K607" s="176" t="s">
        <v>157</v>
      </c>
      <c r="L607" s="40"/>
      <c r="M607" s="181" t="s">
        <v>19</v>
      </c>
      <c r="N607" s="182" t="s">
        <v>43</v>
      </c>
      <c r="O607" s="65"/>
      <c r="P607" s="183">
        <f>O607*H607</f>
        <v>0</v>
      </c>
      <c r="Q607" s="183">
        <v>2.9999999999999997E-4</v>
      </c>
      <c r="R607" s="183">
        <f>Q607*H607</f>
        <v>8.6924999999999988E-2</v>
      </c>
      <c r="S607" s="183">
        <v>0</v>
      </c>
      <c r="T607" s="184">
        <f>S607*H607</f>
        <v>0</v>
      </c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R607" s="185" t="s">
        <v>265</v>
      </c>
      <c r="AT607" s="185" t="s">
        <v>148</v>
      </c>
      <c r="AU607" s="185" t="s">
        <v>82</v>
      </c>
      <c r="AY607" s="18" t="s">
        <v>145</v>
      </c>
      <c r="BE607" s="186">
        <f>IF(N607="základní",J607,0)</f>
        <v>0</v>
      </c>
      <c r="BF607" s="186">
        <f>IF(N607="snížená",J607,0)</f>
        <v>0</v>
      </c>
      <c r="BG607" s="186">
        <f>IF(N607="zákl. přenesená",J607,0)</f>
        <v>0</v>
      </c>
      <c r="BH607" s="186">
        <f>IF(N607="sníž. přenesená",J607,0)</f>
        <v>0</v>
      </c>
      <c r="BI607" s="186">
        <f>IF(N607="nulová",J607,0)</f>
        <v>0</v>
      </c>
      <c r="BJ607" s="18" t="s">
        <v>80</v>
      </c>
      <c r="BK607" s="186">
        <f>ROUND(I607*H607,2)</f>
        <v>0</v>
      </c>
      <c r="BL607" s="18" t="s">
        <v>265</v>
      </c>
      <c r="BM607" s="185" t="s">
        <v>1106</v>
      </c>
    </row>
    <row r="608" spans="1:65" s="2" customFormat="1" ht="11.25">
      <c r="A608" s="35"/>
      <c r="B608" s="36"/>
      <c r="C608" s="37"/>
      <c r="D608" s="187" t="s">
        <v>159</v>
      </c>
      <c r="E608" s="37"/>
      <c r="F608" s="188" t="s">
        <v>1107</v>
      </c>
      <c r="G608" s="37"/>
      <c r="H608" s="37"/>
      <c r="I608" s="189"/>
      <c r="J608" s="37"/>
      <c r="K608" s="37"/>
      <c r="L608" s="40"/>
      <c r="M608" s="190"/>
      <c r="N608" s="191"/>
      <c r="O608" s="65"/>
      <c r="P608" s="65"/>
      <c r="Q608" s="65"/>
      <c r="R608" s="65"/>
      <c r="S608" s="65"/>
      <c r="T608" s="66"/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T608" s="18" t="s">
        <v>159</v>
      </c>
      <c r="AU608" s="18" t="s">
        <v>82</v>
      </c>
    </row>
    <row r="609" spans="1:65" s="2" customFormat="1" ht="24.2" customHeight="1">
      <c r="A609" s="35"/>
      <c r="B609" s="36"/>
      <c r="C609" s="228" t="s">
        <v>1108</v>
      </c>
      <c r="D609" s="228" t="s">
        <v>462</v>
      </c>
      <c r="E609" s="229" t="s">
        <v>1109</v>
      </c>
      <c r="F609" s="230" t="s">
        <v>1110</v>
      </c>
      <c r="G609" s="231" t="s">
        <v>156</v>
      </c>
      <c r="H609" s="232">
        <v>318.72500000000002</v>
      </c>
      <c r="I609" s="233"/>
      <c r="J609" s="234">
        <f>ROUND(I609*H609,2)</f>
        <v>0</v>
      </c>
      <c r="K609" s="230" t="s">
        <v>19</v>
      </c>
      <c r="L609" s="235"/>
      <c r="M609" s="236" t="s">
        <v>19</v>
      </c>
      <c r="N609" s="237" t="s">
        <v>43</v>
      </c>
      <c r="O609" s="65"/>
      <c r="P609" s="183">
        <f>O609*H609</f>
        <v>0</v>
      </c>
      <c r="Q609" s="183">
        <v>3.2000000000000002E-3</v>
      </c>
      <c r="R609" s="183">
        <f>Q609*H609</f>
        <v>1.0199200000000002</v>
      </c>
      <c r="S609" s="183">
        <v>0</v>
      </c>
      <c r="T609" s="184">
        <f>S609*H609</f>
        <v>0</v>
      </c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R609" s="185" t="s">
        <v>556</v>
      </c>
      <c r="AT609" s="185" t="s">
        <v>462</v>
      </c>
      <c r="AU609" s="185" t="s">
        <v>82</v>
      </c>
      <c r="AY609" s="18" t="s">
        <v>145</v>
      </c>
      <c r="BE609" s="186">
        <f>IF(N609="základní",J609,0)</f>
        <v>0</v>
      </c>
      <c r="BF609" s="186">
        <f>IF(N609="snížená",J609,0)</f>
        <v>0</v>
      </c>
      <c r="BG609" s="186">
        <f>IF(N609="zákl. přenesená",J609,0)</f>
        <v>0</v>
      </c>
      <c r="BH609" s="186">
        <f>IF(N609="sníž. přenesená",J609,0)</f>
        <v>0</v>
      </c>
      <c r="BI609" s="186">
        <f>IF(N609="nulová",J609,0)</f>
        <v>0</v>
      </c>
      <c r="BJ609" s="18" t="s">
        <v>80</v>
      </c>
      <c r="BK609" s="186">
        <f>ROUND(I609*H609,2)</f>
        <v>0</v>
      </c>
      <c r="BL609" s="18" t="s">
        <v>265</v>
      </c>
      <c r="BM609" s="185" t="s">
        <v>1111</v>
      </c>
    </row>
    <row r="610" spans="1:65" s="13" customFormat="1" ht="11.25">
      <c r="B610" s="192"/>
      <c r="C610" s="193"/>
      <c r="D610" s="194" t="s">
        <v>161</v>
      </c>
      <c r="E610" s="193"/>
      <c r="F610" s="196" t="s">
        <v>1112</v>
      </c>
      <c r="G610" s="193"/>
      <c r="H610" s="197">
        <v>318.72500000000002</v>
      </c>
      <c r="I610" s="198"/>
      <c r="J610" s="193"/>
      <c r="K610" s="193"/>
      <c r="L610" s="199"/>
      <c r="M610" s="200"/>
      <c r="N610" s="201"/>
      <c r="O610" s="201"/>
      <c r="P610" s="201"/>
      <c r="Q610" s="201"/>
      <c r="R610" s="201"/>
      <c r="S610" s="201"/>
      <c r="T610" s="202"/>
      <c r="AT610" s="203" t="s">
        <v>161</v>
      </c>
      <c r="AU610" s="203" t="s">
        <v>82</v>
      </c>
      <c r="AV610" s="13" t="s">
        <v>82</v>
      </c>
      <c r="AW610" s="13" t="s">
        <v>4</v>
      </c>
      <c r="AX610" s="13" t="s">
        <v>80</v>
      </c>
      <c r="AY610" s="203" t="s">
        <v>145</v>
      </c>
    </row>
    <row r="611" spans="1:65" s="2" customFormat="1" ht="16.5" customHeight="1">
      <c r="A611" s="35"/>
      <c r="B611" s="36"/>
      <c r="C611" s="174" t="s">
        <v>1113</v>
      </c>
      <c r="D611" s="174" t="s">
        <v>148</v>
      </c>
      <c r="E611" s="175" t="s">
        <v>1114</v>
      </c>
      <c r="F611" s="176" t="s">
        <v>1115</v>
      </c>
      <c r="G611" s="177" t="s">
        <v>233</v>
      </c>
      <c r="H611" s="178">
        <v>186.9</v>
      </c>
      <c r="I611" s="179"/>
      <c r="J611" s="180">
        <f>ROUND(I611*H611,2)</f>
        <v>0</v>
      </c>
      <c r="K611" s="176" t="s">
        <v>157</v>
      </c>
      <c r="L611" s="40"/>
      <c r="M611" s="181" t="s">
        <v>19</v>
      </c>
      <c r="N611" s="182" t="s">
        <v>43</v>
      </c>
      <c r="O611" s="65"/>
      <c r="P611" s="183">
        <f>O611*H611</f>
        <v>0</v>
      </c>
      <c r="Q611" s="183">
        <v>3.0000000000000001E-5</v>
      </c>
      <c r="R611" s="183">
        <f>Q611*H611</f>
        <v>5.607E-3</v>
      </c>
      <c r="S611" s="183">
        <v>0</v>
      </c>
      <c r="T611" s="184">
        <f>S611*H611</f>
        <v>0</v>
      </c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R611" s="185" t="s">
        <v>265</v>
      </c>
      <c r="AT611" s="185" t="s">
        <v>148</v>
      </c>
      <c r="AU611" s="185" t="s">
        <v>82</v>
      </c>
      <c r="AY611" s="18" t="s">
        <v>145</v>
      </c>
      <c r="BE611" s="186">
        <f>IF(N611="základní",J611,0)</f>
        <v>0</v>
      </c>
      <c r="BF611" s="186">
        <f>IF(N611="snížená",J611,0)</f>
        <v>0</v>
      </c>
      <c r="BG611" s="186">
        <f>IF(N611="zákl. přenesená",J611,0)</f>
        <v>0</v>
      </c>
      <c r="BH611" s="186">
        <f>IF(N611="sníž. přenesená",J611,0)</f>
        <v>0</v>
      </c>
      <c r="BI611" s="186">
        <f>IF(N611="nulová",J611,0)</f>
        <v>0</v>
      </c>
      <c r="BJ611" s="18" t="s">
        <v>80</v>
      </c>
      <c r="BK611" s="186">
        <f>ROUND(I611*H611,2)</f>
        <v>0</v>
      </c>
      <c r="BL611" s="18" t="s">
        <v>265</v>
      </c>
      <c r="BM611" s="185" t="s">
        <v>1116</v>
      </c>
    </row>
    <row r="612" spans="1:65" s="2" customFormat="1" ht="11.25">
      <c r="A612" s="35"/>
      <c r="B612" s="36"/>
      <c r="C612" s="37"/>
      <c r="D612" s="187" t="s">
        <v>159</v>
      </c>
      <c r="E612" s="37"/>
      <c r="F612" s="188" t="s">
        <v>1117</v>
      </c>
      <c r="G612" s="37"/>
      <c r="H612" s="37"/>
      <c r="I612" s="189"/>
      <c r="J612" s="37"/>
      <c r="K612" s="37"/>
      <c r="L612" s="40"/>
      <c r="M612" s="190"/>
      <c r="N612" s="191"/>
      <c r="O612" s="65"/>
      <c r="P612" s="65"/>
      <c r="Q612" s="65"/>
      <c r="R612" s="65"/>
      <c r="S612" s="65"/>
      <c r="T612" s="66"/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T612" s="18" t="s">
        <v>159</v>
      </c>
      <c r="AU612" s="18" t="s">
        <v>82</v>
      </c>
    </row>
    <row r="613" spans="1:65" s="14" customFormat="1" ht="11.25">
      <c r="B613" s="204"/>
      <c r="C613" s="205"/>
      <c r="D613" s="194" t="s">
        <v>161</v>
      </c>
      <c r="E613" s="206" t="s">
        <v>19</v>
      </c>
      <c r="F613" s="207" t="s">
        <v>244</v>
      </c>
      <c r="G613" s="205"/>
      <c r="H613" s="206" t="s">
        <v>19</v>
      </c>
      <c r="I613" s="208"/>
      <c r="J613" s="205"/>
      <c r="K613" s="205"/>
      <c r="L613" s="209"/>
      <c r="M613" s="210"/>
      <c r="N613" s="211"/>
      <c r="O613" s="211"/>
      <c r="P613" s="211"/>
      <c r="Q613" s="211"/>
      <c r="R613" s="211"/>
      <c r="S613" s="211"/>
      <c r="T613" s="212"/>
      <c r="AT613" s="213" t="s">
        <v>161</v>
      </c>
      <c r="AU613" s="213" t="s">
        <v>82</v>
      </c>
      <c r="AV613" s="14" t="s">
        <v>80</v>
      </c>
      <c r="AW613" s="14" t="s">
        <v>33</v>
      </c>
      <c r="AX613" s="14" t="s">
        <v>72</v>
      </c>
      <c r="AY613" s="213" t="s">
        <v>145</v>
      </c>
    </row>
    <row r="614" spans="1:65" s="13" customFormat="1" ht="11.25">
      <c r="B614" s="192"/>
      <c r="C614" s="193"/>
      <c r="D614" s="194" t="s">
        <v>161</v>
      </c>
      <c r="E614" s="195" t="s">
        <v>19</v>
      </c>
      <c r="F614" s="196" t="s">
        <v>1118</v>
      </c>
      <c r="G614" s="193"/>
      <c r="H614" s="197">
        <v>21.6</v>
      </c>
      <c r="I614" s="198"/>
      <c r="J614" s="193"/>
      <c r="K614" s="193"/>
      <c r="L614" s="199"/>
      <c r="M614" s="200"/>
      <c r="N614" s="201"/>
      <c r="O614" s="201"/>
      <c r="P614" s="201"/>
      <c r="Q614" s="201"/>
      <c r="R614" s="201"/>
      <c r="S614" s="201"/>
      <c r="T614" s="202"/>
      <c r="AT614" s="203" t="s">
        <v>161</v>
      </c>
      <c r="AU614" s="203" t="s">
        <v>82</v>
      </c>
      <c r="AV614" s="13" t="s">
        <v>82</v>
      </c>
      <c r="AW614" s="13" t="s">
        <v>33</v>
      </c>
      <c r="AX614" s="13" t="s">
        <v>72</v>
      </c>
      <c r="AY614" s="203" t="s">
        <v>145</v>
      </c>
    </row>
    <row r="615" spans="1:65" s="13" customFormat="1" ht="11.25">
      <c r="B615" s="192"/>
      <c r="C615" s="193"/>
      <c r="D615" s="194" t="s">
        <v>161</v>
      </c>
      <c r="E615" s="195" t="s">
        <v>19</v>
      </c>
      <c r="F615" s="196" t="s">
        <v>1119</v>
      </c>
      <c r="G615" s="193"/>
      <c r="H615" s="197">
        <v>-1.5</v>
      </c>
      <c r="I615" s="198"/>
      <c r="J615" s="193"/>
      <c r="K615" s="193"/>
      <c r="L615" s="199"/>
      <c r="M615" s="200"/>
      <c r="N615" s="201"/>
      <c r="O615" s="201"/>
      <c r="P615" s="201"/>
      <c r="Q615" s="201"/>
      <c r="R615" s="201"/>
      <c r="S615" s="201"/>
      <c r="T615" s="202"/>
      <c r="AT615" s="203" t="s">
        <v>161</v>
      </c>
      <c r="AU615" s="203" t="s">
        <v>82</v>
      </c>
      <c r="AV615" s="13" t="s">
        <v>82</v>
      </c>
      <c r="AW615" s="13" t="s">
        <v>33</v>
      </c>
      <c r="AX615" s="13" t="s">
        <v>72</v>
      </c>
      <c r="AY615" s="203" t="s">
        <v>145</v>
      </c>
    </row>
    <row r="616" spans="1:65" s="14" customFormat="1" ht="11.25">
      <c r="B616" s="204"/>
      <c r="C616" s="205"/>
      <c r="D616" s="194" t="s">
        <v>161</v>
      </c>
      <c r="E616" s="206" t="s">
        <v>19</v>
      </c>
      <c r="F616" s="207" t="s">
        <v>172</v>
      </c>
      <c r="G616" s="205"/>
      <c r="H616" s="206" t="s">
        <v>19</v>
      </c>
      <c r="I616" s="208"/>
      <c r="J616" s="205"/>
      <c r="K616" s="205"/>
      <c r="L616" s="209"/>
      <c r="M616" s="210"/>
      <c r="N616" s="211"/>
      <c r="O616" s="211"/>
      <c r="P616" s="211"/>
      <c r="Q616" s="211"/>
      <c r="R616" s="211"/>
      <c r="S616" s="211"/>
      <c r="T616" s="212"/>
      <c r="AT616" s="213" t="s">
        <v>161</v>
      </c>
      <c r="AU616" s="213" t="s">
        <v>82</v>
      </c>
      <c r="AV616" s="14" t="s">
        <v>80</v>
      </c>
      <c r="AW616" s="14" t="s">
        <v>33</v>
      </c>
      <c r="AX616" s="14" t="s">
        <v>72</v>
      </c>
      <c r="AY616" s="213" t="s">
        <v>145</v>
      </c>
    </row>
    <row r="617" spans="1:65" s="13" customFormat="1" ht="11.25">
      <c r="B617" s="192"/>
      <c r="C617" s="193"/>
      <c r="D617" s="194" t="s">
        <v>161</v>
      </c>
      <c r="E617" s="195" t="s">
        <v>19</v>
      </c>
      <c r="F617" s="196" t="s">
        <v>1120</v>
      </c>
      <c r="G617" s="193"/>
      <c r="H617" s="197">
        <v>16.2</v>
      </c>
      <c r="I617" s="198"/>
      <c r="J617" s="193"/>
      <c r="K617" s="193"/>
      <c r="L617" s="199"/>
      <c r="M617" s="200"/>
      <c r="N617" s="201"/>
      <c r="O617" s="201"/>
      <c r="P617" s="201"/>
      <c r="Q617" s="201"/>
      <c r="R617" s="201"/>
      <c r="S617" s="201"/>
      <c r="T617" s="202"/>
      <c r="AT617" s="203" t="s">
        <v>161</v>
      </c>
      <c r="AU617" s="203" t="s">
        <v>82</v>
      </c>
      <c r="AV617" s="13" t="s">
        <v>82</v>
      </c>
      <c r="AW617" s="13" t="s">
        <v>33</v>
      </c>
      <c r="AX617" s="13" t="s">
        <v>72</v>
      </c>
      <c r="AY617" s="203" t="s">
        <v>145</v>
      </c>
    </row>
    <row r="618" spans="1:65" s="13" customFormat="1" ht="11.25">
      <c r="B618" s="192"/>
      <c r="C618" s="193"/>
      <c r="D618" s="194" t="s">
        <v>161</v>
      </c>
      <c r="E618" s="195" t="s">
        <v>19</v>
      </c>
      <c r="F618" s="196" t="s">
        <v>1119</v>
      </c>
      <c r="G618" s="193"/>
      <c r="H618" s="197">
        <v>-1.5</v>
      </c>
      <c r="I618" s="198"/>
      <c r="J618" s="193"/>
      <c r="K618" s="193"/>
      <c r="L618" s="199"/>
      <c r="M618" s="200"/>
      <c r="N618" s="201"/>
      <c r="O618" s="201"/>
      <c r="P618" s="201"/>
      <c r="Q618" s="201"/>
      <c r="R618" s="201"/>
      <c r="S618" s="201"/>
      <c r="T618" s="202"/>
      <c r="AT618" s="203" t="s">
        <v>161</v>
      </c>
      <c r="AU618" s="203" t="s">
        <v>82</v>
      </c>
      <c r="AV618" s="13" t="s">
        <v>82</v>
      </c>
      <c r="AW618" s="13" t="s">
        <v>33</v>
      </c>
      <c r="AX618" s="13" t="s">
        <v>72</v>
      </c>
      <c r="AY618" s="203" t="s">
        <v>145</v>
      </c>
    </row>
    <row r="619" spans="1:65" s="14" customFormat="1" ht="11.25">
      <c r="B619" s="204"/>
      <c r="C619" s="205"/>
      <c r="D619" s="194" t="s">
        <v>161</v>
      </c>
      <c r="E619" s="206" t="s">
        <v>19</v>
      </c>
      <c r="F619" s="207" t="s">
        <v>1121</v>
      </c>
      <c r="G619" s="205"/>
      <c r="H619" s="206" t="s">
        <v>19</v>
      </c>
      <c r="I619" s="208"/>
      <c r="J619" s="205"/>
      <c r="K619" s="205"/>
      <c r="L619" s="209"/>
      <c r="M619" s="210"/>
      <c r="N619" s="211"/>
      <c r="O619" s="211"/>
      <c r="P619" s="211"/>
      <c r="Q619" s="211"/>
      <c r="R619" s="211"/>
      <c r="S619" s="211"/>
      <c r="T619" s="212"/>
      <c r="AT619" s="213" t="s">
        <v>161</v>
      </c>
      <c r="AU619" s="213" t="s">
        <v>82</v>
      </c>
      <c r="AV619" s="14" t="s">
        <v>80</v>
      </c>
      <c r="AW619" s="14" t="s">
        <v>33</v>
      </c>
      <c r="AX619" s="14" t="s">
        <v>72</v>
      </c>
      <c r="AY619" s="213" t="s">
        <v>145</v>
      </c>
    </row>
    <row r="620" spans="1:65" s="13" customFormat="1" ht="11.25">
      <c r="B620" s="192"/>
      <c r="C620" s="193"/>
      <c r="D620" s="194" t="s">
        <v>161</v>
      </c>
      <c r="E620" s="195" t="s">
        <v>19</v>
      </c>
      <c r="F620" s="196" t="s">
        <v>1122</v>
      </c>
      <c r="G620" s="193"/>
      <c r="H620" s="197">
        <v>28.8</v>
      </c>
      <c r="I620" s="198"/>
      <c r="J620" s="193"/>
      <c r="K620" s="193"/>
      <c r="L620" s="199"/>
      <c r="M620" s="200"/>
      <c r="N620" s="201"/>
      <c r="O620" s="201"/>
      <c r="P620" s="201"/>
      <c r="Q620" s="201"/>
      <c r="R620" s="201"/>
      <c r="S620" s="201"/>
      <c r="T620" s="202"/>
      <c r="AT620" s="203" t="s">
        <v>161</v>
      </c>
      <c r="AU620" s="203" t="s">
        <v>82</v>
      </c>
      <c r="AV620" s="13" t="s">
        <v>82</v>
      </c>
      <c r="AW620" s="13" t="s">
        <v>33</v>
      </c>
      <c r="AX620" s="13" t="s">
        <v>72</v>
      </c>
      <c r="AY620" s="203" t="s">
        <v>145</v>
      </c>
    </row>
    <row r="621" spans="1:65" s="13" customFormat="1" ht="11.25">
      <c r="B621" s="192"/>
      <c r="C621" s="193"/>
      <c r="D621" s="194" t="s">
        <v>161</v>
      </c>
      <c r="E621" s="195" t="s">
        <v>19</v>
      </c>
      <c r="F621" s="196" t="s">
        <v>1123</v>
      </c>
      <c r="G621" s="193"/>
      <c r="H621" s="197">
        <v>-7.5</v>
      </c>
      <c r="I621" s="198"/>
      <c r="J621" s="193"/>
      <c r="K621" s="193"/>
      <c r="L621" s="199"/>
      <c r="M621" s="200"/>
      <c r="N621" s="201"/>
      <c r="O621" s="201"/>
      <c r="P621" s="201"/>
      <c r="Q621" s="201"/>
      <c r="R621" s="201"/>
      <c r="S621" s="201"/>
      <c r="T621" s="202"/>
      <c r="AT621" s="203" t="s">
        <v>161</v>
      </c>
      <c r="AU621" s="203" t="s">
        <v>82</v>
      </c>
      <c r="AV621" s="13" t="s">
        <v>82</v>
      </c>
      <c r="AW621" s="13" t="s">
        <v>33</v>
      </c>
      <c r="AX621" s="13" t="s">
        <v>72</v>
      </c>
      <c r="AY621" s="203" t="s">
        <v>145</v>
      </c>
    </row>
    <row r="622" spans="1:65" s="14" customFormat="1" ht="11.25">
      <c r="B622" s="204"/>
      <c r="C622" s="205"/>
      <c r="D622" s="194" t="s">
        <v>161</v>
      </c>
      <c r="E622" s="206" t="s">
        <v>19</v>
      </c>
      <c r="F622" s="207" t="s">
        <v>1124</v>
      </c>
      <c r="G622" s="205"/>
      <c r="H622" s="206" t="s">
        <v>19</v>
      </c>
      <c r="I622" s="208"/>
      <c r="J622" s="205"/>
      <c r="K622" s="205"/>
      <c r="L622" s="209"/>
      <c r="M622" s="210"/>
      <c r="N622" s="211"/>
      <c r="O622" s="211"/>
      <c r="P622" s="211"/>
      <c r="Q622" s="211"/>
      <c r="R622" s="211"/>
      <c r="S622" s="211"/>
      <c r="T622" s="212"/>
      <c r="AT622" s="213" t="s">
        <v>161</v>
      </c>
      <c r="AU622" s="213" t="s">
        <v>82</v>
      </c>
      <c r="AV622" s="14" t="s">
        <v>80</v>
      </c>
      <c r="AW622" s="14" t="s">
        <v>33</v>
      </c>
      <c r="AX622" s="14" t="s">
        <v>72</v>
      </c>
      <c r="AY622" s="213" t="s">
        <v>145</v>
      </c>
    </row>
    <row r="623" spans="1:65" s="13" customFormat="1" ht="11.25">
      <c r="B623" s="192"/>
      <c r="C623" s="193"/>
      <c r="D623" s="194" t="s">
        <v>161</v>
      </c>
      <c r="E623" s="195" t="s">
        <v>19</v>
      </c>
      <c r="F623" s="196" t="s">
        <v>1125</v>
      </c>
      <c r="G623" s="193"/>
      <c r="H623" s="197">
        <v>10.8</v>
      </c>
      <c r="I623" s="198"/>
      <c r="J623" s="193"/>
      <c r="K623" s="193"/>
      <c r="L623" s="199"/>
      <c r="M623" s="200"/>
      <c r="N623" s="201"/>
      <c r="O623" s="201"/>
      <c r="P623" s="201"/>
      <c r="Q623" s="201"/>
      <c r="R623" s="201"/>
      <c r="S623" s="201"/>
      <c r="T623" s="202"/>
      <c r="AT623" s="203" t="s">
        <v>161</v>
      </c>
      <c r="AU623" s="203" t="s">
        <v>82</v>
      </c>
      <c r="AV623" s="13" t="s">
        <v>82</v>
      </c>
      <c r="AW623" s="13" t="s">
        <v>33</v>
      </c>
      <c r="AX623" s="13" t="s">
        <v>72</v>
      </c>
      <c r="AY623" s="203" t="s">
        <v>145</v>
      </c>
    </row>
    <row r="624" spans="1:65" s="14" customFormat="1" ht="11.25">
      <c r="B624" s="204"/>
      <c r="C624" s="205"/>
      <c r="D624" s="194" t="s">
        <v>161</v>
      </c>
      <c r="E624" s="206" t="s">
        <v>19</v>
      </c>
      <c r="F624" s="207" t="s">
        <v>1126</v>
      </c>
      <c r="G624" s="205"/>
      <c r="H624" s="206" t="s">
        <v>19</v>
      </c>
      <c r="I624" s="208"/>
      <c r="J624" s="205"/>
      <c r="K624" s="205"/>
      <c r="L624" s="209"/>
      <c r="M624" s="210"/>
      <c r="N624" s="211"/>
      <c r="O624" s="211"/>
      <c r="P624" s="211"/>
      <c r="Q624" s="211"/>
      <c r="R624" s="211"/>
      <c r="S624" s="211"/>
      <c r="T624" s="212"/>
      <c r="AT624" s="213" t="s">
        <v>161</v>
      </c>
      <c r="AU624" s="213" t="s">
        <v>82</v>
      </c>
      <c r="AV624" s="14" t="s">
        <v>80</v>
      </c>
      <c r="AW624" s="14" t="s">
        <v>33</v>
      </c>
      <c r="AX624" s="14" t="s">
        <v>72</v>
      </c>
      <c r="AY624" s="213" t="s">
        <v>145</v>
      </c>
    </row>
    <row r="625" spans="2:51" s="13" customFormat="1" ht="11.25">
      <c r="B625" s="192"/>
      <c r="C625" s="193"/>
      <c r="D625" s="194" t="s">
        <v>161</v>
      </c>
      <c r="E625" s="195" t="s">
        <v>19</v>
      </c>
      <c r="F625" s="196" t="s">
        <v>1127</v>
      </c>
      <c r="G625" s="193"/>
      <c r="H625" s="197">
        <v>10</v>
      </c>
      <c r="I625" s="198"/>
      <c r="J625" s="193"/>
      <c r="K625" s="193"/>
      <c r="L625" s="199"/>
      <c r="M625" s="200"/>
      <c r="N625" s="201"/>
      <c r="O625" s="201"/>
      <c r="P625" s="201"/>
      <c r="Q625" s="201"/>
      <c r="R625" s="201"/>
      <c r="S625" s="201"/>
      <c r="T625" s="202"/>
      <c r="AT625" s="203" t="s">
        <v>161</v>
      </c>
      <c r="AU625" s="203" t="s">
        <v>82</v>
      </c>
      <c r="AV625" s="13" t="s">
        <v>82</v>
      </c>
      <c r="AW625" s="13" t="s">
        <v>33</v>
      </c>
      <c r="AX625" s="13" t="s">
        <v>72</v>
      </c>
      <c r="AY625" s="203" t="s">
        <v>145</v>
      </c>
    </row>
    <row r="626" spans="2:51" s="14" customFormat="1" ht="11.25">
      <c r="B626" s="204"/>
      <c r="C626" s="205"/>
      <c r="D626" s="194" t="s">
        <v>161</v>
      </c>
      <c r="E626" s="206" t="s">
        <v>19</v>
      </c>
      <c r="F626" s="207" t="s">
        <v>1128</v>
      </c>
      <c r="G626" s="205"/>
      <c r="H626" s="206" t="s">
        <v>19</v>
      </c>
      <c r="I626" s="208"/>
      <c r="J626" s="205"/>
      <c r="K626" s="205"/>
      <c r="L626" s="209"/>
      <c r="M626" s="210"/>
      <c r="N626" s="211"/>
      <c r="O626" s="211"/>
      <c r="P626" s="211"/>
      <c r="Q626" s="211"/>
      <c r="R626" s="211"/>
      <c r="S626" s="211"/>
      <c r="T626" s="212"/>
      <c r="AT626" s="213" t="s">
        <v>161</v>
      </c>
      <c r="AU626" s="213" t="s">
        <v>82</v>
      </c>
      <c r="AV626" s="14" t="s">
        <v>80</v>
      </c>
      <c r="AW626" s="14" t="s">
        <v>33</v>
      </c>
      <c r="AX626" s="14" t="s">
        <v>72</v>
      </c>
      <c r="AY626" s="213" t="s">
        <v>145</v>
      </c>
    </row>
    <row r="627" spans="2:51" s="13" customFormat="1" ht="11.25">
      <c r="B627" s="192"/>
      <c r="C627" s="193"/>
      <c r="D627" s="194" t="s">
        <v>161</v>
      </c>
      <c r="E627" s="195" t="s">
        <v>19</v>
      </c>
      <c r="F627" s="196" t="s">
        <v>1129</v>
      </c>
      <c r="G627" s="193"/>
      <c r="H627" s="197">
        <v>38</v>
      </c>
      <c r="I627" s="198"/>
      <c r="J627" s="193"/>
      <c r="K627" s="193"/>
      <c r="L627" s="199"/>
      <c r="M627" s="200"/>
      <c r="N627" s="201"/>
      <c r="O627" s="201"/>
      <c r="P627" s="201"/>
      <c r="Q627" s="201"/>
      <c r="R627" s="201"/>
      <c r="S627" s="201"/>
      <c r="T627" s="202"/>
      <c r="AT627" s="203" t="s">
        <v>161</v>
      </c>
      <c r="AU627" s="203" t="s">
        <v>82</v>
      </c>
      <c r="AV627" s="13" t="s">
        <v>82</v>
      </c>
      <c r="AW627" s="13" t="s">
        <v>33</v>
      </c>
      <c r="AX627" s="13" t="s">
        <v>72</v>
      </c>
      <c r="AY627" s="203" t="s">
        <v>145</v>
      </c>
    </row>
    <row r="628" spans="2:51" s="13" customFormat="1" ht="11.25">
      <c r="B628" s="192"/>
      <c r="C628" s="193"/>
      <c r="D628" s="194" t="s">
        <v>161</v>
      </c>
      <c r="E628" s="195" t="s">
        <v>19</v>
      </c>
      <c r="F628" s="196" t="s">
        <v>1119</v>
      </c>
      <c r="G628" s="193"/>
      <c r="H628" s="197">
        <v>-1.5</v>
      </c>
      <c r="I628" s="198"/>
      <c r="J628" s="193"/>
      <c r="K628" s="193"/>
      <c r="L628" s="199"/>
      <c r="M628" s="200"/>
      <c r="N628" s="201"/>
      <c r="O628" s="201"/>
      <c r="P628" s="201"/>
      <c r="Q628" s="201"/>
      <c r="R628" s="201"/>
      <c r="S628" s="201"/>
      <c r="T628" s="202"/>
      <c r="AT628" s="203" t="s">
        <v>161</v>
      </c>
      <c r="AU628" s="203" t="s">
        <v>82</v>
      </c>
      <c r="AV628" s="13" t="s">
        <v>82</v>
      </c>
      <c r="AW628" s="13" t="s">
        <v>33</v>
      </c>
      <c r="AX628" s="13" t="s">
        <v>72</v>
      </c>
      <c r="AY628" s="203" t="s">
        <v>145</v>
      </c>
    </row>
    <row r="629" spans="2:51" s="14" customFormat="1" ht="11.25">
      <c r="B629" s="204"/>
      <c r="C629" s="205"/>
      <c r="D629" s="194" t="s">
        <v>161</v>
      </c>
      <c r="E629" s="206" t="s">
        <v>19</v>
      </c>
      <c r="F629" s="207" t="s">
        <v>1130</v>
      </c>
      <c r="G629" s="205"/>
      <c r="H629" s="206" t="s">
        <v>19</v>
      </c>
      <c r="I629" s="208"/>
      <c r="J629" s="205"/>
      <c r="K629" s="205"/>
      <c r="L629" s="209"/>
      <c r="M629" s="210"/>
      <c r="N629" s="211"/>
      <c r="O629" s="211"/>
      <c r="P629" s="211"/>
      <c r="Q629" s="211"/>
      <c r="R629" s="211"/>
      <c r="S629" s="211"/>
      <c r="T629" s="212"/>
      <c r="AT629" s="213" t="s">
        <v>161</v>
      </c>
      <c r="AU629" s="213" t="s">
        <v>82</v>
      </c>
      <c r="AV629" s="14" t="s">
        <v>80</v>
      </c>
      <c r="AW629" s="14" t="s">
        <v>33</v>
      </c>
      <c r="AX629" s="14" t="s">
        <v>72</v>
      </c>
      <c r="AY629" s="213" t="s">
        <v>145</v>
      </c>
    </row>
    <row r="630" spans="2:51" s="13" customFormat="1" ht="11.25">
      <c r="B630" s="192"/>
      <c r="C630" s="193"/>
      <c r="D630" s="194" t="s">
        <v>161</v>
      </c>
      <c r="E630" s="195" t="s">
        <v>19</v>
      </c>
      <c r="F630" s="196" t="s">
        <v>1131</v>
      </c>
      <c r="G630" s="193"/>
      <c r="H630" s="197">
        <v>28.6</v>
      </c>
      <c r="I630" s="198"/>
      <c r="J630" s="193"/>
      <c r="K630" s="193"/>
      <c r="L630" s="199"/>
      <c r="M630" s="200"/>
      <c r="N630" s="201"/>
      <c r="O630" s="201"/>
      <c r="P630" s="201"/>
      <c r="Q630" s="201"/>
      <c r="R630" s="201"/>
      <c r="S630" s="201"/>
      <c r="T630" s="202"/>
      <c r="AT630" s="203" t="s">
        <v>161</v>
      </c>
      <c r="AU630" s="203" t="s">
        <v>82</v>
      </c>
      <c r="AV630" s="13" t="s">
        <v>82</v>
      </c>
      <c r="AW630" s="13" t="s">
        <v>33</v>
      </c>
      <c r="AX630" s="13" t="s">
        <v>72</v>
      </c>
      <c r="AY630" s="203" t="s">
        <v>145</v>
      </c>
    </row>
    <row r="631" spans="2:51" s="13" customFormat="1" ht="11.25">
      <c r="B631" s="192"/>
      <c r="C631" s="193"/>
      <c r="D631" s="194" t="s">
        <v>161</v>
      </c>
      <c r="E631" s="195" t="s">
        <v>19</v>
      </c>
      <c r="F631" s="196" t="s">
        <v>1119</v>
      </c>
      <c r="G631" s="193"/>
      <c r="H631" s="197">
        <v>-1.5</v>
      </c>
      <c r="I631" s="198"/>
      <c r="J631" s="193"/>
      <c r="K631" s="193"/>
      <c r="L631" s="199"/>
      <c r="M631" s="200"/>
      <c r="N631" s="201"/>
      <c r="O631" s="201"/>
      <c r="P631" s="201"/>
      <c r="Q631" s="201"/>
      <c r="R631" s="201"/>
      <c r="S631" s="201"/>
      <c r="T631" s="202"/>
      <c r="AT631" s="203" t="s">
        <v>161</v>
      </c>
      <c r="AU631" s="203" t="s">
        <v>82</v>
      </c>
      <c r="AV631" s="13" t="s">
        <v>82</v>
      </c>
      <c r="AW631" s="13" t="s">
        <v>33</v>
      </c>
      <c r="AX631" s="13" t="s">
        <v>72</v>
      </c>
      <c r="AY631" s="203" t="s">
        <v>145</v>
      </c>
    </row>
    <row r="632" spans="2:51" s="14" customFormat="1" ht="11.25">
      <c r="B632" s="204"/>
      <c r="C632" s="205"/>
      <c r="D632" s="194" t="s">
        <v>161</v>
      </c>
      <c r="E632" s="206" t="s">
        <v>19</v>
      </c>
      <c r="F632" s="207" t="s">
        <v>1132</v>
      </c>
      <c r="G632" s="205"/>
      <c r="H632" s="206" t="s">
        <v>19</v>
      </c>
      <c r="I632" s="208"/>
      <c r="J632" s="205"/>
      <c r="K632" s="205"/>
      <c r="L632" s="209"/>
      <c r="M632" s="210"/>
      <c r="N632" s="211"/>
      <c r="O632" s="211"/>
      <c r="P632" s="211"/>
      <c r="Q632" s="211"/>
      <c r="R632" s="211"/>
      <c r="S632" s="211"/>
      <c r="T632" s="212"/>
      <c r="AT632" s="213" t="s">
        <v>161</v>
      </c>
      <c r="AU632" s="213" t="s">
        <v>82</v>
      </c>
      <c r="AV632" s="14" t="s">
        <v>80</v>
      </c>
      <c r="AW632" s="14" t="s">
        <v>33</v>
      </c>
      <c r="AX632" s="14" t="s">
        <v>72</v>
      </c>
      <c r="AY632" s="213" t="s">
        <v>145</v>
      </c>
    </row>
    <row r="633" spans="2:51" s="13" customFormat="1" ht="11.25">
      <c r="B633" s="192"/>
      <c r="C633" s="193"/>
      <c r="D633" s="194" t="s">
        <v>161</v>
      </c>
      <c r="E633" s="195" t="s">
        <v>19</v>
      </c>
      <c r="F633" s="196" t="s">
        <v>1133</v>
      </c>
      <c r="G633" s="193"/>
      <c r="H633" s="197">
        <v>28</v>
      </c>
      <c r="I633" s="198"/>
      <c r="J633" s="193"/>
      <c r="K633" s="193"/>
      <c r="L633" s="199"/>
      <c r="M633" s="200"/>
      <c r="N633" s="201"/>
      <c r="O633" s="201"/>
      <c r="P633" s="201"/>
      <c r="Q633" s="201"/>
      <c r="R633" s="201"/>
      <c r="S633" s="201"/>
      <c r="T633" s="202"/>
      <c r="AT633" s="203" t="s">
        <v>161</v>
      </c>
      <c r="AU633" s="203" t="s">
        <v>82</v>
      </c>
      <c r="AV633" s="13" t="s">
        <v>82</v>
      </c>
      <c r="AW633" s="13" t="s">
        <v>33</v>
      </c>
      <c r="AX633" s="13" t="s">
        <v>72</v>
      </c>
      <c r="AY633" s="203" t="s">
        <v>145</v>
      </c>
    </row>
    <row r="634" spans="2:51" s="13" customFormat="1" ht="11.25">
      <c r="B634" s="192"/>
      <c r="C634" s="193"/>
      <c r="D634" s="194" t="s">
        <v>161</v>
      </c>
      <c r="E634" s="195" t="s">
        <v>19</v>
      </c>
      <c r="F634" s="196" t="s">
        <v>1134</v>
      </c>
      <c r="G634" s="193"/>
      <c r="H634" s="197">
        <v>-3</v>
      </c>
      <c r="I634" s="198"/>
      <c r="J634" s="193"/>
      <c r="K634" s="193"/>
      <c r="L634" s="199"/>
      <c r="M634" s="200"/>
      <c r="N634" s="201"/>
      <c r="O634" s="201"/>
      <c r="P634" s="201"/>
      <c r="Q634" s="201"/>
      <c r="R634" s="201"/>
      <c r="S634" s="201"/>
      <c r="T634" s="202"/>
      <c r="AT634" s="203" t="s">
        <v>161</v>
      </c>
      <c r="AU634" s="203" t="s">
        <v>82</v>
      </c>
      <c r="AV634" s="13" t="s">
        <v>82</v>
      </c>
      <c r="AW634" s="13" t="s">
        <v>33</v>
      </c>
      <c r="AX634" s="13" t="s">
        <v>72</v>
      </c>
      <c r="AY634" s="203" t="s">
        <v>145</v>
      </c>
    </row>
    <row r="635" spans="2:51" s="14" customFormat="1" ht="11.25">
      <c r="B635" s="204"/>
      <c r="C635" s="205"/>
      <c r="D635" s="194" t="s">
        <v>161</v>
      </c>
      <c r="E635" s="206" t="s">
        <v>19</v>
      </c>
      <c r="F635" s="207" t="s">
        <v>1135</v>
      </c>
      <c r="G635" s="205"/>
      <c r="H635" s="206" t="s">
        <v>19</v>
      </c>
      <c r="I635" s="208"/>
      <c r="J635" s="205"/>
      <c r="K635" s="205"/>
      <c r="L635" s="209"/>
      <c r="M635" s="210"/>
      <c r="N635" s="211"/>
      <c r="O635" s="211"/>
      <c r="P635" s="211"/>
      <c r="Q635" s="211"/>
      <c r="R635" s="211"/>
      <c r="S635" s="211"/>
      <c r="T635" s="212"/>
      <c r="AT635" s="213" t="s">
        <v>161</v>
      </c>
      <c r="AU635" s="213" t="s">
        <v>82</v>
      </c>
      <c r="AV635" s="14" t="s">
        <v>80</v>
      </c>
      <c r="AW635" s="14" t="s">
        <v>33</v>
      </c>
      <c r="AX635" s="14" t="s">
        <v>72</v>
      </c>
      <c r="AY635" s="213" t="s">
        <v>145</v>
      </c>
    </row>
    <row r="636" spans="2:51" s="13" customFormat="1" ht="11.25">
      <c r="B636" s="192"/>
      <c r="C636" s="193"/>
      <c r="D636" s="194" t="s">
        <v>161</v>
      </c>
      <c r="E636" s="195" t="s">
        <v>19</v>
      </c>
      <c r="F636" s="196" t="s">
        <v>1136</v>
      </c>
      <c r="G636" s="193"/>
      <c r="H636" s="197">
        <v>13.2</v>
      </c>
      <c r="I636" s="198"/>
      <c r="J636" s="193"/>
      <c r="K636" s="193"/>
      <c r="L636" s="199"/>
      <c r="M636" s="200"/>
      <c r="N636" s="201"/>
      <c r="O636" s="201"/>
      <c r="P636" s="201"/>
      <c r="Q636" s="201"/>
      <c r="R636" s="201"/>
      <c r="S636" s="201"/>
      <c r="T636" s="202"/>
      <c r="AT636" s="203" t="s">
        <v>161</v>
      </c>
      <c r="AU636" s="203" t="s">
        <v>82</v>
      </c>
      <c r="AV636" s="13" t="s">
        <v>82</v>
      </c>
      <c r="AW636" s="13" t="s">
        <v>33</v>
      </c>
      <c r="AX636" s="13" t="s">
        <v>72</v>
      </c>
      <c r="AY636" s="203" t="s">
        <v>145</v>
      </c>
    </row>
    <row r="637" spans="2:51" s="13" customFormat="1" ht="11.25">
      <c r="B637" s="192"/>
      <c r="C637" s="193"/>
      <c r="D637" s="194" t="s">
        <v>161</v>
      </c>
      <c r="E637" s="195" t="s">
        <v>19</v>
      </c>
      <c r="F637" s="196" t="s">
        <v>1137</v>
      </c>
      <c r="G637" s="193"/>
      <c r="H637" s="197">
        <v>-0.8</v>
      </c>
      <c r="I637" s="198"/>
      <c r="J637" s="193"/>
      <c r="K637" s="193"/>
      <c r="L637" s="199"/>
      <c r="M637" s="200"/>
      <c r="N637" s="201"/>
      <c r="O637" s="201"/>
      <c r="P637" s="201"/>
      <c r="Q637" s="201"/>
      <c r="R637" s="201"/>
      <c r="S637" s="201"/>
      <c r="T637" s="202"/>
      <c r="AT637" s="203" t="s">
        <v>161</v>
      </c>
      <c r="AU637" s="203" t="s">
        <v>82</v>
      </c>
      <c r="AV637" s="13" t="s">
        <v>82</v>
      </c>
      <c r="AW637" s="13" t="s">
        <v>33</v>
      </c>
      <c r="AX637" s="13" t="s">
        <v>72</v>
      </c>
      <c r="AY637" s="203" t="s">
        <v>145</v>
      </c>
    </row>
    <row r="638" spans="2:51" s="14" customFormat="1" ht="11.25">
      <c r="B638" s="204"/>
      <c r="C638" s="205"/>
      <c r="D638" s="194" t="s">
        <v>161</v>
      </c>
      <c r="E638" s="206" t="s">
        <v>19</v>
      </c>
      <c r="F638" s="207" t="s">
        <v>1138</v>
      </c>
      <c r="G638" s="205"/>
      <c r="H638" s="206" t="s">
        <v>19</v>
      </c>
      <c r="I638" s="208"/>
      <c r="J638" s="205"/>
      <c r="K638" s="205"/>
      <c r="L638" s="209"/>
      <c r="M638" s="210"/>
      <c r="N638" s="211"/>
      <c r="O638" s="211"/>
      <c r="P638" s="211"/>
      <c r="Q638" s="211"/>
      <c r="R638" s="211"/>
      <c r="S638" s="211"/>
      <c r="T638" s="212"/>
      <c r="AT638" s="213" t="s">
        <v>161</v>
      </c>
      <c r="AU638" s="213" t="s">
        <v>82</v>
      </c>
      <c r="AV638" s="14" t="s">
        <v>80</v>
      </c>
      <c r="AW638" s="14" t="s">
        <v>33</v>
      </c>
      <c r="AX638" s="14" t="s">
        <v>72</v>
      </c>
      <c r="AY638" s="213" t="s">
        <v>145</v>
      </c>
    </row>
    <row r="639" spans="2:51" s="13" customFormat="1" ht="11.25">
      <c r="B639" s="192"/>
      <c r="C639" s="193"/>
      <c r="D639" s="194" t="s">
        <v>161</v>
      </c>
      <c r="E639" s="195" t="s">
        <v>19</v>
      </c>
      <c r="F639" s="196" t="s">
        <v>1139</v>
      </c>
      <c r="G639" s="193"/>
      <c r="H639" s="197">
        <v>4.4000000000000004</v>
      </c>
      <c r="I639" s="198"/>
      <c r="J639" s="193"/>
      <c r="K639" s="193"/>
      <c r="L639" s="199"/>
      <c r="M639" s="200"/>
      <c r="N639" s="201"/>
      <c r="O639" s="201"/>
      <c r="P639" s="201"/>
      <c r="Q639" s="201"/>
      <c r="R639" s="201"/>
      <c r="S639" s="201"/>
      <c r="T639" s="202"/>
      <c r="AT639" s="203" t="s">
        <v>161</v>
      </c>
      <c r="AU639" s="203" t="s">
        <v>82</v>
      </c>
      <c r="AV639" s="13" t="s">
        <v>82</v>
      </c>
      <c r="AW639" s="13" t="s">
        <v>33</v>
      </c>
      <c r="AX639" s="13" t="s">
        <v>72</v>
      </c>
      <c r="AY639" s="203" t="s">
        <v>145</v>
      </c>
    </row>
    <row r="640" spans="2:51" s="14" customFormat="1" ht="11.25">
      <c r="B640" s="204"/>
      <c r="C640" s="205"/>
      <c r="D640" s="194" t="s">
        <v>161</v>
      </c>
      <c r="E640" s="206" t="s">
        <v>19</v>
      </c>
      <c r="F640" s="207" t="s">
        <v>543</v>
      </c>
      <c r="G640" s="205"/>
      <c r="H640" s="206" t="s">
        <v>19</v>
      </c>
      <c r="I640" s="208"/>
      <c r="J640" s="205"/>
      <c r="K640" s="205"/>
      <c r="L640" s="209"/>
      <c r="M640" s="210"/>
      <c r="N640" s="211"/>
      <c r="O640" s="211"/>
      <c r="P640" s="211"/>
      <c r="Q640" s="211"/>
      <c r="R640" s="211"/>
      <c r="S640" s="211"/>
      <c r="T640" s="212"/>
      <c r="AT640" s="213" t="s">
        <v>161</v>
      </c>
      <c r="AU640" s="213" t="s">
        <v>82</v>
      </c>
      <c r="AV640" s="14" t="s">
        <v>80</v>
      </c>
      <c r="AW640" s="14" t="s">
        <v>33</v>
      </c>
      <c r="AX640" s="14" t="s">
        <v>72</v>
      </c>
      <c r="AY640" s="213" t="s">
        <v>145</v>
      </c>
    </row>
    <row r="641" spans="1:65" s="13" customFormat="1" ht="11.25">
      <c r="B641" s="192"/>
      <c r="C641" s="193"/>
      <c r="D641" s="194" t="s">
        <v>161</v>
      </c>
      <c r="E641" s="195" t="s">
        <v>19</v>
      </c>
      <c r="F641" s="196" t="s">
        <v>1140</v>
      </c>
      <c r="G641" s="193"/>
      <c r="H641" s="197">
        <v>5.4</v>
      </c>
      <c r="I641" s="198"/>
      <c r="J641" s="193"/>
      <c r="K641" s="193"/>
      <c r="L641" s="199"/>
      <c r="M641" s="200"/>
      <c r="N641" s="201"/>
      <c r="O641" s="201"/>
      <c r="P641" s="201"/>
      <c r="Q641" s="201"/>
      <c r="R641" s="201"/>
      <c r="S641" s="201"/>
      <c r="T641" s="202"/>
      <c r="AT641" s="203" t="s">
        <v>161</v>
      </c>
      <c r="AU641" s="203" t="s">
        <v>82</v>
      </c>
      <c r="AV641" s="13" t="s">
        <v>82</v>
      </c>
      <c r="AW641" s="13" t="s">
        <v>33</v>
      </c>
      <c r="AX641" s="13" t="s">
        <v>72</v>
      </c>
      <c r="AY641" s="203" t="s">
        <v>145</v>
      </c>
    </row>
    <row r="642" spans="1:65" s="13" customFormat="1" ht="11.25">
      <c r="B642" s="192"/>
      <c r="C642" s="193"/>
      <c r="D642" s="194" t="s">
        <v>161</v>
      </c>
      <c r="E642" s="195" t="s">
        <v>19</v>
      </c>
      <c r="F642" s="196" t="s">
        <v>1137</v>
      </c>
      <c r="G642" s="193"/>
      <c r="H642" s="197">
        <v>-0.8</v>
      </c>
      <c r="I642" s="198"/>
      <c r="J642" s="193"/>
      <c r="K642" s="193"/>
      <c r="L642" s="199"/>
      <c r="M642" s="200"/>
      <c r="N642" s="201"/>
      <c r="O642" s="201"/>
      <c r="P642" s="201"/>
      <c r="Q642" s="201"/>
      <c r="R642" s="201"/>
      <c r="S642" s="201"/>
      <c r="T642" s="202"/>
      <c r="AT642" s="203" t="s">
        <v>161</v>
      </c>
      <c r="AU642" s="203" t="s">
        <v>82</v>
      </c>
      <c r="AV642" s="13" t="s">
        <v>82</v>
      </c>
      <c r="AW642" s="13" t="s">
        <v>33</v>
      </c>
      <c r="AX642" s="13" t="s">
        <v>72</v>
      </c>
      <c r="AY642" s="203" t="s">
        <v>145</v>
      </c>
    </row>
    <row r="643" spans="1:65" s="15" customFormat="1" ht="11.25">
      <c r="B643" s="214"/>
      <c r="C643" s="215"/>
      <c r="D643" s="194" t="s">
        <v>161</v>
      </c>
      <c r="E643" s="216" t="s">
        <v>19</v>
      </c>
      <c r="F643" s="217" t="s">
        <v>176</v>
      </c>
      <c r="G643" s="215"/>
      <c r="H643" s="218">
        <v>186.9</v>
      </c>
      <c r="I643" s="219"/>
      <c r="J643" s="215"/>
      <c r="K643" s="215"/>
      <c r="L643" s="220"/>
      <c r="M643" s="221"/>
      <c r="N643" s="222"/>
      <c r="O643" s="222"/>
      <c r="P643" s="222"/>
      <c r="Q643" s="222"/>
      <c r="R643" s="222"/>
      <c r="S643" s="222"/>
      <c r="T643" s="223"/>
      <c r="AT643" s="224" t="s">
        <v>161</v>
      </c>
      <c r="AU643" s="224" t="s">
        <v>82</v>
      </c>
      <c r="AV643" s="15" t="s">
        <v>152</v>
      </c>
      <c r="AW643" s="15" t="s">
        <v>33</v>
      </c>
      <c r="AX643" s="15" t="s">
        <v>80</v>
      </c>
      <c r="AY643" s="224" t="s">
        <v>145</v>
      </c>
    </row>
    <row r="644" spans="1:65" s="2" customFormat="1" ht="16.5" customHeight="1">
      <c r="A644" s="35"/>
      <c r="B644" s="36"/>
      <c r="C644" s="228" t="s">
        <v>1141</v>
      </c>
      <c r="D644" s="228" t="s">
        <v>462</v>
      </c>
      <c r="E644" s="229" t="s">
        <v>1142</v>
      </c>
      <c r="F644" s="230" t="s">
        <v>1143</v>
      </c>
      <c r="G644" s="231" t="s">
        <v>233</v>
      </c>
      <c r="H644" s="232">
        <v>190.63800000000001</v>
      </c>
      <c r="I644" s="233"/>
      <c r="J644" s="234">
        <f>ROUND(I644*H644,2)</f>
        <v>0</v>
      </c>
      <c r="K644" s="230" t="s">
        <v>157</v>
      </c>
      <c r="L644" s="235"/>
      <c r="M644" s="236" t="s">
        <v>19</v>
      </c>
      <c r="N644" s="237" t="s">
        <v>43</v>
      </c>
      <c r="O644" s="65"/>
      <c r="P644" s="183">
        <f>O644*H644</f>
        <v>0</v>
      </c>
      <c r="Q644" s="183">
        <v>3.8000000000000002E-4</v>
      </c>
      <c r="R644" s="183">
        <f>Q644*H644</f>
        <v>7.2442440000000011E-2</v>
      </c>
      <c r="S644" s="183">
        <v>0</v>
      </c>
      <c r="T644" s="184">
        <f>S644*H644</f>
        <v>0</v>
      </c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R644" s="185" t="s">
        <v>556</v>
      </c>
      <c r="AT644" s="185" t="s">
        <v>462</v>
      </c>
      <c r="AU644" s="185" t="s">
        <v>82</v>
      </c>
      <c r="AY644" s="18" t="s">
        <v>145</v>
      </c>
      <c r="BE644" s="186">
        <f>IF(N644="základní",J644,0)</f>
        <v>0</v>
      </c>
      <c r="BF644" s="186">
        <f>IF(N644="snížená",J644,0)</f>
        <v>0</v>
      </c>
      <c r="BG644" s="186">
        <f>IF(N644="zákl. přenesená",J644,0)</f>
        <v>0</v>
      </c>
      <c r="BH644" s="186">
        <f>IF(N644="sníž. přenesená",J644,0)</f>
        <v>0</v>
      </c>
      <c r="BI644" s="186">
        <f>IF(N644="nulová",J644,0)</f>
        <v>0</v>
      </c>
      <c r="BJ644" s="18" t="s">
        <v>80</v>
      </c>
      <c r="BK644" s="186">
        <f>ROUND(I644*H644,2)</f>
        <v>0</v>
      </c>
      <c r="BL644" s="18" t="s">
        <v>265</v>
      </c>
      <c r="BM644" s="185" t="s">
        <v>1144</v>
      </c>
    </row>
    <row r="645" spans="1:65" s="13" customFormat="1" ht="11.25">
      <c r="B645" s="192"/>
      <c r="C645" s="193"/>
      <c r="D645" s="194" t="s">
        <v>161</v>
      </c>
      <c r="E645" s="193"/>
      <c r="F645" s="196" t="s">
        <v>1145</v>
      </c>
      <c r="G645" s="193"/>
      <c r="H645" s="197">
        <v>190.63800000000001</v>
      </c>
      <c r="I645" s="198"/>
      <c r="J645" s="193"/>
      <c r="K645" s="193"/>
      <c r="L645" s="199"/>
      <c r="M645" s="200"/>
      <c r="N645" s="201"/>
      <c r="O645" s="201"/>
      <c r="P645" s="201"/>
      <c r="Q645" s="201"/>
      <c r="R645" s="201"/>
      <c r="S645" s="201"/>
      <c r="T645" s="202"/>
      <c r="AT645" s="203" t="s">
        <v>161</v>
      </c>
      <c r="AU645" s="203" t="s">
        <v>82</v>
      </c>
      <c r="AV645" s="13" t="s">
        <v>82</v>
      </c>
      <c r="AW645" s="13" t="s">
        <v>4</v>
      </c>
      <c r="AX645" s="13" t="s">
        <v>80</v>
      </c>
      <c r="AY645" s="203" t="s">
        <v>145</v>
      </c>
    </row>
    <row r="646" spans="1:65" s="2" customFormat="1" ht="16.5" customHeight="1">
      <c r="A646" s="35"/>
      <c r="B646" s="36"/>
      <c r="C646" s="174" t="s">
        <v>1146</v>
      </c>
      <c r="D646" s="174" t="s">
        <v>148</v>
      </c>
      <c r="E646" s="175" t="s">
        <v>1147</v>
      </c>
      <c r="F646" s="176" t="s">
        <v>1148</v>
      </c>
      <c r="G646" s="177" t="s">
        <v>233</v>
      </c>
      <c r="H646" s="178">
        <v>12</v>
      </c>
      <c r="I646" s="179"/>
      <c r="J646" s="180">
        <f>ROUND(I646*H646,2)</f>
        <v>0</v>
      </c>
      <c r="K646" s="176" t="s">
        <v>157</v>
      </c>
      <c r="L646" s="40"/>
      <c r="M646" s="181" t="s">
        <v>19</v>
      </c>
      <c r="N646" s="182" t="s">
        <v>43</v>
      </c>
      <c r="O646" s="65"/>
      <c r="P646" s="183">
        <f>O646*H646</f>
        <v>0</v>
      </c>
      <c r="Q646" s="183">
        <v>0</v>
      </c>
      <c r="R646" s="183">
        <f>Q646*H646</f>
        <v>0</v>
      </c>
      <c r="S646" s="183">
        <v>0</v>
      </c>
      <c r="T646" s="184">
        <f>S646*H646</f>
        <v>0</v>
      </c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R646" s="185" t="s">
        <v>265</v>
      </c>
      <c r="AT646" s="185" t="s">
        <v>148</v>
      </c>
      <c r="AU646" s="185" t="s">
        <v>82</v>
      </c>
      <c r="AY646" s="18" t="s">
        <v>145</v>
      </c>
      <c r="BE646" s="186">
        <f>IF(N646="základní",J646,0)</f>
        <v>0</v>
      </c>
      <c r="BF646" s="186">
        <f>IF(N646="snížená",J646,0)</f>
        <v>0</v>
      </c>
      <c r="BG646" s="186">
        <f>IF(N646="zákl. přenesená",J646,0)</f>
        <v>0</v>
      </c>
      <c r="BH646" s="186">
        <f>IF(N646="sníž. přenesená",J646,0)</f>
        <v>0</v>
      </c>
      <c r="BI646" s="186">
        <f>IF(N646="nulová",J646,0)</f>
        <v>0</v>
      </c>
      <c r="BJ646" s="18" t="s">
        <v>80</v>
      </c>
      <c r="BK646" s="186">
        <f>ROUND(I646*H646,2)</f>
        <v>0</v>
      </c>
      <c r="BL646" s="18" t="s">
        <v>265</v>
      </c>
      <c r="BM646" s="185" t="s">
        <v>1149</v>
      </c>
    </row>
    <row r="647" spans="1:65" s="2" customFormat="1" ht="11.25">
      <c r="A647" s="35"/>
      <c r="B647" s="36"/>
      <c r="C647" s="37"/>
      <c r="D647" s="187" t="s">
        <v>159</v>
      </c>
      <c r="E647" s="37"/>
      <c r="F647" s="188" t="s">
        <v>1150</v>
      </c>
      <c r="G647" s="37"/>
      <c r="H647" s="37"/>
      <c r="I647" s="189"/>
      <c r="J647" s="37"/>
      <c r="K647" s="37"/>
      <c r="L647" s="40"/>
      <c r="M647" s="190"/>
      <c r="N647" s="191"/>
      <c r="O647" s="65"/>
      <c r="P647" s="65"/>
      <c r="Q647" s="65"/>
      <c r="R647" s="65"/>
      <c r="S647" s="65"/>
      <c r="T647" s="66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T647" s="18" t="s">
        <v>159</v>
      </c>
      <c r="AU647" s="18" t="s">
        <v>82</v>
      </c>
    </row>
    <row r="648" spans="1:65" s="13" customFormat="1" ht="11.25">
      <c r="B648" s="192"/>
      <c r="C648" s="193"/>
      <c r="D648" s="194" t="s">
        <v>161</v>
      </c>
      <c r="E648" s="195" t="s">
        <v>19</v>
      </c>
      <c r="F648" s="196" t="s">
        <v>1151</v>
      </c>
      <c r="G648" s="193"/>
      <c r="H648" s="197">
        <v>12</v>
      </c>
      <c r="I648" s="198"/>
      <c r="J648" s="193"/>
      <c r="K648" s="193"/>
      <c r="L648" s="199"/>
      <c r="M648" s="200"/>
      <c r="N648" s="201"/>
      <c r="O648" s="201"/>
      <c r="P648" s="201"/>
      <c r="Q648" s="201"/>
      <c r="R648" s="201"/>
      <c r="S648" s="201"/>
      <c r="T648" s="202"/>
      <c r="AT648" s="203" t="s">
        <v>161</v>
      </c>
      <c r="AU648" s="203" t="s">
        <v>82</v>
      </c>
      <c r="AV648" s="13" t="s">
        <v>82</v>
      </c>
      <c r="AW648" s="13" t="s">
        <v>33</v>
      </c>
      <c r="AX648" s="13" t="s">
        <v>80</v>
      </c>
      <c r="AY648" s="203" t="s">
        <v>145</v>
      </c>
    </row>
    <row r="649" spans="1:65" s="2" customFormat="1" ht="16.5" customHeight="1">
      <c r="A649" s="35"/>
      <c r="B649" s="36"/>
      <c r="C649" s="228" t="s">
        <v>1152</v>
      </c>
      <c r="D649" s="228" t="s">
        <v>462</v>
      </c>
      <c r="E649" s="229" t="s">
        <v>1153</v>
      </c>
      <c r="F649" s="230" t="s">
        <v>1154</v>
      </c>
      <c r="G649" s="231" t="s">
        <v>233</v>
      </c>
      <c r="H649" s="232">
        <v>12.24</v>
      </c>
      <c r="I649" s="233"/>
      <c r="J649" s="234">
        <f>ROUND(I649*H649,2)</f>
        <v>0</v>
      </c>
      <c r="K649" s="230" t="s">
        <v>157</v>
      </c>
      <c r="L649" s="235"/>
      <c r="M649" s="236" t="s">
        <v>19</v>
      </c>
      <c r="N649" s="237" t="s">
        <v>43</v>
      </c>
      <c r="O649" s="65"/>
      <c r="P649" s="183">
        <f>O649*H649</f>
        <v>0</v>
      </c>
      <c r="Q649" s="183">
        <v>1.7000000000000001E-4</v>
      </c>
      <c r="R649" s="183">
        <f>Q649*H649</f>
        <v>2.0808000000000003E-3</v>
      </c>
      <c r="S649" s="183">
        <v>0</v>
      </c>
      <c r="T649" s="184">
        <f>S649*H649</f>
        <v>0</v>
      </c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R649" s="185" t="s">
        <v>556</v>
      </c>
      <c r="AT649" s="185" t="s">
        <v>462</v>
      </c>
      <c r="AU649" s="185" t="s">
        <v>82</v>
      </c>
      <c r="AY649" s="18" t="s">
        <v>145</v>
      </c>
      <c r="BE649" s="186">
        <f>IF(N649="základní",J649,0)</f>
        <v>0</v>
      </c>
      <c r="BF649" s="186">
        <f>IF(N649="snížená",J649,0)</f>
        <v>0</v>
      </c>
      <c r="BG649" s="186">
        <f>IF(N649="zákl. přenesená",J649,0)</f>
        <v>0</v>
      </c>
      <c r="BH649" s="186">
        <f>IF(N649="sníž. přenesená",J649,0)</f>
        <v>0</v>
      </c>
      <c r="BI649" s="186">
        <f>IF(N649="nulová",J649,0)</f>
        <v>0</v>
      </c>
      <c r="BJ649" s="18" t="s">
        <v>80</v>
      </c>
      <c r="BK649" s="186">
        <f>ROUND(I649*H649,2)</f>
        <v>0</v>
      </c>
      <c r="BL649" s="18" t="s">
        <v>265</v>
      </c>
      <c r="BM649" s="185" t="s">
        <v>1155</v>
      </c>
    </row>
    <row r="650" spans="1:65" s="13" customFormat="1" ht="11.25">
      <c r="B650" s="192"/>
      <c r="C650" s="193"/>
      <c r="D650" s="194" t="s">
        <v>161</v>
      </c>
      <c r="E650" s="193"/>
      <c r="F650" s="196" t="s">
        <v>1156</v>
      </c>
      <c r="G650" s="193"/>
      <c r="H650" s="197">
        <v>12.24</v>
      </c>
      <c r="I650" s="198"/>
      <c r="J650" s="193"/>
      <c r="K650" s="193"/>
      <c r="L650" s="199"/>
      <c r="M650" s="200"/>
      <c r="N650" s="201"/>
      <c r="O650" s="201"/>
      <c r="P650" s="201"/>
      <c r="Q650" s="201"/>
      <c r="R650" s="201"/>
      <c r="S650" s="201"/>
      <c r="T650" s="202"/>
      <c r="AT650" s="203" t="s">
        <v>161</v>
      </c>
      <c r="AU650" s="203" t="s">
        <v>82</v>
      </c>
      <c r="AV650" s="13" t="s">
        <v>82</v>
      </c>
      <c r="AW650" s="13" t="s">
        <v>4</v>
      </c>
      <c r="AX650" s="13" t="s">
        <v>80</v>
      </c>
      <c r="AY650" s="203" t="s">
        <v>145</v>
      </c>
    </row>
    <row r="651" spans="1:65" s="2" customFormat="1" ht="24.2" customHeight="1">
      <c r="A651" s="35"/>
      <c r="B651" s="36"/>
      <c r="C651" s="174" t="s">
        <v>1157</v>
      </c>
      <c r="D651" s="174" t="s">
        <v>148</v>
      </c>
      <c r="E651" s="175" t="s">
        <v>1158</v>
      </c>
      <c r="F651" s="176" t="s">
        <v>1159</v>
      </c>
      <c r="G651" s="177" t="s">
        <v>802</v>
      </c>
      <c r="H651" s="238"/>
      <c r="I651" s="179"/>
      <c r="J651" s="180">
        <f>ROUND(I651*H651,2)</f>
        <v>0</v>
      </c>
      <c r="K651" s="176" t="s">
        <v>157</v>
      </c>
      <c r="L651" s="40"/>
      <c r="M651" s="181" t="s">
        <v>19</v>
      </c>
      <c r="N651" s="182" t="s">
        <v>43</v>
      </c>
      <c r="O651" s="65"/>
      <c r="P651" s="183">
        <f>O651*H651</f>
        <v>0</v>
      </c>
      <c r="Q651" s="183">
        <v>0</v>
      </c>
      <c r="R651" s="183">
        <f>Q651*H651</f>
        <v>0</v>
      </c>
      <c r="S651" s="183">
        <v>0</v>
      </c>
      <c r="T651" s="184">
        <f>S651*H651</f>
        <v>0</v>
      </c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R651" s="185" t="s">
        <v>265</v>
      </c>
      <c r="AT651" s="185" t="s">
        <v>148</v>
      </c>
      <c r="AU651" s="185" t="s">
        <v>82</v>
      </c>
      <c r="AY651" s="18" t="s">
        <v>145</v>
      </c>
      <c r="BE651" s="186">
        <f>IF(N651="základní",J651,0)</f>
        <v>0</v>
      </c>
      <c r="BF651" s="186">
        <f>IF(N651="snížená",J651,0)</f>
        <v>0</v>
      </c>
      <c r="BG651" s="186">
        <f>IF(N651="zákl. přenesená",J651,0)</f>
        <v>0</v>
      </c>
      <c r="BH651" s="186">
        <f>IF(N651="sníž. přenesená",J651,0)</f>
        <v>0</v>
      </c>
      <c r="BI651" s="186">
        <f>IF(N651="nulová",J651,0)</f>
        <v>0</v>
      </c>
      <c r="BJ651" s="18" t="s">
        <v>80</v>
      </c>
      <c r="BK651" s="186">
        <f>ROUND(I651*H651,2)</f>
        <v>0</v>
      </c>
      <c r="BL651" s="18" t="s">
        <v>265</v>
      </c>
      <c r="BM651" s="185" t="s">
        <v>1160</v>
      </c>
    </row>
    <row r="652" spans="1:65" s="2" customFormat="1" ht="11.25">
      <c r="A652" s="35"/>
      <c r="B652" s="36"/>
      <c r="C652" s="37"/>
      <c r="D652" s="187" t="s">
        <v>159</v>
      </c>
      <c r="E652" s="37"/>
      <c r="F652" s="188" t="s">
        <v>1161</v>
      </c>
      <c r="G652" s="37"/>
      <c r="H652" s="37"/>
      <c r="I652" s="189"/>
      <c r="J652" s="37"/>
      <c r="K652" s="37"/>
      <c r="L652" s="40"/>
      <c r="M652" s="190"/>
      <c r="N652" s="191"/>
      <c r="O652" s="65"/>
      <c r="P652" s="65"/>
      <c r="Q652" s="65"/>
      <c r="R652" s="65"/>
      <c r="S652" s="65"/>
      <c r="T652" s="66"/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T652" s="18" t="s">
        <v>159</v>
      </c>
      <c r="AU652" s="18" t="s">
        <v>82</v>
      </c>
    </row>
    <row r="653" spans="1:65" s="12" customFormat="1" ht="22.9" customHeight="1">
      <c r="B653" s="158"/>
      <c r="C653" s="159"/>
      <c r="D653" s="160" t="s">
        <v>71</v>
      </c>
      <c r="E653" s="172" t="s">
        <v>1162</v>
      </c>
      <c r="F653" s="172" t="s">
        <v>1163</v>
      </c>
      <c r="G653" s="159"/>
      <c r="H653" s="159"/>
      <c r="I653" s="162"/>
      <c r="J653" s="173">
        <f>BK653</f>
        <v>0</v>
      </c>
      <c r="K653" s="159"/>
      <c r="L653" s="164"/>
      <c r="M653" s="165"/>
      <c r="N653" s="166"/>
      <c r="O653" s="166"/>
      <c r="P653" s="167">
        <f>SUM(P654:P694)</f>
        <v>0</v>
      </c>
      <c r="Q653" s="166"/>
      <c r="R653" s="167">
        <f>SUM(R654:R694)</f>
        <v>1.440591</v>
      </c>
      <c r="S653" s="166"/>
      <c r="T653" s="168">
        <f>SUM(T654:T694)</f>
        <v>0</v>
      </c>
      <c r="AR653" s="169" t="s">
        <v>82</v>
      </c>
      <c r="AT653" s="170" t="s">
        <v>71</v>
      </c>
      <c r="AU653" s="170" t="s">
        <v>80</v>
      </c>
      <c r="AY653" s="169" t="s">
        <v>145</v>
      </c>
      <c r="BK653" s="171">
        <f>SUM(BK654:BK694)</f>
        <v>0</v>
      </c>
    </row>
    <row r="654" spans="1:65" s="2" customFormat="1" ht="16.5" customHeight="1">
      <c r="A654" s="35"/>
      <c r="B654" s="36"/>
      <c r="C654" s="174" t="s">
        <v>1164</v>
      </c>
      <c r="D654" s="174" t="s">
        <v>148</v>
      </c>
      <c r="E654" s="175" t="s">
        <v>1165</v>
      </c>
      <c r="F654" s="176" t="s">
        <v>1166</v>
      </c>
      <c r="G654" s="177" t="s">
        <v>156</v>
      </c>
      <c r="H654" s="178">
        <v>72.099999999999994</v>
      </c>
      <c r="I654" s="179"/>
      <c r="J654" s="180">
        <f>ROUND(I654*H654,2)</f>
        <v>0</v>
      </c>
      <c r="K654" s="176" t="s">
        <v>157</v>
      </c>
      <c r="L654" s="40"/>
      <c r="M654" s="181" t="s">
        <v>19</v>
      </c>
      <c r="N654" s="182" t="s">
        <v>43</v>
      </c>
      <c r="O654" s="65"/>
      <c r="P654" s="183">
        <f>O654*H654</f>
        <v>0</v>
      </c>
      <c r="Q654" s="183">
        <v>2.9999999999999997E-4</v>
      </c>
      <c r="R654" s="183">
        <f>Q654*H654</f>
        <v>2.1629999999999996E-2</v>
      </c>
      <c r="S654" s="183">
        <v>0</v>
      </c>
      <c r="T654" s="184">
        <f>S654*H654</f>
        <v>0</v>
      </c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R654" s="185" t="s">
        <v>265</v>
      </c>
      <c r="AT654" s="185" t="s">
        <v>148</v>
      </c>
      <c r="AU654" s="185" t="s">
        <v>82</v>
      </c>
      <c r="AY654" s="18" t="s">
        <v>145</v>
      </c>
      <c r="BE654" s="186">
        <f>IF(N654="základní",J654,0)</f>
        <v>0</v>
      </c>
      <c r="BF654" s="186">
        <f>IF(N654="snížená",J654,0)</f>
        <v>0</v>
      </c>
      <c r="BG654" s="186">
        <f>IF(N654="zákl. přenesená",J654,0)</f>
        <v>0</v>
      </c>
      <c r="BH654" s="186">
        <f>IF(N654="sníž. přenesená",J654,0)</f>
        <v>0</v>
      </c>
      <c r="BI654" s="186">
        <f>IF(N654="nulová",J654,0)</f>
        <v>0</v>
      </c>
      <c r="BJ654" s="18" t="s">
        <v>80</v>
      </c>
      <c r="BK654" s="186">
        <f>ROUND(I654*H654,2)</f>
        <v>0</v>
      </c>
      <c r="BL654" s="18" t="s">
        <v>265</v>
      </c>
      <c r="BM654" s="185" t="s">
        <v>1167</v>
      </c>
    </row>
    <row r="655" spans="1:65" s="2" customFormat="1" ht="11.25">
      <c r="A655" s="35"/>
      <c r="B655" s="36"/>
      <c r="C655" s="37"/>
      <c r="D655" s="187" t="s">
        <v>159</v>
      </c>
      <c r="E655" s="37"/>
      <c r="F655" s="188" t="s">
        <v>1168</v>
      </c>
      <c r="G655" s="37"/>
      <c r="H655" s="37"/>
      <c r="I655" s="189"/>
      <c r="J655" s="37"/>
      <c r="K655" s="37"/>
      <c r="L655" s="40"/>
      <c r="M655" s="190"/>
      <c r="N655" s="191"/>
      <c r="O655" s="65"/>
      <c r="P655" s="65"/>
      <c r="Q655" s="65"/>
      <c r="R655" s="65"/>
      <c r="S655" s="65"/>
      <c r="T655" s="66"/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T655" s="18" t="s">
        <v>159</v>
      </c>
      <c r="AU655" s="18" t="s">
        <v>82</v>
      </c>
    </row>
    <row r="656" spans="1:65" s="14" customFormat="1" ht="11.25">
      <c r="B656" s="204"/>
      <c r="C656" s="205"/>
      <c r="D656" s="194" t="s">
        <v>161</v>
      </c>
      <c r="E656" s="206" t="s">
        <v>19</v>
      </c>
      <c r="F656" s="207" t="s">
        <v>1169</v>
      </c>
      <c r="G656" s="205"/>
      <c r="H656" s="206" t="s">
        <v>19</v>
      </c>
      <c r="I656" s="208"/>
      <c r="J656" s="205"/>
      <c r="K656" s="205"/>
      <c r="L656" s="209"/>
      <c r="M656" s="210"/>
      <c r="N656" s="211"/>
      <c r="O656" s="211"/>
      <c r="P656" s="211"/>
      <c r="Q656" s="211"/>
      <c r="R656" s="211"/>
      <c r="S656" s="211"/>
      <c r="T656" s="212"/>
      <c r="AT656" s="213" t="s">
        <v>161</v>
      </c>
      <c r="AU656" s="213" t="s">
        <v>82</v>
      </c>
      <c r="AV656" s="14" t="s">
        <v>80</v>
      </c>
      <c r="AW656" s="14" t="s">
        <v>33</v>
      </c>
      <c r="AX656" s="14" t="s">
        <v>72</v>
      </c>
      <c r="AY656" s="213" t="s">
        <v>145</v>
      </c>
    </row>
    <row r="657" spans="1:65" s="14" customFormat="1" ht="11.25">
      <c r="B657" s="204"/>
      <c r="C657" s="205"/>
      <c r="D657" s="194" t="s">
        <v>161</v>
      </c>
      <c r="E657" s="206" t="s">
        <v>19</v>
      </c>
      <c r="F657" s="207" t="s">
        <v>357</v>
      </c>
      <c r="G657" s="205"/>
      <c r="H657" s="206" t="s">
        <v>19</v>
      </c>
      <c r="I657" s="208"/>
      <c r="J657" s="205"/>
      <c r="K657" s="205"/>
      <c r="L657" s="209"/>
      <c r="M657" s="210"/>
      <c r="N657" s="211"/>
      <c r="O657" s="211"/>
      <c r="P657" s="211"/>
      <c r="Q657" s="211"/>
      <c r="R657" s="211"/>
      <c r="S657" s="211"/>
      <c r="T657" s="212"/>
      <c r="AT657" s="213" t="s">
        <v>161</v>
      </c>
      <c r="AU657" s="213" t="s">
        <v>82</v>
      </c>
      <c r="AV657" s="14" t="s">
        <v>80</v>
      </c>
      <c r="AW657" s="14" t="s">
        <v>33</v>
      </c>
      <c r="AX657" s="14" t="s">
        <v>72</v>
      </c>
      <c r="AY657" s="213" t="s">
        <v>145</v>
      </c>
    </row>
    <row r="658" spans="1:65" s="13" customFormat="1" ht="11.25">
      <c r="B658" s="192"/>
      <c r="C658" s="193"/>
      <c r="D658" s="194" t="s">
        <v>161</v>
      </c>
      <c r="E658" s="195" t="s">
        <v>19</v>
      </c>
      <c r="F658" s="196" t="s">
        <v>1170</v>
      </c>
      <c r="G658" s="193"/>
      <c r="H658" s="197">
        <v>28.4</v>
      </c>
      <c r="I658" s="198"/>
      <c r="J658" s="193"/>
      <c r="K658" s="193"/>
      <c r="L658" s="199"/>
      <c r="M658" s="200"/>
      <c r="N658" s="201"/>
      <c r="O658" s="201"/>
      <c r="P658" s="201"/>
      <c r="Q658" s="201"/>
      <c r="R658" s="201"/>
      <c r="S658" s="201"/>
      <c r="T658" s="202"/>
      <c r="AT658" s="203" t="s">
        <v>161</v>
      </c>
      <c r="AU658" s="203" t="s">
        <v>82</v>
      </c>
      <c r="AV658" s="13" t="s">
        <v>82</v>
      </c>
      <c r="AW658" s="13" t="s">
        <v>33</v>
      </c>
      <c r="AX658" s="13" t="s">
        <v>72</v>
      </c>
      <c r="AY658" s="203" t="s">
        <v>145</v>
      </c>
    </row>
    <row r="659" spans="1:65" s="13" customFormat="1" ht="11.25">
      <c r="B659" s="192"/>
      <c r="C659" s="193"/>
      <c r="D659" s="194" t="s">
        <v>161</v>
      </c>
      <c r="E659" s="195" t="s">
        <v>19</v>
      </c>
      <c r="F659" s="196" t="s">
        <v>1171</v>
      </c>
      <c r="G659" s="193"/>
      <c r="H659" s="197">
        <v>12</v>
      </c>
      <c r="I659" s="198"/>
      <c r="J659" s="193"/>
      <c r="K659" s="193"/>
      <c r="L659" s="199"/>
      <c r="M659" s="200"/>
      <c r="N659" s="201"/>
      <c r="O659" s="201"/>
      <c r="P659" s="201"/>
      <c r="Q659" s="201"/>
      <c r="R659" s="201"/>
      <c r="S659" s="201"/>
      <c r="T659" s="202"/>
      <c r="AT659" s="203" t="s">
        <v>161</v>
      </c>
      <c r="AU659" s="203" t="s">
        <v>82</v>
      </c>
      <c r="AV659" s="13" t="s">
        <v>82</v>
      </c>
      <c r="AW659" s="13" t="s">
        <v>33</v>
      </c>
      <c r="AX659" s="13" t="s">
        <v>72</v>
      </c>
      <c r="AY659" s="203" t="s">
        <v>145</v>
      </c>
    </row>
    <row r="660" spans="1:65" s="13" customFormat="1" ht="11.25">
      <c r="B660" s="192"/>
      <c r="C660" s="193"/>
      <c r="D660" s="194" t="s">
        <v>161</v>
      </c>
      <c r="E660" s="195" t="s">
        <v>19</v>
      </c>
      <c r="F660" s="196" t="s">
        <v>1172</v>
      </c>
      <c r="G660" s="193"/>
      <c r="H660" s="197">
        <v>-7.2</v>
      </c>
      <c r="I660" s="198"/>
      <c r="J660" s="193"/>
      <c r="K660" s="193"/>
      <c r="L660" s="199"/>
      <c r="M660" s="200"/>
      <c r="N660" s="201"/>
      <c r="O660" s="201"/>
      <c r="P660" s="201"/>
      <c r="Q660" s="201"/>
      <c r="R660" s="201"/>
      <c r="S660" s="201"/>
      <c r="T660" s="202"/>
      <c r="AT660" s="203" t="s">
        <v>161</v>
      </c>
      <c r="AU660" s="203" t="s">
        <v>82</v>
      </c>
      <c r="AV660" s="13" t="s">
        <v>82</v>
      </c>
      <c r="AW660" s="13" t="s">
        <v>33</v>
      </c>
      <c r="AX660" s="13" t="s">
        <v>72</v>
      </c>
      <c r="AY660" s="203" t="s">
        <v>145</v>
      </c>
    </row>
    <row r="661" spans="1:65" s="14" customFormat="1" ht="11.25">
      <c r="B661" s="204"/>
      <c r="C661" s="205"/>
      <c r="D661" s="194" t="s">
        <v>161</v>
      </c>
      <c r="E661" s="206" t="s">
        <v>19</v>
      </c>
      <c r="F661" s="207" t="s">
        <v>208</v>
      </c>
      <c r="G661" s="205"/>
      <c r="H661" s="206" t="s">
        <v>19</v>
      </c>
      <c r="I661" s="208"/>
      <c r="J661" s="205"/>
      <c r="K661" s="205"/>
      <c r="L661" s="209"/>
      <c r="M661" s="210"/>
      <c r="N661" s="211"/>
      <c r="O661" s="211"/>
      <c r="P661" s="211"/>
      <c r="Q661" s="211"/>
      <c r="R661" s="211"/>
      <c r="S661" s="211"/>
      <c r="T661" s="212"/>
      <c r="AT661" s="213" t="s">
        <v>161</v>
      </c>
      <c r="AU661" s="213" t="s">
        <v>82</v>
      </c>
      <c r="AV661" s="14" t="s">
        <v>80</v>
      </c>
      <c r="AW661" s="14" t="s">
        <v>33</v>
      </c>
      <c r="AX661" s="14" t="s">
        <v>72</v>
      </c>
      <c r="AY661" s="213" t="s">
        <v>145</v>
      </c>
    </row>
    <row r="662" spans="1:65" s="13" customFormat="1" ht="11.25">
      <c r="B662" s="192"/>
      <c r="C662" s="193"/>
      <c r="D662" s="194" t="s">
        <v>161</v>
      </c>
      <c r="E662" s="195" t="s">
        <v>19</v>
      </c>
      <c r="F662" s="196" t="s">
        <v>1173</v>
      </c>
      <c r="G662" s="193"/>
      <c r="H662" s="197">
        <v>24</v>
      </c>
      <c r="I662" s="198"/>
      <c r="J662" s="193"/>
      <c r="K662" s="193"/>
      <c r="L662" s="199"/>
      <c r="M662" s="200"/>
      <c r="N662" s="201"/>
      <c r="O662" s="201"/>
      <c r="P662" s="201"/>
      <c r="Q662" s="201"/>
      <c r="R662" s="201"/>
      <c r="S662" s="201"/>
      <c r="T662" s="202"/>
      <c r="AT662" s="203" t="s">
        <v>161</v>
      </c>
      <c r="AU662" s="203" t="s">
        <v>82</v>
      </c>
      <c r="AV662" s="13" t="s">
        <v>82</v>
      </c>
      <c r="AW662" s="13" t="s">
        <v>33</v>
      </c>
      <c r="AX662" s="13" t="s">
        <v>72</v>
      </c>
      <c r="AY662" s="203" t="s">
        <v>145</v>
      </c>
    </row>
    <row r="663" spans="1:65" s="13" customFormat="1" ht="11.25">
      <c r="B663" s="192"/>
      <c r="C663" s="193"/>
      <c r="D663" s="194" t="s">
        <v>161</v>
      </c>
      <c r="E663" s="195" t="s">
        <v>19</v>
      </c>
      <c r="F663" s="196" t="s">
        <v>1174</v>
      </c>
      <c r="G663" s="193"/>
      <c r="H663" s="197">
        <v>20</v>
      </c>
      <c r="I663" s="198"/>
      <c r="J663" s="193"/>
      <c r="K663" s="193"/>
      <c r="L663" s="199"/>
      <c r="M663" s="200"/>
      <c r="N663" s="201"/>
      <c r="O663" s="201"/>
      <c r="P663" s="201"/>
      <c r="Q663" s="201"/>
      <c r="R663" s="201"/>
      <c r="S663" s="201"/>
      <c r="T663" s="202"/>
      <c r="AT663" s="203" t="s">
        <v>161</v>
      </c>
      <c r="AU663" s="203" t="s">
        <v>82</v>
      </c>
      <c r="AV663" s="13" t="s">
        <v>82</v>
      </c>
      <c r="AW663" s="13" t="s">
        <v>33</v>
      </c>
      <c r="AX663" s="13" t="s">
        <v>72</v>
      </c>
      <c r="AY663" s="203" t="s">
        <v>145</v>
      </c>
    </row>
    <row r="664" spans="1:65" s="13" customFormat="1" ht="11.25">
      <c r="B664" s="192"/>
      <c r="C664" s="193"/>
      <c r="D664" s="194" t="s">
        <v>161</v>
      </c>
      <c r="E664" s="195" t="s">
        <v>19</v>
      </c>
      <c r="F664" s="196" t="s">
        <v>1172</v>
      </c>
      <c r="G664" s="193"/>
      <c r="H664" s="197">
        <v>-7.2</v>
      </c>
      <c r="I664" s="198"/>
      <c r="J664" s="193"/>
      <c r="K664" s="193"/>
      <c r="L664" s="199"/>
      <c r="M664" s="200"/>
      <c r="N664" s="201"/>
      <c r="O664" s="201"/>
      <c r="P664" s="201"/>
      <c r="Q664" s="201"/>
      <c r="R664" s="201"/>
      <c r="S664" s="201"/>
      <c r="T664" s="202"/>
      <c r="AT664" s="203" t="s">
        <v>161</v>
      </c>
      <c r="AU664" s="203" t="s">
        <v>82</v>
      </c>
      <c r="AV664" s="13" t="s">
        <v>82</v>
      </c>
      <c r="AW664" s="13" t="s">
        <v>33</v>
      </c>
      <c r="AX664" s="13" t="s">
        <v>72</v>
      </c>
      <c r="AY664" s="203" t="s">
        <v>145</v>
      </c>
    </row>
    <row r="665" spans="1:65" s="14" customFormat="1" ht="11.25">
      <c r="B665" s="204"/>
      <c r="C665" s="205"/>
      <c r="D665" s="194" t="s">
        <v>161</v>
      </c>
      <c r="E665" s="206" t="s">
        <v>19</v>
      </c>
      <c r="F665" s="207" t="s">
        <v>1175</v>
      </c>
      <c r="G665" s="205"/>
      <c r="H665" s="206" t="s">
        <v>19</v>
      </c>
      <c r="I665" s="208"/>
      <c r="J665" s="205"/>
      <c r="K665" s="205"/>
      <c r="L665" s="209"/>
      <c r="M665" s="210"/>
      <c r="N665" s="211"/>
      <c r="O665" s="211"/>
      <c r="P665" s="211"/>
      <c r="Q665" s="211"/>
      <c r="R665" s="211"/>
      <c r="S665" s="211"/>
      <c r="T665" s="212"/>
      <c r="AT665" s="213" t="s">
        <v>161</v>
      </c>
      <c r="AU665" s="213" t="s">
        <v>82</v>
      </c>
      <c r="AV665" s="14" t="s">
        <v>80</v>
      </c>
      <c r="AW665" s="14" t="s">
        <v>33</v>
      </c>
      <c r="AX665" s="14" t="s">
        <v>72</v>
      </c>
      <c r="AY665" s="213" t="s">
        <v>145</v>
      </c>
    </row>
    <row r="666" spans="1:65" s="13" customFormat="1" ht="11.25">
      <c r="B666" s="192"/>
      <c r="C666" s="193"/>
      <c r="D666" s="194" t="s">
        <v>161</v>
      </c>
      <c r="E666" s="195" t="s">
        <v>19</v>
      </c>
      <c r="F666" s="196" t="s">
        <v>1176</v>
      </c>
      <c r="G666" s="193"/>
      <c r="H666" s="197">
        <v>2.1</v>
      </c>
      <c r="I666" s="198"/>
      <c r="J666" s="193"/>
      <c r="K666" s="193"/>
      <c r="L666" s="199"/>
      <c r="M666" s="200"/>
      <c r="N666" s="201"/>
      <c r="O666" s="201"/>
      <c r="P666" s="201"/>
      <c r="Q666" s="201"/>
      <c r="R666" s="201"/>
      <c r="S666" s="201"/>
      <c r="T666" s="202"/>
      <c r="AT666" s="203" t="s">
        <v>161</v>
      </c>
      <c r="AU666" s="203" t="s">
        <v>82</v>
      </c>
      <c r="AV666" s="13" t="s">
        <v>82</v>
      </c>
      <c r="AW666" s="13" t="s">
        <v>33</v>
      </c>
      <c r="AX666" s="13" t="s">
        <v>72</v>
      </c>
      <c r="AY666" s="203" t="s">
        <v>145</v>
      </c>
    </row>
    <row r="667" spans="1:65" s="15" customFormat="1" ht="11.25">
      <c r="B667" s="214"/>
      <c r="C667" s="215"/>
      <c r="D667" s="194" t="s">
        <v>161</v>
      </c>
      <c r="E667" s="216" t="s">
        <v>19</v>
      </c>
      <c r="F667" s="217" t="s">
        <v>176</v>
      </c>
      <c r="G667" s="215"/>
      <c r="H667" s="218">
        <v>72.099999999999994</v>
      </c>
      <c r="I667" s="219"/>
      <c r="J667" s="215"/>
      <c r="K667" s="215"/>
      <c r="L667" s="220"/>
      <c r="M667" s="221"/>
      <c r="N667" s="222"/>
      <c r="O667" s="222"/>
      <c r="P667" s="222"/>
      <c r="Q667" s="222"/>
      <c r="R667" s="222"/>
      <c r="S667" s="222"/>
      <c r="T667" s="223"/>
      <c r="AT667" s="224" t="s">
        <v>161</v>
      </c>
      <c r="AU667" s="224" t="s">
        <v>82</v>
      </c>
      <c r="AV667" s="15" t="s">
        <v>152</v>
      </c>
      <c r="AW667" s="15" t="s">
        <v>33</v>
      </c>
      <c r="AX667" s="15" t="s">
        <v>80</v>
      </c>
      <c r="AY667" s="224" t="s">
        <v>145</v>
      </c>
    </row>
    <row r="668" spans="1:65" s="2" customFormat="1" ht="16.5" customHeight="1">
      <c r="A668" s="35"/>
      <c r="B668" s="36"/>
      <c r="C668" s="174" t="s">
        <v>1177</v>
      </c>
      <c r="D668" s="174" t="s">
        <v>148</v>
      </c>
      <c r="E668" s="175" t="s">
        <v>1178</v>
      </c>
      <c r="F668" s="176" t="s">
        <v>1179</v>
      </c>
      <c r="G668" s="177" t="s">
        <v>156</v>
      </c>
      <c r="H668" s="178">
        <v>11.88</v>
      </c>
      <c r="I668" s="179"/>
      <c r="J668" s="180">
        <f>ROUND(I668*H668,2)</f>
        <v>0</v>
      </c>
      <c r="K668" s="176" t="s">
        <v>157</v>
      </c>
      <c r="L668" s="40"/>
      <c r="M668" s="181" t="s">
        <v>19</v>
      </c>
      <c r="N668" s="182" t="s">
        <v>43</v>
      </c>
      <c r="O668" s="65"/>
      <c r="P668" s="183">
        <f>O668*H668</f>
        <v>0</v>
      </c>
      <c r="Q668" s="183">
        <v>1.5E-3</v>
      </c>
      <c r="R668" s="183">
        <f>Q668*H668</f>
        <v>1.7820000000000003E-2</v>
      </c>
      <c r="S668" s="183">
        <v>0</v>
      </c>
      <c r="T668" s="184">
        <f>S668*H668</f>
        <v>0</v>
      </c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R668" s="185" t="s">
        <v>265</v>
      </c>
      <c r="AT668" s="185" t="s">
        <v>148</v>
      </c>
      <c r="AU668" s="185" t="s">
        <v>82</v>
      </c>
      <c r="AY668" s="18" t="s">
        <v>145</v>
      </c>
      <c r="BE668" s="186">
        <f>IF(N668="základní",J668,0)</f>
        <v>0</v>
      </c>
      <c r="BF668" s="186">
        <f>IF(N668="snížená",J668,0)</f>
        <v>0</v>
      </c>
      <c r="BG668" s="186">
        <f>IF(N668="zákl. přenesená",J668,0)</f>
        <v>0</v>
      </c>
      <c r="BH668" s="186">
        <f>IF(N668="sníž. přenesená",J668,0)</f>
        <v>0</v>
      </c>
      <c r="BI668" s="186">
        <f>IF(N668="nulová",J668,0)</f>
        <v>0</v>
      </c>
      <c r="BJ668" s="18" t="s">
        <v>80</v>
      </c>
      <c r="BK668" s="186">
        <f>ROUND(I668*H668,2)</f>
        <v>0</v>
      </c>
      <c r="BL668" s="18" t="s">
        <v>265</v>
      </c>
      <c r="BM668" s="185" t="s">
        <v>1180</v>
      </c>
    </row>
    <row r="669" spans="1:65" s="2" customFormat="1" ht="11.25">
      <c r="A669" s="35"/>
      <c r="B669" s="36"/>
      <c r="C669" s="37"/>
      <c r="D669" s="187" t="s">
        <v>159</v>
      </c>
      <c r="E669" s="37"/>
      <c r="F669" s="188" t="s">
        <v>1181</v>
      </c>
      <c r="G669" s="37"/>
      <c r="H669" s="37"/>
      <c r="I669" s="189"/>
      <c r="J669" s="37"/>
      <c r="K669" s="37"/>
      <c r="L669" s="40"/>
      <c r="M669" s="190"/>
      <c r="N669" s="191"/>
      <c r="O669" s="65"/>
      <c r="P669" s="65"/>
      <c r="Q669" s="65"/>
      <c r="R669" s="65"/>
      <c r="S669" s="65"/>
      <c r="T669" s="66"/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T669" s="18" t="s">
        <v>159</v>
      </c>
      <c r="AU669" s="18" t="s">
        <v>82</v>
      </c>
    </row>
    <row r="670" spans="1:65" s="14" customFormat="1" ht="11.25">
      <c r="B670" s="204"/>
      <c r="C670" s="205"/>
      <c r="D670" s="194" t="s">
        <v>161</v>
      </c>
      <c r="E670" s="206" t="s">
        <v>19</v>
      </c>
      <c r="F670" s="207" t="s">
        <v>1182</v>
      </c>
      <c r="G670" s="205"/>
      <c r="H670" s="206" t="s">
        <v>19</v>
      </c>
      <c r="I670" s="208"/>
      <c r="J670" s="205"/>
      <c r="K670" s="205"/>
      <c r="L670" s="209"/>
      <c r="M670" s="210"/>
      <c r="N670" s="211"/>
      <c r="O670" s="211"/>
      <c r="P670" s="211"/>
      <c r="Q670" s="211"/>
      <c r="R670" s="211"/>
      <c r="S670" s="211"/>
      <c r="T670" s="212"/>
      <c r="AT670" s="213" t="s">
        <v>161</v>
      </c>
      <c r="AU670" s="213" t="s">
        <v>82</v>
      </c>
      <c r="AV670" s="14" t="s">
        <v>80</v>
      </c>
      <c r="AW670" s="14" t="s">
        <v>33</v>
      </c>
      <c r="AX670" s="14" t="s">
        <v>72</v>
      </c>
      <c r="AY670" s="213" t="s">
        <v>145</v>
      </c>
    </row>
    <row r="671" spans="1:65" s="13" customFormat="1" ht="11.25">
      <c r="B671" s="192"/>
      <c r="C671" s="193"/>
      <c r="D671" s="194" t="s">
        <v>161</v>
      </c>
      <c r="E671" s="195" t="s">
        <v>19</v>
      </c>
      <c r="F671" s="196" t="s">
        <v>1183</v>
      </c>
      <c r="G671" s="193"/>
      <c r="H671" s="197">
        <v>11.88</v>
      </c>
      <c r="I671" s="198"/>
      <c r="J671" s="193"/>
      <c r="K671" s="193"/>
      <c r="L671" s="199"/>
      <c r="M671" s="200"/>
      <c r="N671" s="201"/>
      <c r="O671" s="201"/>
      <c r="P671" s="201"/>
      <c r="Q671" s="201"/>
      <c r="R671" s="201"/>
      <c r="S671" s="201"/>
      <c r="T671" s="202"/>
      <c r="AT671" s="203" t="s">
        <v>161</v>
      </c>
      <c r="AU671" s="203" t="s">
        <v>82</v>
      </c>
      <c r="AV671" s="13" t="s">
        <v>82</v>
      </c>
      <c r="AW671" s="13" t="s">
        <v>33</v>
      </c>
      <c r="AX671" s="13" t="s">
        <v>80</v>
      </c>
      <c r="AY671" s="203" t="s">
        <v>145</v>
      </c>
    </row>
    <row r="672" spans="1:65" s="2" customFormat="1" ht="24.2" customHeight="1">
      <c r="A672" s="35"/>
      <c r="B672" s="36"/>
      <c r="C672" s="174" t="s">
        <v>1184</v>
      </c>
      <c r="D672" s="174" t="s">
        <v>148</v>
      </c>
      <c r="E672" s="175" t="s">
        <v>1185</v>
      </c>
      <c r="F672" s="176" t="s">
        <v>1186</v>
      </c>
      <c r="G672" s="177" t="s">
        <v>156</v>
      </c>
      <c r="H672" s="178">
        <v>72.099999999999994</v>
      </c>
      <c r="I672" s="179"/>
      <c r="J672" s="180">
        <f>ROUND(I672*H672,2)</f>
        <v>0</v>
      </c>
      <c r="K672" s="176" t="s">
        <v>157</v>
      </c>
      <c r="L672" s="40"/>
      <c r="M672" s="181" t="s">
        <v>19</v>
      </c>
      <c r="N672" s="182" t="s">
        <v>43</v>
      </c>
      <c r="O672" s="65"/>
      <c r="P672" s="183">
        <f>O672*H672</f>
        <v>0</v>
      </c>
      <c r="Q672" s="183">
        <v>5.3E-3</v>
      </c>
      <c r="R672" s="183">
        <f>Q672*H672</f>
        <v>0.38212999999999997</v>
      </c>
      <c r="S672" s="183">
        <v>0</v>
      </c>
      <c r="T672" s="184">
        <f>S672*H672</f>
        <v>0</v>
      </c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R672" s="185" t="s">
        <v>265</v>
      </c>
      <c r="AT672" s="185" t="s">
        <v>148</v>
      </c>
      <c r="AU672" s="185" t="s">
        <v>82</v>
      </c>
      <c r="AY672" s="18" t="s">
        <v>145</v>
      </c>
      <c r="BE672" s="186">
        <f>IF(N672="základní",J672,0)</f>
        <v>0</v>
      </c>
      <c r="BF672" s="186">
        <f>IF(N672="snížená",J672,0)</f>
        <v>0</v>
      </c>
      <c r="BG672" s="186">
        <f>IF(N672="zákl. přenesená",J672,0)</f>
        <v>0</v>
      </c>
      <c r="BH672" s="186">
        <f>IF(N672="sníž. přenesená",J672,0)</f>
        <v>0</v>
      </c>
      <c r="BI672" s="186">
        <f>IF(N672="nulová",J672,0)</f>
        <v>0</v>
      </c>
      <c r="BJ672" s="18" t="s">
        <v>80</v>
      </c>
      <c r="BK672" s="186">
        <f>ROUND(I672*H672,2)</f>
        <v>0</v>
      </c>
      <c r="BL672" s="18" t="s">
        <v>265</v>
      </c>
      <c r="BM672" s="185" t="s">
        <v>1187</v>
      </c>
    </row>
    <row r="673" spans="1:65" s="2" customFormat="1" ht="11.25">
      <c r="A673" s="35"/>
      <c r="B673" s="36"/>
      <c r="C673" s="37"/>
      <c r="D673" s="187" t="s">
        <v>159</v>
      </c>
      <c r="E673" s="37"/>
      <c r="F673" s="188" t="s">
        <v>1188</v>
      </c>
      <c r="G673" s="37"/>
      <c r="H673" s="37"/>
      <c r="I673" s="189"/>
      <c r="J673" s="37"/>
      <c r="K673" s="37"/>
      <c r="L673" s="40"/>
      <c r="M673" s="190"/>
      <c r="N673" s="191"/>
      <c r="O673" s="65"/>
      <c r="P673" s="65"/>
      <c r="Q673" s="65"/>
      <c r="R673" s="65"/>
      <c r="S673" s="65"/>
      <c r="T673" s="66"/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T673" s="18" t="s">
        <v>159</v>
      </c>
      <c r="AU673" s="18" t="s">
        <v>82</v>
      </c>
    </row>
    <row r="674" spans="1:65" s="2" customFormat="1" ht="16.5" customHeight="1">
      <c r="A674" s="35"/>
      <c r="B674" s="36"/>
      <c r="C674" s="228" t="s">
        <v>1189</v>
      </c>
      <c r="D674" s="228" t="s">
        <v>462</v>
      </c>
      <c r="E674" s="229" t="s">
        <v>1190</v>
      </c>
      <c r="F674" s="230" t="s">
        <v>1191</v>
      </c>
      <c r="G674" s="231" t="s">
        <v>156</v>
      </c>
      <c r="H674" s="232">
        <v>79.31</v>
      </c>
      <c r="I674" s="233"/>
      <c r="J674" s="234">
        <f>ROUND(I674*H674,2)</f>
        <v>0</v>
      </c>
      <c r="K674" s="230" t="s">
        <v>157</v>
      </c>
      <c r="L674" s="235"/>
      <c r="M674" s="236" t="s">
        <v>19</v>
      </c>
      <c r="N674" s="237" t="s">
        <v>43</v>
      </c>
      <c r="O674" s="65"/>
      <c r="P674" s="183">
        <f>O674*H674</f>
        <v>0</v>
      </c>
      <c r="Q674" s="183">
        <v>1.26E-2</v>
      </c>
      <c r="R674" s="183">
        <f>Q674*H674</f>
        <v>0.99930600000000003</v>
      </c>
      <c r="S674" s="183">
        <v>0</v>
      </c>
      <c r="T674" s="184">
        <f>S674*H674</f>
        <v>0</v>
      </c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R674" s="185" t="s">
        <v>556</v>
      </c>
      <c r="AT674" s="185" t="s">
        <v>462</v>
      </c>
      <c r="AU674" s="185" t="s">
        <v>82</v>
      </c>
      <c r="AY674" s="18" t="s">
        <v>145</v>
      </c>
      <c r="BE674" s="186">
        <f>IF(N674="základní",J674,0)</f>
        <v>0</v>
      </c>
      <c r="BF674" s="186">
        <f>IF(N674="snížená",J674,0)</f>
        <v>0</v>
      </c>
      <c r="BG674" s="186">
        <f>IF(N674="zákl. přenesená",J674,0)</f>
        <v>0</v>
      </c>
      <c r="BH674" s="186">
        <f>IF(N674="sníž. přenesená",J674,0)</f>
        <v>0</v>
      </c>
      <c r="BI674" s="186">
        <f>IF(N674="nulová",J674,0)</f>
        <v>0</v>
      </c>
      <c r="BJ674" s="18" t="s">
        <v>80</v>
      </c>
      <c r="BK674" s="186">
        <f>ROUND(I674*H674,2)</f>
        <v>0</v>
      </c>
      <c r="BL674" s="18" t="s">
        <v>265</v>
      </c>
      <c r="BM674" s="185" t="s">
        <v>1192</v>
      </c>
    </row>
    <row r="675" spans="1:65" s="13" customFormat="1" ht="11.25">
      <c r="B675" s="192"/>
      <c r="C675" s="193"/>
      <c r="D675" s="194" t="s">
        <v>161</v>
      </c>
      <c r="E675" s="193"/>
      <c r="F675" s="196" t="s">
        <v>1193</v>
      </c>
      <c r="G675" s="193"/>
      <c r="H675" s="197">
        <v>79.31</v>
      </c>
      <c r="I675" s="198"/>
      <c r="J675" s="193"/>
      <c r="K675" s="193"/>
      <c r="L675" s="199"/>
      <c r="M675" s="200"/>
      <c r="N675" s="201"/>
      <c r="O675" s="201"/>
      <c r="P675" s="201"/>
      <c r="Q675" s="201"/>
      <c r="R675" s="201"/>
      <c r="S675" s="201"/>
      <c r="T675" s="202"/>
      <c r="AT675" s="203" t="s">
        <v>161</v>
      </c>
      <c r="AU675" s="203" t="s">
        <v>82</v>
      </c>
      <c r="AV675" s="13" t="s">
        <v>82</v>
      </c>
      <c r="AW675" s="13" t="s">
        <v>4</v>
      </c>
      <c r="AX675" s="13" t="s">
        <v>80</v>
      </c>
      <c r="AY675" s="203" t="s">
        <v>145</v>
      </c>
    </row>
    <row r="676" spans="1:65" s="2" customFormat="1" ht="16.5" customHeight="1">
      <c r="A676" s="35"/>
      <c r="B676" s="36"/>
      <c r="C676" s="174" t="s">
        <v>1194</v>
      </c>
      <c r="D676" s="174" t="s">
        <v>148</v>
      </c>
      <c r="E676" s="175" t="s">
        <v>1195</v>
      </c>
      <c r="F676" s="176" t="s">
        <v>1196</v>
      </c>
      <c r="G676" s="177" t="s">
        <v>233</v>
      </c>
      <c r="H676" s="178">
        <v>4</v>
      </c>
      <c r="I676" s="179"/>
      <c r="J676" s="180">
        <f>ROUND(I676*H676,2)</f>
        <v>0</v>
      </c>
      <c r="K676" s="176" t="s">
        <v>157</v>
      </c>
      <c r="L676" s="40"/>
      <c r="M676" s="181" t="s">
        <v>19</v>
      </c>
      <c r="N676" s="182" t="s">
        <v>43</v>
      </c>
      <c r="O676" s="65"/>
      <c r="P676" s="183">
        <f>O676*H676</f>
        <v>0</v>
      </c>
      <c r="Q676" s="183">
        <v>5.5000000000000003E-4</v>
      </c>
      <c r="R676" s="183">
        <f>Q676*H676</f>
        <v>2.2000000000000001E-3</v>
      </c>
      <c r="S676" s="183">
        <v>0</v>
      </c>
      <c r="T676" s="184">
        <f>S676*H676</f>
        <v>0</v>
      </c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R676" s="185" t="s">
        <v>265</v>
      </c>
      <c r="AT676" s="185" t="s">
        <v>148</v>
      </c>
      <c r="AU676" s="185" t="s">
        <v>82</v>
      </c>
      <c r="AY676" s="18" t="s">
        <v>145</v>
      </c>
      <c r="BE676" s="186">
        <f>IF(N676="základní",J676,0)</f>
        <v>0</v>
      </c>
      <c r="BF676" s="186">
        <f>IF(N676="snížená",J676,0)</f>
        <v>0</v>
      </c>
      <c r="BG676" s="186">
        <f>IF(N676="zákl. přenesená",J676,0)</f>
        <v>0</v>
      </c>
      <c r="BH676" s="186">
        <f>IF(N676="sníž. přenesená",J676,0)</f>
        <v>0</v>
      </c>
      <c r="BI676" s="186">
        <f>IF(N676="nulová",J676,0)</f>
        <v>0</v>
      </c>
      <c r="BJ676" s="18" t="s">
        <v>80</v>
      </c>
      <c r="BK676" s="186">
        <f>ROUND(I676*H676,2)</f>
        <v>0</v>
      </c>
      <c r="BL676" s="18" t="s">
        <v>265</v>
      </c>
      <c r="BM676" s="185" t="s">
        <v>1197</v>
      </c>
    </row>
    <row r="677" spans="1:65" s="2" customFormat="1" ht="11.25">
      <c r="A677" s="35"/>
      <c r="B677" s="36"/>
      <c r="C677" s="37"/>
      <c r="D677" s="187" t="s">
        <v>159</v>
      </c>
      <c r="E677" s="37"/>
      <c r="F677" s="188" t="s">
        <v>1198</v>
      </c>
      <c r="G677" s="37"/>
      <c r="H677" s="37"/>
      <c r="I677" s="189"/>
      <c r="J677" s="37"/>
      <c r="K677" s="37"/>
      <c r="L677" s="40"/>
      <c r="M677" s="190"/>
      <c r="N677" s="191"/>
      <c r="O677" s="65"/>
      <c r="P677" s="65"/>
      <c r="Q677" s="65"/>
      <c r="R677" s="65"/>
      <c r="S677" s="65"/>
      <c r="T677" s="66"/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T677" s="18" t="s">
        <v>159</v>
      </c>
      <c r="AU677" s="18" t="s">
        <v>82</v>
      </c>
    </row>
    <row r="678" spans="1:65" s="13" customFormat="1" ht="11.25">
      <c r="B678" s="192"/>
      <c r="C678" s="193"/>
      <c r="D678" s="194" t="s">
        <v>161</v>
      </c>
      <c r="E678" s="195" t="s">
        <v>19</v>
      </c>
      <c r="F678" s="196" t="s">
        <v>1199</v>
      </c>
      <c r="G678" s="193"/>
      <c r="H678" s="197">
        <v>4</v>
      </c>
      <c r="I678" s="198"/>
      <c r="J678" s="193"/>
      <c r="K678" s="193"/>
      <c r="L678" s="199"/>
      <c r="M678" s="200"/>
      <c r="N678" s="201"/>
      <c r="O678" s="201"/>
      <c r="P678" s="201"/>
      <c r="Q678" s="201"/>
      <c r="R678" s="201"/>
      <c r="S678" s="201"/>
      <c r="T678" s="202"/>
      <c r="AT678" s="203" t="s">
        <v>161</v>
      </c>
      <c r="AU678" s="203" t="s">
        <v>82</v>
      </c>
      <c r="AV678" s="13" t="s">
        <v>82</v>
      </c>
      <c r="AW678" s="13" t="s">
        <v>33</v>
      </c>
      <c r="AX678" s="13" t="s">
        <v>80</v>
      </c>
      <c r="AY678" s="203" t="s">
        <v>145</v>
      </c>
    </row>
    <row r="679" spans="1:65" s="2" customFormat="1" ht="16.5" customHeight="1">
      <c r="A679" s="35"/>
      <c r="B679" s="36"/>
      <c r="C679" s="174" t="s">
        <v>1200</v>
      </c>
      <c r="D679" s="174" t="s">
        <v>148</v>
      </c>
      <c r="E679" s="175" t="s">
        <v>1201</v>
      </c>
      <c r="F679" s="176" t="s">
        <v>1202</v>
      </c>
      <c r="G679" s="177" t="s">
        <v>233</v>
      </c>
      <c r="H679" s="178">
        <v>27.8</v>
      </c>
      <c r="I679" s="179"/>
      <c r="J679" s="180">
        <f>ROUND(I679*H679,2)</f>
        <v>0</v>
      </c>
      <c r="K679" s="176" t="s">
        <v>157</v>
      </c>
      <c r="L679" s="40"/>
      <c r="M679" s="181" t="s">
        <v>19</v>
      </c>
      <c r="N679" s="182" t="s">
        <v>43</v>
      </c>
      <c r="O679" s="65"/>
      <c r="P679" s="183">
        <f>O679*H679</f>
        <v>0</v>
      </c>
      <c r="Q679" s="183">
        <v>5.0000000000000001E-4</v>
      </c>
      <c r="R679" s="183">
        <f>Q679*H679</f>
        <v>1.3900000000000001E-2</v>
      </c>
      <c r="S679" s="183">
        <v>0</v>
      </c>
      <c r="T679" s="184">
        <f>S679*H679</f>
        <v>0</v>
      </c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R679" s="185" t="s">
        <v>265</v>
      </c>
      <c r="AT679" s="185" t="s">
        <v>148</v>
      </c>
      <c r="AU679" s="185" t="s">
        <v>82</v>
      </c>
      <c r="AY679" s="18" t="s">
        <v>145</v>
      </c>
      <c r="BE679" s="186">
        <f>IF(N679="základní",J679,0)</f>
        <v>0</v>
      </c>
      <c r="BF679" s="186">
        <f>IF(N679="snížená",J679,0)</f>
        <v>0</v>
      </c>
      <c r="BG679" s="186">
        <f>IF(N679="zákl. přenesená",J679,0)</f>
        <v>0</v>
      </c>
      <c r="BH679" s="186">
        <f>IF(N679="sníž. přenesená",J679,0)</f>
        <v>0</v>
      </c>
      <c r="BI679" s="186">
        <f>IF(N679="nulová",J679,0)</f>
        <v>0</v>
      </c>
      <c r="BJ679" s="18" t="s">
        <v>80</v>
      </c>
      <c r="BK679" s="186">
        <f>ROUND(I679*H679,2)</f>
        <v>0</v>
      </c>
      <c r="BL679" s="18" t="s">
        <v>265</v>
      </c>
      <c r="BM679" s="185" t="s">
        <v>1203</v>
      </c>
    </row>
    <row r="680" spans="1:65" s="2" customFormat="1" ht="11.25">
      <c r="A680" s="35"/>
      <c r="B680" s="36"/>
      <c r="C680" s="37"/>
      <c r="D680" s="187" t="s">
        <v>159</v>
      </c>
      <c r="E680" s="37"/>
      <c r="F680" s="188" t="s">
        <v>1204</v>
      </c>
      <c r="G680" s="37"/>
      <c r="H680" s="37"/>
      <c r="I680" s="189"/>
      <c r="J680" s="37"/>
      <c r="K680" s="37"/>
      <c r="L680" s="40"/>
      <c r="M680" s="190"/>
      <c r="N680" s="191"/>
      <c r="O680" s="65"/>
      <c r="P680" s="65"/>
      <c r="Q680" s="65"/>
      <c r="R680" s="65"/>
      <c r="S680" s="65"/>
      <c r="T680" s="66"/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T680" s="18" t="s">
        <v>159</v>
      </c>
      <c r="AU680" s="18" t="s">
        <v>82</v>
      </c>
    </row>
    <row r="681" spans="1:65" s="14" customFormat="1" ht="11.25">
      <c r="B681" s="204"/>
      <c r="C681" s="205"/>
      <c r="D681" s="194" t="s">
        <v>161</v>
      </c>
      <c r="E681" s="206" t="s">
        <v>19</v>
      </c>
      <c r="F681" s="207" t="s">
        <v>1169</v>
      </c>
      <c r="G681" s="205"/>
      <c r="H681" s="206" t="s">
        <v>19</v>
      </c>
      <c r="I681" s="208"/>
      <c r="J681" s="205"/>
      <c r="K681" s="205"/>
      <c r="L681" s="209"/>
      <c r="M681" s="210"/>
      <c r="N681" s="211"/>
      <c r="O681" s="211"/>
      <c r="P681" s="211"/>
      <c r="Q681" s="211"/>
      <c r="R681" s="211"/>
      <c r="S681" s="211"/>
      <c r="T681" s="212"/>
      <c r="AT681" s="213" t="s">
        <v>161</v>
      </c>
      <c r="AU681" s="213" t="s">
        <v>82</v>
      </c>
      <c r="AV681" s="14" t="s">
        <v>80</v>
      </c>
      <c r="AW681" s="14" t="s">
        <v>33</v>
      </c>
      <c r="AX681" s="14" t="s">
        <v>72</v>
      </c>
      <c r="AY681" s="213" t="s">
        <v>145</v>
      </c>
    </row>
    <row r="682" spans="1:65" s="14" customFormat="1" ht="11.25">
      <c r="B682" s="204"/>
      <c r="C682" s="205"/>
      <c r="D682" s="194" t="s">
        <v>161</v>
      </c>
      <c r="E682" s="206" t="s">
        <v>19</v>
      </c>
      <c r="F682" s="207" t="s">
        <v>357</v>
      </c>
      <c r="G682" s="205"/>
      <c r="H682" s="206" t="s">
        <v>19</v>
      </c>
      <c r="I682" s="208"/>
      <c r="J682" s="205"/>
      <c r="K682" s="205"/>
      <c r="L682" s="209"/>
      <c r="M682" s="210"/>
      <c r="N682" s="211"/>
      <c r="O682" s="211"/>
      <c r="P682" s="211"/>
      <c r="Q682" s="211"/>
      <c r="R682" s="211"/>
      <c r="S682" s="211"/>
      <c r="T682" s="212"/>
      <c r="AT682" s="213" t="s">
        <v>161</v>
      </c>
      <c r="AU682" s="213" t="s">
        <v>82</v>
      </c>
      <c r="AV682" s="14" t="s">
        <v>80</v>
      </c>
      <c r="AW682" s="14" t="s">
        <v>33</v>
      </c>
      <c r="AX682" s="14" t="s">
        <v>72</v>
      </c>
      <c r="AY682" s="213" t="s">
        <v>145</v>
      </c>
    </row>
    <row r="683" spans="1:65" s="13" customFormat="1" ht="11.25">
      <c r="B683" s="192"/>
      <c r="C683" s="193"/>
      <c r="D683" s="194" t="s">
        <v>161</v>
      </c>
      <c r="E683" s="195" t="s">
        <v>19</v>
      </c>
      <c r="F683" s="196" t="s">
        <v>1205</v>
      </c>
      <c r="G683" s="193"/>
      <c r="H683" s="197">
        <v>14.2</v>
      </c>
      <c r="I683" s="198"/>
      <c r="J683" s="193"/>
      <c r="K683" s="193"/>
      <c r="L683" s="199"/>
      <c r="M683" s="200"/>
      <c r="N683" s="201"/>
      <c r="O683" s="201"/>
      <c r="P683" s="201"/>
      <c r="Q683" s="201"/>
      <c r="R683" s="201"/>
      <c r="S683" s="201"/>
      <c r="T683" s="202"/>
      <c r="AT683" s="203" t="s">
        <v>161</v>
      </c>
      <c r="AU683" s="203" t="s">
        <v>82</v>
      </c>
      <c r="AV683" s="13" t="s">
        <v>82</v>
      </c>
      <c r="AW683" s="13" t="s">
        <v>33</v>
      </c>
      <c r="AX683" s="13" t="s">
        <v>72</v>
      </c>
      <c r="AY683" s="203" t="s">
        <v>145</v>
      </c>
    </row>
    <row r="684" spans="1:65" s="13" customFormat="1" ht="11.25">
      <c r="B684" s="192"/>
      <c r="C684" s="193"/>
      <c r="D684" s="194" t="s">
        <v>161</v>
      </c>
      <c r="E684" s="195" t="s">
        <v>19</v>
      </c>
      <c r="F684" s="196" t="s">
        <v>1206</v>
      </c>
      <c r="G684" s="193"/>
      <c r="H684" s="197">
        <v>6</v>
      </c>
      <c r="I684" s="198"/>
      <c r="J684" s="193"/>
      <c r="K684" s="193"/>
      <c r="L684" s="199"/>
      <c r="M684" s="200"/>
      <c r="N684" s="201"/>
      <c r="O684" s="201"/>
      <c r="P684" s="201"/>
      <c r="Q684" s="201"/>
      <c r="R684" s="201"/>
      <c r="S684" s="201"/>
      <c r="T684" s="202"/>
      <c r="AT684" s="203" t="s">
        <v>161</v>
      </c>
      <c r="AU684" s="203" t="s">
        <v>82</v>
      </c>
      <c r="AV684" s="13" t="s">
        <v>82</v>
      </c>
      <c r="AW684" s="13" t="s">
        <v>33</v>
      </c>
      <c r="AX684" s="13" t="s">
        <v>72</v>
      </c>
      <c r="AY684" s="203" t="s">
        <v>145</v>
      </c>
    </row>
    <row r="685" spans="1:65" s="13" customFormat="1" ht="11.25">
      <c r="B685" s="192"/>
      <c r="C685" s="193"/>
      <c r="D685" s="194" t="s">
        <v>161</v>
      </c>
      <c r="E685" s="195" t="s">
        <v>19</v>
      </c>
      <c r="F685" s="196" t="s">
        <v>1172</v>
      </c>
      <c r="G685" s="193"/>
      <c r="H685" s="197">
        <v>-7.2</v>
      </c>
      <c r="I685" s="198"/>
      <c r="J685" s="193"/>
      <c r="K685" s="193"/>
      <c r="L685" s="199"/>
      <c r="M685" s="200"/>
      <c r="N685" s="201"/>
      <c r="O685" s="201"/>
      <c r="P685" s="201"/>
      <c r="Q685" s="201"/>
      <c r="R685" s="201"/>
      <c r="S685" s="201"/>
      <c r="T685" s="202"/>
      <c r="AT685" s="203" t="s">
        <v>161</v>
      </c>
      <c r="AU685" s="203" t="s">
        <v>82</v>
      </c>
      <c r="AV685" s="13" t="s">
        <v>82</v>
      </c>
      <c r="AW685" s="13" t="s">
        <v>33</v>
      </c>
      <c r="AX685" s="13" t="s">
        <v>72</v>
      </c>
      <c r="AY685" s="203" t="s">
        <v>145</v>
      </c>
    </row>
    <row r="686" spans="1:65" s="14" customFormat="1" ht="11.25">
      <c r="B686" s="204"/>
      <c r="C686" s="205"/>
      <c r="D686" s="194" t="s">
        <v>161</v>
      </c>
      <c r="E686" s="206" t="s">
        <v>19</v>
      </c>
      <c r="F686" s="207" t="s">
        <v>208</v>
      </c>
      <c r="G686" s="205"/>
      <c r="H686" s="206" t="s">
        <v>19</v>
      </c>
      <c r="I686" s="208"/>
      <c r="J686" s="205"/>
      <c r="K686" s="205"/>
      <c r="L686" s="209"/>
      <c r="M686" s="210"/>
      <c r="N686" s="211"/>
      <c r="O686" s="211"/>
      <c r="P686" s="211"/>
      <c r="Q686" s="211"/>
      <c r="R686" s="211"/>
      <c r="S686" s="211"/>
      <c r="T686" s="212"/>
      <c r="AT686" s="213" t="s">
        <v>161</v>
      </c>
      <c r="AU686" s="213" t="s">
        <v>82</v>
      </c>
      <c r="AV686" s="14" t="s">
        <v>80</v>
      </c>
      <c r="AW686" s="14" t="s">
        <v>33</v>
      </c>
      <c r="AX686" s="14" t="s">
        <v>72</v>
      </c>
      <c r="AY686" s="213" t="s">
        <v>145</v>
      </c>
    </row>
    <row r="687" spans="1:65" s="13" customFormat="1" ht="11.25">
      <c r="B687" s="192"/>
      <c r="C687" s="193"/>
      <c r="D687" s="194" t="s">
        <v>161</v>
      </c>
      <c r="E687" s="195" t="s">
        <v>19</v>
      </c>
      <c r="F687" s="196" t="s">
        <v>1207</v>
      </c>
      <c r="G687" s="193"/>
      <c r="H687" s="197">
        <v>12</v>
      </c>
      <c r="I687" s="198"/>
      <c r="J687" s="193"/>
      <c r="K687" s="193"/>
      <c r="L687" s="199"/>
      <c r="M687" s="200"/>
      <c r="N687" s="201"/>
      <c r="O687" s="201"/>
      <c r="P687" s="201"/>
      <c r="Q687" s="201"/>
      <c r="R687" s="201"/>
      <c r="S687" s="201"/>
      <c r="T687" s="202"/>
      <c r="AT687" s="203" t="s">
        <v>161</v>
      </c>
      <c r="AU687" s="203" t="s">
        <v>82</v>
      </c>
      <c r="AV687" s="13" t="s">
        <v>82</v>
      </c>
      <c r="AW687" s="13" t="s">
        <v>33</v>
      </c>
      <c r="AX687" s="13" t="s">
        <v>72</v>
      </c>
      <c r="AY687" s="203" t="s">
        <v>145</v>
      </c>
    </row>
    <row r="688" spans="1:65" s="13" customFormat="1" ht="11.25">
      <c r="B688" s="192"/>
      <c r="C688" s="193"/>
      <c r="D688" s="194" t="s">
        <v>161</v>
      </c>
      <c r="E688" s="195" t="s">
        <v>19</v>
      </c>
      <c r="F688" s="196" t="s">
        <v>1208</v>
      </c>
      <c r="G688" s="193"/>
      <c r="H688" s="197">
        <v>10</v>
      </c>
      <c r="I688" s="198"/>
      <c r="J688" s="193"/>
      <c r="K688" s="193"/>
      <c r="L688" s="199"/>
      <c r="M688" s="200"/>
      <c r="N688" s="201"/>
      <c r="O688" s="201"/>
      <c r="P688" s="201"/>
      <c r="Q688" s="201"/>
      <c r="R688" s="201"/>
      <c r="S688" s="201"/>
      <c r="T688" s="202"/>
      <c r="AT688" s="203" t="s">
        <v>161</v>
      </c>
      <c r="AU688" s="203" t="s">
        <v>82</v>
      </c>
      <c r="AV688" s="13" t="s">
        <v>82</v>
      </c>
      <c r="AW688" s="13" t="s">
        <v>33</v>
      </c>
      <c r="AX688" s="13" t="s">
        <v>72</v>
      </c>
      <c r="AY688" s="203" t="s">
        <v>145</v>
      </c>
    </row>
    <row r="689" spans="1:65" s="13" customFormat="1" ht="11.25">
      <c r="B689" s="192"/>
      <c r="C689" s="193"/>
      <c r="D689" s="194" t="s">
        <v>161</v>
      </c>
      <c r="E689" s="195" t="s">
        <v>19</v>
      </c>
      <c r="F689" s="196" t="s">
        <v>1172</v>
      </c>
      <c r="G689" s="193"/>
      <c r="H689" s="197">
        <v>-7.2</v>
      </c>
      <c r="I689" s="198"/>
      <c r="J689" s="193"/>
      <c r="K689" s="193"/>
      <c r="L689" s="199"/>
      <c r="M689" s="200"/>
      <c r="N689" s="201"/>
      <c r="O689" s="201"/>
      <c r="P689" s="201"/>
      <c r="Q689" s="201"/>
      <c r="R689" s="201"/>
      <c r="S689" s="201"/>
      <c r="T689" s="202"/>
      <c r="AT689" s="203" t="s">
        <v>161</v>
      </c>
      <c r="AU689" s="203" t="s">
        <v>82</v>
      </c>
      <c r="AV689" s="13" t="s">
        <v>82</v>
      </c>
      <c r="AW689" s="13" t="s">
        <v>33</v>
      </c>
      <c r="AX689" s="13" t="s">
        <v>72</v>
      </c>
      <c r="AY689" s="203" t="s">
        <v>145</v>
      </c>
    </row>
    <row r="690" spans="1:65" s="15" customFormat="1" ht="11.25">
      <c r="B690" s="214"/>
      <c r="C690" s="215"/>
      <c r="D690" s="194" t="s">
        <v>161</v>
      </c>
      <c r="E690" s="216" t="s">
        <v>19</v>
      </c>
      <c r="F690" s="217" t="s">
        <v>176</v>
      </c>
      <c r="G690" s="215"/>
      <c r="H690" s="218">
        <v>27.8</v>
      </c>
      <c r="I690" s="219"/>
      <c r="J690" s="215"/>
      <c r="K690" s="215"/>
      <c r="L690" s="220"/>
      <c r="M690" s="221"/>
      <c r="N690" s="222"/>
      <c r="O690" s="222"/>
      <c r="P690" s="222"/>
      <c r="Q690" s="222"/>
      <c r="R690" s="222"/>
      <c r="S690" s="222"/>
      <c r="T690" s="223"/>
      <c r="AT690" s="224" t="s">
        <v>161</v>
      </c>
      <c r="AU690" s="224" t="s">
        <v>82</v>
      </c>
      <c r="AV690" s="15" t="s">
        <v>152</v>
      </c>
      <c r="AW690" s="15" t="s">
        <v>33</v>
      </c>
      <c r="AX690" s="15" t="s">
        <v>80</v>
      </c>
      <c r="AY690" s="224" t="s">
        <v>145</v>
      </c>
    </row>
    <row r="691" spans="1:65" s="2" customFormat="1" ht="16.5" customHeight="1">
      <c r="A691" s="35"/>
      <c r="B691" s="36"/>
      <c r="C691" s="174" t="s">
        <v>1209</v>
      </c>
      <c r="D691" s="174" t="s">
        <v>148</v>
      </c>
      <c r="E691" s="175" t="s">
        <v>1210</v>
      </c>
      <c r="F691" s="176" t="s">
        <v>1211</v>
      </c>
      <c r="G691" s="177" t="s">
        <v>156</v>
      </c>
      <c r="H691" s="178">
        <v>72.099999999999994</v>
      </c>
      <c r="I691" s="179"/>
      <c r="J691" s="180">
        <f>ROUND(I691*H691,2)</f>
        <v>0</v>
      </c>
      <c r="K691" s="176" t="s">
        <v>157</v>
      </c>
      <c r="L691" s="40"/>
      <c r="M691" s="181" t="s">
        <v>19</v>
      </c>
      <c r="N691" s="182" t="s">
        <v>43</v>
      </c>
      <c r="O691" s="65"/>
      <c r="P691" s="183">
        <f>O691*H691</f>
        <v>0</v>
      </c>
      <c r="Q691" s="183">
        <v>5.0000000000000002E-5</v>
      </c>
      <c r="R691" s="183">
        <f>Q691*H691</f>
        <v>3.6049999999999997E-3</v>
      </c>
      <c r="S691" s="183">
        <v>0</v>
      </c>
      <c r="T691" s="184">
        <f>S691*H691</f>
        <v>0</v>
      </c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R691" s="185" t="s">
        <v>265</v>
      </c>
      <c r="AT691" s="185" t="s">
        <v>148</v>
      </c>
      <c r="AU691" s="185" t="s">
        <v>82</v>
      </c>
      <c r="AY691" s="18" t="s">
        <v>145</v>
      </c>
      <c r="BE691" s="186">
        <f>IF(N691="základní",J691,0)</f>
        <v>0</v>
      </c>
      <c r="BF691" s="186">
        <f>IF(N691="snížená",J691,0)</f>
        <v>0</v>
      </c>
      <c r="BG691" s="186">
        <f>IF(N691="zákl. přenesená",J691,0)</f>
        <v>0</v>
      </c>
      <c r="BH691" s="186">
        <f>IF(N691="sníž. přenesená",J691,0)</f>
        <v>0</v>
      </c>
      <c r="BI691" s="186">
        <f>IF(N691="nulová",J691,0)</f>
        <v>0</v>
      </c>
      <c r="BJ691" s="18" t="s">
        <v>80</v>
      </c>
      <c r="BK691" s="186">
        <f>ROUND(I691*H691,2)</f>
        <v>0</v>
      </c>
      <c r="BL691" s="18" t="s">
        <v>265</v>
      </c>
      <c r="BM691" s="185" t="s">
        <v>1212</v>
      </c>
    </row>
    <row r="692" spans="1:65" s="2" customFormat="1" ht="11.25">
      <c r="A692" s="35"/>
      <c r="B692" s="36"/>
      <c r="C692" s="37"/>
      <c r="D692" s="187" t="s">
        <v>159</v>
      </c>
      <c r="E692" s="37"/>
      <c r="F692" s="188" t="s">
        <v>1213</v>
      </c>
      <c r="G692" s="37"/>
      <c r="H692" s="37"/>
      <c r="I692" s="189"/>
      <c r="J692" s="37"/>
      <c r="K692" s="37"/>
      <c r="L692" s="40"/>
      <c r="M692" s="190"/>
      <c r="N692" s="191"/>
      <c r="O692" s="65"/>
      <c r="P692" s="65"/>
      <c r="Q692" s="65"/>
      <c r="R692" s="65"/>
      <c r="S692" s="65"/>
      <c r="T692" s="66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T692" s="18" t="s">
        <v>159</v>
      </c>
      <c r="AU692" s="18" t="s">
        <v>82</v>
      </c>
    </row>
    <row r="693" spans="1:65" s="2" customFormat="1" ht="24.2" customHeight="1">
      <c r="A693" s="35"/>
      <c r="B693" s="36"/>
      <c r="C693" s="174" t="s">
        <v>1214</v>
      </c>
      <c r="D693" s="174" t="s">
        <v>148</v>
      </c>
      <c r="E693" s="175" t="s">
        <v>1215</v>
      </c>
      <c r="F693" s="176" t="s">
        <v>1216</v>
      </c>
      <c r="G693" s="177" t="s">
        <v>802</v>
      </c>
      <c r="H693" s="238"/>
      <c r="I693" s="179"/>
      <c r="J693" s="180">
        <f>ROUND(I693*H693,2)</f>
        <v>0</v>
      </c>
      <c r="K693" s="176" t="s">
        <v>157</v>
      </c>
      <c r="L693" s="40"/>
      <c r="M693" s="181" t="s">
        <v>19</v>
      </c>
      <c r="N693" s="182" t="s">
        <v>43</v>
      </c>
      <c r="O693" s="65"/>
      <c r="P693" s="183">
        <f>O693*H693</f>
        <v>0</v>
      </c>
      <c r="Q693" s="183">
        <v>0</v>
      </c>
      <c r="R693" s="183">
        <f>Q693*H693</f>
        <v>0</v>
      </c>
      <c r="S693" s="183">
        <v>0</v>
      </c>
      <c r="T693" s="184">
        <f>S693*H693</f>
        <v>0</v>
      </c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R693" s="185" t="s">
        <v>265</v>
      </c>
      <c r="AT693" s="185" t="s">
        <v>148</v>
      </c>
      <c r="AU693" s="185" t="s">
        <v>82</v>
      </c>
      <c r="AY693" s="18" t="s">
        <v>145</v>
      </c>
      <c r="BE693" s="186">
        <f>IF(N693="základní",J693,0)</f>
        <v>0</v>
      </c>
      <c r="BF693" s="186">
        <f>IF(N693="snížená",J693,0)</f>
        <v>0</v>
      </c>
      <c r="BG693" s="186">
        <f>IF(N693="zákl. přenesená",J693,0)</f>
        <v>0</v>
      </c>
      <c r="BH693" s="186">
        <f>IF(N693="sníž. přenesená",J693,0)</f>
        <v>0</v>
      </c>
      <c r="BI693" s="186">
        <f>IF(N693="nulová",J693,0)</f>
        <v>0</v>
      </c>
      <c r="BJ693" s="18" t="s">
        <v>80</v>
      </c>
      <c r="BK693" s="186">
        <f>ROUND(I693*H693,2)</f>
        <v>0</v>
      </c>
      <c r="BL693" s="18" t="s">
        <v>265</v>
      </c>
      <c r="BM693" s="185" t="s">
        <v>1217</v>
      </c>
    </row>
    <row r="694" spans="1:65" s="2" customFormat="1" ht="11.25">
      <c r="A694" s="35"/>
      <c r="B694" s="36"/>
      <c r="C694" s="37"/>
      <c r="D694" s="187" t="s">
        <v>159</v>
      </c>
      <c r="E694" s="37"/>
      <c r="F694" s="188" t="s">
        <v>1218</v>
      </c>
      <c r="G694" s="37"/>
      <c r="H694" s="37"/>
      <c r="I694" s="189"/>
      <c r="J694" s="37"/>
      <c r="K694" s="37"/>
      <c r="L694" s="40"/>
      <c r="M694" s="190"/>
      <c r="N694" s="191"/>
      <c r="O694" s="65"/>
      <c r="P694" s="65"/>
      <c r="Q694" s="65"/>
      <c r="R694" s="65"/>
      <c r="S694" s="65"/>
      <c r="T694" s="66"/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T694" s="18" t="s">
        <v>159</v>
      </c>
      <c r="AU694" s="18" t="s">
        <v>82</v>
      </c>
    </row>
    <row r="695" spans="1:65" s="12" customFormat="1" ht="22.9" customHeight="1">
      <c r="B695" s="158"/>
      <c r="C695" s="159"/>
      <c r="D695" s="160" t="s">
        <v>71</v>
      </c>
      <c r="E695" s="172" t="s">
        <v>358</v>
      </c>
      <c r="F695" s="172" t="s">
        <v>359</v>
      </c>
      <c r="G695" s="159"/>
      <c r="H695" s="159"/>
      <c r="I695" s="162"/>
      <c r="J695" s="173">
        <f>BK695</f>
        <v>0</v>
      </c>
      <c r="K695" s="159"/>
      <c r="L695" s="164"/>
      <c r="M695" s="165"/>
      <c r="N695" s="166"/>
      <c r="O695" s="166"/>
      <c r="P695" s="167">
        <f>SUM(P696:P701)</f>
        <v>0</v>
      </c>
      <c r="Q695" s="166"/>
      <c r="R695" s="167">
        <f>SUM(R696:R701)</f>
        <v>6.4999999999999997E-3</v>
      </c>
      <c r="S695" s="166"/>
      <c r="T695" s="168">
        <f>SUM(T696:T701)</f>
        <v>0</v>
      </c>
      <c r="AR695" s="169" t="s">
        <v>82</v>
      </c>
      <c r="AT695" s="170" t="s">
        <v>71</v>
      </c>
      <c r="AU695" s="170" t="s">
        <v>80</v>
      </c>
      <c r="AY695" s="169" t="s">
        <v>145</v>
      </c>
      <c r="BK695" s="171">
        <f>SUM(BK696:BK701)</f>
        <v>0</v>
      </c>
    </row>
    <row r="696" spans="1:65" s="2" customFormat="1" ht="16.5" customHeight="1">
      <c r="A696" s="35"/>
      <c r="B696" s="36"/>
      <c r="C696" s="174" t="s">
        <v>1219</v>
      </c>
      <c r="D696" s="174" t="s">
        <v>148</v>
      </c>
      <c r="E696" s="175" t="s">
        <v>1220</v>
      </c>
      <c r="F696" s="176" t="s">
        <v>1221</v>
      </c>
      <c r="G696" s="177" t="s">
        <v>156</v>
      </c>
      <c r="H696" s="178">
        <v>25</v>
      </c>
      <c r="I696" s="179"/>
      <c r="J696" s="180">
        <f>ROUND(I696*H696,2)</f>
        <v>0</v>
      </c>
      <c r="K696" s="176" t="s">
        <v>157</v>
      </c>
      <c r="L696" s="40"/>
      <c r="M696" s="181" t="s">
        <v>19</v>
      </c>
      <c r="N696" s="182" t="s">
        <v>43</v>
      </c>
      <c r="O696" s="65"/>
      <c r="P696" s="183">
        <f>O696*H696</f>
        <v>0</v>
      </c>
      <c r="Q696" s="183">
        <v>1.3999999999999999E-4</v>
      </c>
      <c r="R696" s="183">
        <f>Q696*H696</f>
        <v>3.4999999999999996E-3</v>
      </c>
      <c r="S696" s="183">
        <v>0</v>
      </c>
      <c r="T696" s="184">
        <f>S696*H696</f>
        <v>0</v>
      </c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R696" s="185" t="s">
        <v>265</v>
      </c>
      <c r="AT696" s="185" t="s">
        <v>148</v>
      </c>
      <c r="AU696" s="185" t="s">
        <v>82</v>
      </c>
      <c r="AY696" s="18" t="s">
        <v>145</v>
      </c>
      <c r="BE696" s="186">
        <f>IF(N696="základní",J696,0)</f>
        <v>0</v>
      </c>
      <c r="BF696" s="186">
        <f>IF(N696="snížená",J696,0)</f>
        <v>0</v>
      </c>
      <c r="BG696" s="186">
        <f>IF(N696="zákl. přenesená",J696,0)</f>
        <v>0</v>
      </c>
      <c r="BH696" s="186">
        <f>IF(N696="sníž. přenesená",J696,0)</f>
        <v>0</v>
      </c>
      <c r="BI696" s="186">
        <f>IF(N696="nulová",J696,0)</f>
        <v>0</v>
      </c>
      <c r="BJ696" s="18" t="s">
        <v>80</v>
      </c>
      <c r="BK696" s="186">
        <f>ROUND(I696*H696,2)</f>
        <v>0</v>
      </c>
      <c r="BL696" s="18" t="s">
        <v>265</v>
      </c>
      <c r="BM696" s="185" t="s">
        <v>1222</v>
      </c>
    </row>
    <row r="697" spans="1:65" s="2" customFormat="1" ht="11.25">
      <c r="A697" s="35"/>
      <c r="B697" s="36"/>
      <c r="C697" s="37"/>
      <c r="D697" s="187" t="s">
        <v>159</v>
      </c>
      <c r="E697" s="37"/>
      <c r="F697" s="188" t="s">
        <v>1223</v>
      </c>
      <c r="G697" s="37"/>
      <c r="H697" s="37"/>
      <c r="I697" s="189"/>
      <c r="J697" s="37"/>
      <c r="K697" s="37"/>
      <c r="L697" s="40"/>
      <c r="M697" s="190"/>
      <c r="N697" s="191"/>
      <c r="O697" s="65"/>
      <c r="P697" s="65"/>
      <c r="Q697" s="65"/>
      <c r="R697" s="65"/>
      <c r="S697" s="65"/>
      <c r="T697" s="66"/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T697" s="18" t="s">
        <v>159</v>
      </c>
      <c r="AU697" s="18" t="s">
        <v>82</v>
      </c>
    </row>
    <row r="698" spans="1:65" s="14" customFormat="1" ht="11.25">
      <c r="B698" s="204"/>
      <c r="C698" s="205"/>
      <c r="D698" s="194" t="s">
        <v>161</v>
      </c>
      <c r="E698" s="206" t="s">
        <v>19</v>
      </c>
      <c r="F698" s="207" t="s">
        <v>1224</v>
      </c>
      <c r="G698" s="205"/>
      <c r="H698" s="206" t="s">
        <v>19</v>
      </c>
      <c r="I698" s="208"/>
      <c r="J698" s="205"/>
      <c r="K698" s="205"/>
      <c r="L698" s="209"/>
      <c r="M698" s="210"/>
      <c r="N698" s="211"/>
      <c r="O698" s="211"/>
      <c r="P698" s="211"/>
      <c r="Q698" s="211"/>
      <c r="R698" s="211"/>
      <c r="S698" s="211"/>
      <c r="T698" s="212"/>
      <c r="AT698" s="213" t="s">
        <v>161</v>
      </c>
      <c r="AU698" s="213" t="s">
        <v>82</v>
      </c>
      <c r="AV698" s="14" t="s">
        <v>80</v>
      </c>
      <c r="AW698" s="14" t="s">
        <v>33</v>
      </c>
      <c r="AX698" s="14" t="s">
        <v>72</v>
      </c>
      <c r="AY698" s="213" t="s">
        <v>145</v>
      </c>
    </row>
    <row r="699" spans="1:65" s="13" customFormat="1" ht="11.25">
      <c r="B699" s="192"/>
      <c r="C699" s="193"/>
      <c r="D699" s="194" t="s">
        <v>161</v>
      </c>
      <c r="E699" s="195" t="s">
        <v>19</v>
      </c>
      <c r="F699" s="196" t="s">
        <v>1225</v>
      </c>
      <c r="G699" s="193"/>
      <c r="H699" s="197">
        <v>25</v>
      </c>
      <c r="I699" s="198"/>
      <c r="J699" s="193"/>
      <c r="K699" s="193"/>
      <c r="L699" s="199"/>
      <c r="M699" s="200"/>
      <c r="N699" s="201"/>
      <c r="O699" s="201"/>
      <c r="P699" s="201"/>
      <c r="Q699" s="201"/>
      <c r="R699" s="201"/>
      <c r="S699" s="201"/>
      <c r="T699" s="202"/>
      <c r="AT699" s="203" t="s">
        <v>161</v>
      </c>
      <c r="AU699" s="203" t="s">
        <v>82</v>
      </c>
      <c r="AV699" s="13" t="s">
        <v>82</v>
      </c>
      <c r="AW699" s="13" t="s">
        <v>33</v>
      </c>
      <c r="AX699" s="13" t="s">
        <v>80</v>
      </c>
      <c r="AY699" s="203" t="s">
        <v>145</v>
      </c>
    </row>
    <row r="700" spans="1:65" s="2" customFormat="1" ht="16.5" customHeight="1">
      <c r="A700" s="35"/>
      <c r="B700" s="36"/>
      <c r="C700" s="174" t="s">
        <v>1226</v>
      </c>
      <c r="D700" s="174" t="s">
        <v>148</v>
      </c>
      <c r="E700" s="175" t="s">
        <v>1227</v>
      </c>
      <c r="F700" s="176" t="s">
        <v>1228</v>
      </c>
      <c r="G700" s="177" t="s">
        <v>156</v>
      </c>
      <c r="H700" s="178">
        <v>25</v>
      </c>
      <c r="I700" s="179"/>
      <c r="J700" s="180">
        <f>ROUND(I700*H700,2)</f>
        <v>0</v>
      </c>
      <c r="K700" s="176" t="s">
        <v>157</v>
      </c>
      <c r="L700" s="40"/>
      <c r="M700" s="181" t="s">
        <v>19</v>
      </c>
      <c r="N700" s="182" t="s">
        <v>43</v>
      </c>
      <c r="O700" s="65"/>
      <c r="P700" s="183">
        <f>O700*H700</f>
        <v>0</v>
      </c>
      <c r="Q700" s="183">
        <v>1.2E-4</v>
      </c>
      <c r="R700" s="183">
        <f>Q700*H700</f>
        <v>3.0000000000000001E-3</v>
      </c>
      <c r="S700" s="183">
        <v>0</v>
      </c>
      <c r="T700" s="184">
        <f>S700*H700</f>
        <v>0</v>
      </c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R700" s="185" t="s">
        <v>265</v>
      </c>
      <c r="AT700" s="185" t="s">
        <v>148</v>
      </c>
      <c r="AU700" s="185" t="s">
        <v>82</v>
      </c>
      <c r="AY700" s="18" t="s">
        <v>145</v>
      </c>
      <c r="BE700" s="186">
        <f>IF(N700="základní",J700,0)</f>
        <v>0</v>
      </c>
      <c r="BF700" s="186">
        <f>IF(N700="snížená",J700,0)</f>
        <v>0</v>
      </c>
      <c r="BG700" s="186">
        <f>IF(N700="zákl. přenesená",J700,0)</f>
        <v>0</v>
      </c>
      <c r="BH700" s="186">
        <f>IF(N700="sníž. přenesená",J700,0)</f>
        <v>0</v>
      </c>
      <c r="BI700" s="186">
        <f>IF(N700="nulová",J700,0)</f>
        <v>0</v>
      </c>
      <c r="BJ700" s="18" t="s">
        <v>80</v>
      </c>
      <c r="BK700" s="186">
        <f>ROUND(I700*H700,2)</f>
        <v>0</v>
      </c>
      <c r="BL700" s="18" t="s">
        <v>265</v>
      </c>
      <c r="BM700" s="185" t="s">
        <v>1229</v>
      </c>
    </row>
    <row r="701" spans="1:65" s="2" customFormat="1" ht="11.25">
      <c r="A701" s="35"/>
      <c r="B701" s="36"/>
      <c r="C701" s="37"/>
      <c r="D701" s="187" t="s">
        <v>159</v>
      </c>
      <c r="E701" s="37"/>
      <c r="F701" s="188" t="s">
        <v>1230</v>
      </c>
      <c r="G701" s="37"/>
      <c r="H701" s="37"/>
      <c r="I701" s="189"/>
      <c r="J701" s="37"/>
      <c r="K701" s="37"/>
      <c r="L701" s="40"/>
      <c r="M701" s="190"/>
      <c r="N701" s="191"/>
      <c r="O701" s="65"/>
      <c r="P701" s="65"/>
      <c r="Q701" s="65"/>
      <c r="R701" s="65"/>
      <c r="S701" s="65"/>
      <c r="T701" s="66"/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T701" s="18" t="s">
        <v>159</v>
      </c>
      <c r="AU701" s="18" t="s">
        <v>82</v>
      </c>
    </row>
    <row r="702" spans="1:65" s="12" customFormat="1" ht="22.9" customHeight="1">
      <c r="B702" s="158"/>
      <c r="C702" s="159"/>
      <c r="D702" s="160" t="s">
        <v>71</v>
      </c>
      <c r="E702" s="172" t="s">
        <v>1231</v>
      </c>
      <c r="F702" s="172" t="s">
        <v>1232</v>
      </c>
      <c r="G702" s="159"/>
      <c r="H702" s="159"/>
      <c r="I702" s="162"/>
      <c r="J702" s="173">
        <f>BK702</f>
        <v>0</v>
      </c>
      <c r="K702" s="159"/>
      <c r="L702" s="164"/>
      <c r="M702" s="165"/>
      <c r="N702" s="166"/>
      <c r="O702" s="166"/>
      <c r="P702" s="167">
        <f>SUM(P703:P762)</f>
        <v>0</v>
      </c>
      <c r="Q702" s="166"/>
      <c r="R702" s="167">
        <f>SUM(R703:R762)</f>
        <v>0.46190830000000005</v>
      </c>
      <c r="S702" s="166"/>
      <c r="T702" s="168">
        <f>SUM(T703:T762)</f>
        <v>0</v>
      </c>
      <c r="AR702" s="169" t="s">
        <v>82</v>
      </c>
      <c r="AT702" s="170" t="s">
        <v>71</v>
      </c>
      <c r="AU702" s="170" t="s">
        <v>80</v>
      </c>
      <c r="AY702" s="169" t="s">
        <v>145</v>
      </c>
      <c r="BK702" s="171">
        <f>SUM(BK703:BK762)</f>
        <v>0</v>
      </c>
    </row>
    <row r="703" spans="1:65" s="2" customFormat="1" ht="16.5" customHeight="1">
      <c r="A703" s="35"/>
      <c r="B703" s="36"/>
      <c r="C703" s="174" t="s">
        <v>1233</v>
      </c>
      <c r="D703" s="174" t="s">
        <v>148</v>
      </c>
      <c r="E703" s="175" t="s">
        <v>1234</v>
      </c>
      <c r="F703" s="176" t="s">
        <v>1235</v>
      </c>
      <c r="G703" s="177" t="s">
        <v>156</v>
      </c>
      <c r="H703" s="178">
        <v>942.67</v>
      </c>
      <c r="I703" s="179"/>
      <c r="J703" s="180">
        <f>ROUND(I703*H703,2)</f>
        <v>0</v>
      </c>
      <c r="K703" s="176" t="s">
        <v>157</v>
      </c>
      <c r="L703" s="40"/>
      <c r="M703" s="181" t="s">
        <v>19</v>
      </c>
      <c r="N703" s="182" t="s">
        <v>43</v>
      </c>
      <c r="O703" s="65"/>
      <c r="P703" s="183">
        <f>O703*H703</f>
        <v>0</v>
      </c>
      <c r="Q703" s="183">
        <v>2.0000000000000001E-4</v>
      </c>
      <c r="R703" s="183">
        <f>Q703*H703</f>
        <v>0.18853400000000001</v>
      </c>
      <c r="S703" s="183">
        <v>0</v>
      </c>
      <c r="T703" s="184">
        <f>S703*H703</f>
        <v>0</v>
      </c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R703" s="185" t="s">
        <v>265</v>
      </c>
      <c r="AT703" s="185" t="s">
        <v>148</v>
      </c>
      <c r="AU703" s="185" t="s">
        <v>82</v>
      </c>
      <c r="AY703" s="18" t="s">
        <v>145</v>
      </c>
      <c r="BE703" s="186">
        <f>IF(N703="základní",J703,0)</f>
        <v>0</v>
      </c>
      <c r="BF703" s="186">
        <f>IF(N703="snížená",J703,0)</f>
        <v>0</v>
      </c>
      <c r="BG703" s="186">
        <f>IF(N703="zákl. přenesená",J703,0)</f>
        <v>0</v>
      </c>
      <c r="BH703" s="186">
        <f>IF(N703="sníž. přenesená",J703,0)</f>
        <v>0</v>
      </c>
      <c r="BI703" s="186">
        <f>IF(N703="nulová",J703,0)</f>
        <v>0</v>
      </c>
      <c r="BJ703" s="18" t="s">
        <v>80</v>
      </c>
      <c r="BK703" s="186">
        <f>ROUND(I703*H703,2)</f>
        <v>0</v>
      </c>
      <c r="BL703" s="18" t="s">
        <v>265</v>
      </c>
      <c r="BM703" s="185" t="s">
        <v>1236</v>
      </c>
    </row>
    <row r="704" spans="1:65" s="2" customFormat="1" ht="11.25">
      <c r="A704" s="35"/>
      <c r="B704" s="36"/>
      <c r="C704" s="37"/>
      <c r="D704" s="187" t="s">
        <v>159</v>
      </c>
      <c r="E704" s="37"/>
      <c r="F704" s="188" t="s">
        <v>1237</v>
      </c>
      <c r="G704" s="37"/>
      <c r="H704" s="37"/>
      <c r="I704" s="189"/>
      <c r="J704" s="37"/>
      <c r="K704" s="37"/>
      <c r="L704" s="40"/>
      <c r="M704" s="190"/>
      <c r="N704" s="191"/>
      <c r="O704" s="65"/>
      <c r="P704" s="65"/>
      <c r="Q704" s="65"/>
      <c r="R704" s="65"/>
      <c r="S704" s="65"/>
      <c r="T704" s="66"/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T704" s="18" t="s">
        <v>159</v>
      </c>
      <c r="AU704" s="18" t="s">
        <v>82</v>
      </c>
    </row>
    <row r="705" spans="2:51" s="14" customFormat="1" ht="11.25">
      <c r="B705" s="204"/>
      <c r="C705" s="205"/>
      <c r="D705" s="194" t="s">
        <v>161</v>
      </c>
      <c r="E705" s="206" t="s">
        <v>19</v>
      </c>
      <c r="F705" s="207" t="s">
        <v>1238</v>
      </c>
      <c r="G705" s="205"/>
      <c r="H705" s="206" t="s">
        <v>19</v>
      </c>
      <c r="I705" s="208"/>
      <c r="J705" s="205"/>
      <c r="K705" s="205"/>
      <c r="L705" s="209"/>
      <c r="M705" s="210"/>
      <c r="N705" s="211"/>
      <c r="O705" s="211"/>
      <c r="P705" s="211"/>
      <c r="Q705" s="211"/>
      <c r="R705" s="211"/>
      <c r="S705" s="211"/>
      <c r="T705" s="212"/>
      <c r="AT705" s="213" t="s">
        <v>161</v>
      </c>
      <c r="AU705" s="213" t="s">
        <v>82</v>
      </c>
      <c r="AV705" s="14" t="s">
        <v>80</v>
      </c>
      <c r="AW705" s="14" t="s">
        <v>33</v>
      </c>
      <c r="AX705" s="14" t="s">
        <v>72</v>
      </c>
      <c r="AY705" s="213" t="s">
        <v>145</v>
      </c>
    </row>
    <row r="706" spans="2:51" s="13" customFormat="1" ht="11.25">
      <c r="B706" s="192"/>
      <c r="C706" s="193"/>
      <c r="D706" s="194" t="s">
        <v>161</v>
      </c>
      <c r="E706" s="195" t="s">
        <v>19</v>
      </c>
      <c r="F706" s="196" t="s">
        <v>852</v>
      </c>
      <c r="G706" s="193"/>
      <c r="H706" s="197">
        <v>91.77</v>
      </c>
      <c r="I706" s="198"/>
      <c r="J706" s="193"/>
      <c r="K706" s="193"/>
      <c r="L706" s="199"/>
      <c r="M706" s="200"/>
      <c r="N706" s="201"/>
      <c r="O706" s="201"/>
      <c r="P706" s="201"/>
      <c r="Q706" s="201"/>
      <c r="R706" s="201"/>
      <c r="S706" s="201"/>
      <c r="T706" s="202"/>
      <c r="AT706" s="203" t="s">
        <v>161</v>
      </c>
      <c r="AU706" s="203" t="s">
        <v>82</v>
      </c>
      <c r="AV706" s="13" t="s">
        <v>82</v>
      </c>
      <c r="AW706" s="13" t="s">
        <v>33</v>
      </c>
      <c r="AX706" s="13" t="s">
        <v>72</v>
      </c>
      <c r="AY706" s="203" t="s">
        <v>145</v>
      </c>
    </row>
    <row r="707" spans="2:51" s="14" customFormat="1" ht="11.25">
      <c r="B707" s="204"/>
      <c r="C707" s="205"/>
      <c r="D707" s="194" t="s">
        <v>161</v>
      </c>
      <c r="E707" s="206" t="s">
        <v>19</v>
      </c>
      <c r="F707" s="207" t="s">
        <v>1239</v>
      </c>
      <c r="G707" s="205"/>
      <c r="H707" s="206" t="s">
        <v>19</v>
      </c>
      <c r="I707" s="208"/>
      <c r="J707" s="205"/>
      <c r="K707" s="205"/>
      <c r="L707" s="209"/>
      <c r="M707" s="210"/>
      <c r="N707" s="211"/>
      <c r="O707" s="211"/>
      <c r="P707" s="211"/>
      <c r="Q707" s="211"/>
      <c r="R707" s="211"/>
      <c r="S707" s="211"/>
      <c r="T707" s="212"/>
      <c r="AT707" s="213" t="s">
        <v>161</v>
      </c>
      <c r="AU707" s="213" t="s">
        <v>82</v>
      </c>
      <c r="AV707" s="14" t="s">
        <v>80</v>
      </c>
      <c r="AW707" s="14" t="s">
        <v>33</v>
      </c>
      <c r="AX707" s="14" t="s">
        <v>72</v>
      </c>
      <c r="AY707" s="213" t="s">
        <v>145</v>
      </c>
    </row>
    <row r="708" spans="2:51" s="14" customFormat="1" ht="11.25">
      <c r="B708" s="204"/>
      <c r="C708" s="205"/>
      <c r="D708" s="194" t="s">
        <v>161</v>
      </c>
      <c r="E708" s="206" t="s">
        <v>19</v>
      </c>
      <c r="F708" s="207" t="s">
        <v>210</v>
      </c>
      <c r="G708" s="205"/>
      <c r="H708" s="206" t="s">
        <v>19</v>
      </c>
      <c r="I708" s="208"/>
      <c r="J708" s="205"/>
      <c r="K708" s="205"/>
      <c r="L708" s="209"/>
      <c r="M708" s="210"/>
      <c r="N708" s="211"/>
      <c r="O708" s="211"/>
      <c r="P708" s="211"/>
      <c r="Q708" s="211"/>
      <c r="R708" s="211"/>
      <c r="S708" s="211"/>
      <c r="T708" s="212"/>
      <c r="AT708" s="213" t="s">
        <v>161</v>
      </c>
      <c r="AU708" s="213" t="s">
        <v>82</v>
      </c>
      <c r="AV708" s="14" t="s">
        <v>80</v>
      </c>
      <c r="AW708" s="14" t="s">
        <v>33</v>
      </c>
      <c r="AX708" s="14" t="s">
        <v>72</v>
      </c>
      <c r="AY708" s="213" t="s">
        <v>145</v>
      </c>
    </row>
    <row r="709" spans="2:51" s="13" customFormat="1" ht="11.25">
      <c r="B709" s="192"/>
      <c r="C709" s="193"/>
      <c r="D709" s="194" t="s">
        <v>161</v>
      </c>
      <c r="E709" s="195" t="s">
        <v>19</v>
      </c>
      <c r="F709" s="196" t="s">
        <v>1240</v>
      </c>
      <c r="G709" s="193"/>
      <c r="H709" s="197">
        <v>178.2</v>
      </c>
      <c r="I709" s="198"/>
      <c r="J709" s="193"/>
      <c r="K709" s="193"/>
      <c r="L709" s="199"/>
      <c r="M709" s="200"/>
      <c r="N709" s="201"/>
      <c r="O709" s="201"/>
      <c r="P709" s="201"/>
      <c r="Q709" s="201"/>
      <c r="R709" s="201"/>
      <c r="S709" s="201"/>
      <c r="T709" s="202"/>
      <c r="AT709" s="203" t="s">
        <v>161</v>
      </c>
      <c r="AU709" s="203" t="s">
        <v>82</v>
      </c>
      <c r="AV709" s="13" t="s">
        <v>82</v>
      </c>
      <c r="AW709" s="13" t="s">
        <v>33</v>
      </c>
      <c r="AX709" s="13" t="s">
        <v>72</v>
      </c>
      <c r="AY709" s="203" t="s">
        <v>145</v>
      </c>
    </row>
    <row r="710" spans="2:51" s="14" customFormat="1" ht="11.25">
      <c r="B710" s="204"/>
      <c r="C710" s="205"/>
      <c r="D710" s="194" t="s">
        <v>161</v>
      </c>
      <c r="E710" s="206" t="s">
        <v>19</v>
      </c>
      <c r="F710" s="207" t="s">
        <v>639</v>
      </c>
      <c r="G710" s="205"/>
      <c r="H710" s="206" t="s">
        <v>19</v>
      </c>
      <c r="I710" s="208"/>
      <c r="J710" s="205"/>
      <c r="K710" s="205"/>
      <c r="L710" s="209"/>
      <c r="M710" s="210"/>
      <c r="N710" s="211"/>
      <c r="O710" s="211"/>
      <c r="P710" s="211"/>
      <c r="Q710" s="211"/>
      <c r="R710" s="211"/>
      <c r="S710" s="211"/>
      <c r="T710" s="212"/>
      <c r="AT710" s="213" t="s">
        <v>161</v>
      </c>
      <c r="AU710" s="213" t="s">
        <v>82</v>
      </c>
      <c r="AV710" s="14" t="s">
        <v>80</v>
      </c>
      <c r="AW710" s="14" t="s">
        <v>33</v>
      </c>
      <c r="AX710" s="14" t="s">
        <v>72</v>
      </c>
      <c r="AY710" s="213" t="s">
        <v>145</v>
      </c>
    </row>
    <row r="711" spans="2:51" s="13" customFormat="1" ht="11.25">
      <c r="B711" s="192"/>
      <c r="C711" s="193"/>
      <c r="D711" s="194" t="s">
        <v>161</v>
      </c>
      <c r="E711" s="195" t="s">
        <v>19</v>
      </c>
      <c r="F711" s="196" t="s">
        <v>640</v>
      </c>
      <c r="G711" s="193"/>
      <c r="H711" s="197">
        <v>24.84</v>
      </c>
      <c r="I711" s="198"/>
      <c r="J711" s="193"/>
      <c r="K711" s="193"/>
      <c r="L711" s="199"/>
      <c r="M711" s="200"/>
      <c r="N711" s="201"/>
      <c r="O711" s="201"/>
      <c r="P711" s="201"/>
      <c r="Q711" s="201"/>
      <c r="R711" s="201"/>
      <c r="S711" s="201"/>
      <c r="T711" s="202"/>
      <c r="AT711" s="203" t="s">
        <v>161</v>
      </c>
      <c r="AU711" s="203" t="s">
        <v>82</v>
      </c>
      <c r="AV711" s="13" t="s">
        <v>82</v>
      </c>
      <c r="AW711" s="13" t="s">
        <v>33</v>
      </c>
      <c r="AX711" s="13" t="s">
        <v>72</v>
      </c>
      <c r="AY711" s="203" t="s">
        <v>145</v>
      </c>
    </row>
    <row r="712" spans="2:51" s="13" customFormat="1" ht="11.25">
      <c r="B712" s="192"/>
      <c r="C712" s="193"/>
      <c r="D712" s="194" t="s">
        <v>161</v>
      </c>
      <c r="E712" s="195" t="s">
        <v>19</v>
      </c>
      <c r="F712" s="196" t="s">
        <v>1049</v>
      </c>
      <c r="G712" s="193"/>
      <c r="H712" s="197">
        <v>-1.6</v>
      </c>
      <c r="I712" s="198"/>
      <c r="J712" s="193"/>
      <c r="K712" s="193"/>
      <c r="L712" s="199"/>
      <c r="M712" s="200"/>
      <c r="N712" s="201"/>
      <c r="O712" s="201"/>
      <c r="P712" s="201"/>
      <c r="Q712" s="201"/>
      <c r="R712" s="201"/>
      <c r="S712" s="201"/>
      <c r="T712" s="202"/>
      <c r="AT712" s="203" t="s">
        <v>161</v>
      </c>
      <c r="AU712" s="203" t="s">
        <v>82</v>
      </c>
      <c r="AV712" s="13" t="s">
        <v>82</v>
      </c>
      <c r="AW712" s="13" t="s">
        <v>33</v>
      </c>
      <c r="AX712" s="13" t="s">
        <v>72</v>
      </c>
      <c r="AY712" s="203" t="s">
        <v>145</v>
      </c>
    </row>
    <row r="713" spans="2:51" s="14" customFormat="1" ht="11.25">
      <c r="B713" s="204"/>
      <c r="C713" s="205"/>
      <c r="D713" s="194" t="s">
        <v>161</v>
      </c>
      <c r="E713" s="206" t="s">
        <v>19</v>
      </c>
      <c r="F713" s="207" t="s">
        <v>170</v>
      </c>
      <c r="G713" s="205"/>
      <c r="H713" s="206" t="s">
        <v>19</v>
      </c>
      <c r="I713" s="208"/>
      <c r="J713" s="205"/>
      <c r="K713" s="205"/>
      <c r="L713" s="209"/>
      <c r="M713" s="210"/>
      <c r="N713" s="211"/>
      <c r="O713" s="211"/>
      <c r="P713" s="211"/>
      <c r="Q713" s="211"/>
      <c r="R713" s="211"/>
      <c r="S713" s="211"/>
      <c r="T713" s="212"/>
      <c r="AT713" s="213" t="s">
        <v>161</v>
      </c>
      <c r="AU713" s="213" t="s">
        <v>82</v>
      </c>
      <c r="AV713" s="14" t="s">
        <v>80</v>
      </c>
      <c r="AW713" s="14" t="s">
        <v>33</v>
      </c>
      <c r="AX713" s="14" t="s">
        <v>72</v>
      </c>
      <c r="AY713" s="213" t="s">
        <v>145</v>
      </c>
    </row>
    <row r="714" spans="2:51" s="13" customFormat="1" ht="11.25">
      <c r="B714" s="192"/>
      <c r="C714" s="193"/>
      <c r="D714" s="194" t="s">
        <v>161</v>
      </c>
      <c r="E714" s="195" t="s">
        <v>19</v>
      </c>
      <c r="F714" s="196" t="s">
        <v>642</v>
      </c>
      <c r="G714" s="193"/>
      <c r="H714" s="197">
        <v>30.24</v>
      </c>
      <c r="I714" s="198"/>
      <c r="J714" s="193"/>
      <c r="K714" s="193"/>
      <c r="L714" s="199"/>
      <c r="M714" s="200"/>
      <c r="N714" s="201"/>
      <c r="O714" s="201"/>
      <c r="P714" s="201"/>
      <c r="Q714" s="201"/>
      <c r="R714" s="201"/>
      <c r="S714" s="201"/>
      <c r="T714" s="202"/>
      <c r="AT714" s="203" t="s">
        <v>161</v>
      </c>
      <c r="AU714" s="203" t="s">
        <v>82</v>
      </c>
      <c r="AV714" s="13" t="s">
        <v>82</v>
      </c>
      <c r="AW714" s="13" t="s">
        <v>33</v>
      </c>
      <c r="AX714" s="13" t="s">
        <v>72</v>
      </c>
      <c r="AY714" s="203" t="s">
        <v>145</v>
      </c>
    </row>
    <row r="715" spans="2:51" s="13" customFormat="1" ht="11.25">
      <c r="B715" s="192"/>
      <c r="C715" s="193"/>
      <c r="D715" s="194" t="s">
        <v>161</v>
      </c>
      <c r="E715" s="195" t="s">
        <v>19</v>
      </c>
      <c r="F715" s="196" t="s">
        <v>1049</v>
      </c>
      <c r="G715" s="193"/>
      <c r="H715" s="197">
        <v>-1.6</v>
      </c>
      <c r="I715" s="198"/>
      <c r="J715" s="193"/>
      <c r="K715" s="193"/>
      <c r="L715" s="199"/>
      <c r="M715" s="200"/>
      <c r="N715" s="201"/>
      <c r="O715" s="201"/>
      <c r="P715" s="201"/>
      <c r="Q715" s="201"/>
      <c r="R715" s="201"/>
      <c r="S715" s="201"/>
      <c r="T715" s="202"/>
      <c r="AT715" s="203" t="s">
        <v>161</v>
      </c>
      <c r="AU715" s="203" t="s">
        <v>82</v>
      </c>
      <c r="AV715" s="13" t="s">
        <v>82</v>
      </c>
      <c r="AW715" s="13" t="s">
        <v>33</v>
      </c>
      <c r="AX715" s="13" t="s">
        <v>72</v>
      </c>
      <c r="AY715" s="203" t="s">
        <v>145</v>
      </c>
    </row>
    <row r="716" spans="2:51" s="14" customFormat="1" ht="11.25">
      <c r="B716" s="204"/>
      <c r="C716" s="205"/>
      <c r="D716" s="194" t="s">
        <v>161</v>
      </c>
      <c r="E716" s="206" t="s">
        <v>19</v>
      </c>
      <c r="F716" s="207" t="s">
        <v>1051</v>
      </c>
      <c r="G716" s="205"/>
      <c r="H716" s="206" t="s">
        <v>19</v>
      </c>
      <c r="I716" s="208"/>
      <c r="J716" s="205"/>
      <c r="K716" s="205"/>
      <c r="L716" s="209"/>
      <c r="M716" s="210"/>
      <c r="N716" s="211"/>
      <c r="O716" s="211"/>
      <c r="P716" s="211"/>
      <c r="Q716" s="211"/>
      <c r="R716" s="211"/>
      <c r="S716" s="211"/>
      <c r="T716" s="212"/>
      <c r="AT716" s="213" t="s">
        <v>161</v>
      </c>
      <c r="AU716" s="213" t="s">
        <v>82</v>
      </c>
      <c r="AV716" s="14" t="s">
        <v>80</v>
      </c>
      <c r="AW716" s="14" t="s">
        <v>33</v>
      </c>
      <c r="AX716" s="14" t="s">
        <v>72</v>
      </c>
      <c r="AY716" s="213" t="s">
        <v>145</v>
      </c>
    </row>
    <row r="717" spans="2:51" s="13" customFormat="1" ht="11.25">
      <c r="B717" s="192"/>
      <c r="C717" s="193"/>
      <c r="D717" s="194" t="s">
        <v>161</v>
      </c>
      <c r="E717" s="195" t="s">
        <v>19</v>
      </c>
      <c r="F717" s="196" t="s">
        <v>1241</v>
      </c>
      <c r="G717" s="193"/>
      <c r="H717" s="197">
        <v>28.2</v>
      </c>
      <c r="I717" s="198"/>
      <c r="J717" s="193"/>
      <c r="K717" s="193"/>
      <c r="L717" s="199"/>
      <c r="M717" s="200"/>
      <c r="N717" s="201"/>
      <c r="O717" s="201"/>
      <c r="P717" s="201"/>
      <c r="Q717" s="201"/>
      <c r="R717" s="201"/>
      <c r="S717" s="201"/>
      <c r="T717" s="202"/>
      <c r="AT717" s="203" t="s">
        <v>161</v>
      </c>
      <c r="AU717" s="203" t="s">
        <v>82</v>
      </c>
      <c r="AV717" s="13" t="s">
        <v>82</v>
      </c>
      <c r="AW717" s="13" t="s">
        <v>33</v>
      </c>
      <c r="AX717" s="13" t="s">
        <v>72</v>
      </c>
      <c r="AY717" s="203" t="s">
        <v>145</v>
      </c>
    </row>
    <row r="718" spans="2:51" s="13" customFormat="1" ht="11.25">
      <c r="B718" s="192"/>
      <c r="C718" s="193"/>
      <c r="D718" s="194" t="s">
        <v>161</v>
      </c>
      <c r="E718" s="195" t="s">
        <v>19</v>
      </c>
      <c r="F718" s="196" t="s">
        <v>1053</v>
      </c>
      <c r="G718" s="193"/>
      <c r="H718" s="197">
        <v>-0.8</v>
      </c>
      <c r="I718" s="198"/>
      <c r="J718" s="193"/>
      <c r="K718" s="193"/>
      <c r="L718" s="199"/>
      <c r="M718" s="200"/>
      <c r="N718" s="201"/>
      <c r="O718" s="201"/>
      <c r="P718" s="201"/>
      <c r="Q718" s="201"/>
      <c r="R718" s="201"/>
      <c r="S718" s="201"/>
      <c r="T718" s="202"/>
      <c r="AT718" s="203" t="s">
        <v>161</v>
      </c>
      <c r="AU718" s="203" t="s">
        <v>82</v>
      </c>
      <c r="AV718" s="13" t="s">
        <v>82</v>
      </c>
      <c r="AW718" s="13" t="s">
        <v>33</v>
      </c>
      <c r="AX718" s="13" t="s">
        <v>72</v>
      </c>
      <c r="AY718" s="203" t="s">
        <v>145</v>
      </c>
    </row>
    <row r="719" spans="2:51" s="14" customFormat="1" ht="11.25">
      <c r="B719" s="204"/>
      <c r="C719" s="205"/>
      <c r="D719" s="194" t="s">
        <v>161</v>
      </c>
      <c r="E719" s="206" t="s">
        <v>19</v>
      </c>
      <c r="F719" s="207" t="s">
        <v>244</v>
      </c>
      <c r="G719" s="205"/>
      <c r="H719" s="206" t="s">
        <v>19</v>
      </c>
      <c r="I719" s="208"/>
      <c r="J719" s="205"/>
      <c r="K719" s="205"/>
      <c r="L719" s="209"/>
      <c r="M719" s="210"/>
      <c r="N719" s="211"/>
      <c r="O719" s="211"/>
      <c r="P719" s="211"/>
      <c r="Q719" s="211"/>
      <c r="R719" s="211"/>
      <c r="S719" s="211"/>
      <c r="T719" s="212"/>
      <c r="AT719" s="213" t="s">
        <v>161</v>
      </c>
      <c r="AU719" s="213" t="s">
        <v>82</v>
      </c>
      <c r="AV719" s="14" t="s">
        <v>80</v>
      </c>
      <c r="AW719" s="14" t="s">
        <v>33</v>
      </c>
      <c r="AX719" s="14" t="s">
        <v>72</v>
      </c>
      <c r="AY719" s="213" t="s">
        <v>145</v>
      </c>
    </row>
    <row r="720" spans="2:51" s="13" customFormat="1" ht="11.25">
      <c r="B720" s="192"/>
      <c r="C720" s="193"/>
      <c r="D720" s="194" t="s">
        <v>161</v>
      </c>
      <c r="E720" s="195" t="s">
        <v>19</v>
      </c>
      <c r="F720" s="196" t="s">
        <v>1242</v>
      </c>
      <c r="G720" s="193"/>
      <c r="H720" s="197">
        <v>64.8</v>
      </c>
      <c r="I720" s="198"/>
      <c r="J720" s="193"/>
      <c r="K720" s="193"/>
      <c r="L720" s="199"/>
      <c r="M720" s="200"/>
      <c r="N720" s="201"/>
      <c r="O720" s="201"/>
      <c r="P720" s="201"/>
      <c r="Q720" s="201"/>
      <c r="R720" s="201"/>
      <c r="S720" s="201"/>
      <c r="T720" s="202"/>
      <c r="AT720" s="203" t="s">
        <v>161</v>
      </c>
      <c r="AU720" s="203" t="s">
        <v>82</v>
      </c>
      <c r="AV720" s="13" t="s">
        <v>82</v>
      </c>
      <c r="AW720" s="13" t="s">
        <v>33</v>
      </c>
      <c r="AX720" s="13" t="s">
        <v>72</v>
      </c>
      <c r="AY720" s="203" t="s">
        <v>145</v>
      </c>
    </row>
    <row r="721" spans="2:51" s="13" customFormat="1" ht="11.25">
      <c r="B721" s="192"/>
      <c r="C721" s="193"/>
      <c r="D721" s="194" t="s">
        <v>161</v>
      </c>
      <c r="E721" s="195" t="s">
        <v>19</v>
      </c>
      <c r="F721" s="196" t="s">
        <v>1119</v>
      </c>
      <c r="G721" s="193"/>
      <c r="H721" s="197">
        <v>-1.5</v>
      </c>
      <c r="I721" s="198"/>
      <c r="J721" s="193"/>
      <c r="K721" s="193"/>
      <c r="L721" s="199"/>
      <c r="M721" s="200"/>
      <c r="N721" s="201"/>
      <c r="O721" s="201"/>
      <c r="P721" s="201"/>
      <c r="Q721" s="201"/>
      <c r="R721" s="201"/>
      <c r="S721" s="201"/>
      <c r="T721" s="202"/>
      <c r="AT721" s="203" t="s">
        <v>161</v>
      </c>
      <c r="AU721" s="203" t="s">
        <v>82</v>
      </c>
      <c r="AV721" s="13" t="s">
        <v>82</v>
      </c>
      <c r="AW721" s="13" t="s">
        <v>33</v>
      </c>
      <c r="AX721" s="13" t="s">
        <v>72</v>
      </c>
      <c r="AY721" s="203" t="s">
        <v>145</v>
      </c>
    </row>
    <row r="722" spans="2:51" s="14" customFormat="1" ht="11.25">
      <c r="B722" s="204"/>
      <c r="C722" s="205"/>
      <c r="D722" s="194" t="s">
        <v>161</v>
      </c>
      <c r="E722" s="206" t="s">
        <v>19</v>
      </c>
      <c r="F722" s="207" t="s">
        <v>172</v>
      </c>
      <c r="G722" s="205"/>
      <c r="H722" s="206" t="s">
        <v>19</v>
      </c>
      <c r="I722" s="208"/>
      <c r="J722" s="205"/>
      <c r="K722" s="205"/>
      <c r="L722" s="209"/>
      <c r="M722" s="210"/>
      <c r="N722" s="211"/>
      <c r="O722" s="211"/>
      <c r="P722" s="211"/>
      <c r="Q722" s="211"/>
      <c r="R722" s="211"/>
      <c r="S722" s="211"/>
      <c r="T722" s="212"/>
      <c r="AT722" s="213" t="s">
        <v>161</v>
      </c>
      <c r="AU722" s="213" t="s">
        <v>82</v>
      </c>
      <c r="AV722" s="14" t="s">
        <v>80</v>
      </c>
      <c r="AW722" s="14" t="s">
        <v>33</v>
      </c>
      <c r="AX722" s="14" t="s">
        <v>72</v>
      </c>
      <c r="AY722" s="213" t="s">
        <v>145</v>
      </c>
    </row>
    <row r="723" spans="2:51" s="13" customFormat="1" ht="11.25">
      <c r="B723" s="192"/>
      <c r="C723" s="193"/>
      <c r="D723" s="194" t="s">
        <v>161</v>
      </c>
      <c r="E723" s="195" t="s">
        <v>19</v>
      </c>
      <c r="F723" s="196" t="s">
        <v>1243</v>
      </c>
      <c r="G723" s="193"/>
      <c r="H723" s="197">
        <v>43.74</v>
      </c>
      <c r="I723" s="198"/>
      <c r="J723" s="193"/>
      <c r="K723" s="193"/>
      <c r="L723" s="199"/>
      <c r="M723" s="200"/>
      <c r="N723" s="201"/>
      <c r="O723" s="201"/>
      <c r="P723" s="201"/>
      <c r="Q723" s="201"/>
      <c r="R723" s="201"/>
      <c r="S723" s="201"/>
      <c r="T723" s="202"/>
      <c r="AT723" s="203" t="s">
        <v>161</v>
      </c>
      <c r="AU723" s="203" t="s">
        <v>82</v>
      </c>
      <c r="AV723" s="13" t="s">
        <v>82</v>
      </c>
      <c r="AW723" s="13" t="s">
        <v>33</v>
      </c>
      <c r="AX723" s="13" t="s">
        <v>72</v>
      </c>
      <c r="AY723" s="203" t="s">
        <v>145</v>
      </c>
    </row>
    <row r="724" spans="2:51" s="13" customFormat="1" ht="11.25">
      <c r="B724" s="192"/>
      <c r="C724" s="193"/>
      <c r="D724" s="194" t="s">
        <v>161</v>
      </c>
      <c r="E724" s="195" t="s">
        <v>19</v>
      </c>
      <c r="F724" s="196" t="s">
        <v>1119</v>
      </c>
      <c r="G724" s="193"/>
      <c r="H724" s="197">
        <v>-1.5</v>
      </c>
      <c r="I724" s="198"/>
      <c r="J724" s="193"/>
      <c r="K724" s="193"/>
      <c r="L724" s="199"/>
      <c r="M724" s="200"/>
      <c r="N724" s="201"/>
      <c r="O724" s="201"/>
      <c r="P724" s="201"/>
      <c r="Q724" s="201"/>
      <c r="R724" s="201"/>
      <c r="S724" s="201"/>
      <c r="T724" s="202"/>
      <c r="AT724" s="203" t="s">
        <v>161</v>
      </c>
      <c r="AU724" s="203" t="s">
        <v>82</v>
      </c>
      <c r="AV724" s="13" t="s">
        <v>82</v>
      </c>
      <c r="AW724" s="13" t="s">
        <v>33</v>
      </c>
      <c r="AX724" s="13" t="s">
        <v>72</v>
      </c>
      <c r="AY724" s="203" t="s">
        <v>145</v>
      </c>
    </row>
    <row r="725" spans="2:51" s="14" customFormat="1" ht="11.25">
      <c r="B725" s="204"/>
      <c r="C725" s="205"/>
      <c r="D725" s="194" t="s">
        <v>161</v>
      </c>
      <c r="E725" s="206" t="s">
        <v>19</v>
      </c>
      <c r="F725" s="207" t="s">
        <v>1121</v>
      </c>
      <c r="G725" s="205"/>
      <c r="H725" s="206" t="s">
        <v>19</v>
      </c>
      <c r="I725" s="208"/>
      <c r="J725" s="205"/>
      <c r="K725" s="205"/>
      <c r="L725" s="209"/>
      <c r="M725" s="210"/>
      <c r="N725" s="211"/>
      <c r="O725" s="211"/>
      <c r="P725" s="211"/>
      <c r="Q725" s="211"/>
      <c r="R725" s="211"/>
      <c r="S725" s="211"/>
      <c r="T725" s="212"/>
      <c r="AT725" s="213" t="s">
        <v>161</v>
      </c>
      <c r="AU725" s="213" t="s">
        <v>82</v>
      </c>
      <c r="AV725" s="14" t="s">
        <v>80</v>
      </c>
      <c r="AW725" s="14" t="s">
        <v>33</v>
      </c>
      <c r="AX725" s="14" t="s">
        <v>72</v>
      </c>
      <c r="AY725" s="213" t="s">
        <v>145</v>
      </c>
    </row>
    <row r="726" spans="2:51" s="13" customFormat="1" ht="11.25">
      <c r="B726" s="192"/>
      <c r="C726" s="193"/>
      <c r="D726" s="194" t="s">
        <v>161</v>
      </c>
      <c r="E726" s="195" t="s">
        <v>19</v>
      </c>
      <c r="F726" s="196" t="s">
        <v>1244</v>
      </c>
      <c r="G726" s="193"/>
      <c r="H726" s="197">
        <v>72</v>
      </c>
      <c r="I726" s="198"/>
      <c r="J726" s="193"/>
      <c r="K726" s="193"/>
      <c r="L726" s="199"/>
      <c r="M726" s="200"/>
      <c r="N726" s="201"/>
      <c r="O726" s="201"/>
      <c r="P726" s="201"/>
      <c r="Q726" s="201"/>
      <c r="R726" s="201"/>
      <c r="S726" s="201"/>
      <c r="T726" s="202"/>
      <c r="AT726" s="203" t="s">
        <v>161</v>
      </c>
      <c r="AU726" s="203" t="s">
        <v>82</v>
      </c>
      <c r="AV726" s="13" t="s">
        <v>82</v>
      </c>
      <c r="AW726" s="13" t="s">
        <v>33</v>
      </c>
      <c r="AX726" s="13" t="s">
        <v>72</v>
      </c>
      <c r="AY726" s="203" t="s">
        <v>145</v>
      </c>
    </row>
    <row r="727" spans="2:51" s="13" customFormat="1" ht="11.25">
      <c r="B727" s="192"/>
      <c r="C727" s="193"/>
      <c r="D727" s="194" t="s">
        <v>161</v>
      </c>
      <c r="E727" s="195" t="s">
        <v>19</v>
      </c>
      <c r="F727" s="196" t="s">
        <v>1123</v>
      </c>
      <c r="G727" s="193"/>
      <c r="H727" s="197">
        <v>-7.5</v>
      </c>
      <c r="I727" s="198"/>
      <c r="J727" s="193"/>
      <c r="K727" s="193"/>
      <c r="L727" s="199"/>
      <c r="M727" s="200"/>
      <c r="N727" s="201"/>
      <c r="O727" s="201"/>
      <c r="P727" s="201"/>
      <c r="Q727" s="201"/>
      <c r="R727" s="201"/>
      <c r="S727" s="201"/>
      <c r="T727" s="202"/>
      <c r="AT727" s="203" t="s">
        <v>161</v>
      </c>
      <c r="AU727" s="203" t="s">
        <v>82</v>
      </c>
      <c r="AV727" s="13" t="s">
        <v>82</v>
      </c>
      <c r="AW727" s="13" t="s">
        <v>33</v>
      </c>
      <c r="AX727" s="13" t="s">
        <v>72</v>
      </c>
      <c r="AY727" s="203" t="s">
        <v>145</v>
      </c>
    </row>
    <row r="728" spans="2:51" s="14" customFormat="1" ht="11.25">
      <c r="B728" s="204"/>
      <c r="C728" s="205"/>
      <c r="D728" s="194" t="s">
        <v>161</v>
      </c>
      <c r="E728" s="206" t="s">
        <v>19</v>
      </c>
      <c r="F728" s="207" t="s">
        <v>1124</v>
      </c>
      <c r="G728" s="205"/>
      <c r="H728" s="206" t="s">
        <v>19</v>
      </c>
      <c r="I728" s="208"/>
      <c r="J728" s="205"/>
      <c r="K728" s="205"/>
      <c r="L728" s="209"/>
      <c r="M728" s="210"/>
      <c r="N728" s="211"/>
      <c r="O728" s="211"/>
      <c r="P728" s="211"/>
      <c r="Q728" s="211"/>
      <c r="R728" s="211"/>
      <c r="S728" s="211"/>
      <c r="T728" s="212"/>
      <c r="AT728" s="213" t="s">
        <v>161</v>
      </c>
      <c r="AU728" s="213" t="s">
        <v>82</v>
      </c>
      <c r="AV728" s="14" t="s">
        <v>80</v>
      </c>
      <c r="AW728" s="14" t="s">
        <v>33</v>
      </c>
      <c r="AX728" s="14" t="s">
        <v>72</v>
      </c>
      <c r="AY728" s="213" t="s">
        <v>145</v>
      </c>
    </row>
    <row r="729" spans="2:51" s="13" customFormat="1" ht="11.25">
      <c r="B729" s="192"/>
      <c r="C729" s="193"/>
      <c r="D729" s="194" t="s">
        <v>161</v>
      </c>
      <c r="E729" s="195" t="s">
        <v>19</v>
      </c>
      <c r="F729" s="196" t="s">
        <v>1245</v>
      </c>
      <c r="G729" s="193"/>
      <c r="H729" s="197">
        <v>27</v>
      </c>
      <c r="I729" s="198"/>
      <c r="J729" s="193"/>
      <c r="K729" s="193"/>
      <c r="L729" s="199"/>
      <c r="M729" s="200"/>
      <c r="N729" s="201"/>
      <c r="O729" s="201"/>
      <c r="P729" s="201"/>
      <c r="Q729" s="201"/>
      <c r="R729" s="201"/>
      <c r="S729" s="201"/>
      <c r="T729" s="202"/>
      <c r="AT729" s="203" t="s">
        <v>161</v>
      </c>
      <c r="AU729" s="203" t="s">
        <v>82</v>
      </c>
      <c r="AV729" s="13" t="s">
        <v>82</v>
      </c>
      <c r="AW729" s="13" t="s">
        <v>33</v>
      </c>
      <c r="AX729" s="13" t="s">
        <v>72</v>
      </c>
      <c r="AY729" s="203" t="s">
        <v>145</v>
      </c>
    </row>
    <row r="730" spans="2:51" s="14" customFormat="1" ht="11.25">
      <c r="B730" s="204"/>
      <c r="C730" s="205"/>
      <c r="D730" s="194" t="s">
        <v>161</v>
      </c>
      <c r="E730" s="206" t="s">
        <v>19</v>
      </c>
      <c r="F730" s="207" t="s">
        <v>1126</v>
      </c>
      <c r="G730" s="205"/>
      <c r="H730" s="206" t="s">
        <v>19</v>
      </c>
      <c r="I730" s="208"/>
      <c r="J730" s="205"/>
      <c r="K730" s="205"/>
      <c r="L730" s="209"/>
      <c r="M730" s="210"/>
      <c r="N730" s="211"/>
      <c r="O730" s="211"/>
      <c r="P730" s="211"/>
      <c r="Q730" s="211"/>
      <c r="R730" s="211"/>
      <c r="S730" s="211"/>
      <c r="T730" s="212"/>
      <c r="AT730" s="213" t="s">
        <v>161</v>
      </c>
      <c r="AU730" s="213" t="s">
        <v>82</v>
      </c>
      <c r="AV730" s="14" t="s">
        <v>80</v>
      </c>
      <c r="AW730" s="14" t="s">
        <v>33</v>
      </c>
      <c r="AX730" s="14" t="s">
        <v>72</v>
      </c>
      <c r="AY730" s="213" t="s">
        <v>145</v>
      </c>
    </row>
    <row r="731" spans="2:51" s="13" customFormat="1" ht="11.25">
      <c r="B731" s="192"/>
      <c r="C731" s="193"/>
      <c r="D731" s="194" t="s">
        <v>161</v>
      </c>
      <c r="E731" s="195" t="s">
        <v>19</v>
      </c>
      <c r="F731" s="196" t="s">
        <v>1246</v>
      </c>
      <c r="G731" s="193"/>
      <c r="H731" s="197">
        <v>25</v>
      </c>
      <c r="I731" s="198"/>
      <c r="J731" s="193"/>
      <c r="K731" s="193"/>
      <c r="L731" s="199"/>
      <c r="M731" s="200"/>
      <c r="N731" s="201"/>
      <c r="O731" s="201"/>
      <c r="P731" s="201"/>
      <c r="Q731" s="201"/>
      <c r="R731" s="201"/>
      <c r="S731" s="201"/>
      <c r="T731" s="202"/>
      <c r="AT731" s="203" t="s">
        <v>161</v>
      </c>
      <c r="AU731" s="203" t="s">
        <v>82</v>
      </c>
      <c r="AV731" s="13" t="s">
        <v>82</v>
      </c>
      <c r="AW731" s="13" t="s">
        <v>33</v>
      </c>
      <c r="AX731" s="13" t="s">
        <v>72</v>
      </c>
      <c r="AY731" s="203" t="s">
        <v>145</v>
      </c>
    </row>
    <row r="732" spans="2:51" s="14" customFormat="1" ht="11.25">
      <c r="B732" s="204"/>
      <c r="C732" s="205"/>
      <c r="D732" s="194" t="s">
        <v>161</v>
      </c>
      <c r="E732" s="206" t="s">
        <v>19</v>
      </c>
      <c r="F732" s="207" t="s">
        <v>1128</v>
      </c>
      <c r="G732" s="205"/>
      <c r="H732" s="206" t="s">
        <v>19</v>
      </c>
      <c r="I732" s="208"/>
      <c r="J732" s="205"/>
      <c r="K732" s="205"/>
      <c r="L732" s="209"/>
      <c r="M732" s="210"/>
      <c r="N732" s="211"/>
      <c r="O732" s="211"/>
      <c r="P732" s="211"/>
      <c r="Q732" s="211"/>
      <c r="R732" s="211"/>
      <c r="S732" s="211"/>
      <c r="T732" s="212"/>
      <c r="AT732" s="213" t="s">
        <v>161</v>
      </c>
      <c r="AU732" s="213" t="s">
        <v>82</v>
      </c>
      <c r="AV732" s="14" t="s">
        <v>80</v>
      </c>
      <c r="AW732" s="14" t="s">
        <v>33</v>
      </c>
      <c r="AX732" s="14" t="s">
        <v>72</v>
      </c>
      <c r="AY732" s="213" t="s">
        <v>145</v>
      </c>
    </row>
    <row r="733" spans="2:51" s="13" customFormat="1" ht="11.25">
      <c r="B733" s="192"/>
      <c r="C733" s="193"/>
      <c r="D733" s="194" t="s">
        <v>161</v>
      </c>
      <c r="E733" s="195" t="s">
        <v>19</v>
      </c>
      <c r="F733" s="196" t="s">
        <v>1247</v>
      </c>
      <c r="G733" s="193"/>
      <c r="H733" s="197">
        <v>95</v>
      </c>
      <c r="I733" s="198"/>
      <c r="J733" s="193"/>
      <c r="K733" s="193"/>
      <c r="L733" s="199"/>
      <c r="M733" s="200"/>
      <c r="N733" s="201"/>
      <c r="O733" s="201"/>
      <c r="P733" s="201"/>
      <c r="Q733" s="201"/>
      <c r="R733" s="201"/>
      <c r="S733" s="201"/>
      <c r="T733" s="202"/>
      <c r="AT733" s="203" t="s">
        <v>161</v>
      </c>
      <c r="AU733" s="203" t="s">
        <v>82</v>
      </c>
      <c r="AV733" s="13" t="s">
        <v>82</v>
      </c>
      <c r="AW733" s="13" t="s">
        <v>33</v>
      </c>
      <c r="AX733" s="13" t="s">
        <v>72</v>
      </c>
      <c r="AY733" s="203" t="s">
        <v>145</v>
      </c>
    </row>
    <row r="734" spans="2:51" s="13" customFormat="1" ht="11.25">
      <c r="B734" s="192"/>
      <c r="C734" s="193"/>
      <c r="D734" s="194" t="s">
        <v>161</v>
      </c>
      <c r="E734" s="195" t="s">
        <v>19</v>
      </c>
      <c r="F734" s="196" t="s">
        <v>1119</v>
      </c>
      <c r="G734" s="193"/>
      <c r="H734" s="197">
        <v>-1.5</v>
      </c>
      <c r="I734" s="198"/>
      <c r="J734" s="193"/>
      <c r="K734" s="193"/>
      <c r="L734" s="199"/>
      <c r="M734" s="200"/>
      <c r="N734" s="201"/>
      <c r="O734" s="201"/>
      <c r="P734" s="201"/>
      <c r="Q734" s="201"/>
      <c r="R734" s="201"/>
      <c r="S734" s="201"/>
      <c r="T734" s="202"/>
      <c r="AT734" s="203" t="s">
        <v>161</v>
      </c>
      <c r="AU734" s="203" t="s">
        <v>82</v>
      </c>
      <c r="AV734" s="13" t="s">
        <v>82</v>
      </c>
      <c r="AW734" s="13" t="s">
        <v>33</v>
      </c>
      <c r="AX734" s="13" t="s">
        <v>72</v>
      </c>
      <c r="AY734" s="203" t="s">
        <v>145</v>
      </c>
    </row>
    <row r="735" spans="2:51" s="14" customFormat="1" ht="11.25">
      <c r="B735" s="204"/>
      <c r="C735" s="205"/>
      <c r="D735" s="194" t="s">
        <v>161</v>
      </c>
      <c r="E735" s="206" t="s">
        <v>19</v>
      </c>
      <c r="F735" s="207" t="s">
        <v>1130</v>
      </c>
      <c r="G735" s="205"/>
      <c r="H735" s="206" t="s">
        <v>19</v>
      </c>
      <c r="I735" s="208"/>
      <c r="J735" s="205"/>
      <c r="K735" s="205"/>
      <c r="L735" s="209"/>
      <c r="M735" s="210"/>
      <c r="N735" s="211"/>
      <c r="O735" s="211"/>
      <c r="P735" s="211"/>
      <c r="Q735" s="211"/>
      <c r="R735" s="211"/>
      <c r="S735" s="211"/>
      <c r="T735" s="212"/>
      <c r="AT735" s="213" t="s">
        <v>161</v>
      </c>
      <c r="AU735" s="213" t="s">
        <v>82</v>
      </c>
      <c r="AV735" s="14" t="s">
        <v>80</v>
      </c>
      <c r="AW735" s="14" t="s">
        <v>33</v>
      </c>
      <c r="AX735" s="14" t="s">
        <v>72</v>
      </c>
      <c r="AY735" s="213" t="s">
        <v>145</v>
      </c>
    </row>
    <row r="736" spans="2:51" s="13" customFormat="1" ht="11.25">
      <c r="B736" s="192"/>
      <c r="C736" s="193"/>
      <c r="D736" s="194" t="s">
        <v>161</v>
      </c>
      <c r="E736" s="195" t="s">
        <v>19</v>
      </c>
      <c r="F736" s="196" t="s">
        <v>1248</v>
      </c>
      <c r="G736" s="193"/>
      <c r="H736" s="197">
        <v>71.5</v>
      </c>
      <c r="I736" s="198"/>
      <c r="J736" s="193"/>
      <c r="K736" s="193"/>
      <c r="L736" s="199"/>
      <c r="M736" s="200"/>
      <c r="N736" s="201"/>
      <c r="O736" s="201"/>
      <c r="P736" s="201"/>
      <c r="Q736" s="201"/>
      <c r="R736" s="201"/>
      <c r="S736" s="201"/>
      <c r="T736" s="202"/>
      <c r="AT736" s="203" t="s">
        <v>161</v>
      </c>
      <c r="AU736" s="203" t="s">
        <v>82</v>
      </c>
      <c r="AV736" s="13" t="s">
        <v>82</v>
      </c>
      <c r="AW736" s="13" t="s">
        <v>33</v>
      </c>
      <c r="AX736" s="13" t="s">
        <v>72</v>
      </c>
      <c r="AY736" s="203" t="s">
        <v>145</v>
      </c>
    </row>
    <row r="737" spans="2:51" s="13" customFormat="1" ht="11.25">
      <c r="B737" s="192"/>
      <c r="C737" s="193"/>
      <c r="D737" s="194" t="s">
        <v>161</v>
      </c>
      <c r="E737" s="195" t="s">
        <v>19</v>
      </c>
      <c r="F737" s="196" t="s">
        <v>1119</v>
      </c>
      <c r="G737" s="193"/>
      <c r="H737" s="197">
        <v>-1.5</v>
      </c>
      <c r="I737" s="198"/>
      <c r="J737" s="193"/>
      <c r="K737" s="193"/>
      <c r="L737" s="199"/>
      <c r="M737" s="200"/>
      <c r="N737" s="201"/>
      <c r="O737" s="201"/>
      <c r="P737" s="201"/>
      <c r="Q737" s="201"/>
      <c r="R737" s="201"/>
      <c r="S737" s="201"/>
      <c r="T737" s="202"/>
      <c r="AT737" s="203" t="s">
        <v>161</v>
      </c>
      <c r="AU737" s="203" t="s">
        <v>82</v>
      </c>
      <c r="AV737" s="13" t="s">
        <v>82</v>
      </c>
      <c r="AW737" s="13" t="s">
        <v>33</v>
      </c>
      <c r="AX737" s="13" t="s">
        <v>72</v>
      </c>
      <c r="AY737" s="203" t="s">
        <v>145</v>
      </c>
    </row>
    <row r="738" spans="2:51" s="14" customFormat="1" ht="11.25">
      <c r="B738" s="204"/>
      <c r="C738" s="205"/>
      <c r="D738" s="194" t="s">
        <v>161</v>
      </c>
      <c r="E738" s="206" t="s">
        <v>19</v>
      </c>
      <c r="F738" s="207" t="s">
        <v>1132</v>
      </c>
      <c r="G738" s="205"/>
      <c r="H738" s="206" t="s">
        <v>19</v>
      </c>
      <c r="I738" s="208"/>
      <c r="J738" s="205"/>
      <c r="K738" s="205"/>
      <c r="L738" s="209"/>
      <c r="M738" s="210"/>
      <c r="N738" s="211"/>
      <c r="O738" s="211"/>
      <c r="P738" s="211"/>
      <c r="Q738" s="211"/>
      <c r="R738" s="211"/>
      <c r="S738" s="211"/>
      <c r="T738" s="212"/>
      <c r="AT738" s="213" t="s">
        <v>161</v>
      </c>
      <c r="AU738" s="213" t="s">
        <v>82</v>
      </c>
      <c r="AV738" s="14" t="s">
        <v>80</v>
      </c>
      <c r="AW738" s="14" t="s">
        <v>33</v>
      </c>
      <c r="AX738" s="14" t="s">
        <v>72</v>
      </c>
      <c r="AY738" s="213" t="s">
        <v>145</v>
      </c>
    </row>
    <row r="739" spans="2:51" s="13" customFormat="1" ht="11.25">
      <c r="B739" s="192"/>
      <c r="C739" s="193"/>
      <c r="D739" s="194" t="s">
        <v>161</v>
      </c>
      <c r="E739" s="195" t="s">
        <v>19</v>
      </c>
      <c r="F739" s="196" t="s">
        <v>1249</v>
      </c>
      <c r="G739" s="193"/>
      <c r="H739" s="197">
        <v>70</v>
      </c>
      <c r="I739" s="198"/>
      <c r="J739" s="193"/>
      <c r="K739" s="193"/>
      <c r="L739" s="199"/>
      <c r="M739" s="200"/>
      <c r="N739" s="201"/>
      <c r="O739" s="201"/>
      <c r="P739" s="201"/>
      <c r="Q739" s="201"/>
      <c r="R739" s="201"/>
      <c r="S739" s="201"/>
      <c r="T739" s="202"/>
      <c r="AT739" s="203" t="s">
        <v>161</v>
      </c>
      <c r="AU739" s="203" t="s">
        <v>82</v>
      </c>
      <c r="AV739" s="13" t="s">
        <v>82</v>
      </c>
      <c r="AW739" s="13" t="s">
        <v>33</v>
      </c>
      <c r="AX739" s="13" t="s">
        <v>72</v>
      </c>
      <c r="AY739" s="203" t="s">
        <v>145</v>
      </c>
    </row>
    <row r="740" spans="2:51" s="13" customFormat="1" ht="11.25">
      <c r="B740" s="192"/>
      <c r="C740" s="193"/>
      <c r="D740" s="194" t="s">
        <v>161</v>
      </c>
      <c r="E740" s="195" t="s">
        <v>19</v>
      </c>
      <c r="F740" s="196" t="s">
        <v>1134</v>
      </c>
      <c r="G740" s="193"/>
      <c r="H740" s="197">
        <v>-3</v>
      </c>
      <c r="I740" s="198"/>
      <c r="J740" s="193"/>
      <c r="K740" s="193"/>
      <c r="L740" s="199"/>
      <c r="M740" s="200"/>
      <c r="N740" s="201"/>
      <c r="O740" s="201"/>
      <c r="P740" s="201"/>
      <c r="Q740" s="201"/>
      <c r="R740" s="201"/>
      <c r="S740" s="201"/>
      <c r="T740" s="202"/>
      <c r="AT740" s="203" t="s">
        <v>161</v>
      </c>
      <c r="AU740" s="203" t="s">
        <v>82</v>
      </c>
      <c r="AV740" s="13" t="s">
        <v>82</v>
      </c>
      <c r="AW740" s="13" t="s">
        <v>33</v>
      </c>
      <c r="AX740" s="13" t="s">
        <v>72</v>
      </c>
      <c r="AY740" s="203" t="s">
        <v>145</v>
      </c>
    </row>
    <row r="741" spans="2:51" s="14" customFormat="1" ht="11.25">
      <c r="B741" s="204"/>
      <c r="C741" s="205"/>
      <c r="D741" s="194" t="s">
        <v>161</v>
      </c>
      <c r="E741" s="206" t="s">
        <v>19</v>
      </c>
      <c r="F741" s="207" t="s">
        <v>1135</v>
      </c>
      <c r="G741" s="205"/>
      <c r="H741" s="206" t="s">
        <v>19</v>
      </c>
      <c r="I741" s="208"/>
      <c r="J741" s="205"/>
      <c r="K741" s="205"/>
      <c r="L741" s="209"/>
      <c r="M741" s="210"/>
      <c r="N741" s="211"/>
      <c r="O741" s="211"/>
      <c r="P741" s="211"/>
      <c r="Q741" s="211"/>
      <c r="R741" s="211"/>
      <c r="S741" s="211"/>
      <c r="T741" s="212"/>
      <c r="AT741" s="213" t="s">
        <v>161</v>
      </c>
      <c r="AU741" s="213" t="s">
        <v>82</v>
      </c>
      <c r="AV741" s="14" t="s">
        <v>80</v>
      </c>
      <c r="AW741" s="14" t="s">
        <v>33</v>
      </c>
      <c r="AX741" s="14" t="s">
        <v>72</v>
      </c>
      <c r="AY741" s="213" t="s">
        <v>145</v>
      </c>
    </row>
    <row r="742" spans="2:51" s="13" customFormat="1" ht="11.25">
      <c r="B742" s="192"/>
      <c r="C742" s="193"/>
      <c r="D742" s="194" t="s">
        <v>161</v>
      </c>
      <c r="E742" s="195" t="s">
        <v>19</v>
      </c>
      <c r="F742" s="196" t="s">
        <v>1250</v>
      </c>
      <c r="G742" s="193"/>
      <c r="H742" s="197">
        <v>35.64</v>
      </c>
      <c r="I742" s="198"/>
      <c r="J742" s="193"/>
      <c r="K742" s="193"/>
      <c r="L742" s="199"/>
      <c r="M742" s="200"/>
      <c r="N742" s="201"/>
      <c r="O742" s="201"/>
      <c r="P742" s="201"/>
      <c r="Q742" s="201"/>
      <c r="R742" s="201"/>
      <c r="S742" s="201"/>
      <c r="T742" s="202"/>
      <c r="AT742" s="203" t="s">
        <v>161</v>
      </c>
      <c r="AU742" s="203" t="s">
        <v>82</v>
      </c>
      <c r="AV742" s="13" t="s">
        <v>82</v>
      </c>
      <c r="AW742" s="13" t="s">
        <v>33</v>
      </c>
      <c r="AX742" s="13" t="s">
        <v>72</v>
      </c>
      <c r="AY742" s="203" t="s">
        <v>145</v>
      </c>
    </row>
    <row r="743" spans="2:51" s="13" customFormat="1" ht="11.25">
      <c r="B743" s="192"/>
      <c r="C743" s="193"/>
      <c r="D743" s="194" t="s">
        <v>161</v>
      </c>
      <c r="E743" s="195" t="s">
        <v>19</v>
      </c>
      <c r="F743" s="196" t="s">
        <v>1137</v>
      </c>
      <c r="G743" s="193"/>
      <c r="H743" s="197">
        <v>-0.8</v>
      </c>
      <c r="I743" s="198"/>
      <c r="J743" s="193"/>
      <c r="K743" s="193"/>
      <c r="L743" s="199"/>
      <c r="M743" s="200"/>
      <c r="N743" s="201"/>
      <c r="O743" s="201"/>
      <c r="P743" s="201"/>
      <c r="Q743" s="201"/>
      <c r="R743" s="201"/>
      <c r="S743" s="201"/>
      <c r="T743" s="202"/>
      <c r="AT743" s="203" t="s">
        <v>161</v>
      </c>
      <c r="AU743" s="203" t="s">
        <v>82</v>
      </c>
      <c r="AV743" s="13" t="s">
        <v>82</v>
      </c>
      <c r="AW743" s="13" t="s">
        <v>33</v>
      </c>
      <c r="AX743" s="13" t="s">
        <v>72</v>
      </c>
      <c r="AY743" s="203" t="s">
        <v>145</v>
      </c>
    </row>
    <row r="744" spans="2:51" s="14" customFormat="1" ht="11.25">
      <c r="B744" s="204"/>
      <c r="C744" s="205"/>
      <c r="D744" s="194" t="s">
        <v>161</v>
      </c>
      <c r="E744" s="206" t="s">
        <v>19</v>
      </c>
      <c r="F744" s="207" t="s">
        <v>1138</v>
      </c>
      <c r="G744" s="205"/>
      <c r="H744" s="206" t="s">
        <v>19</v>
      </c>
      <c r="I744" s="208"/>
      <c r="J744" s="205"/>
      <c r="K744" s="205"/>
      <c r="L744" s="209"/>
      <c r="M744" s="210"/>
      <c r="N744" s="211"/>
      <c r="O744" s="211"/>
      <c r="P744" s="211"/>
      <c r="Q744" s="211"/>
      <c r="R744" s="211"/>
      <c r="S744" s="211"/>
      <c r="T744" s="212"/>
      <c r="AT744" s="213" t="s">
        <v>161</v>
      </c>
      <c r="AU744" s="213" t="s">
        <v>82</v>
      </c>
      <c r="AV744" s="14" t="s">
        <v>80</v>
      </c>
      <c r="AW744" s="14" t="s">
        <v>33</v>
      </c>
      <c r="AX744" s="14" t="s">
        <v>72</v>
      </c>
      <c r="AY744" s="213" t="s">
        <v>145</v>
      </c>
    </row>
    <row r="745" spans="2:51" s="13" customFormat="1" ht="11.25">
      <c r="B745" s="192"/>
      <c r="C745" s="193"/>
      <c r="D745" s="194" t="s">
        <v>161</v>
      </c>
      <c r="E745" s="195" t="s">
        <v>19</v>
      </c>
      <c r="F745" s="196" t="s">
        <v>1251</v>
      </c>
      <c r="G745" s="193"/>
      <c r="H745" s="197">
        <v>11</v>
      </c>
      <c r="I745" s="198"/>
      <c r="J745" s="193"/>
      <c r="K745" s="193"/>
      <c r="L745" s="199"/>
      <c r="M745" s="200"/>
      <c r="N745" s="201"/>
      <c r="O745" s="201"/>
      <c r="P745" s="201"/>
      <c r="Q745" s="201"/>
      <c r="R745" s="201"/>
      <c r="S745" s="201"/>
      <c r="T745" s="202"/>
      <c r="AT745" s="203" t="s">
        <v>161</v>
      </c>
      <c r="AU745" s="203" t="s">
        <v>82</v>
      </c>
      <c r="AV745" s="13" t="s">
        <v>82</v>
      </c>
      <c r="AW745" s="13" t="s">
        <v>33</v>
      </c>
      <c r="AX745" s="13" t="s">
        <v>72</v>
      </c>
      <c r="AY745" s="203" t="s">
        <v>145</v>
      </c>
    </row>
    <row r="746" spans="2:51" s="14" customFormat="1" ht="11.25">
      <c r="B746" s="204"/>
      <c r="C746" s="205"/>
      <c r="D746" s="194" t="s">
        <v>161</v>
      </c>
      <c r="E746" s="206" t="s">
        <v>19</v>
      </c>
      <c r="F746" s="207" t="s">
        <v>543</v>
      </c>
      <c r="G746" s="205"/>
      <c r="H746" s="206" t="s">
        <v>19</v>
      </c>
      <c r="I746" s="208"/>
      <c r="J746" s="205"/>
      <c r="K746" s="205"/>
      <c r="L746" s="209"/>
      <c r="M746" s="210"/>
      <c r="N746" s="211"/>
      <c r="O746" s="211"/>
      <c r="P746" s="211"/>
      <c r="Q746" s="211"/>
      <c r="R746" s="211"/>
      <c r="S746" s="211"/>
      <c r="T746" s="212"/>
      <c r="AT746" s="213" t="s">
        <v>161</v>
      </c>
      <c r="AU746" s="213" t="s">
        <v>82</v>
      </c>
      <c r="AV746" s="14" t="s">
        <v>80</v>
      </c>
      <c r="AW746" s="14" t="s">
        <v>33</v>
      </c>
      <c r="AX746" s="14" t="s">
        <v>72</v>
      </c>
      <c r="AY746" s="213" t="s">
        <v>145</v>
      </c>
    </row>
    <row r="747" spans="2:51" s="13" customFormat="1" ht="11.25">
      <c r="B747" s="192"/>
      <c r="C747" s="193"/>
      <c r="D747" s="194" t="s">
        <v>161</v>
      </c>
      <c r="E747" s="195" t="s">
        <v>19</v>
      </c>
      <c r="F747" s="196" t="s">
        <v>1252</v>
      </c>
      <c r="G747" s="193"/>
      <c r="H747" s="197">
        <v>13.5</v>
      </c>
      <c r="I747" s="198"/>
      <c r="J747" s="193"/>
      <c r="K747" s="193"/>
      <c r="L747" s="199"/>
      <c r="M747" s="200"/>
      <c r="N747" s="201"/>
      <c r="O747" s="201"/>
      <c r="P747" s="201"/>
      <c r="Q747" s="201"/>
      <c r="R747" s="201"/>
      <c r="S747" s="201"/>
      <c r="T747" s="202"/>
      <c r="AT747" s="203" t="s">
        <v>161</v>
      </c>
      <c r="AU747" s="203" t="s">
        <v>82</v>
      </c>
      <c r="AV747" s="13" t="s">
        <v>82</v>
      </c>
      <c r="AW747" s="13" t="s">
        <v>33</v>
      </c>
      <c r="AX747" s="13" t="s">
        <v>72</v>
      </c>
      <c r="AY747" s="203" t="s">
        <v>145</v>
      </c>
    </row>
    <row r="748" spans="2:51" s="13" customFormat="1" ht="11.25">
      <c r="B748" s="192"/>
      <c r="C748" s="193"/>
      <c r="D748" s="194" t="s">
        <v>161</v>
      </c>
      <c r="E748" s="195" t="s">
        <v>19</v>
      </c>
      <c r="F748" s="196" t="s">
        <v>1137</v>
      </c>
      <c r="G748" s="193"/>
      <c r="H748" s="197">
        <v>-0.8</v>
      </c>
      <c r="I748" s="198"/>
      <c r="J748" s="193"/>
      <c r="K748" s="193"/>
      <c r="L748" s="199"/>
      <c r="M748" s="200"/>
      <c r="N748" s="201"/>
      <c r="O748" s="201"/>
      <c r="P748" s="201"/>
      <c r="Q748" s="201"/>
      <c r="R748" s="201"/>
      <c r="S748" s="201"/>
      <c r="T748" s="202"/>
      <c r="AT748" s="203" t="s">
        <v>161</v>
      </c>
      <c r="AU748" s="203" t="s">
        <v>82</v>
      </c>
      <c r="AV748" s="13" t="s">
        <v>82</v>
      </c>
      <c r="AW748" s="13" t="s">
        <v>33</v>
      </c>
      <c r="AX748" s="13" t="s">
        <v>72</v>
      </c>
      <c r="AY748" s="203" t="s">
        <v>145</v>
      </c>
    </row>
    <row r="749" spans="2:51" s="14" customFormat="1" ht="11.25">
      <c r="B749" s="204"/>
      <c r="C749" s="205"/>
      <c r="D749" s="194" t="s">
        <v>161</v>
      </c>
      <c r="E749" s="206" t="s">
        <v>19</v>
      </c>
      <c r="F749" s="207" t="s">
        <v>629</v>
      </c>
      <c r="G749" s="205"/>
      <c r="H749" s="206" t="s">
        <v>19</v>
      </c>
      <c r="I749" s="208"/>
      <c r="J749" s="205"/>
      <c r="K749" s="205"/>
      <c r="L749" s="209"/>
      <c r="M749" s="210"/>
      <c r="N749" s="211"/>
      <c r="O749" s="211"/>
      <c r="P749" s="211"/>
      <c r="Q749" s="211"/>
      <c r="R749" s="211"/>
      <c r="S749" s="211"/>
      <c r="T749" s="212"/>
      <c r="AT749" s="213" t="s">
        <v>161</v>
      </c>
      <c r="AU749" s="213" t="s">
        <v>82</v>
      </c>
      <c r="AV749" s="14" t="s">
        <v>80</v>
      </c>
      <c r="AW749" s="14" t="s">
        <v>33</v>
      </c>
      <c r="AX749" s="14" t="s">
        <v>72</v>
      </c>
      <c r="AY749" s="213" t="s">
        <v>145</v>
      </c>
    </row>
    <row r="750" spans="2:51" s="14" customFormat="1" ht="11.25">
      <c r="B750" s="204"/>
      <c r="C750" s="205"/>
      <c r="D750" s="194" t="s">
        <v>161</v>
      </c>
      <c r="E750" s="206" t="s">
        <v>19</v>
      </c>
      <c r="F750" s="207" t="s">
        <v>357</v>
      </c>
      <c r="G750" s="205"/>
      <c r="H750" s="206" t="s">
        <v>19</v>
      </c>
      <c r="I750" s="208"/>
      <c r="J750" s="205"/>
      <c r="K750" s="205"/>
      <c r="L750" s="209"/>
      <c r="M750" s="210"/>
      <c r="N750" s="211"/>
      <c r="O750" s="211"/>
      <c r="P750" s="211"/>
      <c r="Q750" s="211"/>
      <c r="R750" s="211"/>
      <c r="S750" s="211"/>
      <c r="T750" s="212"/>
      <c r="AT750" s="213" t="s">
        <v>161</v>
      </c>
      <c r="AU750" s="213" t="s">
        <v>82</v>
      </c>
      <c r="AV750" s="14" t="s">
        <v>80</v>
      </c>
      <c r="AW750" s="14" t="s">
        <v>33</v>
      </c>
      <c r="AX750" s="14" t="s">
        <v>72</v>
      </c>
      <c r="AY750" s="213" t="s">
        <v>145</v>
      </c>
    </row>
    <row r="751" spans="2:51" s="13" customFormat="1" ht="11.25">
      <c r="B751" s="192"/>
      <c r="C751" s="193"/>
      <c r="D751" s="194" t="s">
        <v>161</v>
      </c>
      <c r="E751" s="195" t="s">
        <v>19</v>
      </c>
      <c r="F751" s="196" t="s">
        <v>630</v>
      </c>
      <c r="G751" s="193"/>
      <c r="H751" s="197">
        <v>9.94</v>
      </c>
      <c r="I751" s="198"/>
      <c r="J751" s="193"/>
      <c r="K751" s="193"/>
      <c r="L751" s="199"/>
      <c r="M751" s="200"/>
      <c r="N751" s="201"/>
      <c r="O751" s="201"/>
      <c r="P751" s="201"/>
      <c r="Q751" s="201"/>
      <c r="R751" s="201"/>
      <c r="S751" s="201"/>
      <c r="T751" s="202"/>
      <c r="AT751" s="203" t="s">
        <v>161</v>
      </c>
      <c r="AU751" s="203" t="s">
        <v>82</v>
      </c>
      <c r="AV751" s="13" t="s">
        <v>82</v>
      </c>
      <c r="AW751" s="13" t="s">
        <v>33</v>
      </c>
      <c r="AX751" s="13" t="s">
        <v>72</v>
      </c>
      <c r="AY751" s="203" t="s">
        <v>145</v>
      </c>
    </row>
    <row r="752" spans="2:51" s="13" customFormat="1" ht="11.25">
      <c r="B752" s="192"/>
      <c r="C752" s="193"/>
      <c r="D752" s="194" t="s">
        <v>161</v>
      </c>
      <c r="E752" s="195" t="s">
        <v>19</v>
      </c>
      <c r="F752" s="196" t="s">
        <v>631</v>
      </c>
      <c r="G752" s="193"/>
      <c r="H752" s="197">
        <v>4.2</v>
      </c>
      <c r="I752" s="198"/>
      <c r="J752" s="193"/>
      <c r="K752" s="193"/>
      <c r="L752" s="199"/>
      <c r="M752" s="200"/>
      <c r="N752" s="201"/>
      <c r="O752" s="201"/>
      <c r="P752" s="201"/>
      <c r="Q752" s="201"/>
      <c r="R752" s="201"/>
      <c r="S752" s="201"/>
      <c r="T752" s="202"/>
      <c r="AT752" s="203" t="s">
        <v>161</v>
      </c>
      <c r="AU752" s="203" t="s">
        <v>82</v>
      </c>
      <c r="AV752" s="13" t="s">
        <v>82</v>
      </c>
      <c r="AW752" s="13" t="s">
        <v>33</v>
      </c>
      <c r="AX752" s="13" t="s">
        <v>72</v>
      </c>
      <c r="AY752" s="203" t="s">
        <v>145</v>
      </c>
    </row>
    <row r="753" spans="1:65" s="14" customFormat="1" ht="11.25">
      <c r="B753" s="204"/>
      <c r="C753" s="205"/>
      <c r="D753" s="194" t="s">
        <v>161</v>
      </c>
      <c r="E753" s="206" t="s">
        <v>19</v>
      </c>
      <c r="F753" s="207" t="s">
        <v>208</v>
      </c>
      <c r="G753" s="205"/>
      <c r="H753" s="206" t="s">
        <v>19</v>
      </c>
      <c r="I753" s="208"/>
      <c r="J753" s="205"/>
      <c r="K753" s="205"/>
      <c r="L753" s="209"/>
      <c r="M753" s="210"/>
      <c r="N753" s="211"/>
      <c r="O753" s="211"/>
      <c r="P753" s="211"/>
      <c r="Q753" s="211"/>
      <c r="R753" s="211"/>
      <c r="S753" s="211"/>
      <c r="T753" s="212"/>
      <c r="AT753" s="213" t="s">
        <v>161</v>
      </c>
      <c r="AU753" s="213" t="s">
        <v>82</v>
      </c>
      <c r="AV753" s="14" t="s">
        <v>80</v>
      </c>
      <c r="AW753" s="14" t="s">
        <v>33</v>
      </c>
      <c r="AX753" s="14" t="s">
        <v>72</v>
      </c>
      <c r="AY753" s="213" t="s">
        <v>145</v>
      </c>
    </row>
    <row r="754" spans="1:65" s="13" customFormat="1" ht="11.25">
      <c r="B754" s="192"/>
      <c r="C754" s="193"/>
      <c r="D754" s="194" t="s">
        <v>161</v>
      </c>
      <c r="E754" s="195" t="s">
        <v>19</v>
      </c>
      <c r="F754" s="196" t="s">
        <v>632</v>
      </c>
      <c r="G754" s="193"/>
      <c r="H754" s="197">
        <v>8.4</v>
      </c>
      <c r="I754" s="198"/>
      <c r="J754" s="193"/>
      <c r="K754" s="193"/>
      <c r="L754" s="199"/>
      <c r="M754" s="200"/>
      <c r="N754" s="201"/>
      <c r="O754" s="201"/>
      <c r="P754" s="201"/>
      <c r="Q754" s="201"/>
      <c r="R754" s="201"/>
      <c r="S754" s="201"/>
      <c r="T754" s="202"/>
      <c r="AT754" s="203" t="s">
        <v>161</v>
      </c>
      <c r="AU754" s="203" t="s">
        <v>82</v>
      </c>
      <c r="AV754" s="13" t="s">
        <v>82</v>
      </c>
      <c r="AW754" s="13" t="s">
        <v>33</v>
      </c>
      <c r="AX754" s="13" t="s">
        <v>72</v>
      </c>
      <c r="AY754" s="203" t="s">
        <v>145</v>
      </c>
    </row>
    <row r="755" spans="1:65" s="13" customFormat="1" ht="11.25">
      <c r="B755" s="192"/>
      <c r="C755" s="193"/>
      <c r="D755" s="194" t="s">
        <v>161</v>
      </c>
      <c r="E755" s="195" t="s">
        <v>19</v>
      </c>
      <c r="F755" s="196" t="s">
        <v>633</v>
      </c>
      <c r="G755" s="193"/>
      <c r="H755" s="197">
        <v>7</v>
      </c>
      <c r="I755" s="198"/>
      <c r="J755" s="193"/>
      <c r="K755" s="193"/>
      <c r="L755" s="199"/>
      <c r="M755" s="200"/>
      <c r="N755" s="201"/>
      <c r="O755" s="201"/>
      <c r="P755" s="201"/>
      <c r="Q755" s="201"/>
      <c r="R755" s="201"/>
      <c r="S755" s="201"/>
      <c r="T755" s="202"/>
      <c r="AT755" s="203" t="s">
        <v>161</v>
      </c>
      <c r="AU755" s="203" t="s">
        <v>82</v>
      </c>
      <c r="AV755" s="13" t="s">
        <v>82</v>
      </c>
      <c r="AW755" s="13" t="s">
        <v>33</v>
      </c>
      <c r="AX755" s="13" t="s">
        <v>72</v>
      </c>
      <c r="AY755" s="203" t="s">
        <v>145</v>
      </c>
    </row>
    <row r="756" spans="1:65" s="14" customFormat="1" ht="11.25">
      <c r="B756" s="204"/>
      <c r="C756" s="205"/>
      <c r="D756" s="194" t="s">
        <v>161</v>
      </c>
      <c r="E756" s="206" t="s">
        <v>19</v>
      </c>
      <c r="F756" s="207" t="s">
        <v>1054</v>
      </c>
      <c r="G756" s="205"/>
      <c r="H756" s="206" t="s">
        <v>19</v>
      </c>
      <c r="I756" s="208"/>
      <c r="J756" s="205"/>
      <c r="K756" s="205"/>
      <c r="L756" s="209"/>
      <c r="M756" s="210"/>
      <c r="N756" s="211"/>
      <c r="O756" s="211"/>
      <c r="P756" s="211"/>
      <c r="Q756" s="211"/>
      <c r="R756" s="211"/>
      <c r="S756" s="211"/>
      <c r="T756" s="212"/>
      <c r="AT756" s="213" t="s">
        <v>161</v>
      </c>
      <c r="AU756" s="213" t="s">
        <v>82</v>
      </c>
      <c r="AV756" s="14" t="s">
        <v>80</v>
      </c>
      <c r="AW756" s="14" t="s">
        <v>33</v>
      </c>
      <c r="AX756" s="14" t="s">
        <v>72</v>
      </c>
      <c r="AY756" s="213" t="s">
        <v>145</v>
      </c>
    </row>
    <row r="757" spans="1:65" s="13" customFormat="1" ht="11.25">
      <c r="B757" s="192"/>
      <c r="C757" s="193"/>
      <c r="D757" s="194" t="s">
        <v>161</v>
      </c>
      <c r="E757" s="195" t="s">
        <v>19</v>
      </c>
      <c r="F757" s="196" t="s">
        <v>1055</v>
      </c>
      <c r="G757" s="193"/>
      <c r="H757" s="197">
        <v>7.2</v>
      </c>
      <c r="I757" s="198"/>
      <c r="J757" s="193"/>
      <c r="K757" s="193"/>
      <c r="L757" s="199"/>
      <c r="M757" s="200"/>
      <c r="N757" s="201"/>
      <c r="O757" s="201"/>
      <c r="P757" s="201"/>
      <c r="Q757" s="201"/>
      <c r="R757" s="201"/>
      <c r="S757" s="201"/>
      <c r="T757" s="202"/>
      <c r="AT757" s="203" t="s">
        <v>161</v>
      </c>
      <c r="AU757" s="203" t="s">
        <v>82</v>
      </c>
      <c r="AV757" s="13" t="s">
        <v>82</v>
      </c>
      <c r="AW757" s="13" t="s">
        <v>33</v>
      </c>
      <c r="AX757" s="13" t="s">
        <v>72</v>
      </c>
      <c r="AY757" s="203" t="s">
        <v>145</v>
      </c>
    </row>
    <row r="758" spans="1:65" s="14" customFormat="1" ht="11.25">
      <c r="B758" s="204"/>
      <c r="C758" s="205"/>
      <c r="D758" s="194" t="s">
        <v>161</v>
      </c>
      <c r="E758" s="206" t="s">
        <v>19</v>
      </c>
      <c r="F758" s="207" t="s">
        <v>174</v>
      </c>
      <c r="G758" s="205"/>
      <c r="H758" s="206" t="s">
        <v>19</v>
      </c>
      <c r="I758" s="208"/>
      <c r="J758" s="205"/>
      <c r="K758" s="205"/>
      <c r="L758" s="209"/>
      <c r="M758" s="210"/>
      <c r="N758" s="211"/>
      <c r="O758" s="211"/>
      <c r="P758" s="211"/>
      <c r="Q758" s="211"/>
      <c r="R758" s="211"/>
      <c r="S758" s="211"/>
      <c r="T758" s="212"/>
      <c r="AT758" s="213" t="s">
        <v>161</v>
      </c>
      <c r="AU758" s="213" t="s">
        <v>82</v>
      </c>
      <c r="AV758" s="14" t="s">
        <v>80</v>
      </c>
      <c r="AW758" s="14" t="s">
        <v>33</v>
      </c>
      <c r="AX758" s="14" t="s">
        <v>72</v>
      </c>
      <c r="AY758" s="213" t="s">
        <v>145</v>
      </c>
    </row>
    <row r="759" spans="1:65" s="13" customFormat="1" ht="11.25">
      <c r="B759" s="192"/>
      <c r="C759" s="193"/>
      <c r="D759" s="194" t="s">
        <v>161</v>
      </c>
      <c r="E759" s="195" t="s">
        <v>19</v>
      </c>
      <c r="F759" s="196" t="s">
        <v>1253</v>
      </c>
      <c r="G759" s="193"/>
      <c r="H759" s="197">
        <v>45.6</v>
      </c>
      <c r="I759" s="198"/>
      <c r="J759" s="193"/>
      <c r="K759" s="193"/>
      <c r="L759" s="199"/>
      <c r="M759" s="200"/>
      <c r="N759" s="201"/>
      <c r="O759" s="201"/>
      <c r="P759" s="201"/>
      <c r="Q759" s="201"/>
      <c r="R759" s="201"/>
      <c r="S759" s="201"/>
      <c r="T759" s="202"/>
      <c r="AT759" s="203" t="s">
        <v>161</v>
      </c>
      <c r="AU759" s="203" t="s">
        <v>82</v>
      </c>
      <c r="AV759" s="13" t="s">
        <v>82</v>
      </c>
      <c r="AW759" s="13" t="s">
        <v>33</v>
      </c>
      <c r="AX759" s="13" t="s">
        <v>72</v>
      </c>
      <c r="AY759" s="203" t="s">
        <v>145</v>
      </c>
    </row>
    <row r="760" spans="1:65" s="15" customFormat="1" ht="11.25">
      <c r="B760" s="214"/>
      <c r="C760" s="215"/>
      <c r="D760" s="194" t="s">
        <v>161</v>
      </c>
      <c r="E760" s="216" t="s">
        <v>19</v>
      </c>
      <c r="F760" s="217" t="s">
        <v>176</v>
      </c>
      <c r="G760" s="215"/>
      <c r="H760" s="218">
        <v>942.67</v>
      </c>
      <c r="I760" s="219"/>
      <c r="J760" s="215"/>
      <c r="K760" s="215"/>
      <c r="L760" s="220"/>
      <c r="M760" s="221"/>
      <c r="N760" s="222"/>
      <c r="O760" s="222"/>
      <c r="P760" s="222"/>
      <c r="Q760" s="222"/>
      <c r="R760" s="222"/>
      <c r="S760" s="222"/>
      <c r="T760" s="223"/>
      <c r="AT760" s="224" t="s">
        <v>161</v>
      </c>
      <c r="AU760" s="224" t="s">
        <v>82</v>
      </c>
      <c r="AV760" s="15" t="s">
        <v>152</v>
      </c>
      <c r="AW760" s="15" t="s">
        <v>33</v>
      </c>
      <c r="AX760" s="15" t="s">
        <v>80</v>
      </c>
      <c r="AY760" s="224" t="s">
        <v>145</v>
      </c>
    </row>
    <row r="761" spans="1:65" s="2" customFormat="1" ht="24.2" customHeight="1">
      <c r="A761" s="35"/>
      <c r="B761" s="36"/>
      <c r="C761" s="174" t="s">
        <v>1254</v>
      </c>
      <c r="D761" s="174" t="s">
        <v>148</v>
      </c>
      <c r="E761" s="175" t="s">
        <v>1255</v>
      </c>
      <c r="F761" s="176" t="s">
        <v>1256</v>
      </c>
      <c r="G761" s="177" t="s">
        <v>156</v>
      </c>
      <c r="H761" s="178">
        <v>942.67</v>
      </c>
      <c r="I761" s="179"/>
      <c r="J761" s="180">
        <f>ROUND(I761*H761,2)</f>
        <v>0</v>
      </c>
      <c r="K761" s="176" t="s">
        <v>157</v>
      </c>
      <c r="L761" s="40"/>
      <c r="M761" s="181" t="s">
        <v>19</v>
      </c>
      <c r="N761" s="182" t="s">
        <v>43</v>
      </c>
      <c r="O761" s="65"/>
      <c r="P761" s="183">
        <f>O761*H761</f>
        <v>0</v>
      </c>
      <c r="Q761" s="183">
        <v>2.9E-4</v>
      </c>
      <c r="R761" s="183">
        <f>Q761*H761</f>
        <v>0.27337430000000001</v>
      </c>
      <c r="S761" s="183">
        <v>0</v>
      </c>
      <c r="T761" s="184">
        <f>S761*H761</f>
        <v>0</v>
      </c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R761" s="185" t="s">
        <v>265</v>
      </c>
      <c r="AT761" s="185" t="s">
        <v>148</v>
      </c>
      <c r="AU761" s="185" t="s">
        <v>82</v>
      </c>
      <c r="AY761" s="18" t="s">
        <v>145</v>
      </c>
      <c r="BE761" s="186">
        <f>IF(N761="základní",J761,0)</f>
        <v>0</v>
      </c>
      <c r="BF761" s="186">
        <f>IF(N761="snížená",J761,0)</f>
        <v>0</v>
      </c>
      <c r="BG761" s="186">
        <f>IF(N761="zákl. přenesená",J761,0)</f>
        <v>0</v>
      </c>
      <c r="BH761" s="186">
        <f>IF(N761="sníž. přenesená",J761,0)</f>
        <v>0</v>
      </c>
      <c r="BI761" s="186">
        <f>IF(N761="nulová",J761,0)</f>
        <v>0</v>
      </c>
      <c r="BJ761" s="18" t="s">
        <v>80</v>
      </c>
      <c r="BK761" s="186">
        <f>ROUND(I761*H761,2)</f>
        <v>0</v>
      </c>
      <c r="BL761" s="18" t="s">
        <v>265</v>
      </c>
      <c r="BM761" s="185" t="s">
        <v>1257</v>
      </c>
    </row>
    <row r="762" spans="1:65" s="2" customFormat="1" ht="11.25">
      <c r="A762" s="35"/>
      <c r="B762" s="36"/>
      <c r="C762" s="37"/>
      <c r="D762" s="187" t="s">
        <v>159</v>
      </c>
      <c r="E762" s="37"/>
      <c r="F762" s="188" t="s">
        <v>1258</v>
      </c>
      <c r="G762" s="37"/>
      <c r="H762" s="37"/>
      <c r="I762" s="189"/>
      <c r="J762" s="37"/>
      <c r="K762" s="37"/>
      <c r="L762" s="40"/>
      <c r="M762" s="190"/>
      <c r="N762" s="191"/>
      <c r="O762" s="65"/>
      <c r="P762" s="65"/>
      <c r="Q762" s="65"/>
      <c r="R762" s="65"/>
      <c r="S762" s="65"/>
      <c r="T762" s="66"/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T762" s="18" t="s">
        <v>159</v>
      </c>
      <c r="AU762" s="18" t="s">
        <v>82</v>
      </c>
    </row>
    <row r="763" spans="1:65" s="12" customFormat="1" ht="25.9" customHeight="1">
      <c r="B763" s="158"/>
      <c r="C763" s="159"/>
      <c r="D763" s="160" t="s">
        <v>71</v>
      </c>
      <c r="E763" s="161" t="s">
        <v>1259</v>
      </c>
      <c r="F763" s="161" t="s">
        <v>1260</v>
      </c>
      <c r="G763" s="159"/>
      <c r="H763" s="159"/>
      <c r="I763" s="162"/>
      <c r="J763" s="163">
        <f>BK763</f>
        <v>0</v>
      </c>
      <c r="K763" s="159"/>
      <c r="L763" s="164"/>
      <c r="M763" s="165"/>
      <c r="N763" s="166"/>
      <c r="O763" s="166"/>
      <c r="P763" s="167">
        <f>P764</f>
        <v>0</v>
      </c>
      <c r="Q763" s="166"/>
      <c r="R763" s="167">
        <f>R764</f>
        <v>0</v>
      </c>
      <c r="S763" s="166"/>
      <c r="T763" s="168">
        <f>T764</f>
        <v>0</v>
      </c>
      <c r="AR763" s="169" t="s">
        <v>152</v>
      </c>
      <c r="AT763" s="170" t="s">
        <v>71</v>
      </c>
      <c r="AU763" s="170" t="s">
        <v>72</v>
      </c>
      <c r="AY763" s="169" t="s">
        <v>145</v>
      </c>
      <c r="BK763" s="171">
        <f>BK764</f>
        <v>0</v>
      </c>
    </row>
    <row r="764" spans="1:65" s="2" customFormat="1" ht="21.75" customHeight="1">
      <c r="A764" s="35"/>
      <c r="B764" s="36"/>
      <c r="C764" s="174" t="s">
        <v>1261</v>
      </c>
      <c r="D764" s="174" t="s">
        <v>148</v>
      </c>
      <c r="E764" s="175" t="s">
        <v>1262</v>
      </c>
      <c r="F764" s="176" t="s">
        <v>1263</v>
      </c>
      <c r="G764" s="177" t="s">
        <v>151</v>
      </c>
      <c r="H764" s="178">
        <v>1</v>
      </c>
      <c r="I764" s="179"/>
      <c r="J764" s="180">
        <f>ROUND(I764*H764,2)</f>
        <v>0</v>
      </c>
      <c r="K764" s="176" t="s">
        <v>19</v>
      </c>
      <c r="L764" s="40"/>
      <c r="M764" s="239" t="s">
        <v>19</v>
      </c>
      <c r="N764" s="240" t="s">
        <v>43</v>
      </c>
      <c r="O764" s="241"/>
      <c r="P764" s="242">
        <f>O764*H764</f>
        <v>0</v>
      </c>
      <c r="Q764" s="242">
        <v>0</v>
      </c>
      <c r="R764" s="242">
        <f>Q764*H764</f>
        <v>0</v>
      </c>
      <c r="S764" s="242">
        <v>0</v>
      </c>
      <c r="T764" s="243">
        <f>S764*H764</f>
        <v>0</v>
      </c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R764" s="185" t="s">
        <v>1264</v>
      </c>
      <c r="AT764" s="185" t="s">
        <v>148</v>
      </c>
      <c r="AU764" s="185" t="s">
        <v>80</v>
      </c>
      <c r="AY764" s="18" t="s">
        <v>145</v>
      </c>
      <c r="BE764" s="186">
        <f>IF(N764="základní",J764,0)</f>
        <v>0</v>
      </c>
      <c r="BF764" s="186">
        <f>IF(N764="snížená",J764,0)</f>
        <v>0</v>
      </c>
      <c r="BG764" s="186">
        <f>IF(N764="zákl. přenesená",J764,0)</f>
        <v>0</v>
      </c>
      <c r="BH764" s="186">
        <f>IF(N764="sníž. přenesená",J764,0)</f>
        <v>0</v>
      </c>
      <c r="BI764" s="186">
        <f>IF(N764="nulová",J764,0)</f>
        <v>0</v>
      </c>
      <c r="BJ764" s="18" t="s">
        <v>80</v>
      </c>
      <c r="BK764" s="186">
        <f>ROUND(I764*H764,2)</f>
        <v>0</v>
      </c>
      <c r="BL764" s="18" t="s">
        <v>1264</v>
      </c>
      <c r="BM764" s="185" t="s">
        <v>1265</v>
      </c>
    </row>
    <row r="765" spans="1:65" s="2" customFormat="1" ht="6.95" customHeight="1">
      <c r="A765" s="35"/>
      <c r="B765" s="48"/>
      <c r="C765" s="49"/>
      <c r="D765" s="49"/>
      <c r="E765" s="49"/>
      <c r="F765" s="49"/>
      <c r="G765" s="49"/>
      <c r="H765" s="49"/>
      <c r="I765" s="49"/>
      <c r="J765" s="49"/>
      <c r="K765" s="49"/>
      <c r="L765" s="40"/>
      <c r="M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</row>
  </sheetData>
  <sheetProtection algorithmName="SHA-512" hashValue="/DkbtKvMYPLoDBJhsKOVwLLk1p2anzNEJ0Bt92+Dhu4ywRg49jayR8WdCY9U/w1UHkOyEz3k6Ib3ueTXT7jaiw==" saltValue="21OSZM+FPkND5jF7/S67c5PBPD1d5mn+SChC3nU98YdhunrEnw5lxqYQE8MSaLdrpmAe2W4T6RkvpdTKOtT/5Q==" spinCount="100000" sheet="1" objects="1" scenarios="1" formatColumns="0" formatRows="0" autoFilter="0"/>
  <autoFilter ref="C101:K764"/>
  <mergeCells count="9">
    <mergeCell ref="E50:H50"/>
    <mergeCell ref="E92:H92"/>
    <mergeCell ref="E94:H94"/>
    <mergeCell ref="L2:V2"/>
    <mergeCell ref="E7:H7"/>
    <mergeCell ref="E9:H9"/>
    <mergeCell ref="E18:H18"/>
    <mergeCell ref="E27:H27"/>
    <mergeCell ref="E48:H48"/>
  </mergeCells>
  <hyperlinks>
    <hyperlink ref="F106" r:id="rId1"/>
    <hyperlink ref="F110" r:id="rId2"/>
    <hyperlink ref="F114" r:id="rId3"/>
    <hyperlink ref="F118" r:id="rId4"/>
    <hyperlink ref="F121" r:id="rId5"/>
    <hyperlink ref="F125" r:id="rId6"/>
    <hyperlink ref="F127" r:id="rId7"/>
    <hyperlink ref="F130" r:id="rId8"/>
    <hyperlink ref="F133" r:id="rId9"/>
    <hyperlink ref="F137" r:id="rId10"/>
    <hyperlink ref="F143" r:id="rId11"/>
    <hyperlink ref="F149" r:id="rId12"/>
    <hyperlink ref="F151" r:id="rId13"/>
    <hyperlink ref="F155" r:id="rId14"/>
    <hyperlink ref="F160" r:id="rId15"/>
    <hyperlink ref="F166" r:id="rId16"/>
    <hyperlink ref="F170" r:id="rId17"/>
    <hyperlink ref="F174" r:id="rId18"/>
    <hyperlink ref="F178" r:id="rId19"/>
    <hyperlink ref="F182" r:id="rId20"/>
    <hyperlink ref="F186" r:id="rId21"/>
    <hyperlink ref="F190" r:id="rId22"/>
    <hyperlink ref="F194" r:id="rId23"/>
    <hyperlink ref="F198" r:id="rId24"/>
    <hyperlink ref="F202" r:id="rId25"/>
    <hyperlink ref="F212" r:id="rId26"/>
    <hyperlink ref="F216" r:id="rId27"/>
    <hyperlink ref="F220" r:id="rId28"/>
    <hyperlink ref="F229" r:id="rId29"/>
    <hyperlink ref="F233" r:id="rId30"/>
    <hyperlink ref="F237" r:id="rId31"/>
    <hyperlink ref="F241" r:id="rId32"/>
    <hyperlink ref="F243" r:id="rId33"/>
    <hyperlink ref="F248" r:id="rId34"/>
    <hyperlink ref="F255" r:id="rId35"/>
    <hyperlink ref="F273" r:id="rId36"/>
    <hyperlink ref="F284" r:id="rId37"/>
    <hyperlink ref="F293" r:id="rId38"/>
    <hyperlink ref="F303" r:id="rId39"/>
    <hyperlink ref="F324" r:id="rId40"/>
    <hyperlink ref="F331" r:id="rId41"/>
    <hyperlink ref="F338" r:id="rId42"/>
    <hyperlink ref="F342" r:id="rId43"/>
    <hyperlink ref="F344" r:id="rId44"/>
    <hyperlink ref="F346" r:id="rId45"/>
    <hyperlink ref="F350" r:id="rId46"/>
    <hyperlink ref="F353" r:id="rId47"/>
    <hyperlink ref="F371" r:id="rId48"/>
    <hyperlink ref="F376" r:id="rId49"/>
    <hyperlink ref="F384" r:id="rId50"/>
    <hyperlink ref="F389" r:id="rId51"/>
    <hyperlink ref="F393" r:id="rId52"/>
    <hyperlink ref="F396" r:id="rId53"/>
    <hyperlink ref="F400" r:id="rId54"/>
    <hyperlink ref="F405" r:id="rId55"/>
    <hyperlink ref="F407" r:id="rId56"/>
    <hyperlink ref="F409" r:id="rId57"/>
    <hyperlink ref="F413" r:id="rId58"/>
    <hyperlink ref="F416" r:id="rId59"/>
    <hyperlink ref="F430" r:id="rId60"/>
    <hyperlink ref="F437" r:id="rId61"/>
    <hyperlink ref="F441" r:id="rId62"/>
    <hyperlink ref="F443" r:id="rId63"/>
    <hyperlink ref="F445" r:id="rId64"/>
    <hyperlink ref="F449" r:id="rId65"/>
    <hyperlink ref="F453" r:id="rId66"/>
    <hyperlink ref="F456" r:id="rId67"/>
    <hyperlink ref="F458" r:id="rId68"/>
    <hyperlink ref="F464" r:id="rId69"/>
    <hyperlink ref="F468" r:id="rId70"/>
    <hyperlink ref="F471" r:id="rId71"/>
    <hyperlink ref="F475" r:id="rId72"/>
    <hyperlink ref="F478" r:id="rId73"/>
    <hyperlink ref="F483" r:id="rId74"/>
    <hyperlink ref="F489" r:id="rId75"/>
    <hyperlink ref="F512" r:id="rId76"/>
    <hyperlink ref="F531" r:id="rId77"/>
    <hyperlink ref="F536" r:id="rId78"/>
    <hyperlink ref="F544" r:id="rId79"/>
    <hyperlink ref="F553" r:id="rId80"/>
    <hyperlink ref="F556" r:id="rId81"/>
    <hyperlink ref="F560" r:id="rId82"/>
    <hyperlink ref="F562" r:id="rId83"/>
    <hyperlink ref="F566" r:id="rId84"/>
    <hyperlink ref="F587" r:id="rId85"/>
    <hyperlink ref="F591" r:id="rId86"/>
    <hyperlink ref="F595" r:id="rId87"/>
    <hyperlink ref="F597" r:id="rId88"/>
    <hyperlink ref="F600" r:id="rId89"/>
    <hyperlink ref="F604" r:id="rId90"/>
    <hyperlink ref="F608" r:id="rId91"/>
    <hyperlink ref="F612" r:id="rId92"/>
    <hyperlink ref="F647" r:id="rId93"/>
    <hyperlink ref="F652" r:id="rId94"/>
    <hyperlink ref="F655" r:id="rId95"/>
    <hyperlink ref="F669" r:id="rId96"/>
    <hyperlink ref="F673" r:id="rId97"/>
    <hyperlink ref="F677" r:id="rId98"/>
    <hyperlink ref="F680" r:id="rId99"/>
    <hyperlink ref="F692" r:id="rId100"/>
    <hyperlink ref="F694" r:id="rId101"/>
    <hyperlink ref="F697" r:id="rId102"/>
    <hyperlink ref="F701" r:id="rId103"/>
    <hyperlink ref="F704" r:id="rId104"/>
    <hyperlink ref="F762" r:id="rId105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0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0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8" t="s">
        <v>88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82</v>
      </c>
    </row>
    <row r="4" spans="1:46" s="1" customFormat="1" ht="24.95" customHeight="1">
      <c r="B4" s="21"/>
      <c r="D4" s="104" t="s">
        <v>111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6" t="str">
        <f>'Rekapitulace stavby'!K6</f>
        <v>UHK-Objekt E-Stavební úpravy pracoviště centra terénní archeologie - 1. Etapa</v>
      </c>
      <c r="F7" s="367"/>
      <c r="G7" s="367"/>
      <c r="H7" s="367"/>
      <c r="L7" s="21"/>
    </row>
    <row r="8" spans="1:46" s="2" customFormat="1" ht="12" customHeight="1">
      <c r="A8" s="35"/>
      <c r="B8" s="40"/>
      <c r="C8" s="35"/>
      <c r="D8" s="106" t="s">
        <v>112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8" t="s">
        <v>1266</v>
      </c>
      <c r="F9" s="369"/>
      <c r="G9" s="369"/>
      <c r="H9" s="369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22. 6. 2022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27</v>
      </c>
      <c r="F15" s="35"/>
      <c r="G15" s="35"/>
      <c r="H15" s="35"/>
      <c r="I15" s="106" t="s">
        <v>28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0" t="str">
        <f>'Rekapitulace stavby'!E14</f>
        <v>Vyplň údaj</v>
      </c>
      <c r="F18" s="371"/>
      <c r="G18" s="371"/>
      <c r="H18" s="371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32</v>
      </c>
      <c r="F21" s="35"/>
      <c r="G21" s="35"/>
      <c r="H21" s="35"/>
      <c r="I21" s="106" t="s">
        <v>28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34</v>
      </c>
      <c r="E23" s="35"/>
      <c r="F23" s="35"/>
      <c r="G23" s="35"/>
      <c r="H23" s="35"/>
      <c r="I23" s="106" t="s">
        <v>26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28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36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72" t="s">
        <v>19</v>
      </c>
      <c r="F27" s="372"/>
      <c r="G27" s="372"/>
      <c r="H27" s="372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38</v>
      </c>
      <c r="E30" s="35"/>
      <c r="F30" s="35"/>
      <c r="G30" s="35"/>
      <c r="H30" s="35"/>
      <c r="I30" s="35"/>
      <c r="J30" s="115">
        <f>ROUND(J96,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40</v>
      </c>
      <c r="G32" s="35"/>
      <c r="H32" s="35"/>
      <c r="I32" s="116" t="s">
        <v>39</v>
      </c>
      <c r="J32" s="116" t="s">
        <v>41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42</v>
      </c>
      <c r="E33" s="106" t="s">
        <v>43</v>
      </c>
      <c r="F33" s="118">
        <f>ROUND((SUM(BE96:BE300)),  2)</f>
        <v>0</v>
      </c>
      <c r="G33" s="35"/>
      <c r="H33" s="35"/>
      <c r="I33" s="119">
        <v>0.21</v>
      </c>
      <c r="J33" s="118">
        <f>ROUND(((SUM(BE96:BE300))*I33),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44</v>
      </c>
      <c r="F34" s="118">
        <f>ROUND((SUM(BF96:BF300)),  2)</f>
        <v>0</v>
      </c>
      <c r="G34" s="35"/>
      <c r="H34" s="35"/>
      <c r="I34" s="119">
        <v>0.15</v>
      </c>
      <c r="J34" s="118">
        <f>ROUND(((SUM(BF96:BF300))*I34),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45</v>
      </c>
      <c r="F35" s="118">
        <f>ROUND((SUM(BG96:BG300)),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46</v>
      </c>
      <c r="F36" s="118">
        <f>ROUND((SUM(BH96:BH300)),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47</v>
      </c>
      <c r="F37" s="118">
        <f>ROUND((SUM(BI96:BI300)),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48</v>
      </c>
      <c r="E39" s="122"/>
      <c r="F39" s="122"/>
      <c r="G39" s="123" t="s">
        <v>49</v>
      </c>
      <c r="H39" s="124" t="s">
        <v>50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114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3" t="str">
        <f>E7</f>
        <v>UHK-Objekt E-Stavební úpravy pracoviště centra terénní archeologie - 1. Etapa</v>
      </c>
      <c r="F48" s="374"/>
      <c r="G48" s="374"/>
      <c r="H48" s="374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112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30" t="str">
        <f>E9</f>
        <v>SO 01.1c - Stavební část - nábytek</v>
      </c>
      <c r="F50" s="375"/>
      <c r="G50" s="375"/>
      <c r="H50" s="375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Hradec Králové</v>
      </c>
      <c r="G52" s="37"/>
      <c r="H52" s="37"/>
      <c r="I52" s="30" t="s">
        <v>23</v>
      </c>
      <c r="J52" s="60" t="str">
        <f>IF(J12="","",J12)</f>
        <v>22. 6. 2022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30" t="s">
        <v>25</v>
      </c>
      <c r="D54" s="37"/>
      <c r="E54" s="37"/>
      <c r="F54" s="28" t="str">
        <f>E15</f>
        <v>Univerzita Hradec Králové</v>
      </c>
      <c r="G54" s="37"/>
      <c r="H54" s="37"/>
      <c r="I54" s="30" t="s">
        <v>31</v>
      </c>
      <c r="J54" s="33" t="str">
        <f>E21</f>
        <v>Fplan projekty a stavby s. r. o.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115</v>
      </c>
      <c r="D57" s="132"/>
      <c r="E57" s="132"/>
      <c r="F57" s="132"/>
      <c r="G57" s="132"/>
      <c r="H57" s="132"/>
      <c r="I57" s="132"/>
      <c r="J57" s="133" t="s">
        <v>116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70</v>
      </c>
      <c r="D59" s="37"/>
      <c r="E59" s="37"/>
      <c r="F59" s="37"/>
      <c r="G59" s="37"/>
      <c r="H59" s="37"/>
      <c r="I59" s="37"/>
      <c r="J59" s="78">
        <f>J96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117</v>
      </c>
    </row>
    <row r="60" spans="1:47" s="9" customFormat="1" ht="24.95" customHeight="1">
      <c r="B60" s="135"/>
      <c r="C60" s="136"/>
      <c r="D60" s="137" t="s">
        <v>1267</v>
      </c>
      <c r="E60" s="138"/>
      <c r="F60" s="138"/>
      <c r="G60" s="138"/>
      <c r="H60" s="138"/>
      <c r="I60" s="138"/>
      <c r="J60" s="139">
        <f>J97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1268</v>
      </c>
      <c r="E61" s="144"/>
      <c r="F61" s="144"/>
      <c r="G61" s="144"/>
      <c r="H61" s="144"/>
      <c r="I61" s="144"/>
      <c r="J61" s="145">
        <f>J98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1269</v>
      </c>
      <c r="E62" s="144"/>
      <c r="F62" s="144"/>
      <c r="G62" s="144"/>
      <c r="H62" s="144"/>
      <c r="I62" s="144"/>
      <c r="J62" s="145">
        <f>J123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1270</v>
      </c>
      <c r="E63" s="144"/>
      <c r="F63" s="144"/>
      <c r="G63" s="144"/>
      <c r="H63" s="144"/>
      <c r="I63" s="144"/>
      <c r="J63" s="145">
        <f>J128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1271</v>
      </c>
      <c r="E64" s="144"/>
      <c r="F64" s="144"/>
      <c r="G64" s="144"/>
      <c r="H64" s="144"/>
      <c r="I64" s="144"/>
      <c r="J64" s="145">
        <f>J145</f>
        <v>0</v>
      </c>
      <c r="K64" s="142"/>
      <c r="L64" s="146"/>
    </row>
    <row r="65" spans="1:31" s="10" customFormat="1" ht="19.899999999999999" customHeight="1">
      <c r="B65" s="141"/>
      <c r="C65" s="142"/>
      <c r="D65" s="143" t="s">
        <v>1272</v>
      </c>
      <c r="E65" s="144"/>
      <c r="F65" s="144"/>
      <c r="G65" s="144"/>
      <c r="H65" s="144"/>
      <c r="I65" s="144"/>
      <c r="J65" s="145">
        <f>J161</f>
        <v>0</v>
      </c>
      <c r="K65" s="142"/>
      <c r="L65" s="146"/>
    </row>
    <row r="66" spans="1:31" s="10" customFormat="1" ht="19.899999999999999" customHeight="1">
      <c r="B66" s="141"/>
      <c r="C66" s="142"/>
      <c r="D66" s="143" t="s">
        <v>1273</v>
      </c>
      <c r="E66" s="144"/>
      <c r="F66" s="144"/>
      <c r="G66" s="144"/>
      <c r="H66" s="144"/>
      <c r="I66" s="144"/>
      <c r="J66" s="145">
        <f>J169</f>
        <v>0</v>
      </c>
      <c r="K66" s="142"/>
      <c r="L66" s="146"/>
    </row>
    <row r="67" spans="1:31" s="9" customFormat="1" ht="24.95" customHeight="1">
      <c r="B67" s="135"/>
      <c r="C67" s="136"/>
      <c r="D67" s="137" t="s">
        <v>1274</v>
      </c>
      <c r="E67" s="138"/>
      <c r="F67" s="138"/>
      <c r="G67" s="138"/>
      <c r="H67" s="138"/>
      <c r="I67" s="138"/>
      <c r="J67" s="139">
        <f>J171</f>
        <v>0</v>
      </c>
      <c r="K67" s="136"/>
      <c r="L67" s="140"/>
    </row>
    <row r="68" spans="1:31" s="10" customFormat="1" ht="19.899999999999999" customHeight="1">
      <c r="B68" s="141"/>
      <c r="C68" s="142"/>
      <c r="D68" s="143" t="s">
        <v>1275</v>
      </c>
      <c r="E68" s="144"/>
      <c r="F68" s="144"/>
      <c r="G68" s="144"/>
      <c r="H68" s="144"/>
      <c r="I68" s="144"/>
      <c r="J68" s="145">
        <f>J172</f>
        <v>0</v>
      </c>
      <c r="K68" s="142"/>
      <c r="L68" s="146"/>
    </row>
    <row r="69" spans="1:31" s="10" customFormat="1" ht="19.899999999999999" customHeight="1">
      <c r="B69" s="141"/>
      <c r="C69" s="142"/>
      <c r="D69" s="143" t="s">
        <v>1276</v>
      </c>
      <c r="E69" s="144"/>
      <c r="F69" s="144"/>
      <c r="G69" s="144"/>
      <c r="H69" s="144"/>
      <c r="I69" s="144"/>
      <c r="J69" s="145">
        <f>J209</f>
        <v>0</v>
      </c>
      <c r="K69" s="142"/>
      <c r="L69" s="146"/>
    </row>
    <row r="70" spans="1:31" s="10" customFormat="1" ht="19.899999999999999" customHeight="1">
      <c r="B70" s="141"/>
      <c r="C70" s="142"/>
      <c r="D70" s="143" t="s">
        <v>1277</v>
      </c>
      <c r="E70" s="144"/>
      <c r="F70" s="144"/>
      <c r="G70" s="144"/>
      <c r="H70" s="144"/>
      <c r="I70" s="144"/>
      <c r="J70" s="145">
        <f>J221</f>
        <v>0</v>
      </c>
      <c r="K70" s="142"/>
      <c r="L70" s="146"/>
    </row>
    <row r="71" spans="1:31" s="10" customFormat="1" ht="19.899999999999999" customHeight="1">
      <c r="B71" s="141"/>
      <c r="C71" s="142"/>
      <c r="D71" s="143" t="s">
        <v>1278</v>
      </c>
      <c r="E71" s="144"/>
      <c r="F71" s="144"/>
      <c r="G71" s="144"/>
      <c r="H71" s="144"/>
      <c r="I71" s="144"/>
      <c r="J71" s="145">
        <f>J227</f>
        <v>0</v>
      </c>
      <c r="K71" s="142"/>
      <c r="L71" s="146"/>
    </row>
    <row r="72" spans="1:31" s="10" customFormat="1" ht="19.899999999999999" customHeight="1">
      <c r="B72" s="141"/>
      <c r="C72" s="142"/>
      <c r="D72" s="143" t="s">
        <v>1279</v>
      </c>
      <c r="E72" s="144"/>
      <c r="F72" s="144"/>
      <c r="G72" s="144"/>
      <c r="H72" s="144"/>
      <c r="I72" s="144"/>
      <c r="J72" s="145">
        <f>J244</f>
        <v>0</v>
      </c>
      <c r="K72" s="142"/>
      <c r="L72" s="146"/>
    </row>
    <row r="73" spans="1:31" s="10" customFormat="1" ht="19.899999999999999" customHeight="1">
      <c r="B73" s="141"/>
      <c r="C73" s="142"/>
      <c r="D73" s="143" t="s">
        <v>1280</v>
      </c>
      <c r="E73" s="144"/>
      <c r="F73" s="144"/>
      <c r="G73" s="144"/>
      <c r="H73" s="144"/>
      <c r="I73" s="144"/>
      <c r="J73" s="145">
        <f>J249</f>
        <v>0</v>
      </c>
      <c r="K73" s="142"/>
      <c r="L73" s="146"/>
    </row>
    <row r="74" spans="1:31" s="10" customFormat="1" ht="19.899999999999999" customHeight="1">
      <c r="B74" s="141"/>
      <c r="C74" s="142"/>
      <c r="D74" s="143" t="s">
        <v>1273</v>
      </c>
      <c r="E74" s="144"/>
      <c r="F74" s="144"/>
      <c r="G74" s="144"/>
      <c r="H74" s="144"/>
      <c r="I74" s="144"/>
      <c r="J74" s="145">
        <f>J256</f>
        <v>0</v>
      </c>
      <c r="K74" s="142"/>
      <c r="L74" s="146"/>
    </row>
    <row r="75" spans="1:31" s="9" customFormat="1" ht="24.95" customHeight="1">
      <c r="B75" s="135"/>
      <c r="C75" s="136"/>
      <c r="D75" s="137" t="s">
        <v>1281</v>
      </c>
      <c r="E75" s="138"/>
      <c r="F75" s="138"/>
      <c r="G75" s="138"/>
      <c r="H75" s="138"/>
      <c r="I75" s="138"/>
      <c r="J75" s="139">
        <f>J258</f>
        <v>0</v>
      </c>
      <c r="K75" s="136"/>
      <c r="L75" s="140"/>
    </row>
    <row r="76" spans="1:31" s="9" customFormat="1" ht="24.95" customHeight="1">
      <c r="B76" s="135"/>
      <c r="C76" s="136"/>
      <c r="D76" s="137" t="s">
        <v>378</v>
      </c>
      <c r="E76" s="138"/>
      <c r="F76" s="138"/>
      <c r="G76" s="138"/>
      <c r="H76" s="138"/>
      <c r="I76" s="138"/>
      <c r="J76" s="139">
        <f>J263</f>
        <v>0</v>
      </c>
      <c r="K76" s="136"/>
      <c r="L76" s="140"/>
    </row>
    <row r="77" spans="1:31" s="2" customFormat="1" ht="21.7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48"/>
      <c r="C78" s="49"/>
      <c r="D78" s="49"/>
      <c r="E78" s="49"/>
      <c r="F78" s="49"/>
      <c r="G78" s="49"/>
      <c r="H78" s="49"/>
      <c r="I78" s="49"/>
      <c r="J78" s="49"/>
      <c r="K78" s="49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82" spans="1:63" s="2" customFormat="1" ht="6.95" customHeight="1">
      <c r="A82" s="35"/>
      <c r="B82" s="50"/>
      <c r="C82" s="51"/>
      <c r="D82" s="51"/>
      <c r="E82" s="51"/>
      <c r="F82" s="51"/>
      <c r="G82" s="51"/>
      <c r="H82" s="51"/>
      <c r="I82" s="51"/>
      <c r="J82" s="51"/>
      <c r="K82" s="51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3" s="2" customFormat="1" ht="24.95" customHeight="1">
      <c r="A83" s="35"/>
      <c r="B83" s="36"/>
      <c r="C83" s="24" t="s">
        <v>130</v>
      </c>
      <c r="D83" s="37"/>
      <c r="E83" s="37"/>
      <c r="F83" s="37"/>
      <c r="G83" s="37"/>
      <c r="H83" s="37"/>
      <c r="I83" s="37"/>
      <c r="J83" s="37"/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3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0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3" s="2" customFormat="1" ht="12" customHeight="1">
      <c r="A85" s="35"/>
      <c r="B85" s="36"/>
      <c r="C85" s="30" t="s">
        <v>16</v>
      </c>
      <c r="D85" s="37"/>
      <c r="E85" s="37"/>
      <c r="F85" s="37"/>
      <c r="G85" s="37"/>
      <c r="H85" s="37"/>
      <c r="I85" s="37"/>
      <c r="J85" s="37"/>
      <c r="K85" s="37"/>
      <c r="L85" s="10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3" s="2" customFormat="1" ht="16.5" customHeight="1">
      <c r="A86" s="35"/>
      <c r="B86" s="36"/>
      <c r="C86" s="37"/>
      <c r="D86" s="37"/>
      <c r="E86" s="373" t="str">
        <f>E7</f>
        <v>UHK-Objekt E-Stavební úpravy pracoviště centra terénní archeologie - 1. Etapa</v>
      </c>
      <c r="F86" s="374"/>
      <c r="G86" s="374"/>
      <c r="H86" s="374"/>
      <c r="I86" s="37"/>
      <c r="J86" s="37"/>
      <c r="K86" s="37"/>
      <c r="L86" s="10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3" s="2" customFormat="1" ht="12" customHeight="1">
      <c r="A87" s="35"/>
      <c r="B87" s="36"/>
      <c r="C87" s="30" t="s">
        <v>112</v>
      </c>
      <c r="D87" s="37"/>
      <c r="E87" s="37"/>
      <c r="F87" s="37"/>
      <c r="G87" s="37"/>
      <c r="H87" s="37"/>
      <c r="I87" s="37"/>
      <c r="J87" s="37"/>
      <c r="K87" s="37"/>
      <c r="L87" s="10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3" s="2" customFormat="1" ht="16.5" customHeight="1">
      <c r="A88" s="35"/>
      <c r="B88" s="36"/>
      <c r="C88" s="37"/>
      <c r="D88" s="37"/>
      <c r="E88" s="330" t="str">
        <f>E9</f>
        <v>SO 01.1c - Stavební část - nábytek</v>
      </c>
      <c r="F88" s="375"/>
      <c r="G88" s="375"/>
      <c r="H88" s="375"/>
      <c r="I88" s="37"/>
      <c r="J88" s="37"/>
      <c r="K88" s="37"/>
      <c r="L88" s="10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3" s="2" customFormat="1" ht="6.9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10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3" s="2" customFormat="1" ht="12" customHeight="1">
      <c r="A90" s="35"/>
      <c r="B90" s="36"/>
      <c r="C90" s="30" t="s">
        <v>21</v>
      </c>
      <c r="D90" s="37"/>
      <c r="E90" s="37"/>
      <c r="F90" s="28" t="str">
        <f>F12</f>
        <v>Hradec Králové</v>
      </c>
      <c r="G90" s="37"/>
      <c r="H90" s="37"/>
      <c r="I90" s="30" t="s">
        <v>23</v>
      </c>
      <c r="J90" s="60" t="str">
        <f>IF(J12="","",J12)</f>
        <v>22. 6. 2022</v>
      </c>
      <c r="K90" s="37"/>
      <c r="L90" s="107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3" s="2" customFormat="1" ht="6.9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107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3" s="2" customFormat="1" ht="25.7" customHeight="1">
      <c r="A92" s="35"/>
      <c r="B92" s="36"/>
      <c r="C92" s="30" t="s">
        <v>25</v>
      </c>
      <c r="D92" s="37"/>
      <c r="E92" s="37"/>
      <c r="F92" s="28" t="str">
        <f>E15</f>
        <v>Univerzita Hradec Králové</v>
      </c>
      <c r="G92" s="37"/>
      <c r="H92" s="37"/>
      <c r="I92" s="30" t="s">
        <v>31</v>
      </c>
      <c r="J92" s="33" t="str">
        <f>E21</f>
        <v>Fplan projekty a stavby s. r. o.</v>
      </c>
      <c r="K92" s="37"/>
      <c r="L92" s="107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63" s="2" customFormat="1" ht="15.2" customHeight="1">
      <c r="A93" s="35"/>
      <c r="B93" s="36"/>
      <c r="C93" s="30" t="s">
        <v>29</v>
      </c>
      <c r="D93" s="37"/>
      <c r="E93" s="37"/>
      <c r="F93" s="28" t="str">
        <f>IF(E18="","",E18)</f>
        <v>Vyplň údaj</v>
      </c>
      <c r="G93" s="37"/>
      <c r="H93" s="37"/>
      <c r="I93" s="30" t="s">
        <v>34</v>
      </c>
      <c r="J93" s="33" t="str">
        <f>E24</f>
        <v xml:space="preserve"> </v>
      </c>
      <c r="K93" s="37"/>
      <c r="L93" s="107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63" s="2" customFormat="1" ht="10.3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107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63" s="11" customFormat="1" ht="29.25" customHeight="1">
      <c r="A95" s="147"/>
      <c r="B95" s="148"/>
      <c r="C95" s="149" t="s">
        <v>131</v>
      </c>
      <c r="D95" s="150" t="s">
        <v>57</v>
      </c>
      <c r="E95" s="150" t="s">
        <v>53</v>
      </c>
      <c r="F95" s="150" t="s">
        <v>54</v>
      </c>
      <c r="G95" s="150" t="s">
        <v>132</v>
      </c>
      <c r="H95" s="150" t="s">
        <v>133</v>
      </c>
      <c r="I95" s="150" t="s">
        <v>134</v>
      </c>
      <c r="J95" s="150" t="s">
        <v>116</v>
      </c>
      <c r="K95" s="151" t="s">
        <v>135</v>
      </c>
      <c r="L95" s="152"/>
      <c r="M95" s="69" t="s">
        <v>19</v>
      </c>
      <c r="N95" s="70" t="s">
        <v>42</v>
      </c>
      <c r="O95" s="70" t="s">
        <v>136</v>
      </c>
      <c r="P95" s="70" t="s">
        <v>137</v>
      </c>
      <c r="Q95" s="70" t="s">
        <v>138</v>
      </c>
      <c r="R95" s="70" t="s">
        <v>139</v>
      </c>
      <c r="S95" s="70" t="s">
        <v>140</v>
      </c>
      <c r="T95" s="71" t="s">
        <v>141</v>
      </c>
      <c r="U95" s="147"/>
      <c r="V95" s="147"/>
      <c r="W95" s="147"/>
      <c r="X95" s="147"/>
      <c r="Y95" s="147"/>
      <c r="Z95" s="147"/>
      <c r="AA95" s="147"/>
      <c r="AB95" s="147"/>
      <c r="AC95" s="147"/>
      <c r="AD95" s="147"/>
      <c r="AE95" s="147"/>
    </row>
    <row r="96" spans="1:63" s="2" customFormat="1" ht="22.9" customHeight="1">
      <c r="A96" s="35"/>
      <c r="B96" s="36"/>
      <c r="C96" s="76" t="s">
        <v>142</v>
      </c>
      <c r="D96" s="37"/>
      <c r="E96" s="37"/>
      <c r="F96" s="37"/>
      <c r="G96" s="37"/>
      <c r="H96" s="37"/>
      <c r="I96" s="37"/>
      <c r="J96" s="153">
        <f>BK96</f>
        <v>0</v>
      </c>
      <c r="K96" s="37"/>
      <c r="L96" s="40"/>
      <c r="M96" s="72"/>
      <c r="N96" s="154"/>
      <c r="O96" s="73"/>
      <c r="P96" s="155">
        <f>P97+P171+P258+P263</f>
        <v>0</v>
      </c>
      <c r="Q96" s="73"/>
      <c r="R96" s="155">
        <f>R97+R171+R258+R263</f>
        <v>0</v>
      </c>
      <c r="S96" s="73"/>
      <c r="T96" s="156">
        <f>T97+T171+T258+T263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71</v>
      </c>
      <c r="AU96" s="18" t="s">
        <v>117</v>
      </c>
      <c r="BK96" s="157">
        <f>BK97+BK171+BK258+BK263</f>
        <v>0</v>
      </c>
    </row>
    <row r="97" spans="1:65" s="12" customFormat="1" ht="25.9" customHeight="1">
      <c r="B97" s="158"/>
      <c r="C97" s="159"/>
      <c r="D97" s="160" t="s">
        <v>71</v>
      </c>
      <c r="E97" s="161" t="s">
        <v>1282</v>
      </c>
      <c r="F97" s="161" t="s">
        <v>1283</v>
      </c>
      <c r="G97" s="159"/>
      <c r="H97" s="159"/>
      <c r="I97" s="162"/>
      <c r="J97" s="163">
        <f>BK97</f>
        <v>0</v>
      </c>
      <c r="K97" s="159"/>
      <c r="L97" s="164"/>
      <c r="M97" s="165"/>
      <c r="N97" s="166"/>
      <c r="O97" s="166"/>
      <c r="P97" s="167">
        <f>P98+P123+P128+P145+P161+P169</f>
        <v>0</v>
      </c>
      <c r="Q97" s="166"/>
      <c r="R97" s="167">
        <f>R98+R123+R128+R145+R161+R169</f>
        <v>0</v>
      </c>
      <c r="S97" s="166"/>
      <c r="T97" s="168">
        <f>T98+T123+T128+T145+T161+T169</f>
        <v>0</v>
      </c>
      <c r="AR97" s="169" t="s">
        <v>80</v>
      </c>
      <c r="AT97" s="170" t="s">
        <v>71</v>
      </c>
      <c r="AU97" s="170" t="s">
        <v>72</v>
      </c>
      <c r="AY97" s="169" t="s">
        <v>145</v>
      </c>
      <c r="BK97" s="171">
        <f>BK98+BK123+BK128+BK145+BK161+BK169</f>
        <v>0</v>
      </c>
    </row>
    <row r="98" spans="1:65" s="12" customFormat="1" ht="22.9" customHeight="1">
      <c r="B98" s="158"/>
      <c r="C98" s="159"/>
      <c r="D98" s="160" t="s">
        <v>71</v>
      </c>
      <c r="E98" s="172" t="s">
        <v>713</v>
      </c>
      <c r="F98" s="172" t="s">
        <v>1284</v>
      </c>
      <c r="G98" s="159"/>
      <c r="H98" s="159"/>
      <c r="I98" s="162"/>
      <c r="J98" s="173">
        <f>BK98</f>
        <v>0</v>
      </c>
      <c r="K98" s="159"/>
      <c r="L98" s="164"/>
      <c r="M98" s="165"/>
      <c r="N98" s="166"/>
      <c r="O98" s="166"/>
      <c r="P98" s="167">
        <f>SUM(P99:P122)</f>
        <v>0</v>
      </c>
      <c r="Q98" s="166"/>
      <c r="R98" s="167">
        <f>SUM(R99:R122)</f>
        <v>0</v>
      </c>
      <c r="S98" s="166"/>
      <c r="T98" s="168">
        <f>SUM(T99:T122)</f>
        <v>0</v>
      </c>
      <c r="AR98" s="169" t="s">
        <v>80</v>
      </c>
      <c r="AT98" s="170" t="s">
        <v>71</v>
      </c>
      <c r="AU98" s="170" t="s">
        <v>80</v>
      </c>
      <c r="AY98" s="169" t="s">
        <v>145</v>
      </c>
      <c r="BK98" s="171">
        <f>SUM(BK99:BK122)</f>
        <v>0</v>
      </c>
    </row>
    <row r="99" spans="1:65" s="2" customFormat="1" ht="16.5" customHeight="1">
      <c r="A99" s="35"/>
      <c r="B99" s="36"/>
      <c r="C99" s="174" t="s">
        <v>80</v>
      </c>
      <c r="D99" s="174" t="s">
        <v>148</v>
      </c>
      <c r="E99" s="175" t="s">
        <v>1285</v>
      </c>
      <c r="F99" s="176" t="s">
        <v>1286</v>
      </c>
      <c r="G99" s="177" t="s">
        <v>949</v>
      </c>
      <c r="H99" s="178">
        <v>2</v>
      </c>
      <c r="I99" s="179"/>
      <c r="J99" s="180">
        <f t="shared" ref="J99:J122" si="0">ROUND(I99*H99,2)</f>
        <v>0</v>
      </c>
      <c r="K99" s="176" t="s">
        <v>19</v>
      </c>
      <c r="L99" s="40"/>
      <c r="M99" s="181" t="s">
        <v>19</v>
      </c>
      <c r="N99" s="182" t="s">
        <v>43</v>
      </c>
      <c r="O99" s="65"/>
      <c r="P99" s="183">
        <f t="shared" ref="P99:P122" si="1">O99*H99</f>
        <v>0</v>
      </c>
      <c r="Q99" s="183">
        <v>0</v>
      </c>
      <c r="R99" s="183">
        <f t="shared" ref="R99:R122" si="2">Q99*H99</f>
        <v>0</v>
      </c>
      <c r="S99" s="183">
        <v>0</v>
      </c>
      <c r="T99" s="184">
        <f t="shared" ref="T99:T122" si="3"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5" t="s">
        <v>152</v>
      </c>
      <c r="AT99" s="185" t="s">
        <v>148</v>
      </c>
      <c r="AU99" s="185" t="s">
        <v>82</v>
      </c>
      <c r="AY99" s="18" t="s">
        <v>145</v>
      </c>
      <c r="BE99" s="186">
        <f t="shared" ref="BE99:BE122" si="4">IF(N99="základní",J99,0)</f>
        <v>0</v>
      </c>
      <c r="BF99" s="186">
        <f t="shared" ref="BF99:BF122" si="5">IF(N99="snížená",J99,0)</f>
        <v>0</v>
      </c>
      <c r="BG99" s="186">
        <f t="shared" ref="BG99:BG122" si="6">IF(N99="zákl. přenesená",J99,0)</f>
        <v>0</v>
      </c>
      <c r="BH99" s="186">
        <f t="shared" ref="BH99:BH122" si="7">IF(N99="sníž. přenesená",J99,0)</f>
        <v>0</v>
      </c>
      <c r="BI99" s="186">
        <f t="shared" ref="BI99:BI122" si="8">IF(N99="nulová",J99,0)</f>
        <v>0</v>
      </c>
      <c r="BJ99" s="18" t="s">
        <v>80</v>
      </c>
      <c r="BK99" s="186">
        <f t="shared" ref="BK99:BK122" si="9">ROUND(I99*H99,2)</f>
        <v>0</v>
      </c>
      <c r="BL99" s="18" t="s">
        <v>152</v>
      </c>
      <c r="BM99" s="185" t="s">
        <v>82</v>
      </c>
    </row>
    <row r="100" spans="1:65" s="2" customFormat="1" ht="16.5" customHeight="1">
      <c r="A100" s="35"/>
      <c r="B100" s="36"/>
      <c r="C100" s="174" t="s">
        <v>82</v>
      </c>
      <c r="D100" s="174" t="s">
        <v>148</v>
      </c>
      <c r="E100" s="175" t="s">
        <v>1287</v>
      </c>
      <c r="F100" s="176" t="s">
        <v>1288</v>
      </c>
      <c r="G100" s="177" t="s">
        <v>949</v>
      </c>
      <c r="H100" s="178">
        <v>2</v>
      </c>
      <c r="I100" s="179"/>
      <c r="J100" s="180">
        <f t="shared" si="0"/>
        <v>0</v>
      </c>
      <c r="K100" s="176" t="s">
        <v>19</v>
      </c>
      <c r="L100" s="40"/>
      <c r="M100" s="181" t="s">
        <v>19</v>
      </c>
      <c r="N100" s="182" t="s">
        <v>43</v>
      </c>
      <c r="O100" s="65"/>
      <c r="P100" s="183">
        <f t="shared" si="1"/>
        <v>0</v>
      </c>
      <c r="Q100" s="183">
        <v>0</v>
      </c>
      <c r="R100" s="183">
        <f t="shared" si="2"/>
        <v>0</v>
      </c>
      <c r="S100" s="183">
        <v>0</v>
      </c>
      <c r="T100" s="184">
        <f t="shared" si="3"/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5" t="s">
        <v>152</v>
      </c>
      <c r="AT100" s="185" t="s">
        <v>148</v>
      </c>
      <c r="AU100" s="185" t="s">
        <v>82</v>
      </c>
      <c r="AY100" s="18" t="s">
        <v>145</v>
      </c>
      <c r="BE100" s="186">
        <f t="shared" si="4"/>
        <v>0</v>
      </c>
      <c r="BF100" s="186">
        <f t="shared" si="5"/>
        <v>0</v>
      </c>
      <c r="BG100" s="186">
        <f t="shared" si="6"/>
        <v>0</v>
      </c>
      <c r="BH100" s="186">
        <f t="shared" si="7"/>
        <v>0</v>
      </c>
      <c r="BI100" s="186">
        <f t="shared" si="8"/>
        <v>0</v>
      </c>
      <c r="BJ100" s="18" t="s">
        <v>80</v>
      </c>
      <c r="BK100" s="186">
        <f t="shared" si="9"/>
        <v>0</v>
      </c>
      <c r="BL100" s="18" t="s">
        <v>152</v>
      </c>
      <c r="BM100" s="185" t="s">
        <v>152</v>
      </c>
    </row>
    <row r="101" spans="1:65" s="2" customFormat="1" ht="16.5" customHeight="1">
      <c r="A101" s="35"/>
      <c r="B101" s="36"/>
      <c r="C101" s="174" t="s">
        <v>163</v>
      </c>
      <c r="D101" s="174" t="s">
        <v>148</v>
      </c>
      <c r="E101" s="175" t="s">
        <v>1285</v>
      </c>
      <c r="F101" s="176" t="s">
        <v>1286</v>
      </c>
      <c r="G101" s="177" t="s">
        <v>949</v>
      </c>
      <c r="H101" s="178">
        <v>2</v>
      </c>
      <c r="I101" s="179"/>
      <c r="J101" s="180">
        <f t="shared" si="0"/>
        <v>0</v>
      </c>
      <c r="K101" s="176" t="s">
        <v>19</v>
      </c>
      <c r="L101" s="40"/>
      <c r="M101" s="181" t="s">
        <v>19</v>
      </c>
      <c r="N101" s="182" t="s">
        <v>43</v>
      </c>
      <c r="O101" s="65"/>
      <c r="P101" s="183">
        <f t="shared" si="1"/>
        <v>0</v>
      </c>
      <c r="Q101" s="183">
        <v>0</v>
      </c>
      <c r="R101" s="183">
        <f t="shared" si="2"/>
        <v>0</v>
      </c>
      <c r="S101" s="183">
        <v>0</v>
      </c>
      <c r="T101" s="184">
        <f t="shared" si="3"/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5" t="s">
        <v>152</v>
      </c>
      <c r="AT101" s="185" t="s">
        <v>148</v>
      </c>
      <c r="AU101" s="185" t="s">
        <v>82</v>
      </c>
      <c r="AY101" s="18" t="s">
        <v>145</v>
      </c>
      <c r="BE101" s="186">
        <f t="shared" si="4"/>
        <v>0</v>
      </c>
      <c r="BF101" s="186">
        <f t="shared" si="5"/>
        <v>0</v>
      </c>
      <c r="BG101" s="186">
        <f t="shared" si="6"/>
        <v>0</v>
      </c>
      <c r="BH101" s="186">
        <f t="shared" si="7"/>
        <v>0</v>
      </c>
      <c r="BI101" s="186">
        <f t="shared" si="8"/>
        <v>0</v>
      </c>
      <c r="BJ101" s="18" t="s">
        <v>80</v>
      </c>
      <c r="BK101" s="186">
        <f t="shared" si="9"/>
        <v>0</v>
      </c>
      <c r="BL101" s="18" t="s">
        <v>152</v>
      </c>
      <c r="BM101" s="185" t="s">
        <v>191</v>
      </c>
    </row>
    <row r="102" spans="1:65" s="2" customFormat="1" ht="16.5" customHeight="1">
      <c r="A102" s="35"/>
      <c r="B102" s="36"/>
      <c r="C102" s="174" t="s">
        <v>152</v>
      </c>
      <c r="D102" s="174" t="s">
        <v>148</v>
      </c>
      <c r="E102" s="175" t="s">
        <v>1289</v>
      </c>
      <c r="F102" s="176" t="s">
        <v>1290</v>
      </c>
      <c r="G102" s="177" t="s">
        <v>949</v>
      </c>
      <c r="H102" s="178">
        <v>2</v>
      </c>
      <c r="I102" s="179"/>
      <c r="J102" s="180">
        <f t="shared" si="0"/>
        <v>0</v>
      </c>
      <c r="K102" s="176" t="s">
        <v>19</v>
      </c>
      <c r="L102" s="40"/>
      <c r="M102" s="181" t="s">
        <v>19</v>
      </c>
      <c r="N102" s="182" t="s">
        <v>43</v>
      </c>
      <c r="O102" s="65"/>
      <c r="P102" s="183">
        <f t="shared" si="1"/>
        <v>0</v>
      </c>
      <c r="Q102" s="183">
        <v>0</v>
      </c>
      <c r="R102" s="183">
        <f t="shared" si="2"/>
        <v>0</v>
      </c>
      <c r="S102" s="183">
        <v>0</v>
      </c>
      <c r="T102" s="184">
        <f t="shared" si="3"/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5" t="s">
        <v>152</v>
      </c>
      <c r="AT102" s="185" t="s">
        <v>148</v>
      </c>
      <c r="AU102" s="185" t="s">
        <v>82</v>
      </c>
      <c r="AY102" s="18" t="s">
        <v>145</v>
      </c>
      <c r="BE102" s="186">
        <f t="shared" si="4"/>
        <v>0</v>
      </c>
      <c r="BF102" s="186">
        <f t="shared" si="5"/>
        <v>0</v>
      </c>
      <c r="BG102" s="186">
        <f t="shared" si="6"/>
        <v>0</v>
      </c>
      <c r="BH102" s="186">
        <f t="shared" si="7"/>
        <v>0</v>
      </c>
      <c r="BI102" s="186">
        <f t="shared" si="8"/>
        <v>0</v>
      </c>
      <c r="BJ102" s="18" t="s">
        <v>80</v>
      </c>
      <c r="BK102" s="186">
        <f t="shared" si="9"/>
        <v>0</v>
      </c>
      <c r="BL102" s="18" t="s">
        <v>152</v>
      </c>
      <c r="BM102" s="185" t="s">
        <v>211</v>
      </c>
    </row>
    <row r="103" spans="1:65" s="2" customFormat="1" ht="16.5" customHeight="1">
      <c r="A103" s="35"/>
      <c r="B103" s="36"/>
      <c r="C103" s="174" t="s">
        <v>184</v>
      </c>
      <c r="D103" s="174" t="s">
        <v>148</v>
      </c>
      <c r="E103" s="175" t="s">
        <v>1291</v>
      </c>
      <c r="F103" s="176" t="s">
        <v>1292</v>
      </c>
      <c r="G103" s="177" t="s">
        <v>949</v>
      </c>
      <c r="H103" s="178">
        <v>2</v>
      </c>
      <c r="I103" s="179"/>
      <c r="J103" s="180">
        <f t="shared" si="0"/>
        <v>0</v>
      </c>
      <c r="K103" s="176" t="s">
        <v>19</v>
      </c>
      <c r="L103" s="40"/>
      <c r="M103" s="181" t="s">
        <v>19</v>
      </c>
      <c r="N103" s="182" t="s">
        <v>43</v>
      </c>
      <c r="O103" s="65"/>
      <c r="P103" s="183">
        <f t="shared" si="1"/>
        <v>0</v>
      </c>
      <c r="Q103" s="183">
        <v>0</v>
      </c>
      <c r="R103" s="183">
        <f t="shared" si="2"/>
        <v>0</v>
      </c>
      <c r="S103" s="183">
        <v>0</v>
      </c>
      <c r="T103" s="184">
        <f t="shared" si="3"/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5" t="s">
        <v>152</v>
      </c>
      <c r="AT103" s="185" t="s">
        <v>148</v>
      </c>
      <c r="AU103" s="185" t="s">
        <v>82</v>
      </c>
      <c r="AY103" s="18" t="s">
        <v>145</v>
      </c>
      <c r="BE103" s="186">
        <f t="shared" si="4"/>
        <v>0</v>
      </c>
      <c r="BF103" s="186">
        <f t="shared" si="5"/>
        <v>0</v>
      </c>
      <c r="BG103" s="186">
        <f t="shared" si="6"/>
        <v>0</v>
      </c>
      <c r="BH103" s="186">
        <f t="shared" si="7"/>
        <v>0</v>
      </c>
      <c r="BI103" s="186">
        <f t="shared" si="8"/>
        <v>0</v>
      </c>
      <c r="BJ103" s="18" t="s">
        <v>80</v>
      </c>
      <c r="BK103" s="186">
        <f t="shared" si="9"/>
        <v>0</v>
      </c>
      <c r="BL103" s="18" t="s">
        <v>152</v>
      </c>
      <c r="BM103" s="185" t="s">
        <v>223</v>
      </c>
    </row>
    <row r="104" spans="1:65" s="2" customFormat="1" ht="16.5" customHeight="1">
      <c r="A104" s="35"/>
      <c r="B104" s="36"/>
      <c r="C104" s="174" t="s">
        <v>191</v>
      </c>
      <c r="D104" s="174" t="s">
        <v>148</v>
      </c>
      <c r="E104" s="175" t="s">
        <v>1293</v>
      </c>
      <c r="F104" s="176" t="s">
        <v>1294</v>
      </c>
      <c r="G104" s="177" t="s">
        <v>949</v>
      </c>
      <c r="H104" s="178">
        <v>2</v>
      </c>
      <c r="I104" s="179"/>
      <c r="J104" s="180">
        <f t="shared" si="0"/>
        <v>0</v>
      </c>
      <c r="K104" s="176" t="s">
        <v>19</v>
      </c>
      <c r="L104" s="40"/>
      <c r="M104" s="181" t="s">
        <v>19</v>
      </c>
      <c r="N104" s="182" t="s">
        <v>43</v>
      </c>
      <c r="O104" s="65"/>
      <c r="P104" s="183">
        <f t="shared" si="1"/>
        <v>0</v>
      </c>
      <c r="Q104" s="183">
        <v>0</v>
      </c>
      <c r="R104" s="183">
        <f t="shared" si="2"/>
        <v>0</v>
      </c>
      <c r="S104" s="183">
        <v>0</v>
      </c>
      <c r="T104" s="184">
        <f t="shared" si="3"/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5" t="s">
        <v>152</v>
      </c>
      <c r="AT104" s="185" t="s">
        <v>148</v>
      </c>
      <c r="AU104" s="185" t="s">
        <v>82</v>
      </c>
      <c r="AY104" s="18" t="s">
        <v>145</v>
      </c>
      <c r="BE104" s="186">
        <f t="shared" si="4"/>
        <v>0</v>
      </c>
      <c r="BF104" s="186">
        <f t="shared" si="5"/>
        <v>0</v>
      </c>
      <c r="BG104" s="186">
        <f t="shared" si="6"/>
        <v>0</v>
      </c>
      <c r="BH104" s="186">
        <f t="shared" si="7"/>
        <v>0</v>
      </c>
      <c r="BI104" s="186">
        <f t="shared" si="8"/>
        <v>0</v>
      </c>
      <c r="BJ104" s="18" t="s">
        <v>80</v>
      </c>
      <c r="BK104" s="186">
        <f t="shared" si="9"/>
        <v>0</v>
      </c>
      <c r="BL104" s="18" t="s">
        <v>152</v>
      </c>
      <c r="BM104" s="185" t="s">
        <v>238</v>
      </c>
    </row>
    <row r="105" spans="1:65" s="2" customFormat="1" ht="16.5" customHeight="1">
      <c r="A105" s="35"/>
      <c r="B105" s="36"/>
      <c r="C105" s="174" t="s">
        <v>200</v>
      </c>
      <c r="D105" s="174" t="s">
        <v>148</v>
      </c>
      <c r="E105" s="175" t="s">
        <v>1295</v>
      </c>
      <c r="F105" s="176" t="s">
        <v>1296</v>
      </c>
      <c r="G105" s="177" t="s">
        <v>949</v>
      </c>
      <c r="H105" s="178">
        <v>0.98</v>
      </c>
      <c r="I105" s="179"/>
      <c r="J105" s="180">
        <f t="shared" si="0"/>
        <v>0</v>
      </c>
      <c r="K105" s="176" t="s">
        <v>19</v>
      </c>
      <c r="L105" s="40"/>
      <c r="M105" s="181" t="s">
        <v>19</v>
      </c>
      <c r="N105" s="182" t="s">
        <v>43</v>
      </c>
      <c r="O105" s="65"/>
      <c r="P105" s="183">
        <f t="shared" si="1"/>
        <v>0</v>
      </c>
      <c r="Q105" s="183">
        <v>0</v>
      </c>
      <c r="R105" s="183">
        <f t="shared" si="2"/>
        <v>0</v>
      </c>
      <c r="S105" s="183">
        <v>0</v>
      </c>
      <c r="T105" s="184">
        <f t="shared" si="3"/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5" t="s">
        <v>152</v>
      </c>
      <c r="AT105" s="185" t="s">
        <v>148</v>
      </c>
      <c r="AU105" s="185" t="s">
        <v>82</v>
      </c>
      <c r="AY105" s="18" t="s">
        <v>145</v>
      </c>
      <c r="BE105" s="186">
        <f t="shared" si="4"/>
        <v>0</v>
      </c>
      <c r="BF105" s="186">
        <f t="shared" si="5"/>
        <v>0</v>
      </c>
      <c r="BG105" s="186">
        <f t="shared" si="6"/>
        <v>0</v>
      </c>
      <c r="BH105" s="186">
        <f t="shared" si="7"/>
        <v>0</v>
      </c>
      <c r="BI105" s="186">
        <f t="shared" si="8"/>
        <v>0</v>
      </c>
      <c r="BJ105" s="18" t="s">
        <v>80</v>
      </c>
      <c r="BK105" s="186">
        <f t="shared" si="9"/>
        <v>0</v>
      </c>
      <c r="BL105" s="18" t="s">
        <v>152</v>
      </c>
      <c r="BM105" s="185" t="s">
        <v>254</v>
      </c>
    </row>
    <row r="106" spans="1:65" s="2" customFormat="1" ht="16.5" customHeight="1">
      <c r="A106" s="35"/>
      <c r="B106" s="36"/>
      <c r="C106" s="174" t="s">
        <v>211</v>
      </c>
      <c r="D106" s="174" t="s">
        <v>148</v>
      </c>
      <c r="E106" s="175" t="s">
        <v>1295</v>
      </c>
      <c r="F106" s="176" t="s">
        <v>1296</v>
      </c>
      <c r="G106" s="177" t="s">
        <v>949</v>
      </c>
      <c r="H106" s="178">
        <v>0.98</v>
      </c>
      <c r="I106" s="179"/>
      <c r="J106" s="180">
        <f t="shared" si="0"/>
        <v>0</v>
      </c>
      <c r="K106" s="176" t="s">
        <v>19</v>
      </c>
      <c r="L106" s="40"/>
      <c r="M106" s="181" t="s">
        <v>19</v>
      </c>
      <c r="N106" s="182" t="s">
        <v>43</v>
      </c>
      <c r="O106" s="65"/>
      <c r="P106" s="183">
        <f t="shared" si="1"/>
        <v>0</v>
      </c>
      <c r="Q106" s="183">
        <v>0</v>
      </c>
      <c r="R106" s="183">
        <f t="shared" si="2"/>
        <v>0</v>
      </c>
      <c r="S106" s="183">
        <v>0</v>
      </c>
      <c r="T106" s="184">
        <f t="shared" si="3"/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5" t="s">
        <v>152</v>
      </c>
      <c r="AT106" s="185" t="s">
        <v>148</v>
      </c>
      <c r="AU106" s="185" t="s">
        <v>82</v>
      </c>
      <c r="AY106" s="18" t="s">
        <v>145</v>
      </c>
      <c r="BE106" s="186">
        <f t="shared" si="4"/>
        <v>0</v>
      </c>
      <c r="BF106" s="186">
        <f t="shared" si="5"/>
        <v>0</v>
      </c>
      <c r="BG106" s="186">
        <f t="shared" si="6"/>
        <v>0</v>
      </c>
      <c r="BH106" s="186">
        <f t="shared" si="7"/>
        <v>0</v>
      </c>
      <c r="BI106" s="186">
        <f t="shared" si="8"/>
        <v>0</v>
      </c>
      <c r="BJ106" s="18" t="s">
        <v>80</v>
      </c>
      <c r="BK106" s="186">
        <f t="shared" si="9"/>
        <v>0</v>
      </c>
      <c r="BL106" s="18" t="s">
        <v>152</v>
      </c>
      <c r="BM106" s="185" t="s">
        <v>265</v>
      </c>
    </row>
    <row r="107" spans="1:65" s="2" customFormat="1" ht="16.5" customHeight="1">
      <c r="A107" s="35"/>
      <c r="B107" s="36"/>
      <c r="C107" s="174" t="s">
        <v>146</v>
      </c>
      <c r="D107" s="174" t="s">
        <v>148</v>
      </c>
      <c r="E107" s="175" t="s">
        <v>1297</v>
      </c>
      <c r="F107" s="176" t="s">
        <v>1298</v>
      </c>
      <c r="G107" s="177" t="s">
        <v>949</v>
      </c>
      <c r="H107" s="178">
        <v>3.02</v>
      </c>
      <c r="I107" s="179"/>
      <c r="J107" s="180">
        <f t="shared" si="0"/>
        <v>0</v>
      </c>
      <c r="K107" s="176" t="s">
        <v>19</v>
      </c>
      <c r="L107" s="40"/>
      <c r="M107" s="181" t="s">
        <v>19</v>
      </c>
      <c r="N107" s="182" t="s">
        <v>43</v>
      </c>
      <c r="O107" s="65"/>
      <c r="P107" s="183">
        <f t="shared" si="1"/>
        <v>0</v>
      </c>
      <c r="Q107" s="183">
        <v>0</v>
      </c>
      <c r="R107" s="183">
        <f t="shared" si="2"/>
        <v>0</v>
      </c>
      <c r="S107" s="183">
        <v>0</v>
      </c>
      <c r="T107" s="184">
        <f t="shared" si="3"/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5" t="s">
        <v>152</v>
      </c>
      <c r="AT107" s="185" t="s">
        <v>148</v>
      </c>
      <c r="AU107" s="185" t="s">
        <v>82</v>
      </c>
      <c r="AY107" s="18" t="s">
        <v>145</v>
      </c>
      <c r="BE107" s="186">
        <f t="shared" si="4"/>
        <v>0</v>
      </c>
      <c r="BF107" s="186">
        <f t="shared" si="5"/>
        <v>0</v>
      </c>
      <c r="BG107" s="186">
        <f t="shared" si="6"/>
        <v>0</v>
      </c>
      <c r="BH107" s="186">
        <f t="shared" si="7"/>
        <v>0</v>
      </c>
      <c r="BI107" s="186">
        <f t="shared" si="8"/>
        <v>0</v>
      </c>
      <c r="BJ107" s="18" t="s">
        <v>80</v>
      </c>
      <c r="BK107" s="186">
        <f t="shared" si="9"/>
        <v>0</v>
      </c>
      <c r="BL107" s="18" t="s">
        <v>152</v>
      </c>
      <c r="BM107" s="185" t="s">
        <v>281</v>
      </c>
    </row>
    <row r="108" spans="1:65" s="2" customFormat="1" ht="16.5" customHeight="1">
      <c r="A108" s="35"/>
      <c r="B108" s="36"/>
      <c r="C108" s="174" t="s">
        <v>223</v>
      </c>
      <c r="D108" s="174" t="s">
        <v>148</v>
      </c>
      <c r="E108" s="175" t="s">
        <v>1299</v>
      </c>
      <c r="F108" s="176" t="s">
        <v>1300</v>
      </c>
      <c r="G108" s="177" t="s">
        <v>949</v>
      </c>
      <c r="H108" s="178">
        <v>1.88</v>
      </c>
      <c r="I108" s="179"/>
      <c r="J108" s="180">
        <f t="shared" si="0"/>
        <v>0</v>
      </c>
      <c r="K108" s="176" t="s">
        <v>19</v>
      </c>
      <c r="L108" s="40"/>
      <c r="M108" s="181" t="s">
        <v>19</v>
      </c>
      <c r="N108" s="182" t="s">
        <v>43</v>
      </c>
      <c r="O108" s="65"/>
      <c r="P108" s="183">
        <f t="shared" si="1"/>
        <v>0</v>
      </c>
      <c r="Q108" s="183">
        <v>0</v>
      </c>
      <c r="R108" s="183">
        <f t="shared" si="2"/>
        <v>0</v>
      </c>
      <c r="S108" s="183">
        <v>0</v>
      </c>
      <c r="T108" s="184">
        <f t="shared" si="3"/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5" t="s">
        <v>152</v>
      </c>
      <c r="AT108" s="185" t="s">
        <v>148</v>
      </c>
      <c r="AU108" s="185" t="s">
        <v>82</v>
      </c>
      <c r="AY108" s="18" t="s">
        <v>145</v>
      </c>
      <c r="BE108" s="186">
        <f t="shared" si="4"/>
        <v>0</v>
      </c>
      <c r="BF108" s="186">
        <f t="shared" si="5"/>
        <v>0</v>
      </c>
      <c r="BG108" s="186">
        <f t="shared" si="6"/>
        <v>0</v>
      </c>
      <c r="BH108" s="186">
        <f t="shared" si="7"/>
        <v>0</v>
      </c>
      <c r="BI108" s="186">
        <f t="shared" si="8"/>
        <v>0</v>
      </c>
      <c r="BJ108" s="18" t="s">
        <v>80</v>
      </c>
      <c r="BK108" s="186">
        <f t="shared" si="9"/>
        <v>0</v>
      </c>
      <c r="BL108" s="18" t="s">
        <v>152</v>
      </c>
      <c r="BM108" s="185" t="s">
        <v>299</v>
      </c>
    </row>
    <row r="109" spans="1:65" s="2" customFormat="1" ht="16.5" customHeight="1">
      <c r="A109" s="35"/>
      <c r="B109" s="36"/>
      <c r="C109" s="174" t="s">
        <v>230</v>
      </c>
      <c r="D109" s="174" t="s">
        <v>148</v>
      </c>
      <c r="E109" s="175" t="s">
        <v>1297</v>
      </c>
      <c r="F109" s="176" t="s">
        <v>1298</v>
      </c>
      <c r="G109" s="177" t="s">
        <v>949</v>
      </c>
      <c r="H109" s="178">
        <v>3.02</v>
      </c>
      <c r="I109" s="179"/>
      <c r="J109" s="180">
        <f t="shared" si="0"/>
        <v>0</v>
      </c>
      <c r="K109" s="176" t="s">
        <v>19</v>
      </c>
      <c r="L109" s="40"/>
      <c r="M109" s="181" t="s">
        <v>19</v>
      </c>
      <c r="N109" s="182" t="s">
        <v>43</v>
      </c>
      <c r="O109" s="65"/>
      <c r="P109" s="183">
        <f t="shared" si="1"/>
        <v>0</v>
      </c>
      <c r="Q109" s="183">
        <v>0</v>
      </c>
      <c r="R109" s="183">
        <f t="shared" si="2"/>
        <v>0</v>
      </c>
      <c r="S109" s="183">
        <v>0</v>
      </c>
      <c r="T109" s="184">
        <f t="shared" si="3"/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5" t="s">
        <v>152</v>
      </c>
      <c r="AT109" s="185" t="s">
        <v>148</v>
      </c>
      <c r="AU109" s="185" t="s">
        <v>82</v>
      </c>
      <c r="AY109" s="18" t="s">
        <v>145</v>
      </c>
      <c r="BE109" s="186">
        <f t="shared" si="4"/>
        <v>0</v>
      </c>
      <c r="BF109" s="186">
        <f t="shared" si="5"/>
        <v>0</v>
      </c>
      <c r="BG109" s="186">
        <f t="shared" si="6"/>
        <v>0</v>
      </c>
      <c r="BH109" s="186">
        <f t="shared" si="7"/>
        <v>0</v>
      </c>
      <c r="BI109" s="186">
        <f t="shared" si="8"/>
        <v>0</v>
      </c>
      <c r="BJ109" s="18" t="s">
        <v>80</v>
      </c>
      <c r="BK109" s="186">
        <f t="shared" si="9"/>
        <v>0</v>
      </c>
      <c r="BL109" s="18" t="s">
        <v>152</v>
      </c>
      <c r="BM109" s="185" t="s">
        <v>315</v>
      </c>
    </row>
    <row r="110" spans="1:65" s="2" customFormat="1" ht="16.5" customHeight="1">
      <c r="A110" s="35"/>
      <c r="B110" s="36"/>
      <c r="C110" s="174" t="s">
        <v>238</v>
      </c>
      <c r="D110" s="174" t="s">
        <v>148</v>
      </c>
      <c r="E110" s="175" t="s">
        <v>1299</v>
      </c>
      <c r="F110" s="176" t="s">
        <v>1300</v>
      </c>
      <c r="G110" s="177" t="s">
        <v>949</v>
      </c>
      <c r="H110" s="178">
        <v>1.88</v>
      </c>
      <c r="I110" s="179"/>
      <c r="J110" s="180">
        <f t="shared" si="0"/>
        <v>0</v>
      </c>
      <c r="K110" s="176" t="s">
        <v>19</v>
      </c>
      <c r="L110" s="40"/>
      <c r="M110" s="181" t="s">
        <v>19</v>
      </c>
      <c r="N110" s="182" t="s">
        <v>43</v>
      </c>
      <c r="O110" s="65"/>
      <c r="P110" s="183">
        <f t="shared" si="1"/>
        <v>0</v>
      </c>
      <c r="Q110" s="183">
        <v>0</v>
      </c>
      <c r="R110" s="183">
        <f t="shared" si="2"/>
        <v>0</v>
      </c>
      <c r="S110" s="183">
        <v>0</v>
      </c>
      <c r="T110" s="184">
        <f t="shared" si="3"/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5" t="s">
        <v>152</v>
      </c>
      <c r="AT110" s="185" t="s">
        <v>148</v>
      </c>
      <c r="AU110" s="185" t="s">
        <v>82</v>
      </c>
      <c r="AY110" s="18" t="s">
        <v>145</v>
      </c>
      <c r="BE110" s="186">
        <f t="shared" si="4"/>
        <v>0</v>
      </c>
      <c r="BF110" s="186">
        <f t="shared" si="5"/>
        <v>0</v>
      </c>
      <c r="BG110" s="186">
        <f t="shared" si="6"/>
        <v>0</v>
      </c>
      <c r="BH110" s="186">
        <f t="shared" si="7"/>
        <v>0</v>
      </c>
      <c r="BI110" s="186">
        <f t="shared" si="8"/>
        <v>0</v>
      </c>
      <c r="BJ110" s="18" t="s">
        <v>80</v>
      </c>
      <c r="BK110" s="186">
        <f t="shared" si="9"/>
        <v>0</v>
      </c>
      <c r="BL110" s="18" t="s">
        <v>152</v>
      </c>
      <c r="BM110" s="185" t="s">
        <v>330</v>
      </c>
    </row>
    <row r="111" spans="1:65" s="2" customFormat="1" ht="24.2" customHeight="1">
      <c r="A111" s="35"/>
      <c r="B111" s="36"/>
      <c r="C111" s="174" t="s">
        <v>248</v>
      </c>
      <c r="D111" s="174" t="s">
        <v>148</v>
      </c>
      <c r="E111" s="175" t="s">
        <v>1301</v>
      </c>
      <c r="F111" s="176" t="s">
        <v>1302</v>
      </c>
      <c r="G111" s="177" t="s">
        <v>949</v>
      </c>
      <c r="H111" s="178">
        <v>2</v>
      </c>
      <c r="I111" s="179"/>
      <c r="J111" s="180">
        <f t="shared" si="0"/>
        <v>0</v>
      </c>
      <c r="K111" s="176" t="s">
        <v>19</v>
      </c>
      <c r="L111" s="40"/>
      <c r="M111" s="181" t="s">
        <v>19</v>
      </c>
      <c r="N111" s="182" t="s">
        <v>43</v>
      </c>
      <c r="O111" s="65"/>
      <c r="P111" s="183">
        <f t="shared" si="1"/>
        <v>0</v>
      </c>
      <c r="Q111" s="183">
        <v>0</v>
      </c>
      <c r="R111" s="183">
        <f t="shared" si="2"/>
        <v>0</v>
      </c>
      <c r="S111" s="183">
        <v>0</v>
      </c>
      <c r="T111" s="184">
        <f t="shared" si="3"/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5" t="s">
        <v>152</v>
      </c>
      <c r="AT111" s="185" t="s">
        <v>148</v>
      </c>
      <c r="AU111" s="185" t="s">
        <v>82</v>
      </c>
      <c r="AY111" s="18" t="s">
        <v>145</v>
      </c>
      <c r="BE111" s="186">
        <f t="shared" si="4"/>
        <v>0</v>
      </c>
      <c r="BF111" s="186">
        <f t="shared" si="5"/>
        <v>0</v>
      </c>
      <c r="BG111" s="186">
        <f t="shared" si="6"/>
        <v>0</v>
      </c>
      <c r="BH111" s="186">
        <f t="shared" si="7"/>
        <v>0</v>
      </c>
      <c r="BI111" s="186">
        <f t="shared" si="8"/>
        <v>0</v>
      </c>
      <c r="BJ111" s="18" t="s">
        <v>80</v>
      </c>
      <c r="BK111" s="186">
        <f t="shared" si="9"/>
        <v>0</v>
      </c>
      <c r="BL111" s="18" t="s">
        <v>152</v>
      </c>
      <c r="BM111" s="185" t="s">
        <v>345</v>
      </c>
    </row>
    <row r="112" spans="1:65" s="2" customFormat="1" ht="16.5" customHeight="1">
      <c r="A112" s="35"/>
      <c r="B112" s="36"/>
      <c r="C112" s="174" t="s">
        <v>254</v>
      </c>
      <c r="D112" s="174" t="s">
        <v>148</v>
      </c>
      <c r="E112" s="175" t="s">
        <v>1303</v>
      </c>
      <c r="F112" s="176" t="s">
        <v>1304</v>
      </c>
      <c r="G112" s="177" t="s">
        <v>949</v>
      </c>
      <c r="H112" s="178">
        <v>2</v>
      </c>
      <c r="I112" s="179"/>
      <c r="J112" s="180">
        <f t="shared" si="0"/>
        <v>0</v>
      </c>
      <c r="K112" s="176" t="s">
        <v>19</v>
      </c>
      <c r="L112" s="40"/>
      <c r="M112" s="181" t="s">
        <v>19</v>
      </c>
      <c r="N112" s="182" t="s">
        <v>43</v>
      </c>
      <c r="O112" s="65"/>
      <c r="P112" s="183">
        <f t="shared" si="1"/>
        <v>0</v>
      </c>
      <c r="Q112" s="183">
        <v>0</v>
      </c>
      <c r="R112" s="183">
        <f t="shared" si="2"/>
        <v>0</v>
      </c>
      <c r="S112" s="183">
        <v>0</v>
      </c>
      <c r="T112" s="184">
        <f t="shared" si="3"/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5" t="s">
        <v>152</v>
      </c>
      <c r="AT112" s="185" t="s">
        <v>148</v>
      </c>
      <c r="AU112" s="185" t="s">
        <v>82</v>
      </c>
      <c r="AY112" s="18" t="s">
        <v>145</v>
      </c>
      <c r="BE112" s="186">
        <f t="shared" si="4"/>
        <v>0</v>
      </c>
      <c r="BF112" s="186">
        <f t="shared" si="5"/>
        <v>0</v>
      </c>
      <c r="BG112" s="186">
        <f t="shared" si="6"/>
        <v>0</v>
      </c>
      <c r="BH112" s="186">
        <f t="shared" si="7"/>
        <v>0</v>
      </c>
      <c r="BI112" s="186">
        <f t="shared" si="8"/>
        <v>0</v>
      </c>
      <c r="BJ112" s="18" t="s">
        <v>80</v>
      </c>
      <c r="BK112" s="186">
        <f t="shared" si="9"/>
        <v>0</v>
      </c>
      <c r="BL112" s="18" t="s">
        <v>152</v>
      </c>
      <c r="BM112" s="185" t="s">
        <v>360</v>
      </c>
    </row>
    <row r="113" spans="1:65" s="2" customFormat="1" ht="16.5" customHeight="1">
      <c r="A113" s="35"/>
      <c r="B113" s="36"/>
      <c r="C113" s="174" t="s">
        <v>8</v>
      </c>
      <c r="D113" s="174" t="s">
        <v>148</v>
      </c>
      <c r="E113" s="175" t="s">
        <v>1305</v>
      </c>
      <c r="F113" s="176" t="s">
        <v>1306</v>
      </c>
      <c r="G113" s="177" t="s">
        <v>949</v>
      </c>
      <c r="H113" s="178">
        <v>6</v>
      </c>
      <c r="I113" s="179"/>
      <c r="J113" s="180">
        <f t="shared" si="0"/>
        <v>0</v>
      </c>
      <c r="K113" s="176" t="s">
        <v>19</v>
      </c>
      <c r="L113" s="40"/>
      <c r="M113" s="181" t="s">
        <v>19</v>
      </c>
      <c r="N113" s="182" t="s">
        <v>43</v>
      </c>
      <c r="O113" s="65"/>
      <c r="P113" s="183">
        <f t="shared" si="1"/>
        <v>0</v>
      </c>
      <c r="Q113" s="183">
        <v>0</v>
      </c>
      <c r="R113" s="183">
        <f t="shared" si="2"/>
        <v>0</v>
      </c>
      <c r="S113" s="183">
        <v>0</v>
      </c>
      <c r="T113" s="184">
        <f t="shared" si="3"/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5" t="s">
        <v>152</v>
      </c>
      <c r="AT113" s="185" t="s">
        <v>148</v>
      </c>
      <c r="AU113" s="185" t="s">
        <v>82</v>
      </c>
      <c r="AY113" s="18" t="s">
        <v>145</v>
      </c>
      <c r="BE113" s="186">
        <f t="shared" si="4"/>
        <v>0</v>
      </c>
      <c r="BF113" s="186">
        <f t="shared" si="5"/>
        <v>0</v>
      </c>
      <c r="BG113" s="186">
        <f t="shared" si="6"/>
        <v>0</v>
      </c>
      <c r="BH113" s="186">
        <f t="shared" si="7"/>
        <v>0</v>
      </c>
      <c r="BI113" s="186">
        <f t="shared" si="8"/>
        <v>0</v>
      </c>
      <c r="BJ113" s="18" t="s">
        <v>80</v>
      </c>
      <c r="BK113" s="186">
        <f t="shared" si="9"/>
        <v>0</v>
      </c>
      <c r="BL113" s="18" t="s">
        <v>152</v>
      </c>
      <c r="BM113" s="185" t="s">
        <v>538</v>
      </c>
    </row>
    <row r="114" spans="1:65" s="2" customFormat="1" ht="16.5" customHeight="1">
      <c r="A114" s="35"/>
      <c r="B114" s="36"/>
      <c r="C114" s="174" t="s">
        <v>265</v>
      </c>
      <c r="D114" s="174" t="s">
        <v>148</v>
      </c>
      <c r="E114" s="175" t="s">
        <v>1307</v>
      </c>
      <c r="F114" s="176" t="s">
        <v>1308</v>
      </c>
      <c r="G114" s="177" t="s">
        <v>949</v>
      </c>
      <c r="H114" s="178">
        <v>2</v>
      </c>
      <c r="I114" s="179"/>
      <c r="J114" s="180">
        <f t="shared" si="0"/>
        <v>0</v>
      </c>
      <c r="K114" s="176" t="s">
        <v>19</v>
      </c>
      <c r="L114" s="40"/>
      <c r="M114" s="181" t="s">
        <v>19</v>
      </c>
      <c r="N114" s="182" t="s">
        <v>43</v>
      </c>
      <c r="O114" s="65"/>
      <c r="P114" s="183">
        <f t="shared" si="1"/>
        <v>0</v>
      </c>
      <c r="Q114" s="183">
        <v>0</v>
      </c>
      <c r="R114" s="183">
        <f t="shared" si="2"/>
        <v>0</v>
      </c>
      <c r="S114" s="183">
        <v>0</v>
      </c>
      <c r="T114" s="184">
        <f t="shared" si="3"/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5" t="s">
        <v>152</v>
      </c>
      <c r="AT114" s="185" t="s">
        <v>148</v>
      </c>
      <c r="AU114" s="185" t="s">
        <v>82</v>
      </c>
      <c r="AY114" s="18" t="s">
        <v>145</v>
      </c>
      <c r="BE114" s="186">
        <f t="shared" si="4"/>
        <v>0</v>
      </c>
      <c r="BF114" s="186">
        <f t="shared" si="5"/>
        <v>0</v>
      </c>
      <c r="BG114" s="186">
        <f t="shared" si="6"/>
        <v>0</v>
      </c>
      <c r="BH114" s="186">
        <f t="shared" si="7"/>
        <v>0</v>
      </c>
      <c r="BI114" s="186">
        <f t="shared" si="8"/>
        <v>0</v>
      </c>
      <c r="BJ114" s="18" t="s">
        <v>80</v>
      </c>
      <c r="BK114" s="186">
        <f t="shared" si="9"/>
        <v>0</v>
      </c>
      <c r="BL114" s="18" t="s">
        <v>152</v>
      </c>
      <c r="BM114" s="185" t="s">
        <v>556</v>
      </c>
    </row>
    <row r="115" spans="1:65" s="2" customFormat="1" ht="24.2" customHeight="1">
      <c r="A115" s="35"/>
      <c r="B115" s="36"/>
      <c r="C115" s="174" t="s">
        <v>271</v>
      </c>
      <c r="D115" s="174" t="s">
        <v>148</v>
      </c>
      <c r="E115" s="175" t="s">
        <v>1301</v>
      </c>
      <c r="F115" s="176" t="s">
        <v>1302</v>
      </c>
      <c r="G115" s="177" t="s">
        <v>949</v>
      </c>
      <c r="H115" s="178">
        <v>2</v>
      </c>
      <c r="I115" s="179"/>
      <c r="J115" s="180">
        <f t="shared" si="0"/>
        <v>0</v>
      </c>
      <c r="K115" s="176" t="s">
        <v>19</v>
      </c>
      <c r="L115" s="40"/>
      <c r="M115" s="181" t="s">
        <v>19</v>
      </c>
      <c r="N115" s="182" t="s">
        <v>43</v>
      </c>
      <c r="O115" s="65"/>
      <c r="P115" s="183">
        <f t="shared" si="1"/>
        <v>0</v>
      </c>
      <c r="Q115" s="183">
        <v>0</v>
      </c>
      <c r="R115" s="183">
        <f t="shared" si="2"/>
        <v>0</v>
      </c>
      <c r="S115" s="183">
        <v>0</v>
      </c>
      <c r="T115" s="184">
        <f t="shared" si="3"/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5" t="s">
        <v>152</v>
      </c>
      <c r="AT115" s="185" t="s">
        <v>148</v>
      </c>
      <c r="AU115" s="185" t="s">
        <v>82</v>
      </c>
      <c r="AY115" s="18" t="s">
        <v>145</v>
      </c>
      <c r="BE115" s="186">
        <f t="shared" si="4"/>
        <v>0</v>
      </c>
      <c r="BF115" s="186">
        <f t="shared" si="5"/>
        <v>0</v>
      </c>
      <c r="BG115" s="186">
        <f t="shared" si="6"/>
        <v>0</v>
      </c>
      <c r="BH115" s="186">
        <f t="shared" si="7"/>
        <v>0</v>
      </c>
      <c r="BI115" s="186">
        <f t="shared" si="8"/>
        <v>0</v>
      </c>
      <c r="BJ115" s="18" t="s">
        <v>80</v>
      </c>
      <c r="BK115" s="186">
        <f t="shared" si="9"/>
        <v>0</v>
      </c>
      <c r="BL115" s="18" t="s">
        <v>152</v>
      </c>
      <c r="BM115" s="185" t="s">
        <v>569</v>
      </c>
    </row>
    <row r="116" spans="1:65" s="2" customFormat="1" ht="16.5" customHeight="1">
      <c r="A116" s="35"/>
      <c r="B116" s="36"/>
      <c r="C116" s="174" t="s">
        <v>281</v>
      </c>
      <c r="D116" s="174" t="s">
        <v>148</v>
      </c>
      <c r="E116" s="175" t="s">
        <v>1303</v>
      </c>
      <c r="F116" s="176" t="s">
        <v>1304</v>
      </c>
      <c r="G116" s="177" t="s">
        <v>949</v>
      </c>
      <c r="H116" s="178">
        <v>2</v>
      </c>
      <c r="I116" s="179"/>
      <c r="J116" s="180">
        <f t="shared" si="0"/>
        <v>0</v>
      </c>
      <c r="K116" s="176" t="s">
        <v>19</v>
      </c>
      <c r="L116" s="40"/>
      <c r="M116" s="181" t="s">
        <v>19</v>
      </c>
      <c r="N116" s="182" t="s">
        <v>43</v>
      </c>
      <c r="O116" s="65"/>
      <c r="P116" s="183">
        <f t="shared" si="1"/>
        <v>0</v>
      </c>
      <c r="Q116" s="183">
        <v>0</v>
      </c>
      <c r="R116" s="183">
        <f t="shared" si="2"/>
        <v>0</v>
      </c>
      <c r="S116" s="183">
        <v>0</v>
      </c>
      <c r="T116" s="184">
        <f t="shared" si="3"/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5" t="s">
        <v>152</v>
      </c>
      <c r="AT116" s="185" t="s">
        <v>148</v>
      </c>
      <c r="AU116" s="185" t="s">
        <v>82</v>
      </c>
      <c r="AY116" s="18" t="s">
        <v>145</v>
      </c>
      <c r="BE116" s="186">
        <f t="shared" si="4"/>
        <v>0</v>
      </c>
      <c r="BF116" s="186">
        <f t="shared" si="5"/>
        <v>0</v>
      </c>
      <c r="BG116" s="186">
        <f t="shared" si="6"/>
        <v>0</v>
      </c>
      <c r="BH116" s="186">
        <f t="shared" si="7"/>
        <v>0</v>
      </c>
      <c r="BI116" s="186">
        <f t="shared" si="8"/>
        <v>0</v>
      </c>
      <c r="BJ116" s="18" t="s">
        <v>80</v>
      </c>
      <c r="BK116" s="186">
        <f t="shared" si="9"/>
        <v>0</v>
      </c>
      <c r="BL116" s="18" t="s">
        <v>152</v>
      </c>
      <c r="BM116" s="185" t="s">
        <v>582</v>
      </c>
    </row>
    <row r="117" spans="1:65" s="2" customFormat="1" ht="16.5" customHeight="1">
      <c r="A117" s="35"/>
      <c r="B117" s="36"/>
      <c r="C117" s="174" t="s">
        <v>292</v>
      </c>
      <c r="D117" s="174" t="s">
        <v>148</v>
      </c>
      <c r="E117" s="175" t="s">
        <v>1305</v>
      </c>
      <c r="F117" s="176" t="s">
        <v>1306</v>
      </c>
      <c r="G117" s="177" t="s">
        <v>949</v>
      </c>
      <c r="H117" s="178">
        <v>6</v>
      </c>
      <c r="I117" s="179"/>
      <c r="J117" s="180">
        <f t="shared" si="0"/>
        <v>0</v>
      </c>
      <c r="K117" s="176" t="s">
        <v>19</v>
      </c>
      <c r="L117" s="40"/>
      <c r="M117" s="181" t="s">
        <v>19</v>
      </c>
      <c r="N117" s="182" t="s">
        <v>43</v>
      </c>
      <c r="O117" s="65"/>
      <c r="P117" s="183">
        <f t="shared" si="1"/>
        <v>0</v>
      </c>
      <c r="Q117" s="183">
        <v>0</v>
      </c>
      <c r="R117" s="183">
        <f t="shared" si="2"/>
        <v>0</v>
      </c>
      <c r="S117" s="183">
        <v>0</v>
      </c>
      <c r="T117" s="184">
        <f t="shared" si="3"/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5" t="s">
        <v>152</v>
      </c>
      <c r="AT117" s="185" t="s">
        <v>148</v>
      </c>
      <c r="AU117" s="185" t="s">
        <v>82</v>
      </c>
      <c r="AY117" s="18" t="s">
        <v>145</v>
      </c>
      <c r="BE117" s="186">
        <f t="shared" si="4"/>
        <v>0</v>
      </c>
      <c r="BF117" s="186">
        <f t="shared" si="5"/>
        <v>0</v>
      </c>
      <c r="BG117" s="186">
        <f t="shared" si="6"/>
        <v>0</v>
      </c>
      <c r="BH117" s="186">
        <f t="shared" si="7"/>
        <v>0</v>
      </c>
      <c r="BI117" s="186">
        <f t="shared" si="8"/>
        <v>0</v>
      </c>
      <c r="BJ117" s="18" t="s">
        <v>80</v>
      </c>
      <c r="BK117" s="186">
        <f t="shared" si="9"/>
        <v>0</v>
      </c>
      <c r="BL117" s="18" t="s">
        <v>152</v>
      </c>
      <c r="BM117" s="185" t="s">
        <v>606</v>
      </c>
    </row>
    <row r="118" spans="1:65" s="2" customFormat="1" ht="16.5" customHeight="1">
      <c r="A118" s="35"/>
      <c r="B118" s="36"/>
      <c r="C118" s="174" t="s">
        <v>299</v>
      </c>
      <c r="D118" s="174" t="s">
        <v>148</v>
      </c>
      <c r="E118" s="175" t="s">
        <v>1307</v>
      </c>
      <c r="F118" s="176" t="s">
        <v>1308</v>
      </c>
      <c r="G118" s="177" t="s">
        <v>949</v>
      </c>
      <c r="H118" s="178">
        <v>2</v>
      </c>
      <c r="I118" s="179"/>
      <c r="J118" s="180">
        <f t="shared" si="0"/>
        <v>0</v>
      </c>
      <c r="K118" s="176" t="s">
        <v>19</v>
      </c>
      <c r="L118" s="40"/>
      <c r="M118" s="181" t="s">
        <v>19</v>
      </c>
      <c r="N118" s="182" t="s">
        <v>43</v>
      </c>
      <c r="O118" s="65"/>
      <c r="P118" s="183">
        <f t="shared" si="1"/>
        <v>0</v>
      </c>
      <c r="Q118" s="183">
        <v>0</v>
      </c>
      <c r="R118" s="183">
        <f t="shared" si="2"/>
        <v>0</v>
      </c>
      <c r="S118" s="183">
        <v>0</v>
      </c>
      <c r="T118" s="184">
        <f t="shared" si="3"/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5" t="s">
        <v>152</v>
      </c>
      <c r="AT118" s="185" t="s">
        <v>148</v>
      </c>
      <c r="AU118" s="185" t="s">
        <v>82</v>
      </c>
      <c r="AY118" s="18" t="s">
        <v>145</v>
      </c>
      <c r="BE118" s="186">
        <f t="shared" si="4"/>
        <v>0</v>
      </c>
      <c r="BF118" s="186">
        <f t="shared" si="5"/>
        <v>0</v>
      </c>
      <c r="BG118" s="186">
        <f t="shared" si="6"/>
        <v>0</v>
      </c>
      <c r="BH118" s="186">
        <f t="shared" si="7"/>
        <v>0</v>
      </c>
      <c r="BI118" s="186">
        <f t="shared" si="8"/>
        <v>0</v>
      </c>
      <c r="BJ118" s="18" t="s">
        <v>80</v>
      </c>
      <c r="BK118" s="186">
        <f t="shared" si="9"/>
        <v>0</v>
      </c>
      <c r="BL118" s="18" t="s">
        <v>152</v>
      </c>
      <c r="BM118" s="185" t="s">
        <v>624</v>
      </c>
    </row>
    <row r="119" spans="1:65" s="2" customFormat="1" ht="16.5" customHeight="1">
      <c r="A119" s="35"/>
      <c r="B119" s="36"/>
      <c r="C119" s="174" t="s">
        <v>7</v>
      </c>
      <c r="D119" s="174" t="s">
        <v>148</v>
      </c>
      <c r="E119" s="175" t="s">
        <v>1309</v>
      </c>
      <c r="F119" s="176" t="s">
        <v>1310</v>
      </c>
      <c r="G119" s="177" t="s">
        <v>949</v>
      </c>
      <c r="H119" s="178">
        <v>6</v>
      </c>
      <c r="I119" s="179"/>
      <c r="J119" s="180">
        <f t="shared" si="0"/>
        <v>0</v>
      </c>
      <c r="K119" s="176" t="s">
        <v>19</v>
      </c>
      <c r="L119" s="40"/>
      <c r="M119" s="181" t="s">
        <v>19</v>
      </c>
      <c r="N119" s="182" t="s">
        <v>43</v>
      </c>
      <c r="O119" s="65"/>
      <c r="P119" s="183">
        <f t="shared" si="1"/>
        <v>0</v>
      </c>
      <c r="Q119" s="183">
        <v>0</v>
      </c>
      <c r="R119" s="183">
        <f t="shared" si="2"/>
        <v>0</v>
      </c>
      <c r="S119" s="183">
        <v>0</v>
      </c>
      <c r="T119" s="184">
        <f t="shared" si="3"/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5" t="s">
        <v>152</v>
      </c>
      <c r="AT119" s="185" t="s">
        <v>148</v>
      </c>
      <c r="AU119" s="185" t="s">
        <v>82</v>
      </c>
      <c r="AY119" s="18" t="s">
        <v>145</v>
      </c>
      <c r="BE119" s="186">
        <f t="shared" si="4"/>
        <v>0</v>
      </c>
      <c r="BF119" s="186">
        <f t="shared" si="5"/>
        <v>0</v>
      </c>
      <c r="BG119" s="186">
        <f t="shared" si="6"/>
        <v>0</v>
      </c>
      <c r="BH119" s="186">
        <f t="shared" si="7"/>
        <v>0</v>
      </c>
      <c r="BI119" s="186">
        <f t="shared" si="8"/>
        <v>0</v>
      </c>
      <c r="BJ119" s="18" t="s">
        <v>80</v>
      </c>
      <c r="BK119" s="186">
        <f t="shared" si="9"/>
        <v>0</v>
      </c>
      <c r="BL119" s="18" t="s">
        <v>152</v>
      </c>
      <c r="BM119" s="185" t="s">
        <v>643</v>
      </c>
    </row>
    <row r="120" spans="1:65" s="2" customFormat="1" ht="16.5" customHeight="1">
      <c r="A120" s="35"/>
      <c r="B120" s="36"/>
      <c r="C120" s="174" t="s">
        <v>315</v>
      </c>
      <c r="D120" s="174" t="s">
        <v>148</v>
      </c>
      <c r="E120" s="175" t="s">
        <v>1311</v>
      </c>
      <c r="F120" s="176" t="s">
        <v>1312</v>
      </c>
      <c r="G120" s="177" t="s">
        <v>949</v>
      </c>
      <c r="H120" s="178">
        <v>6</v>
      </c>
      <c r="I120" s="179"/>
      <c r="J120" s="180">
        <f t="shared" si="0"/>
        <v>0</v>
      </c>
      <c r="K120" s="176" t="s">
        <v>19</v>
      </c>
      <c r="L120" s="40"/>
      <c r="M120" s="181" t="s">
        <v>19</v>
      </c>
      <c r="N120" s="182" t="s">
        <v>43</v>
      </c>
      <c r="O120" s="65"/>
      <c r="P120" s="183">
        <f t="shared" si="1"/>
        <v>0</v>
      </c>
      <c r="Q120" s="183">
        <v>0</v>
      </c>
      <c r="R120" s="183">
        <f t="shared" si="2"/>
        <v>0</v>
      </c>
      <c r="S120" s="183">
        <v>0</v>
      </c>
      <c r="T120" s="184">
        <f t="shared" si="3"/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5" t="s">
        <v>152</v>
      </c>
      <c r="AT120" s="185" t="s">
        <v>148</v>
      </c>
      <c r="AU120" s="185" t="s">
        <v>82</v>
      </c>
      <c r="AY120" s="18" t="s">
        <v>145</v>
      </c>
      <c r="BE120" s="186">
        <f t="shared" si="4"/>
        <v>0</v>
      </c>
      <c r="BF120" s="186">
        <f t="shared" si="5"/>
        <v>0</v>
      </c>
      <c r="BG120" s="186">
        <f t="shared" si="6"/>
        <v>0</v>
      </c>
      <c r="BH120" s="186">
        <f t="shared" si="7"/>
        <v>0</v>
      </c>
      <c r="BI120" s="186">
        <f t="shared" si="8"/>
        <v>0</v>
      </c>
      <c r="BJ120" s="18" t="s">
        <v>80</v>
      </c>
      <c r="BK120" s="186">
        <f t="shared" si="9"/>
        <v>0</v>
      </c>
      <c r="BL120" s="18" t="s">
        <v>152</v>
      </c>
      <c r="BM120" s="185" t="s">
        <v>656</v>
      </c>
    </row>
    <row r="121" spans="1:65" s="2" customFormat="1" ht="16.5" customHeight="1">
      <c r="A121" s="35"/>
      <c r="B121" s="36"/>
      <c r="C121" s="174" t="s">
        <v>323</v>
      </c>
      <c r="D121" s="174" t="s">
        <v>148</v>
      </c>
      <c r="E121" s="175" t="s">
        <v>1313</v>
      </c>
      <c r="F121" s="176" t="s">
        <v>1314</v>
      </c>
      <c r="G121" s="177" t="s">
        <v>949</v>
      </c>
      <c r="H121" s="178">
        <v>6</v>
      </c>
      <c r="I121" s="179"/>
      <c r="J121" s="180">
        <f t="shared" si="0"/>
        <v>0</v>
      </c>
      <c r="K121" s="176" t="s">
        <v>19</v>
      </c>
      <c r="L121" s="40"/>
      <c r="M121" s="181" t="s">
        <v>19</v>
      </c>
      <c r="N121" s="182" t="s">
        <v>43</v>
      </c>
      <c r="O121" s="65"/>
      <c r="P121" s="183">
        <f t="shared" si="1"/>
        <v>0</v>
      </c>
      <c r="Q121" s="183">
        <v>0</v>
      </c>
      <c r="R121" s="183">
        <f t="shared" si="2"/>
        <v>0</v>
      </c>
      <c r="S121" s="183">
        <v>0</v>
      </c>
      <c r="T121" s="184">
        <f t="shared" si="3"/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5" t="s">
        <v>152</v>
      </c>
      <c r="AT121" s="185" t="s">
        <v>148</v>
      </c>
      <c r="AU121" s="185" t="s">
        <v>82</v>
      </c>
      <c r="AY121" s="18" t="s">
        <v>145</v>
      </c>
      <c r="BE121" s="186">
        <f t="shared" si="4"/>
        <v>0</v>
      </c>
      <c r="BF121" s="186">
        <f t="shared" si="5"/>
        <v>0</v>
      </c>
      <c r="BG121" s="186">
        <f t="shared" si="6"/>
        <v>0</v>
      </c>
      <c r="BH121" s="186">
        <f t="shared" si="7"/>
        <v>0</v>
      </c>
      <c r="BI121" s="186">
        <f t="shared" si="8"/>
        <v>0</v>
      </c>
      <c r="BJ121" s="18" t="s">
        <v>80</v>
      </c>
      <c r="BK121" s="186">
        <f t="shared" si="9"/>
        <v>0</v>
      </c>
      <c r="BL121" s="18" t="s">
        <v>152</v>
      </c>
      <c r="BM121" s="185" t="s">
        <v>667</v>
      </c>
    </row>
    <row r="122" spans="1:65" s="2" customFormat="1" ht="24.2" customHeight="1">
      <c r="A122" s="35"/>
      <c r="B122" s="36"/>
      <c r="C122" s="174" t="s">
        <v>330</v>
      </c>
      <c r="D122" s="174" t="s">
        <v>148</v>
      </c>
      <c r="E122" s="175" t="s">
        <v>1315</v>
      </c>
      <c r="F122" s="176" t="s">
        <v>1316</v>
      </c>
      <c r="G122" s="177" t="s">
        <v>949</v>
      </c>
      <c r="H122" s="178">
        <v>24</v>
      </c>
      <c r="I122" s="179"/>
      <c r="J122" s="180">
        <f t="shared" si="0"/>
        <v>0</v>
      </c>
      <c r="K122" s="176" t="s">
        <v>19</v>
      </c>
      <c r="L122" s="40"/>
      <c r="M122" s="181" t="s">
        <v>19</v>
      </c>
      <c r="N122" s="182" t="s">
        <v>43</v>
      </c>
      <c r="O122" s="65"/>
      <c r="P122" s="183">
        <f t="shared" si="1"/>
        <v>0</v>
      </c>
      <c r="Q122" s="183">
        <v>0</v>
      </c>
      <c r="R122" s="183">
        <f t="shared" si="2"/>
        <v>0</v>
      </c>
      <c r="S122" s="183">
        <v>0</v>
      </c>
      <c r="T122" s="184">
        <f t="shared" si="3"/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5" t="s">
        <v>152</v>
      </c>
      <c r="AT122" s="185" t="s">
        <v>148</v>
      </c>
      <c r="AU122" s="185" t="s">
        <v>82</v>
      </c>
      <c r="AY122" s="18" t="s">
        <v>145</v>
      </c>
      <c r="BE122" s="186">
        <f t="shared" si="4"/>
        <v>0</v>
      </c>
      <c r="BF122" s="186">
        <f t="shared" si="5"/>
        <v>0</v>
      </c>
      <c r="BG122" s="186">
        <f t="shared" si="6"/>
        <v>0</v>
      </c>
      <c r="BH122" s="186">
        <f t="shared" si="7"/>
        <v>0</v>
      </c>
      <c r="BI122" s="186">
        <f t="shared" si="8"/>
        <v>0</v>
      </c>
      <c r="BJ122" s="18" t="s">
        <v>80</v>
      </c>
      <c r="BK122" s="186">
        <f t="shared" si="9"/>
        <v>0</v>
      </c>
      <c r="BL122" s="18" t="s">
        <v>152</v>
      </c>
      <c r="BM122" s="185" t="s">
        <v>677</v>
      </c>
    </row>
    <row r="123" spans="1:65" s="12" customFormat="1" ht="22.9" customHeight="1">
      <c r="B123" s="158"/>
      <c r="C123" s="159"/>
      <c r="D123" s="160" t="s">
        <v>71</v>
      </c>
      <c r="E123" s="172" t="s">
        <v>695</v>
      </c>
      <c r="F123" s="172" t="s">
        <v>1317</v>
      </c>
      <c r="G123" s="159"/>
      <c r="H123" s="159"/>
      <c r="I123" s="162"/>
      <c r="J123" s="173">
        <f>BK123</f>
        <v>0</v>
      </c>
      <c r="K123" s="159"/>
      <c r="L123" s="164"/>
      <c r="M123" s="165"/>
      <c r="N123" s="166"/>
      <c r="O123" s="166"/>
      <c r="P123" s="167">
        <f>SUM(P124:P127)</f>
        <v>0</v>
      </c>
      <c r="Q123" s="166"/>
      <c r="R123" s="167">
        <f>SUM(R124:R127)</f>
        <v>0</v>
      </c>
      <c r="S123" s="166"/>
      <c r="T123" s="168">
        <f>SUM(T124:T127)</f>
        <v>0</v>
      </c>
      <c r="AR123" s="169" t="s">
        <v>80</v>
      </c>
      <c r="AT123" s="170" t="s">
        <v>71</v>
      </c>
      <c r="AU123" s="170" t="s">
        <v>80</v>
      </c>
      <c r="AY123" s="169" t="s">
        <v>145</v>
      </c>
      <c r="BK123" s="171">
        <f>SUM(BK124:BK127)</f>
        <v>0</v>
      </c>
    </row>
    <row r="124" spans="1:65" s="2" customFormat="1" ht="24.2" customHeight="1">
      <c r="A124" s="35"/>
      <c r="B124" s="36"/>
      <c r="C124" s="174" t="s">
        <v>336</v>
      </c>
      <c r="D124" s="174" t="s">
        <v>148</v>
      </c>
      <c r="E124" s="175" t="s">
        <v>1318</v>
      </c>
      <c r="F124" s="176" t="s">
        <v>1319</v>
      </c>
      <c r="G124" s="177" t="s">
        <v>949</v>
      </c>
      <c r="H124" s="178">
        <v>1</v>
      </c>
      <c r="I124" s="179"/>
      <c r="J124" s="180">
        <f>ROUND(I124*H124,2)</f>
        <v>0</v>
      </c>
      <c r="K124" s="176" t="s">
        <v>19</v>
      </c>
      <c r="L124" s="40"/>
      <c r="M124" s="181" t="s">
        <v>19</v>
      </c>
      <c r="N124" s="182" t="s">
        <v>43</v>
      </c>
      <c r="O124" s="65"/>
      <c r="P124" s="183">
        <f>O124*H124</f>
        <v>0</v>
      </c>
      <c r="Q124" s="183">
        <v>0</v>
      </c>
      <c r="R124" s="183">
        <f>Q124*H124</f>
        <v>0</v>
      </c>
      <c r="S124" s="183">
        <v>0</v>
      </c>
      <c r="T124" s="184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5" t="s">
        <v>152</v>
      </c>
      <c r="AT124" s="185" t="s">
        <v>148</v>
      </c>
      <c r="AU124" s="185" t="s">
        <v>82</v>
      </c>
      <c r="AY124" s="18" t="s">
        <v>145</v>
      </c>
      <c r="BE124" s="186">
        <f>IF(N124="základní",J124,0)</f>
        <v>0</v>
      </c>
      <c r="BF124" s="186">
        <f>IF(N124="snížená",J124,0)</f>
        <v>0</v>
      </c>
      <c r="BG124" s="186">
        <f>IF(N124="zákl. přenesená",J124,0)</f>
        <v>0</v>
      </c>
      <c r="BH124" s="186">
        <f>IF(N124="sníž. přenesená",J124,0)</f>
        <v>0</v>
      </c>
      <c r="BI124" s="186">
        <f>IF(N124="nulová",J124,0)</f>
        <v>0</v>
      </c>
      <c r="BJ124" s="18" t="s">
        <v>80</v>
      </c>
      <c r="BK124" s="186">
        <f>ROUND(I124*H124,2)</f>
        <v>0</v>
      </c>
      <c r="BL124" s="18" t="s">
        <v>152</v>
      </c>
      <c r="BM124" s="185" t="s">
        <v>690</v>
      </c>
    </row>
    <row r="125" spans="1:65" s="2" customFormat="1" ht="24.2" customHeight="1">
      <c r="A125" s="35"/>
      <c r="B125" s="36"/>
      <c r="C125" s="174" t="s">
        <v>345</v>
      </c>
      <c r="D125" s="174" t="s">
        <v>148</v>
      </c>
      <c r="E125" s="175" t="s">
        <v>1318</v>
      </c>
      <c r="F125" s="176" t="s">
        <v>1319</v>
      </c>
      <c r="G125" s="177" t="s">
        <v>949</v>
      </c>
      <c r="H125" s="178">
        <v>1</v>
      </c>
      <c r="I125" s="179"/>
      <c r="J125" s="180">
        <f>ROUND(I125*H125,2)</f>
        <v>0</v>
      </c>
      <c r="K125" s="176" t="s">
        <v>19</v>
      </c>
      <c r="L125" s="40"/>
      <c r="M125" s="181" t="s">
        <v>19</v>
      </c>
      <c r="N125" s="182" t="s">
        <v>43</v>
      </c>
      <c r="O125" s="65"/>
      <c r="P125" s="183">
        <f>O125*H125</f>
        <v>0</v>
      </c>
      <c r="Q125" s="183">
        <v>0</v>
      </c>
      <c r="R125" s="183">
        <f>Q125*H125</f>
        <v>0</v>
      </c>
      <c r="S125" s="183">
        <v>0</v>
      </c>
      <c r="T125" s="18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5" t="s">
        <v>152</v>
      </c>
      <c r="AT125" s="185" t="s">
        <v>148</v>
      </c>
      <c r="AU125" s="185" t="s">
        <v>82</v>
      </c>
      <c r="AY125" s="18" t="s">
        <v>145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18" t="s">
        <v>80</v>
      </c>
      <c r="BK125" s="186">
        <f>ROUND(I125*H125,2)</f>
        <v>0</v>
      </c>
      <c r="BL125" s="18" t="s">
        <v>152</v>
      </c>
      <c r="BM125" s="185" t="s">
        <v>704</v>
      </c>
    </row>
    <row r="126" spans="1:65" s="2" customFormat="1" ht="24.2" customHeight="1">
      <c r="A126" s="35"/>
      <c r="B126" s="36"/>
      <c r="C126" s="174" t="s">
        <v>351</v>
      </c>
      <c r="D126" s="174" t="s">
        <v>148</v>
      </c>
      <c r="E126" s="175" t="s">
        <v>1320</v>
      </c>
      <c r="F126" s="176" t="s">
        <v>1321</v>
      </c>
      <c r="G126" s="177" t="s">
        <v>949</v>
      </c>
      <c r="H126" s="178">
        <v>1</v>
      </c>
      <c r="I126" s="179"/>
      <c r="J126" s="180">
        <f>ROUND(I126*H126,2)</f>
        <v>0</v>
      </c>
      <c r="K126" s="176" t="s">
        <v>19</v>
      </c>
      <c r="L126" s="40"/>
      <c r="M126" s="181" t="s">
        <v>19</v>
      </c>
      <c r="N126" s="182" t="s">
        <v>43</v>
      </c>
      <c r="O126" s="65"/>
      <c r="P126" s="183">
        <f>O126*H126</f>
        <v>0</v>
      </c>
      <c r="Q126" s="183">
        <v>0</v>
      </c>
      <c r="R126" s="183">
        <f>Q126*H126</f>
        <v>0</v>
      </c>
      <c r="S126" s="183">
        <v>0</v>
      </c>
      <c r="T126" s="18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5" t="s">
        <v>152</v>
      </c>
      <c r="AT126" s="185" t="s">
        <v>148</v>
      </c>
      <c r="AU126" s="185" t="s">
        <v>82</v>
      </c>
      <c r="AY126" s="18" t="s">
        <v>145</v>
      </c>
      <c r="BE126" s="186">
        <f>IF(N126="základní",J126,0)</f>
        <v>0</v>
      </c>
      <c r="BF126" s="186">
        <f>IF(N126="snížená",J126,0)</f>
        <v>0</v>
      </c>
      <c r="BG126" s="186">
        <f>IF(N126="zákl. přenesená",J126,0)</f>
        <v>0</v>
      </c>
      <c r="BH126" s="186">
        <f>IF(N126="sníž. přenesená",J126,0)</f>
        <v>0</v>
      </c>
      <c r="BI126" s="186">
        <f>IF(N126="nulová",J126,0)</f>
        <v>0</v>
      </c>
      <c r="BJ126" s="18" t="s">
        <v>80</v>
      </c>
      <c r="BK126" s="186">
        <f>ROUND(I126*H126,2)</f>
        <v>0</v>
      </c>
      <c r="BL126" s="18" t="s">
        <v>152</v>
      </c>
      <c r="BM126" s="185" t="s">
        <v>356</v>
      </c>
    </row>
    <row r="127" spans="1:65" s="2" customFormat="1" ht="16.5" customHeight="1">
      <c r="A127" s="35"/>
      <c r="B127" s="36"/>
      <c r="C127" s="174" t="s">
        <v>360</v>
      </c>
      <c r="D127" s="174" t="s">
        <v>148</v>
      </c>
      <c r="E127" s="175" t="s">
        <v>1322</v>
      </c>
      <c r="F127" s="176" t="s">
        <v>1323</v>
      </c>
      <c r="G127" s="177" t="s">
        <v>949</v>
      </c>
      <c r="H127" s="178">
        <v>2.42</v>
      </c>
      <c r="I127" s="179"/>
      <c r="J127" s="180">
        <f>ROUND(I127*H127,2)</f>
        <v>0</v>
      </c>
      <c r="K127" s="176" t="s">
        <v>19</v>
      </c>
      <c r="L127" s="40"/>
      <c r="M127" s="181" t="s">
        <v>19</v>
      </c>
      <c r="N127" s="182" t="s">
        <v>43</v>
      </c>
      <c r="O127" s="65"/>
      <c r="P127" s="183">
        <f>O127*H127</f>
        <v>0</v>
      </c>
      <c r="Q127" s="183">
        <v>0</v>
      </c>
      <c r="R127" s="183">
        <f>Q127*H127</f>
        <v>0</v>
      </c>
      <c r="S127" s="183">
        <v>0</v>
      </c>
      <c r="T127" s="18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5" t="s">
        <v>152</v>
      </c>
      <c r="AT127" s="185" t="s">
        <v>148</v>
      </c>
      <c r="AU127" s="185" t="s">
        <v>82</v>
      </c>
      <c r="AY127" s="18" t="s">
        <v>145</v>
      </c>
      <c r="BE127" s="186">
        <f>IF(N127="základní",J127,0)</f>
        <v>0</v>
      </c>
      <c r="BF127" s="186">
        <f>IF(N127="snížená",J127,0)</f>
        <v>0</v>
      </c>
      <c r="BG127" s="186">
        <f>IF(N127="zákl. přenesená",J127,0)</f>
        <v>0</v>
      </c>
      <c r="BH127" s="186">
        <f>IF(N127="sníž. přenesená",J127,0)</f>
        <v>0</v>
      </c>
      <c r="BI127" s="186">
        <f>IF(N127="nulová",J127,0)</f>
        <v>0</v>
      </c>
      <c r="BJ127" s="18" t="s">
        <v>80</v>
      </c>
      <c r="BK127" s="186">
        <f>ROUND(I127*H127,2)</f>
        <v>0</v>
      </c>
      <c r="BL127" s="18" t="s">
        <v>152</v>
      </c>
      <c r="BM127" s="185" t="s">
        <v>723</v>
      </c>
    </row>
    <row r="128" spans="1:65" s="12" customFormat="1" ht="22.9" customHeight="1">
      <c r="B128" s="158"/>
      <c r="C128" s="159"/>
      <c r="D128" s="160" t="s">
        <v>71</v>
      </c>
      <c r="E128" s="172" t="s">
        <v>696</v>
      </c>
      <c r="F128" s="172" t="s">
        <v>1324</v>
      </c>
      <c r="G128" s="159"/>
      <c r="H128" s="159"/>
      <c r="I128" s="162"/>
      <c r="J128" s="173">
        <f>BK128</f>
        <v>0</v>
      </c>
      <c r="K128" s="159"/>
      <c r="L128" s="164"/>
      <c r="M128" s="165"/>
      <c r="N128" s="166"/>
      <c r="O128" s="166"/>
      <c r="P128" s="167">
        <f>SUM(P129:P144)</f>
        <v>0</v>
      </c>
      <c r="Q128" s="166"/>
      <c r="R128" s="167">
        <f>SUM(R129:R144)</f>
        <v>0</v>
      </c>
      <c r="S128" s="166"/>
      <c r="T128" s="168">
        <f>SUM(T129:T144)</f>
        <v>0</v>
      </c>
      <c r="AR128" s="169" t="s">
        <v>80</v>
      </c>
      <c r="AT128" s="170" t="s">
        <v>71</v>
      </c>
      <c r="AU128" s="170" t="s">
        <v>80</v>
      </c>
      <c r="AY128" s="169" t="s">
        <v>145</v>
      </c>
      <c r="BK128" s="171">
        <f>SUM(BK129:BK144)</f>
        <v>0</v>
      </c>
    </row>
    <row r="129" spans="1:65" s="2" customFormat="1" ht="16.5" customHeight="1">
      <c r="A129" s="35"/>
      <c r="B129" s="36"/>
      <c r="C129" s="174" t="s">
        <v>531</v>
      </c>
      <c r="D129" s="174" t="s">
        <v>148</v>
      </c>
      <c r="E129" s="175" t="s">
        <v>1325</v>
      </c>
      <c r="F129" s="176" t="s">
        <v>1326</v>
      </c>
      <c r="G129" s="177" t="s">
        <v>949</v>
      </c>
      <c r="H129" s="178">
        <v>1</v>
      </c>
      <c r="I129" s="179"/>
      <c r="J129" s="180">
        <f t="shared" ref="J129:J144" si="10">ROUND(I129*H129,2)</f>
        <v>0</v>
      </c>
      <c r="K129" s="176" t="s">
        <v>19</v>
      </c>
      <c r="L129" s="40"/>
      <c r="M129" s="181" t="s">
        <v>19</v>
      </c>
      <c r="N129" s="182" t="s">
        <v>43</v>
      </c>
      <c r="O129" s="65"/>
      <c r="P129" s="183">
        <f t="shared" ref="P129:P144" si="11">O129*H129</f>
        <v>0</v>
      </c>
      <c r="Q129" s="183">
        <v>0</v>
      </c>
      <c r="R129" s="183">
        <f t="shared" ref="R129:R144" si="12">Q129*H129</f>
        <v>0</v>
      </c>
      <c r="S129" s="183">
        <v>0</v>
      </c>
      <c r="T129" s="184">
        <f t="shared" ref="T129:T144" si="13"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5" t="s">
        <v>152</v>
      </c>
      <c r="AT129" s="185" t="s">
        <v>148</v>
      </c>
      <c r="AU129" s="185" t="s">
        <v>82</v>
      </c>
      <c r="AY129" s="18" t="s">
        <v>145</v>
      </c>
      <c r="BE129" s="186">
        <f t="shared" ref="BE129:BE144" si="14">IF(N129="základní",J129,0)</f>
        <v>0</v>
      </c>
      <c r="BF129" s="186">
        <f t="shared" ref="BF129:BF144" si="15">IF(N129="snížená",J129,0)</f>
        <v>0</v>
      </c>
      <c r="BG129" s="186">
        <f t="shared" ref="BG129:BG144" si="16">IF(N129="zákl. přenesená",J129,0)</f>
        <v>0</v>
      </c>
      <c r="BH129" s="186">
        <f t="shared" ref="BH129:BH144" si="17">IF(N129="sníž. přenesená",J129,0)</f>
        <v>0</v>
      </c>
      <c r="BI129" s="186">
        <f t="shared" ref="BI129:BI144" si="18">IF(N129="nulová",J129,0)</f>
        <v>0</v>
      </c>
      <c r="BJ129" s="18" t="s">
        <v>80</v>
      </c>
      <c r="BK129" s="186">
        <f t="shared" ref="BK129:BK144" si="19">ROUND(I129*H129,2)</f>
        <v>0</v>
      </c>
      <c r="BL129" s="18" t="s">
        <v>152</v>
      </c>
      <c r="BM129" s="185" t="s">
        <v>733</v>
      </c>
    </row>
    <row r="130" spans="1:65" s="2" customFormat="1" ht="24.2" customHeight="1">
      <c r="A130" s="35"/>
      <c r="B130" s="36"/>
      <c r="C130" s="174" t="s">
        <v>538</v>
      </c>
      <c r="D130" s="174" t="s">
        <v>148</v>
      </c>
      <c r="E130" s="175" t="s">
        <v>1327</v>
      </c>
      <c r="F130" s="176" t="s">
        <v>1328</v>
      </c>
      <c r="G130" s="177" t="s">
        <v>949</v>
      </c>
      <c r="H130" s="178">
        <v>1</v>
      </c>
      <c r="I130" s="179"/>
      <c r="J130" s="180">
        <f t="shared" si="10"/>
        <v>0</v>
      </c>
      <c r="K130" s="176" t="s">
        <v>19</v>
      </c>
      <c r="L130" s="40"/>
      <c r="M130" s="181" t="s">
        <v>19</v>
      </c>
      <c r="N130" s="182" t="s">
        <v>43</v>
      </c>
      <c r="O130" s="65"/>
      <c r="P130" s="183">
        <f t="shared" si="11"/>
        <v>0</v>
      </c>
      <c r="Q130" s="183">
        <v>0</v>
      </c>
      <c r="R130" s="183">
        <f t="shared" si="12"/>
        <v>0</v>
      </c>
      <c r="S130" s="183">
        <v>0</v>
      </c>
      <c r="T130" s="184">
        <f t="shared" si="1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5" t="s">
        <v>152</v>
      </c>
      <c r="AT130" s="185" t="s">
        <v>148</v>
      </c>
      <c r="AU130" s="185" t="s">
        <v>82</v>
      </c>
      <c r="AY130" s="18" t="s">
        <v>145</v>
      </c>
      <c r="BE130" s="186">
        <f t="shared" si="14"/>
        <v>0</v>
      </c>
      <c r="BF130" s="186">
        <f t="shared" si="15"/>
        <v>0</v>
      </c>
      <c r="BG130" s="186">
        <f t="shared" si="16"/>
        <v>0</v>
      </c>
      <c r="BH130" s="186">
        <f t="shared" si="17"/>
        <v>0</v>
      </c>
      <c r="BI130" s="186">
        <f t="shared" si="18"/>
        <v>0</v>
      </c>
      <c r="BJ130" s="18" t="s">
        <v>80</v>
      </c>
      <c r="BK130" s="186">
        <f t="shared" si="19"/>
        <v>0</v>
      </c>
      <c r="BL130" s="18" t="s">
        <v>152</v>
      </c>
      <c r="BM130" s="185" t="s">
        <v>237</v>
      </c>
    </row>
    <row r="131" spans="1:65" s="2" customFormat="1" ht="24.2" customHeight="1">
      <c r="A131" s="35"/>
      <c r="B131" s="36"/>
      <c r="C131" s="174" t="s">
        <v>549</v>
      </c>
      <c r="D131" s="174" t="s">
        <v>148</v>
      </c>
      <c r="E131" s="175" t="s">
        <v>1329</v>
      </c>
      <c r="F131" s="176" t="s">
        <v>1330</v>
      </c>
      <c r="G131" s="177" t="s">
        <v>949</v>
      </c>
      <c r="H131" s="178">
        <v>1</v>
      </c>
      <c r="I131" s="179"/>
      <c r="J131" s="180">
        <f t="shared" si="10"/>
        <v>0</v>
      </c>
      <c r="K131" s="176" t="s">
        <v>19</v>
      </c>
      <c r="L131" s="40"/>
      <c r="M131" s="181" t="s">
        <v>19</v>
      </c>
      <c r="N131" s="182" t="s">
        <v>43</v>
      </c>
      <c r="O131" s="65"/>
      <c r="P131" s="183">
        <f t="shared" si="11"/>
        <v>0</v>
      </c>
      <c r="Q131" s="183">
        <v>0</v>
      </c>
      <c r="R131" s="183">
        <f t="shared" si="12"/>
        <v>0</v>
      </c>
      <c r="S131" s="183">
        <v>0</v>
      </c>
      <c r="T131" s="184">
        <f t="shared" si="1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5" t="s">
        <v>152</v>
      </c>
      <c r="AT131" s="185" t="s">
        <v>148</v>
      </c>
      <c r="AU131" s="185" t="s">
        <v>82</v>
      </c>
      <c r="AY131" s="18" t="s">
        <v>145</v>
      </c>
      <c r="BE131" s="186">
        <f t="shared" si="14"/>
        <v>0</v>
      </c>
      <c r="BF131" s="186">
        <f t="shared" si="15"/>
        <v>0</v>
      </c>
      <c r="BG131" s="186">
        <f t="shared" si="16"/>
        <v>0</v>
      </c>
      <c r="BH131" s="186">
        <f t="shared" si="17"/>
        <v>0</v>
      </c>
      <c r="BI131" s="186">
        <f t="shared" si="18"/>
        <v>0</v>
      </c>
      <c r="BJ131" s="18" t="s">
        <v>80</v>
      </c>
      <c r="BK131" s="186">
        <f t="shared" si="19"/>
        <v>0</v>
      </c>
      <c r="BL131" s="18" t="s">
        <v>152</v>
      </c>
      <c r="BM131" s="185" t="s">
        <v>751</v>
      </c>
    </row>
    <row r="132" spans="1:65" s="2" customFormat="1" ht="24.2" customHeight="1">
      <c r="A132" s="35"/>
      <c r="B132" s="36"/>
      <c r="C132" s="174" t="s">
        <v>556</v>
      </c>
      <c r="D132" s="174" t="s">
        <v>148</v>
      </c>
      <c r="E132" s="175" t="s">
        <v>1331</v>
      </c>
      <c r="F132" s="176" t="s">
        <v>1332</v>
      </c>
      <c r="G132" s="177" t="s">
        <v>949</v>
      </c>
      <c r="H132" s="178">
        <v>1</v>
      </c>
      <c r="I132" s="179"/>
      <c r="J132" s="180">
        <f t="shared" si="10"/>
        <v>0</v>
      </c>
      <c r="K132" s="176" t="s">
        <v>19</v>
      </c>
      <c r="L132" s="40"/>
      <c r="M132" s="181" t="s">
        <v>19</v>
      </c>
      <c r="N132" s="182" t="s">
        <v>43</v>
      </c>
      <c r="O132" s="65"/>
      <c r="P132" s="183">
        <f t="shared" si="11"/>
        <v>0</v>
      </c>
      <c r="Q132" s="183">
        <v>0</v>
      </c>
      <c r="R132" s="183">
        <f t="shared" si="12"/>
        <v>0</v>
      </c>
      <c r="S132" s="183">
        <v>0</v>
      </c>
      <c r="T132" s="184">
        <f t="shared" si="1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5" t="s">
        <v>152</v>
      </c>
      <c r="AT132" s="185" t="s">
        <v>148</v>
      </c>
      <c r="AU132" s="185" t="s">
        <v>82</v>
      </c>
      <c r="AY132" s="18" t="s">
        <v>145</v>
      </c>
      <c r="BE132" s="186">
        <f t="shared" si="14"/>
        <v>0</v>
      </c>
      <c r="BF132" s="186">
        <f t="shared" si="15"/>
        <v>0</v>
      </c>
      <c r="BG132" s="186">
        <f t="shared" si="16"/>
        <v>0</v>
      </c>
      <c r="BH132" s="186">
        <f t="shared" si="17"/>
        <v>0</v>
      </c>
      <c r="BI132" s="186">
        <f t="shared" si="18"/>
        <v>0</v>
      </c>
      <c r="BJ132" s="18" t="s">
        <v>80</v>
      </c>
      <c r="BK132" s="186">
        <f t="shared" si="19"/>
        <v>0</v>
      </c>
      <c r="BL132" s="18" t="s">
        <v>152</v>
      </c>
      <c r="BM132" s="185" t="s">
        <v>763</v>
      </c>
    </row>
    <row r="133" spans="1:65" s="2" customFormat="1" ht="24.2" customHeight="1">
      <c r="A133" s="35"/>
      <c r="B133" s="36"/>
      <c r="C133" s="174" t="s">
        <v>563</v>
      </c>
      <c r="D133" s="174" t="s">
        <v>148</v>
      </c>
      <c r="E133" s="175" t="s">
        <v>1329</v>
      </c>
      <c r="F133" s="176" t="s">
        <v>1330</v>
      </c>
      <c r="G133" s="177" t="s">
        <v>949</v>
      </c>
      <c r="H133" s="178">
        <v>1</v>
      </c>
      <c r="I133" s="179"/>
      <c r="J133" s="180">
        <f t="shared" si="10"/>
        <v>0</v>
      </c>
      <c r="K133" s="176" t="s">
        <v>19</v>
      </c>
      <c r="L133" s="40"/>
      <c r="M133" s="181" t="s">
        <v>19</v>
      </c>
      <c r="N133" s="182" t="s">
        <v>43</v>
      </c>
      <c r="O133" s="65"/>
      <c r="P133" s="183">
        <f t="shared" si="11"/>
        <v>0</v>
      </c>
      <c r="Q133" s="183">
        <v>0</v>
      </c>
      <c r="R133" s="183">
        <f t="shared" si="12"/>
        <v>0</v>
      </c>
      <c r="S133" s="183">
        <v>0</v>
      </c>
      <c r="T133" s="184">
        <f t="shared" si="1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5" t="s">
        <v>152</v>
      </c>
      <c r="AT133" s="185" t="s">
        <v>148</v>
      </c>
      <c r="AU133" s="185" t="s">
        <v>82</v>
      </c>
      <c r="AY133" s="18" t="s">
        <v>145</v>
      </c>
      <c r="BE133" s="186">
        <f t="shared" si="14"/>
        <v>0</v>
      </c>
      <c r="BF133" s="186">
        <f t="shared" si="15"/>
        <v>0</v>
      </c>
      <c r="BG133" s="186">
        <f t="shared" si="16"/>
        <v>0</v>
      </c>
      <c r="BH133" s="186">
        <f t="shared" si="17"/>
        <v>0</v>
      </c>
      <c r="BI133" s="186">
        <f t="shared" si="18"/>
        <v>0</v>
      </c>
      <c r="BJ133" s="18" t="s">
        <v>80</v>
      </c>
      <c r="BK133" s="186">
        <f t="shared" si="19"/>
        <v>0</v>
      </c>
      <c r="BL133" s="18" t="s">
        <v>152</v>
      </c>
      <c r="BM133" s="185" t="s">
        <v>774</v>
      </c>
    </row>
    <row r="134" spans="1:65" s="2" customFormat="1" ht="24.2" customHeight="1">
      <c r="A134" s="35"/>
      <c r="B134" s="36"/>
      <c r="C134" s="174" t="s">
        <v>569</v>
      </c>
      <c r="D134" s="174" t="s">
        <v>148</v>
      </c>
      <c r="E134" s="175" t="s">
        <v>1327</v>
      </c>
      <c r="F134" s="176" t="s">
        <v>1328</v>
      </c>
      <c r="G134" s="177" t="s">
        <v>949</v>
      </c>
      <c r="H134" s="178">
        <v>1</v>
      </c>
      <c r="I134" s="179"/>
      <c r="J134" s="180">
        <f t="shared" si="10"/>
        <v>0</v>
      </c>
      <c r="K134" s="176" t="s">
        <v>19</v>
      </c>
      <c r="L134" s="40"/>
      <c r="M134" s="181" t="s">
        <v>19</v>
      </c>
      <c r="N134" s="182" t="s">
        <v>43</v>
      </c>
      <c r="O134" s="65"/>
      <c r="P134" s="183">
        <f t="shared" si="11"/>
        <v>0</v>
      </c>
      <c r="Q134" s="183">
        <v>0</v>
      </c>
      <c r="R134" s="183">
        <f t="shared" si="12"/>
        <v>0</v>
      </c>
      <c r="S134" s="183">
        <v>0</v>
      </c>
      <c r="T134" s="184">
        <f t="shared" si="1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5" t="s">
        <v>152</v>
      </c>
      <c r="AT134" s="185" t="s">
        <v>148</v>
      </c>
      <c r="AU134" s="185" t="s">
        <v>82</v>
      </c>
      <c r="AY134" s="18" t="s">
        <v>145</v>
      </c>
      <c r="BE134" s="186">
        <f t="shared" si="14"/>
        <v>0</v>
      </c>
      <c r="BF134" s="186">
        <f t="shared" si="15"/>
        <v>0</v>
      </c>
      <c r="BG134" s="186">
        <f t="shared" si="16"/>
        <v>0</v>
      </c>
      <c r="BH134" s="186">
        <f t="shared" si="17"/>
        <v>0</v>
      </c>
      <c r="BI134" s="186">
        <f t="shared" si="18"/>
        <v>0</v>
      </c>
      <c r="BJ134" s="18" t="s">
        <v>80</v>
      </c>
      <c r="BK134" s="186">
        <f t="shared" si="19"/>
        <v>0</v>
      </c>
      <c r="BL134" s="18" t="s">
        <v>152</v>
      </c>
      <c r="BM134" s="185" t="s">
        <v>335</v>
      </c>
    </row>
    <row r="135" spans="1:65" s="2" customFormat="1" ht="16.5" customHeight="1">
      <c r="A135" s="35"/>
      <c r="B135" s="36"/>
      <c r="C135" s="174" t="s">
        <v>574</v>
      </c>
      <c r="D135" s="174" t="s">
        <v>148</v>
      </c>
      <c r="E135" s="175" t="s">
        <v>1299</v>
      </c>
      <c r="F135" s="176" t="s">
        <v>1300</v>
      </c>
      <c r="G135" s="177" t="s">
        <v>949</v>
      </c>
      <c r="H135" s="178">
        <v>3.01</v>
      </c>
      <c r="I135" s="179"/>
      <c r="J135" s="180">
        <f t="shared" si="10"/>
        <v>0</v>
      </c>
      <c r="K135" s="176" t="s">
        <v>19</v>
      </c>
      <c r="L135" s="40"/>
      <c r="M135" s="181" t="s">
        <v>19</v>
      </c>
      <c r="N135" s="182" t="s">
        <v>43</v>
      </c>
      <c r="O135" s="65"/>
      <c r="P135" s="183">
        <f t="shared" si="11"/>
        <v>0</v>
      </c>
      <c r="Q135" s="183">
        <v>0</v>
      </c>
      <c r="R135" s="183">
        <f t="shared" si="12"/>
        <v>0</v>
      </c>
      <c r="S135" s="183">
        <v>0</v>
      </c>
      <c r="T135" s="184">
        <f t="shared" si="1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5" t="s">
        <v>152</v>
      </c>
      <c r="AT135" s="185" t="s">
        <v>148</v>
      </c>
      <c r="AU135" s="185" t="s">
        <v>82</v>
      </c>
      <c r="AY135" s="18" t="s">
        <v>145</v>
      </c>
      <c r="BE135" s="186">
        <f t="shared" si="14"/>
        <v>0</v>
      </c>
      <c r="BF135" s="186">
        <f t="shared" si="15"/>
        <v>0</v>
      </c>
      <c r="BG135" s="186">
        <f t="shared" si="16"/>
        <v>0</v>
      </c>
      <c r="BH135" s="186">
        <f t="shared" si="17"/>
        <v>0</v>
      </c>
      <c r="BI135" s="186">
        <f t="shared" si="18"/>
        <v>0</v>
      </c>
      <c r="BJ135" s="18" t="s">
        <v>80</v>
      </c>
      <c r="BK135" s="186">
        <f t="shared" si="19"/>
        <v>0</v>
      </c>
      <c r="BL135" s="18" t="s">
        <v>152</v>
      </c>
      <c r="BM135" s="185" t="s">
        <v>787</v>
      </c>
    </row>
    <row r="136" spans="1:65" s="2" customFormat="1" ht="16.5" customHeight="1">
      <c r="A136" s="35"/>
      <c r="B136" s="36"/>
      <c r="C136" s="174" t="s">
        <v>582</v>
      </c>
      <c r="D136" s="174" t="s">
        <v>148</v>
      </c>
      <c r="E136" s="175" t="s">
        <v>1333</v>
      </c>
      <c r="F136" s="176" t="s">
        <v>1334</v>
      </c>
      <c r="G136" s="177" t="s">
        <v>949</v>
      </c>
      <c r="H136" s="178">
        <v>2</v>
      </c>
      <c r="I136" s="179"/>
      <c r="J136" s="180">
        <f t="shared" si="10"/>
        <v>0</v>
      </c>
      <c r="K136" s="176" t="s">
        <v>19</v>
      </c>
      <c r="L136" s="40"/>
      <c r="M136" s="181" t="s">
        <v>19</v>
      </c>
      <c r="N136" s="182" t="s">
        <v>43</v>
      </c>
      <c r="O136" s="65"/>
      <c r="P136" s="183">
        <f t="shared" si="11"/>
        <v>0</v>
      </c>
      <c r="Q136" s="183">
        <v>0</v>
      </c>
      <c r="R136" s="183">
        <f t="shared" si="12"/>
        <v>0</v>
      </c>
      <c r="S136" s="183">
        <v>0</v>
      </c>
      <c r="T136" s="184">
        <f t="shared" si="1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5" t="s">
        <v>152</v>
      </c>
      <c r="AT136" s="185" t="s">
        <v>148</v>
      </c>
      <c r="AU136" s="185" t="s">
        <v>82</v>
      </c>
      <c r="AY136" s="18" t="s">
        <v>145</v>
      </c>
      <c r="BE136" s="186">
        <f t="shared" si="14"/>
        <v>0</v>
      </c>
      <c r="BF136" s="186">
        <f t="shared" si="15"/>
        <v>0</v>
      </c>
      <c r="BG136" s="186">
        <f t="shared" si="16"/>
        <v>0</v>
      </c>
      <c r="BH136" s="186">
        <f t="shared" si="17"/>
        <v>0</v>
      </c>
      <c r="BI136" s="186">
        <f t="shared" si="18"/>
        <v>0</v>
      </c>
      <c r="BJ136" s="18" t="s">
        <v>80</v>
      </c>
      <c r="BK136" s="186">
        <f t="shared" si="19"/>
        <v>0</v>
      </c>
      <c r="BL136" s="18" t="s">
        <v>152</v>
      </c>
      <c r="BM136" s="185" t="s">
        <v>795</v>
      </c>
    </row>
    <row r="137" spans="1:65" s="2" customFormat="1" ht="16.5" customHeight="1">
      <c r="A137" s="35"/>
      <c r="B137" s="36"/>
      <c r="C137" s="174" t="s">
        <v>591</v>
      </c>
      <c r="D137" s="174" t="s">
        <v>148</v>
      </c>
      <c r="E137" s="175" t="s">
        <v>1335</v>
      </c>
      <c r="F137" s="176" t="s">
        <v>1336</v>
      </c>
      <c r="G137" s="177" t="s">
        <v>949</v>
      </c>
      <c r="H137" s="178">
        <v>2</v>
      </c>
      <c r="I137" s="179"/>
      <c r="J137" s="180">
        <f t="shared" si="10"/>
        <v>0</v>
      </c>
      <c r="K137" s="176" t="s">
        <v>19</v>
      </c>
      <c r="L137" s="40"/>
      <c r="M137" s="181" t="s">
        <v>19</v>
      </c>
      <c r="N137" s="182" t="s">
        <v>43</v>
      </c>
      <c r="O137" s="65"/>
      <c r="P137" s="183">
        <f t="shared" si="11"/>
        <v>0</v>
      </c>
      <c r="Q137" s="183">
        <v>0</v>
      </c>
      <c r="R137" s="183">
        <f t="shared" si="12"/>
        <v>0</v>
      </c>
      <c r="S137" s="183">
        <v>0</v>
      </c>
      <c r="T137" s="184">
        <f t="shared" si="1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5" t="s">
        <v>152</v>
      </c>
      <c r="AT137" s="185" t="s">
        <v>148</v>
      </c>
      <c r="AU137" s="185" t="s">
        <v>82</v>
      </c>
      <c r="AY137" s="18" t="s">
        <v>145</v>
      </c>
      <c r="BE137" s="186">
        <f t="shared" si="14"/>
        <v>0</v>
      </c>
      <c r="BF137" s="186">
        <f t="shared" si="15"/>
        <v>0</v>
      </c>
      <c r="BG137" s="186">
        <f t="shared" si="16"/>
        <v>0</v>
      </c>
      <c r="BH137" s="186">
        <f t="shared" si="17"/>
        <v>0</v>
      </c>
      <c r="BI137" s="186">
        <f t="shared" si="18"/>
        <v>0</v>
      </c>
      <c r="BJ137" s="18" t="s">
        <v>80</v>
      </c>
      <c r="BK137" s="186">
        <f t="shared" si="19"/>
        <v>0</v>
      </c>
      <c r="BL137" s="18" t="s">
        <v>152</v>
      </c>
      <c r="BM137" s="185" t="s">
        <v>807</v>
      </c>
    </row>
    <row r="138" spans="1:65" s="2" customFormat="1" ht="21.75" customHeight="1">
      <c r="A138" s="35"/>
      <c r="B138" s="36"/>
      <c r="C138" s="174" t="s">
        <v>606</v>
      </c>
      <c r="D138" s="174" t="s">
        <v>148</v>
      </c>
      <c r="E138" s="175" t="s">
        <v>1337</v>
      </c>
      <c r="F138" s="176" t="s">
        <v>1338</v>
      </c>
      <c r="G138" s="177" t="s">
        <v>949</v>
      </c>
      <c r="H138" s="178">
        <v>2</v>
      </c>
      <c r="I138" s="179"/>
      <c r="J138" s="180">
        <f t="shared" si="10"/>
        <v>0</v>
      </c>
      <c r="K138" s="176" t="s">
        <v>19</v>
      </c>
      <c r="L138" s="40"/>
      <c r="M138" s="181" t="s">
        <v>19</v>
      </c>
      <c r="N138" s="182" t="s">
        <v>43</v>
      </c>
      <c r="O138" s="65"/>
      <c r="P138" s="183">
        <f t="shared" si="11"/>
        <v>0</v>
      </c>
      <c r="Q138" s="183">
        <v>0</v>
      </c>
      <c r="R138" s="183">
        <f t="shared" si="12"/>
        <v>0</v>
      </c>
      <c r="S138" s="183">
        <v>0</v>
      </c>
      <c r="T138" s="184">
        <f t="shared" si="1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5" t="s">
        <v>152</v>
      </c>
      <c r="AT138" s="185" t="s">
        <v>148</v>
      </c>
      <c r="AU138" s="185" t="s">
        <v>82</v>
      </c>
      <c r="AY138" s="18" t="s">
        <v>145</v>
      </c>
      <c r="BE138" s="186">
        <f t="shared" si="14"/>
        <v>0</v>
      </c>
      <c r="BF138" s="186">
        <f t="shared" si="15"/>
        <v>0</v>
      </c>
      <c r="BG138" s="186">
        <f t="shared" si="16"/>
        <v>0</v>
      </c>
      <c r="BH138" s="186">
        <f t="shared" si="17"/>
        <v>0</v>
      </c>
      <c r="BI138" s="186">
        <f t="shared" si="18"/>
        <v>0</v>
      </c>
      <c r="BJ138" s="18" t="s">
        <v>80</v>
      </c>
      <c r="BK138" s="186">
        <f t="shared" si="19"/>
        <v>0</v>
      </c>
      <c r="BL138" s="18" t="s">
        <v>152</v>
      </c>
      <c r="BM138" s="185" t="s">
        <v>818</v>
      </c>
    </row>
    <row r="139" spans="1:65" s="2" customFormat="1" ht="24.2" customHeight="1">
      <c r="A139" s="35"/>
      <c r="B139" s="36"/>
      <c r="C139" s="174" t="s">
        <v>619</v>
      </c>
      <c r="D139" s="174" t="s">
        <v>148</v>
      </c>
      <c r="E139" s="175" t="s">
        <v>1339</v>
      </c>
      <c r="F139" s="176" t="s">
        <v>1340</v>
      </c>
      <c r="G139" s="177" t="s">
        <v>949</v>
      </c>
      <c r="H139" s="178">
        <v>1</v>
      </c>
      <c r="I139" s="179"/>
      <c r="J139" s="180">
        <f t="shared" si="10"/>
        <v>0</v>
      </c>
      <c r="K139" s="176" t="s">
        <v>19</v>
      </c>
      <c r="L139" s="40"/>
      <c r="M139" s="181" t="s">
        <v>19</v>
      </c>
      <c r="N139" s="182" t="s">
        <v>43</v>
      </c>
      <c r="O139" s="65"/>
      <c r="P139" s="183">
        <f t="shared" si="11"/>
        <v>0</v>
      </c>
      <c r="Q139" s="183">
        <v>0</v>
      </c>
      <c r="R139" s="183">
        <f t="shared" si="12"/>
        <v>0</v>
      </c>
      <c r="S139" s="183">
        <v>0</v>
      </c>
      <c r="T139" s="184">
        <f t="shared" si="1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5" t="s">
        <v>152</v>
      </c>
      <c r="AT139" s="185" t="s">
        <v>148</v>
      </c>
      <c r="AU139" s="185" t="s">
        <v>82</v>
      </c>
      <c r="AY139" s="18" t="s">
        <v>145</v>
      </c>
      <c r="BE139" s="186">
        <f t="shared" si="14"/>
        <v>0</v>
      </c>
      <c r="BF139" s="186">
        <f t="shared" si="15"/>
        <v>0</v>
      </c>
      <c r="BG139" s="186">
        <f t="shared" si="16"/>
        <v>0</v>
      </c>
      <c r="BH139" s="186">
        <f t="shared" si="17"/>
        <v>0</v>
      </c>
      <c r="BI139" s="186">
        <f t="shared" si="18"/>
        <v>0</v>
      </c>
      <c r="BJ139" s="18" t="s">
        <v>80</v>
      </c>
      <c r="BK139" s="186">
        <f t="shared" si="19"/>
        <v>0</v>
      </c>
      <c r="BL139" s="18" t="s">
        <v>152</v>
      </c>
      <c r="BM139" s="185" t="s">
        <v>830</v>
      </c>
    </row>
    <row r="140" spans="1:65" s="2" customFormat="1" ht="16.5" customHeight="1">
      <c r="A140" s="35"/>
      <c r="B140" s="36"/>
      <c r="C140" s="174" t="s">
        <v>624</v>
      </c>
      <c r="D140" s="174" t="s">
        <v>148</v>
      </c>
      <c r="E140" s="175" t="s">
        <v>1341</v>
      </c>
      <c r="F140" s="176" t="s">
        <v>1342</v>
      </c>
      <c r="G140" s="177" t="s">
        <v>949</v>
      </c>
      <c r="H140" s="178">
        <v>1</v>
      </c>
      <c r="I140" s="179"/>
      <c r="J140" s="180">
        <f t="shared" si="10"/>
        <v>0</v>
      </c>
      <c r="K140" s="176" t="s">
        <v>19</v>
      </c>
      <c r="L140" s="40"/>
      <c r="M140" s="181" t="s">
        <v>19</v>
      </c>
      <c r="N140" s="182" t="s">
        <v>43</v>
      </c>
      <c r="O140" s="65"/>
      <c r="P140" s="183">
        <f t="shared" si="11"/>
        <v>0</v>
      </c>
      <c r="Q140" s="183">
        <v>0</v>
      </c>
      <c r="R140" s="183">
        <f t="shared" si="12"/>
        <v>0</v>
      </c>
      <c r="S140" s="183">
        <v>0</v>
      </c>
      <c r="T140" s="184">
        <f t="shared" si="1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5" t="s">
        <v>152</v>
      </c>
      <c r="AT140" s="185" t="s">
        <v>148</v>
      </c>
      <c r="AU140" s="185" t="s">
        <v>82</v>
      </c>
      <c r="AY140" s="18" t="s">
        <v>145</v>
      </c>
      <c r="BE140" s="186">
        <f t="shared" si="14"/>
        <v>0</v>
      </c>
      <c r="BF140" s="186">
        <f t="shared" si="15"/>
        <v>0</v>
      </c>
      <c r="BG140" s="186">
        <f t="shared" si="16"/>
        <v>0</v>
      </c>
      <c r="BH140" s="186">
        <f t="shared" si="17"/>
        <v>0</v>
      </c>
      <c r="BI140" s="186">
        <f t="shared" si="18"/>
        <v>0</v>
      </c>
      <c r="BJ140" s="18" t="s">
        <v>80</v>
      </c>
      <c r="BK140" s="186">
        <f t="shared" si="19"/>
        <v>0</v>
      </c>
      <c r="BL140" s="18" t="s">
        <v>152</v>
      </c>
      <c r="BM140" s="185" t="s">
        <v>841</v>
      </c>
    </row>
    <row r="141" spans="1:65" s="2" customFormat="1" ht="16.5" customHeight="1">
      <c r="A141" s="35"/>
      <c r="B141" s="36"/>
      <c r="C141" s="174" t="s">
        <v>634</v>
      </c>
      <c r="D141" s="174" t="s">
        <v>148</v>
      </c>
      <c r="E141" s="175" t="s">
        <v>1341</v>
      </c>
      <c r="F141" s="176" t="s">
        <v>1342</v>
      </c>
      <c r="G141" s="177" t="s">
        <v>949</v>
      </c>
      <c r="H141" s="178">
        <v>1</v>
      </c>
      <c r="I141" s="179"/>
      <c r="J141" s="180">
        <f t="shared" si="10"/>
        <v>0</v>
      </c>
      <c r="K141" s="176" t="s">
        <v>19</v>
      </c>
      <c r="L141" s="40"/>
      <c r="M141" s="181" t="s">
        <v>19</v>
      </c>
      <c r="N141" s="182" t="s">
        <v>43</v>
      </c>
      <c r="O141" s="65"/>
      <c r="P141" s="183">
        <f t="shared" si="11"/>
        <v>0</v>
      </c>
      <c r="Q141" s="183">
        <v>0</v>
      </c>
      <c r="R141" s="183">
        <f t="shared" si="12"/>
        <v>0</v>
      </c>
      <c r="S141" s="183">
        <v>0</v>
      </c>
      <c r="T141" s="184">
        <f t="shared" si="1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5" t="s">
        <v>152</v>
      </c>
      <c r="AT141" s="185" t="s">
        <v>148</v>
      </c>
      <c r="AU141" s="185" t="s">
        <v>82</v>
      </c>
      <c r="AY141" s="18" t="s">
        <v>145</v>
      </c>
      <c r="BE141" s="186">
        <f t="shared" si="14"/>
        <v>0</v>
      </c>
      <c r="BF141" s="186">
        <f t="shared" si="15"/>
        <v>0</v>
      </c>
      <c r="BG141" s="186">
        <f t="shared" si="16"/>
        <v>0</v>
      </c>
      <c r="BH141" s="186">
        <f t="shared" si="17"/>
        <v>0</v>
      </c>
      <c r="BI141" s="186">
        <f t="shared" si="18"/>
        <v>0</v>
      </c>
      <c r="BJ141" s="18" t="s">
        <v>80</v>
      </c>
      <c r="BK141" s="186">
        <f t="shared" si="19"/>
        <v>0</v>
      </c>
      <c r="BL141" s="18" t="s">
        <v>152</v>
      </c>
      <c r="BM141" s="185" t="s">
        <v>853</v>
      </c>
    </row>
    <row r="142" spans="1:65" s="2" customFormat="1" ht="16.5" customHeight="1">
      <c r="A142" s="35"/>
      <c r="B142" s="36"/>
      <c r="C142" s="174" t="s">
        <v>643</v>
      </c>
      <c r="D142" s="174" t="s">
        <v>148</v>
      </c>
      <c r="E142" s="175" t="s">
        <v>1343</v>
      </c>
      <c r="F142" s="176" t="s">
        <v>1344</v>
      </c>
      <c r="G142" s="177" t="s">
        <v>949</v>
      </c>
      <c r="H142" s="178">
        <v>1</v>
      </c>
      <c r="I142" s="179"/>
      <c r="J142" s="180">
        <f t="shared" si="10"/>
        <v>0</v>
      </c>
      <c r="K142" s="176" t="s">
        <v>19</v>
      </c>
      <c r="L142" s="40"/>
      <c r="M142" s="181" t="s">
        <v>19</v>
      </c>
      <c r="N142" s="182" t="s">
        <v>43</v>
      </c>
      <c r="O142" s="65"/>
      <c r="P142" s="183">
        <f t="shared" si="11"/>
        <v>0</v>
      </c>
      <c r="Q142" s="183">
        <v>0</v>
      </c>
      <c r="R142" s="183">
        <f t="shared" si="12"/>
        <v>0</v>
      </c>
      <c r="S142" s="183">
        <v>0</v>
      </c>
      <c r="T142" s="184">
        <f t="shared" si="1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5" t="s">
        <v>152</v>
      </c>
      <c r="AT142" s="185" t="s">
        <v>148</v>
      </c>
      <c r="AU142" s="185" t="s">
        <v>82</v>
      </c>
      <c r="AY142" s="18" t="s">
        <v>145</v>
      </c>
      <c r="BE142" s="186">
        <f t="shared" si="14"/>
        <v>0</v>
      </c>
      <c r="BF142" s="186">
        <f t="shared" si="15"/>
        <v>0</v>
      </c>
      <c r="BG142" s="186">
        <f t="shared" si="16"/>
        <v>0</v>
      </c>
      <c r="BH142" s="186">
        <f t="shared" si="17"/>
        <v>0</v>
      </c>
      <c r="BI142" s="186">
        <f t="shared" si="18"/>
        <v>0</v>
      </c>
      <c r="BJ142" s="18" t="s">
        <v>80</v>
      </c>
      <c r="BK142" s="186">
        <f t="shared" si="19"/>
        <v>0</v>
      </c>
      <c r="BL142" s="18" t="s">
        <v>152</v>
      </c>
      <c r="BM142" s="185" t="s">
        <v>865</v>
      </c>
    </row>
    <row r="143" spans="1:65" s="2" customFormat="1" ht="16.5" customHeight="1">
      <c r="A143" s="35"/>
      <c r="B143" s="36"/>
      <c r="C143" s="174" t="s">
        <v>649</v>
      </c>
      <c r="D143" s="174" t="s">
        <v>148</v>
      </c>
      <c r="E143" s="175" t="s">
        <v>1341</v>
      </c>
      <c r="F143" s="176" t="s">
        <v>1342</v>
      </c>
      <c r="G143" s="177" t="s">
        <v>949</v>
      </c>
      <c r="H143" s="178">
        <v>1</v>
      </c>
      <c r="I143" s="179"/>
      <c r="J143" s="180">
        <f t="shared" si="10"/>
        <v>0</v>
      </c>
      <c r="K143" s="176" t="s">
        <v>19</v>
      </c>
      <c r="L143" s="40"/>
      <c r="M143" s="181" t="s">
        <v>19</v>
      </c>
      <c r="N143" s="182" t="s">
        <v>43</v>
      </c>
      <c r="O143" s="65"/>
      <c r="P143" s="183">
        <f t="shared" si="11"/>
        <v>0</v>
      </c>
      <c r="Q143" s="183">
        <v>0</v>
      </c>
      <c r="R143" s="183">
        <f t="shared" si="12"/>
        <v>0</v>
      </c>
      <c r="S143" s="183">
        <v>0</v>
      </c>
      <c r="T143" s="184">
        <f t="shared" si="1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5" t="s">
        <v>152</v>
      </c>
      <c r="AT143" s="185" t="s">
        <v>148</v>
      </c>
      <c r="AU143" s="185" t="s">
        <v>82</v>
      </c>
      <c r="AY143" s="18" t="s">
        <v>145</v>
      </c>
      <c r="BE143" s="186">
        <f t="shared" si="14"/>
        <v>0</v>
      </c>
      <c r="BF143" s="186">
        <f t="shared" si="15"/>
        <v>0</v>
      </c>
      <c r="BG143" s="186">
        <f t="shared" si="16"/>
        <v>0</v>
      </c>
      <c r="BH143" s="186">
        <f t="shared" si="17"/>
        <v>0</v>
      </c>
      <c r="BI143" s="186">
        <f t="shared" si="18"/>
        <v>0</v>
      </c>
      <c r="BJ143" s="18" t="s">
        <v>80</v>
      </c>
      <c r="BK143" s="186">
        <f t="shared" si="19"/>
        <v>0</v>
      </c>
      <c r="BL143" s="18" t="s">
        <v>152</v>
      </c>
      <c r="BM143" s="185" t="s">
        <v>876</v>
      </c>
    </row>
    <row r="144" spans="1:65" s="2" customFormat="1" ht="16.5" customHeight="1">
      <c r="A144" s="35"/>
      <c r="B144" s="36"/>
      <c r="C144" s="174" t="s">
        <v>656</v>
      </c>
      <c r="D144" s="174" t="s">
        <v>148</v>
      </c>
      <c r="E144" s="175" t="s">
        <v>1341</v>
      </c>
      <c r="F144" s="176" t="s">
        <v>1342</v>
      </c>
      <c r="G144" s="177" t="s">
        <v>949</v>
      </c>
      <c r="H144" s="178">
        <v>1</v>
      </c>
      <c r="I144" s="179"/>
      <c r="J144" s="180">
        <f t="shared" si="10"/>
        <v>0</v>
      </c>
      <c r="K144" s="176" t="s">
        <v>19</v>
      </c>
      <c r="L144" s="40"/>
      <c r="M144" s="181" t="s">
        <v>19</v>
      </c>
      <c r="N144" s="182" t="s">
        <v>43</v>
      </c>
      <c r="O144" s="65"/>
      <c r="P144" s="183">
        <f t="shared" si="11"/>
        <v>0</v>
      </c>
      <c r="Q144" s="183">
        <v>0</v>
      </c>
      <c r="R144" s="183">
        <f t="shared" si="12"/>
        <v>0</v>
      </c>
      <c r="S144" s="183">
        <v>0</v>
      </c>
      <c r="T144" s="184">
        <f t="shared" si="1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5" t="s">
        <v>152</v>
      </c>
      <c r="AT144" s="185" t="s">
        <v>148</v>
      </c>
      <c r="AU144" s="185" t="s">
        <v>82</v>
      </c>
      <c r="AY144" s="18" t="s">
        <v>145</v>
      </c>
      <c r="BE144" s="186">
        <f t="shared" si="14"/>
        <v>0</v>
      </c>
      <c r="BF144" s="186">
        <f t="shared" si="15"/>
        <v>0</v>
      </c>
      <c r="BG144" s="186">
        <f t="shared" si="16"/>
        <v>0</v>
      </c>
      <c r="BH144" s="186">
        <f t="shared" si="17"/>
        <v>0</v>
      </c>
      <c r="BI144" s="186">
        <f t="shared" si="18"/>
        <v>0</v>
      </c>
      <c r="BJ144" s="18" t="s">
        <v>80</v>
      </c>
      <c r="BK144" s="186">
        <f t="shared" si="19"/>
        <v>0</v>
      </c>
      <c r="BL144" s="18" t="s">
        <v>152</v>
      </c>
      <c r="BM144" s="185" t="s">
        <v>887</v>
      </c>
    </row>
    <row r="145" spans="1:65" s="12" customFormat="1" ht="22.9" customHeight="1">
      <c r="B145" s="158"/>
      <c r="C145" s="159"/>
      <c r="D145" s="160" t="s">
        <v>71</v>
      </c>
      <c r="E145" s="172" t="s">
        <v>698</v>
      </c>
      <c r="F145" s="172" t="s">
        <v>1345</v>
      </c>
      <c r="G145" s="159"/>
      <c r="H145" s="159"/>
      <c r="I145" s="162"/>
      <c r="J145" s="173">
        <f>BK145</f>
        <v>0</v>
      </c>
      <c r="K145" s="159"/>
      <c r="L145" s="164"/>
      <c r="M145" s="165"/>
      <c r="N145" s="166"/>
      <c r="O145" s="166"/>
      <c r="P145" s="167">
        <f>SUM(P146:P160)</f>
        <v>0</v>
      </c>
      <c r="Q145" s="166"/>
      <c r="R145" s="167">
        <f>SUM(R146:R160)</f>
        <v>0</v>
      </c>
      <c r="S145" s="166"/>
      <c r="T145" s="168">
        <f>SUM(T146:T160)</f>
        <v>0</v>
      </c>
      <c r="AR145" s="169" t="s">
        <v>80</v>
      </c>
      <c r="AT145" s="170" t="s">
        <v>71</v>
      </c>
      <c r="AU145" s="170" t="s">
        <v>80</v>
      </c>
      <c r="AY145" s="169" t="s">
        <v>145</v>
      </c>
      <c r="BK145" s="171">
        <f>SUM(BK146:BK160)</f>
        <v>0</v>
      </c>
    </row>
    <row r="146" spans="1:65" s="2" customFormat="1" ht="24.2" customHeight="1">
      <c r="A146" s="35"/>
      <c r="B146" s="36"/>
      <c r="C146" s="174" t="s">
        <v>661</v>
      </c>
      <c r="D146" s="174" t="s">
        <v>148</v>
      </c>
      <c r="E146" s="175" t="s">
        <v>1346</v>
      </c>
      <c r="F146" s="176" t="s">
        <v>1347</v>
      </c>
      <c r="G146" s="177" t="s">
        <v>949</v>
      </c>
      <c r="H146" s="178">
        <v>1</v>
      </c>
      <c r="I146" s="179"/>
      <c r="J146" s="180">
        <f t="shared" ref="J146:J160" si="20">ROUND(I146*H146,2)</f>
        <v>0</v>
      </c>
      <c r="K146" s="176" t="s">
        <v>19</v>
      </c>
      <c r="L146" s="40"/>
      <c r="M146" s="181" t="s">
        <v>19</v>
      </c>
      <c r="N146" s="182" t="s">
        <v>43</v>
      </c>
      <c r="O146" s="65"/>
      <c r="P146" s="183">
        <f t="shared" ref="P146:P160" si="21">O146*H146</f>
        <v>0</v>
      </c>
      <c r="Q146" s="183">
        <v>0</v>
      </c>
      <c r="R146" s="183">
        <f t="shared" ref="R146:R160" si="22">Q146*H146</f>
        <v>0</v>
      </c>
      <c r="S146" s="183">
        <v>0</v>
      </c>
      <c r="T146" s="184">
        <f t="shared" ref="T146:T160" si="23"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5" t="s">
        <v>152</v>
      </c>
      <c r="AT146" s="185" t="s">
        <v>148</v>
      </c>
      <c r="AU146" s="185" t="s">
        <v>82</v>
      </c>
      <c r="AY146" s="18" t="s">
        <v>145</v>
      </c>
      <c r="BE146" s="186">
        <f t="shared" ref="BE146:BE160" si="24">IF(N146="základní",J146,0)</f>
        <v>0</v>
      </c>
      <c r="BF146" s="186">
        <f t="shared" ref="BF146:BF160" si="25">IF(N146="snížená",J146,0)</f>
        <v>0</v>
      </c>
      <c r="BG146" s="186">
        <f t="shared" ref="BG146:BG160" si="26">IF(N146="zákl. přenesená",J146,0)</f>
        <v>0</v>
      </c>
      <c r="BH146" s="186">
        <f t="shared" ref="BH146:BH160" si="27">IF(N146="sníž. přenesená",J146,0)</f>
        <v>0</v>
      </c>
      <c r="BI146" s="186">
        <f t="shared" ref="BI146:BI160" si="28">IF(N146="nulová",J146,0)</f>
        <v>0</v>
      </c>
      <c r="BJ146" s="18" t="s">
        <v>80</v>
      </c>
      <c r="BK146" s="186">
        <f t="shared" ref="BK146:BK160" si="29">ROUND(I146*H146,2)</f>
        <v>0</v>
      </c>
      <c r="BL146" s="18" t="s">
        <v>152</v>
      </c>
      <c r="BM146" s="185" t="s">
        <v>897</v>
      </c>
    </row>
    <row r="147" spans="1:65" s="2" customFormat="1" ht="16.5" customHeight="1">
      <c r="A147" s="35"/>
      <c r="B147" s="36"/>
      <c r="C147" s="174" t="s">
        <v>667</v>
      </c>
      <c r="D147" s="174" t="s">
        <v>148</v>
      </c>
      <c r="E147" s="175" t="s">
        <v>1348</v>
      </c>
      <c r="F147" s="176" t="s">
        <v>1349</v>
      </c>
      <c r="G147" s="177" t="s">
        <v>949</v>
      </c>
      <c r="H147" s="178">
        <v>1</v>
      </c>
      <c r="I147" s="179"/>
      <c r="J147" s="180">
        <f t="shared" si="20"/>
        <v>0</v>
      </c>
      <c r="K147" s="176" t="s">
        <v>19</v>
      </c>
      <c r="L147" s="40"/>
      <c r="M147" s="181" t="s">
        <v>19</v>
      </c>
      <c r="N147" s="182" t="s">
        <v>43</v>
      </c>
      <c r="O147" s="65"/>
      <c r="P147" s="183">
        <f t="shared" si="21"/>
        <v>0</v>
      </c>
      <c r="Q147" s="183">
        <v>0</v>
      </c>
      <c r="R147" s="183">
        <f t="shared" si="22"/>
        <v>0</v>
      </c>
      <c r="S147" s="183">
        <v>0</v>
      </c>
      <c r="T147" s="184">
        <f t="shared" si="2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5" t="s">
        <v>152</v>
      </c>
      <c r="AT147" s="185" t="s">
        <v>148</v>
      </c>
      <c r="AU147" s="185" t="s">
        <v>82</v>
      </c>
      <c r="AY147" s="18" t="s">
        <v>145</v>
      </c>
      <c r="BE147" s="186">
        <f t="shared" si="24"/>
        <v>0</v>
      </c>
      <c r="BF147" s="186">
        <f t="shared" si="25"/>
        <v>0</v>
      </c>
      <c r="BG147" s="186">
        <f t="shared" si="26"/>
        <v>0</v>
      </c>
      <c r="BH147" s="186">
        <f t="shared" si="27"/>
        <v>0</v>
      </c>
      <c r="BI147" s="186">
        <f t="shared" si="28"/>
        <v>0</v>
      </c>
      <c r="BJ147" s="18" t="s">
        <v>80</v>
      </c>
      <c r="BK147" s="186">
        <f t="shared" si="29"/>
        <v>0</v>
      </c>
      <c r="BL147" s="18" t="s">
        <v>152</v>
      </c>
      <c r="BM147" s="185" t="s">
        <v>906</v>
      </c>
    </row>
    <row r="148" spans="1:65" s="2" customFormat="1" ht="21.75" customHeight="1">
      <c r="A148" s="35"/>
      <c r="B148" s="36"/>
      <c r="C148" s="174" t="s">
        <v>672</v>
      </c>
      <c r="D148" s="174" t="s">
        <v>148</v>
      </c>
      <c r="E148" s="175" t="s">
        <v>1350</v>
      </c>
      <c r="F148" s="176" t="s">
        <v>1351</v>
      </c>
      <c r="G148" s="177" t="s">
        <v>949</v>
      </c>
      <c r="H148" s="178">
        <v>1</v>
      </c>
      <c r="I148" s="179"/>
      <c r="J148" s="180">
        <f t="shared" si="20"/>
        <v>0</v>
      </c>
      <c r="K148" s="176" t="s">
        <v>19</v>
      </c>
      <c r="L148" s="40"/>
      <c r="M148" s="181" t="s">
        <v>19</v>
      </c>
      <c r="N148" s="182" t="s">
        <v>43</v>
      </c>
      <c r="O148" s="65"/>
      <c r="P148" s="183">
        <f t="shared" si="21"/>
        <v>0</v>
      </c>
      <c r="Q148" s="183">
        <v>0</v>
      </c>
      <c r="R148" s="183">
        <f t="shared" si="22"/>
        <v>0</v>
      </c>
      <c r="S148" s="183">
        <v>0</v>
      </c>
      <c r="T148" s="184">
        <f t="shared" si="2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5" t="s">
        <v>152</v>
      </c>
      <c r="AT148" s="185" t="s">
        <v>148</v>
      </c>
      <c r="AU148" s="185" t="s">
        <v>82</v>
      </c>
      <c r="AY148" s="18" t="s">
        <v>145</v>
      </c>
      <c r="BE148" s="186">
        <f t="shared" si="24"/>
        <v>0</v>
      </c>
      <c r="BF148" s="186">
        <f t="shared" si="25"/>
        <v>0</v>
      </c>
      <c r="BG148" s="186">
        <f t="shared" si="26"/>
        <v>0</v>
      </c>
      <c r="BH148" s="186">
        <f t="shared" si="27"/>
        <v>0</v>
      </c>
      <c r="BI148" s="186">
        <f t="shared" si="28"/>
        <v>0</v>
      </c>
      <c r="BJ148" s="18" t="s">
        <v>80</v>
      </c>
      <c r="BK148" s="186">
        <f t="shared" si="29"/>
        <v>0</v>
      </c>
      <c r="BL148" s="18" t="s">
        <v>152</v>
      </c>
      <c r="BM148" s="185" t="s">
        <v>914</v>
      </c>
    </row>
    <row r="149" spans="1:65" s="2" customFormat="1" ht="24.2" customHeight="1">
      <c r="A149" s="35"/>
      <c r="B149" s="36"/>
      <c r="C149" s="174" t="s">
        <v>677</v>
      </c>
      <c r="D149" s="174" t="s">
        <v>148</v>
      </c>
      <c r="E149" s="175" t="s">
        <v>1346</v>
      </c>
      <c r="F149" s="176" t="s">
        <v>1347</v>
      </c>
      <c r="G149" s="177" t="s">
        <v>949</v>
      </c>
      <c r="H149" s="178">
        <v>1</v>
      </c>
      <c r="I149" s="179"/>
      <c r="J149" s="180">
        <f t="shared" si="20"/>
        <v>0</v>
      </c>
      <c r="K149" s="176" t="s">
        <v>19</v>
      </c>
      <c r="L149" s="40"/>
      <c r="M149" s="181" t="s">
        <v>19</v>
      </c>
      <c r="N149" s="182" t="s">
        <v>43</v>
      </c>
      <c r="O149" s="65"/>
      <c r="P149" s="183">
        <f t="shared" si="21"/>
        <v>0</v>
      </c>
      <c r="Q149" s="183">
        <v>0</v>
      </c>
      <c r="R149" s="183">
        <f t="shared" si="22"/>
        <v>0</v>
      </c>
      <c r="S149" s="183">
        <v>0</v>
      </c>
      <c r="T149" s="184">
        <f t="shared" si="2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5" t="s">
        <v>152</v>
      </c>
      <c r="AT149" s="185" t="s">
        <v>148</v>
      </c>
      <c r="AU149" s="185" t="s">
        <v>82</v>
      </c>
      <c r="AY149" s="18" t="s">
        <v>145</v>
      </c>
      <c r="BE149" s="186">
        <f t="shared" si="24"/>
        <v>0</v>
      </c>
      <c r="BF149" s="186">
        <f t="shared" si="25"/>
        <v>0</v>
      </c>
      <c r="BG149" s="186">
        <f t="shared" si="26"/>
        <v>0</v>
      </c>
      <c r="BH149" s="186">
        <f t="shared" si="27"/>
        <v>0</v>
      </c>
      <c r="BI149" s="186">
        <f t="shared" si="28"/>
        <v>0</v>
      </c>
      <c r="BJ149" s="18" t="s">
        <v>80</v>
      </c>
      <c r="BK149" s="186">
        <f t="shared" si="29"/>
        <v>0</v>
      </c>
      <c r="BL149" s="18" t="s">
        <v>152</v>
      </c>
      <c r="BM149" s="185" t="s">
        <v>925</v>
      </c>
    </row>
    <row r="150" spans="1:65" s="2" customFormat="1" ht="16.5" customHeight="1">
      <c r="A150" s="35"/>
      <c r="B150" s="36"/>
      <c r="C150" s="174" t="s">
        <v>684</v>
      </c>
      <c r="D150" s="174" t="s">
        <v>148</v>
      </c>
      <c r="E150" s="175" t="s">
        <v>1352</v>
      </c>
      <c r="F150" s="176" t="s">
        <v>1353</v>
      </c>
      <c r="G150" s="177" t="s">
        <v>949</v>
      </c>
      <c r="H150" s="178">
        <v>1</v>
      </c>
      <c r="I150" s="179"/>
      <c r="J150" s="180">
        <f t="shared" si="20"/>
        <v>0</v>
      </c>
      <c r="K150" s="176" t="s">
        <v>19</v>
      </c>
      <c r="L150" s="40"/>
      <c r="M150" s="181" t="s">
        <v>19</v>
      </c>
      <c r="N150" s="182" t="s">
        <v>43</v>
      </c>
      <c r="O150" s="65"/>
      <c r="P150" s="183">
        <f t="shared" si="21"/>
        <v>0</v>
      </c>
      <c r="Q150" s="183">
        <v>0</v>
      </c>
      <c r="R150" s="183">
        <f t="shared" si="22"/>
        <v>0</v>
      </c>
      <c r="S150" s="183">
        <v>0</v>
      </c>
      <c r="T150" s="184">
        <f t="shared" si="2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5" t="s">
        <v>152</v>
      </c>
      <c r="AT150" s="185" t="s">
        <v>148</v>
      </c>
      <c r="AU150" s="185" t="s">
        <v>82</v>
      </c>
      <c r="AY150" s="18" t="s">
        <v>145</v>
      </c>
      <c r="BE150" s="186">
        <f t="shared" si="24"/>
        <v>0</v>
      </c>
      <c r="BF150" s="186">
        <f t="shared" si="25"/>
        <v>0</v>
      </c>
      <c r="BG150" s="186">
        <f t="shared" si="26"/>
        <v>0</v>
      </c>
      <c r="BH150" s="186">
        <f t="shared" si="27"/>
        <v>0</v>
      </c>
      <c r="BI150" s="186">
        <f t="shared" si="28"/>
        <v>0</v>
      </c>
      <c r="BJ150" s="18" t="s">
        <v>80</v>
      </c>
      <c r="BK150" s="186">
        <f t="shared" si="29"/>
        <v>0</v>
      </c>
      <c r="BL150" s="18" t="s">
        <v>152</v>
      </c>
      <c r="BM150" s="185" t="s">
        <v>933</v>
      </c>
    </row>
    <row r="151" spans="1:65" s="2" customFormat="1" ht="21.75" customHeight="1">
      <c r="A151" s="35"/>
      <c r="B151" s="36"/>
      <c r="C151" s="174" t="s">
        <v>690</v>
      </c>
      <c r="D151" s="174" t="s">
        <v>148</v>
      </c>
      <c r="E151" s="175" t="s">
        <v>1350</v>
      </c>
      <c r="F151" s="176" t="s">
        <v>1351</v>
      </c>
      <c r="G151" s="177" t="s">
        <v>949</v>
      </c>
      <c r="H151" s="178">
        <v>1</v>
      </c>
      <c r="I151" s="179"/>
      <c r="J151" s="180">
        <f t="shared" si="20"/>
        <v>0</v>
      </c>
      <c r="K151" s="176" t="s">
        <v>19</v>
      </c>
      <c r="L151" s="40"/>
      <c r="M151" s="181" t="s">
        <v>19</v>
      </c>
      <c r="N151" s="182" t="s">
        <v>43</v>
      </c>
      <c r="O151" s="65"/>
      <c r="P151" s="183">
        <f t="shared" si="21"/>
        <v>0</v>
      </c>
      <c r="Q151" s="183">
        <v>0</v>
      </c>
      <c r="R151" s="183">
        <f t="shared" si="22"/>
        <v>0</v>
      </c>
      <c r="S151" s="183">
        <v>0</v>
      </c>
      <c r="T151" s="184">
        <f t="shared" si="2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5" t="s">
        <v>152</v>
      </c>
      <c r="AT151" s="185" t="s">
        <v>148</v>
      </c>
      <c r="AU151" s="185" t="s">
        <v>82</v>
      </c>
      <c r="AY151" s="18" t="s">
        <v>145</v>
      </c>
      <c r="BE151" s="186">
        <f t="shared" si="24"/>
        <v>0</v>
      </c>
      <c r="BF151" s="186">
        <f t="shared" si="25"/>
        <v>0</v>
      </c>
      <c r="BG151" s="186">
        <f t="shared" si="26"/>
        <v>0</v>
      </c>
      <c r="BH151" s="186">
        <f t="shared" si="27"/>
        <v>0</v>
      </c>
      <c r="BI151" s="186">
        <f t="shared" si="28"/>
        <v>0</v>
      </c>
      <c r="BJ151" s="18" t="s">
        <v>80</v>
      </c>
      <c r="BK151" s="186">
        <f t="shared" si="29"/>
        <v>0</v>
      </c>
      <c r="BL151" s="18" t="s">
        <v>152</v>
      </c>
      <c r="BM151" s="185" t="s">
        <v>942</v>
      </c>
    </row>
    <row r="152" spans="1:65" s="2" customFormat="1" ht="16.5" customHeight="1">
      <c r="A152" s="35"/>
      <c r="B152" s="36"/>
      <c r="C152" s="174" t="s">
        <v>700</v>
      </c>
      <c r="D152" s="174" t="s">
        <v>148</v>
      </c>
      <c r="E152" s="175" t="s">
        <v>1322</v>
      </c>
      <c r="F152" s="176" t="s">
        <v>1323</v>
      </c>
      <c r="G152" s="177" t="s">
        <v>949</v>
      </c>
      <c r="H152" s="178">
        <v>4.9249999999999998</v>
      </c>
      <c r="I152" s="179"/>
      <c r="J152" s="180">
        <f t="shared" si="20"/>
        <v>0</v>
      </c>
      <c r="K152" s="176" t="s">
        <v>19</v>
      </c>
      <c r="L152" s="40"/>
      <c r="M152" s="181" t="s">
        <v>19</v>
      </c>
      <c r="N152" s="182" t="s">
        <v>43</v>
      </c>
      <c r="O152" s="65"/>
      <c r="P152" s="183">
        <f t="shared" si="21"/>
        <v>0</v>
      </c>
      <c r="Q152" s="183">
        <v>0</v>
      </c>
      <c r="R152" s="183">
        <f t="shared" si="22"/>
        <v>0</v>
      </c>
      <c r="S152" s="183">
        <v>0</v>
      </c>
      <c r="T152" s="184">
        <f t="shared" si="2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5" t="s">
        <v>152</v>
      </c>
      <c r="AT152" s="185" t="s">
        <v>148</v>
      </c>
      <c r="AU152" s="185" t="s">
        <v>82</v>
      </c>
      <c r="AY152" s="18" t="s">
        <v>145</v>
      </c>
      <c r="BE152" s="186">
        <f t="shared" si="24"/>
        <v>0</v>
      </c>
      <c r="BF152" s="186">
        <f t="shared" si="25"/>
        <v>0</v>
      </c>
      <c r="BG152" s="186">
        <f t="shared" si="26"/>
        <v>0</v>
      </c>
      <c r="BH152" s="186">
        <f t="shared" si="27"/>
        <v>0</v>
      </c>
      <c r="BI152" s="186">
        <f t="shared" si="28"/>
        <v>0</v>
      </c>
      <c r="BJ152" s="18" t="s">
        <v>80</v>
      </c>
      <c r="BK152" s="186">
        <f t="shared" si="29"/>
        <v>0</v>
      </c>
      <c r="BL152" s="18" t="s">
        <v>152</v>
      </c>
      <c r="BM152" s="185" t="s">
        <v>951</v>
      </c>
    </row>
    <row r="153" spans="1:65" s="2" customFormat="1" ht="16.5" customHeight="1">
      <c r="A153" s="35"/>
      <c r="B153" s="36"/>
      <c r="C153" s="174" t="s">
        <v>704</v>
      </c>
      <c r="D153" s="174" t="s">
        <v>148</v>
      </c>
      <c r="E153" s="175" t="s">
        <v>1341</v>
      </c>
      <c r="F153" s="176" t="s">
        <v>1342</v>
      </c>
      <c r="G153" s="177" t="s">
        <v>949</v>
      </c>
      <c r="H153" s="178">
        <v>1</v>
      </c>
      <c r="I153" s="179"/>
      <c r="J153" s="180">
        <f t="shared" si="20"/>
        <v>0</v>
      </c>
      <c r="K153" s="176" t="s">
        <v>19</v>
      </c>
      <c r="L153" s="40"/>
      <c r="M153" s="181" t="s">
        <v>19</v>
      </c>
      <c r="N153" s="182" t="s">
        <v>43</v>
      </c>
      <c r="O153" s="65"/>
      <c r="P153" s="183">
        <f t="shared" si="21"/>
        <v>0</v>
      </c>
      <c r="Q153" s="183">
        <v>0</v>
      </c>
      <c r="R153" s="183">
        <f t="shared" si="22"/>
        <v>0</v>
      </c>
      <c r="S153" s="183">
        <v>0</v>
      </c>
      <c r="T153" s="184">
        <f t="shared" si="2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5" t="s">
        <v>152</v>
      </c>
      <c r="AT153" s="185" t="s">
        <v>148</v>
      </c>
      <c r="AU153" s="185" t="s">
        <v>82</v>
      </c>
      <c r="AY153" s="18" t="s">
        <v>145</v>
      </c>
      <c r="BE153" s="186">
        <f t="shared" si="24"/>
        <v>0</v>
      </c>
      <c r="BF153" s="186">
        <f t="shared" si="25"/>
        <v>0</v>
      </c>
      <c r="BG153" s="186">
        <f t="shared" si="26"/>
        <v>0</v>
      </c>
      <c r="BH153" s="186">
        <f t="shared" si="27"/>
        <v>0</v>
      </c>
      <c r="BI153" s="186">
        <f t="shared" si="28"/>
        <v>0</v>
      </c>
      <c r="BJ153" s="18" t="s">
        <v>80</v>
      </c>
      <c r="BK153" s="186">
        <f t="shared" si="29"/>
        <v>0</v>
      </c>
      <c r="BL153" s="18" t="s">
        <v>152</v>
      </c>
      <c r="BM153" s="185" t="s">
        <v>957</v>
      </c>
    </row>
    <row r="154" spans="1:65" s="2" customFormat="1" ht="16.5" customHeight="1">
      <c r="A154" s="35"/>
      <c r="B154" s="36"/>
      <c r="C154" s="174" t="s">
        <v>708</v>
      </c>
      <c r="D154" s="174" t="s">
        <v>148</v>
      </c>
      <c r="E154" s="175" t="s">
        <v>1341</v>
      </c>
      <c r="F154" s="176" t="s">
        <v>1342</v>
      </c>
      <c r="G154" s="177" t="s">
        <v>949</v>
      </c>
      <c r="H154" s="178">
        <v>1</v>
      </c>
      <c r="I154" s="179"/>
      <c r="J154" s="180">
        <f t="shared" si="20"/>
        <v>0</v>
      </c>
      <c r="K154" s="176" t="s">
        <v>19</v>
      </c>
      <c r="L154" s="40"/>
      <c r="M154" s="181" t="s">
        <v>19</v>
      </c>
      <c r="N154" s="182" t="s">
        <v>43</v>
      </c>
      <c r="O154" s="65"/>
      <c r="P154" s="183">
        <f t="shared" si="21"/>
        <v>0</v>
      </c>
      <c r="Q154" s="183">
        <v>0</v>
      </c>
      <c r="R154" s="183">
        <f t="shared" si="22"/>
        <v>0</v>
      </c>
      <c r="S154" s="183">
        <v>0</v>
      </c>
      <c r="T154" s="184">
        <f t="shared" si="2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5" t="s">
        <v>152</v>
      </c>
      <c r="AT154" s="185" t="s">
        <v>148</v>
      </c>
      <c r="AU154" s="185" t="s">
        <v>82</v>
      </c>
      <c r="AY154" s="18" t="s">
        <v>145</v>
      </c>
      <c r="BE154" s="186">
        <f t="shared" si="24"/>
        <v>0</v>
      </c>
      <c r="BF154" s="186">
        <f t="shared" si="25"/>
        <v>0</v>
      </c>
      <c r="BG154" s="186">
        <f t="shared" si="26"/>
        <v>0</v>
      </c>
      <c r="BH154" s="186">
        <f t="shared" si="27"/>
        <v>0</v>
      </c>
      <c r="BI154" s="186">
        <f t="shared" si="28"/>
        <v>0</v>
      </c>
      <c r="BJ154" s="18" t="s">
        <v>80</v>
      </c>
      <c r="BK154" s="186">
        <f t="shared" si="29"/>
        <v>0</v>
      </c>
      <c r="BL154" s="18" t="s">
        <v>152</v>
      </c>
      <c r="BM154" s="185" t="s">
        <v>965</v>
      </c>
    </row>
    <row r="155" spans="1:65" s="2" customFormat="1" ht="16.5" customHeight="1">
      <c r="A155" s="35"/>
      <c r="B155" s="36"/>
      <c r="C155" s="174" t="s">
        <v>356</v>
      </c>
      <c r="D155" s="174" t="s">
        <v>148</v>
      </c>
      <c r="E155" s="175" t="s">
        <v>1341</v>
      </c>
      <c r="F155" s="176" t="s">
        <v>1342</v>
      </c>
      <c r="G155" s="177" t="s">
        <v>949</v>
      </c>
      <c r="H155" s="178">
        <v>1</v>
      </c>
      <c r="I155" s="179"/>
      <c r="J155" s="180">
        <f t="shared" si="20"/>
        <v>0</v>
      </c>
      <c r="K155" s="176" t="s">
        <v>19</v>
      </c>
      <c r="L155" s="40"/>
      <c r="M155" s="181" t="s">
        <v>19</v>
      </c>
      <c r="N155" s="182" t="s">
        <v>43</v>
      </c>
      <c r="O155" s="65"/>
      <c r="P155" s="183">
        <f t="shared" si="21"/>
        <v>0</v>
      </c>
      <c r="Q155" s="183">
        <v>0</v>
      </c>
      <c r="R155" s="183">
        <f t="shared" si="22"/>
        <v>0</v>
      </c>
      <c r="S155" s="183">
        <v>0</v>
      </c>
      <c r="T155" s="184">
        <f t="shared" si="2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5" t="s">
        <v>152</v>
      </c>
      <c r="AT155" s="185" t="s">
        <v>148</v>
      </c>
      <c r="AU155" s="185" t="s">
        <v>82</v>
      </c>
      <c r="AY155" s="18" t="s">
        <v>145</v>
      </c>
      <c r="BE155" s="186">
        <f t="shared" si="24"/>
        <v>0</v>
      </c>
      <c r="BF155" s="186">
        <f t="shared" si="25"/>
        <v>0</v>
      </c>
      <c r="BG155" s="186">
        <f t="shared" si="26"/>
        <v>0</v>
      </c>
      <c r="BH155" s="186">
        <f t="shared" si="27"/>
        <v>0</v>
      </c>
      <c r="BI155" s="186">
        <f t="shared" si="28"/>
        <v>0</v>
      </c>
      <c r="BJ155" s="18" t="s">
        <v>80</v>
      </c>
      <c r="BK155" s="186">
        <f t="shared" si="29"/>
        <v>0</v>
      </c>
      <c r="BL155" s="18" t="s">
        <v>152</v>
      </c>
      <c r="BM155" s="185" t="s">
        <v>975</v>
      </c>
    </row>
    <row r="156" spans="1:65" s="2" customFormat="1" ht="16.5" customHeight="1">
      <c r="A156" s="35"/>
      <c r="B156" s="36"/>
      <c r="C156" s="174" t="s">
        <v>717</v>
      </c>
      <c r="D156" s="174" t="s">
        <v>148</v>
      </c>
      <c r="E156" s="175" t="s">
        <v>1341</v>
      </c>
      <c r="F156" s="176" t="s">
        <v>1342</v>
      </c>
      <c r="G156" s="177" t="s">
        <v>949</v>
      </c>
      <c r="H156" s="178">
        <v>1</v>
      </c>
      <c r="I156" s="179"/>
      <c r="J156" s="180">
        <f t="shared" si="20"/>
        <v>0</v>
      </c>
      <c r="K156" s="176" t="s">
        <v>19</v>
      </c>
      <c r="L156" s="40"/>
      <c r="M156" s="181" t="s">
        <v>19</v>
      </c>
      <c r="N156" s="182" t="s">
        <v>43</v>
      </c>
      <c r="O156" s="65"/>
      <c r="P156" s="183">
        <f t="shared" si="21"/>
        <v>0</v>
      </c>
      <c r="Q156" s="183">
        <v>0</v>
      </c>
      <c r="R156" s="183">
        <f t="shared" si="22"/>
        <v>0</v>
      </c>
      <c r="S156" s="183">
        <v>0</v>
      </c>
      <c r="T156" s="184">
        <f t="shared" si="2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5" t="s">
        <v>152</v>
      </c>
      <c r="AT156" s="185" t="s">
        <v>148</v>
      </c>
      <c r="AU156" s="185" t="s">
        <v>82</v>
      </c>
      <c r="AY156" s="18" t="s">
        <v>145</v>
      </c>
      <c r="BE156" s="186">
        <f t="shared" si="24"/>
        <v>0</v>
      </c>
      <c r="BF156" s="186">
        <f t="shared" si="25"/>
        <v>0</v>
      </c>
      <c r="BG156" s="186">
        <f t="shared" si="26"/>
        <v>0</v>
      </c>
      <c r="BH156" s="186">
        <f t="shared" si="27"/>
        <v>0</v>
      </c>
      <c r="BI156" s="186">
        <f t="shared" si="28"/>
        <v>0</v>
      </c>
      <c r="BJ156" s="18" t="s">
        <v>80</v>
      </c>
      <c r="BK156" s="186">
        <f t="shared" si="29"/>
        <v>0</v>
      </c>
      <c r="BL156" s="18" t="s">
        <v>152</v>
      </c>
      <c r="BM156" s="185" t="s">
        <v>986</v>
      </c>
    </row>
    <row r="157" spans="1:65" s="2" customFormat="1" ht="16.5" customHeight="1">
      <c r="A157" s="35"/>
      <c r="B157" s="36"/>
      <c r="C157" s="174" t="s">
        <v>723</v>
      </c>
      <c r="D157" s="174" t="s">
        <v>148</v>
      </c>
      <c r="E157" s="175" t="s">
        <v>1341</v>
      </c>
      <c r="F157" s="176" t="s">
        <v>1342</v>
      </c>
      <c r="G157" s="177" t="s">
        <v>949</v>
      </c>
      <c r="H157" s="178">
        <v>1</v>
      </c>
      <c r="I157" s="179"/>
      <c r="J157" s="180">
        <f t="shared" si="20"/>
        <v>0</v>
      </c>
      <c r="K157" s="176" t="s">
        <v>19</v>
      </c>
      <c r="L157" s="40"/>
      <c r="M157" s="181" t="s">
        <v>19</v>
      </c>
      <c r="N157" s="182" t="s">
        <v>43</v>
      </c>
      <c r="O157" s="65"/>
      <c r="P157" s="183">
        <f t="shared" si="21"/>
        <v>0</v>
      </c>
      <c r="Q157" s="183">
        <v>0</v>
      </c>
      <c r="R157" s="183">
        <f t="shared" si="22"/>
        <v>0</v>
      </c>
      <c r="S157" s="183">
        <v>0</v>
      </c>
      <c r="T157" s="184">
        <f t="shared" si="2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5" t="s">
        <v>152</v>
      </c>
      <c r="AT157" s="185" t="s">
        <v>148</v>
      </c>
      <c r="AU157" s="185" t="s">
        <v>82</v>
      </c>
      <c r="AY157" s="18" t="s">
        <v>145</v>
      </c>
      <c r="BE157" s="186">
        <f t="shared" si="24"/>
        <v>0</v>
      </c>
      <c r="BF157" s="186">
        <f t="shared" si="25"/>
        <v>0</v>
      </c>
      <c r="BG157" s="186">
        <f t="shared" si="26"/>
        <v>0</v>
      </c>
      <c r="BH157" s="186">
        <f t="shared" si="27"/>
        <v>0</v>
      </c>
      <c r="BI157" s="186">
        <f t="shared" si="28"/>
        <v>0</v>
      </c>
      <c r="BJ157" s="18" t="s">
        <v>80</v>
      </c>
      <c r="BK157" s="186">
        <f t="shared" si="29"/>
        <v>0</v>
      </c>
      <c r="BL157" s="18" t="s">
        <v>152</v>
      </c>
      <c r="BM157" s="185" t="s">
        <v>999</v>
      </c>
    </row>
    <row r="158" spans="1:65" s="2" customFormat="1" ht="16.5" customHeight="1">
      <c r="A158" s="35"/>
      <c r="B158" s="36"/>
      <c r="C158" s="174" t="s">
        <v>727</v>
      </c>
      <c r="D158" s="174" t="s">
        <v>148</v>
      </c>
      <c r="E158" s="175" t="s">
        <v>1341</v>
      </c>
      <c r="F158" s="176" t="s">
        <v>1342</v>
      </c>
      <c r="G158" s="177" t="s">
        <v>949</v>
      </c>
      <c r="H158" s="178">
        <v>1</v>
      </c>
      <c r="I158" s="179"/>
      <c r="J158" s="180">
        <f t="shared" si="20"/>
        <v>0</v>
      </c>
      <c r="K158" s="176" t="s">
        <v>19</v>
      </c>
      <c r="L158" s="40"/>
      <c r="M158" s="181" t="s">
        <v>19</v>
      </c>
      <c r="N158" s="182" t="s">
        <v>43</v>
      </c>
      <c r="O158" s="65"/>
      <c r="P158" s="183">
        <f t="shared" si="21"/>
        <v>0</v>
      </c>
      <c r="Q158" s="183">
        <v>0</v>
      </c>
      <c r="R158" s="183">
        <f t="shared" si="22"/>
        <v>0</v>
      </c>
      <c r="S158" s="183">
        <v>0</v>
      </c>
      <c r="T158" s="184">
        <f t="shared" si="2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5" t="s">
        <v>152</v>
      </c>
      <c r="AT158" s="185" t="s">
        <v>148</v>
      </c>
      <c r="AU158" s="185" t="s">
        <v>82</v>
      </c>
      <c r="AY158" s="18" t="s">
        <v>145</v>
      </c>
      <c r="BE158" s="186">
        <f t="shared" si="24"/>
        <v>0</v>
      </c>
      <c r="BF158" s="186">
        <f t="shared" si="25"/>
        <v>0</v>
      </c>
      <c r="BG158" s="186">
        <f t="shared" si="26"/>
        <v>0</v>
      </c>
      <c r="BH158" s="186">
        <f t="shared" si="27"/>
        <v>0</v>
      </c>
      <c r="BI158" s="186">
        <f t="shared" si="28"/>
        <v>0</v>
      </c>
      <c r="BJ158" s="18" t="s">
        <v>80</v>
      </c>
      <c r="BK158" s="186">
        <f t="shared" si="29"/>
        <v>0</v>
      </c>
      <c r="BL158" s="18" t="s">
        <v>152</v>
      </c>
      <c r="BM158" s="185" t="s">
        <v>1010</v>
      </c>
    </row>
    <row r="159" spans="1:65" s="2" customFormat="1" ht="16.5" customHeight="1">
      <c r="A159" s="35"/>
      <c r="B159" s="36"/>
      <c r="C159" s="174" t="s">
        <v>733</v>
      </c>
      <c r="D159" s="174" t="s">
        <v>148</v>
      </c>
      <c r="E159" s="175" t="s">
        <v>1341</v>
      </c>
      <c r="F159" s="176" t="s">
        <v>1342</v>
      </c>
      <c r="G159" s="177" t="s">
        <v>949</v>
      </c>
      <c r="H159" s="178">
        <v>1</v>
      </c>
      <c r="I159" s="179"/>
      <c r="J159" s="180">
        <f t="shared" si="20"/>
        <v>0</v>
      </c>
      <c r="K159" s="176" t="s">
        <v>19</v>
      </c>
      <c r="L159" s="40"/>
      <c r="M159" s="181" t="s">
        <v>19</v>
      </c>
      <c r="N159" s="182" t="s">
        <v>43</v>
      </c>
      <c r="O159" s="65"/>
      <c r="P159" s="183">
        <f t="shared" si="21"/>
        <v>0</v>
      </c>
      <c r="Q159" s="183">
        <v>0</v>
      </c>
      <c r="R159" s="183">
        <f t="shared" si="22"/>
        <v>0</v>
      </c>
      <c r="S159" s="183">
        <v>0</v>
      </c>
      <c r="T159" s="184">
        <f t="shared" si="2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5" t="s">
        <v>152</v>
      </c>
      <c r="AT159" s="185" t="s">
        <v>148</v>
      </c>
      <c r="AU159" s="185" t="s">
        <v>82</v>
      </c>
      <c r="AY159" s="18" t="s">
        <v>145</v>
      </c>
      <c r="BE159" s="186">
        <f t="shared" si="24"/>
        <v>0</v>
      </c>
      <c r="BF159" s="186">
        <f t="shared" si="25"/>
        <v>0</v>
      </c>
      <c r="BG159" s="186">
        <f t="shared" si="26"/>
        <v>0</v>
      </c>
      <c r="BH159" s="186">
        <f t="shared" si="27"/>
        <v>0</v>
      </c>
      <c r="BI159" s="186">
        <f t="shared" si="28"/>
        <v>0</v>
      </c>
      <c r="BJ159" s="18" t="s">
        <v>80</v>
      </c>
      <c r="BK159" s="186">
        <f t="shared" si="29"/>
        <v>0</v>
      </c>
      <c r="BL159" s="18" t="s">
        <v>152</v>
      </c>
      <c r="BM159" s="185" t="s">
        <v>1021</v>
      </c>
    </row>
    <row r="160" spans="1:65" s="2" customFormat="1" ht="16.5" customHeight="1">
      <c r="A160" s="35"/>
      <c r="B160" s="36"/>
      <c r="C160" s="174" t="s">
        <v>738</v>
      </c>
      <c r="D160" s="174" t="s">
        <v>148</v>
      </c>
      <c r="E160" s="175" t="s">
        <v>1341</v>
      </c>
      <c r="F160" s="176" t="s">
        <v>1342</v>
      </c>
      <c r="G160" s="177" t="s">
        <v>949</v>
      </c>
      <c r="H160" s="178">
        <v>1</v>
      </c>
      <c r="I160" s="179"/>
      <c r="J160" s="180">
        <f t="shared" si="20"/>
        <v>0</v>
      </c>
      <c r="K160" s="176" t="s">
        <v>19</v>
      </c>
      <c r="L160" s="40"/>
      <c r="M160" s="181" t="s">
        <v>19</v>
      </c>
      <c r="N160" s="182" t="s">
        <v>43</v>
      </c>
      <c r="O160" s="65"/>
      <c r="P160" s="183">
        <f t="shared" si="21"/>
        <v>0</v>
      </c>
      <c r="Q160" s="183">
        <v>0</v>
      </c>
      <c r="R160" s="183">
        <f t="shared" si="22"/>
        <v>0</v>
      </c>
      <c r="S160" s="183">
        <v>0</v>
      </c>
      <c r="T160" s="184">
        <f t="shared" si="2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5" t="s">
        <v>152</v>
      </c>
      <c r="AT160" s="185" t="s">
        <v>148</v>
      </c>
      <c r="AU160" s="185" t="s">
        <v>82</v>
      </c>
      <c r="AY160" s="18" t="s">
        <v>145</v>
      </c>
      <c r="BE160" s="186">
        <f t="shared" si="24"/>
        <v>0</v>
      </c>
      <c r="BF160" s="186">
        <f t="shared" si="25"/>
        <v>0</v>
      </c>
      <c r="BG160" s="186">
        <f t="shared" si="26"/>
        <v>0</v>
      </c>
      <c r="BH160" s="186">
        <f t="shared" si="27"/>
        <v>0</v>
      </c>
      <c r="BI160" s="186">
        <f t="shared" si="28"/>
        <v>0</v>
      </c>
      <c r="BJ160" s="18" t="s">
        <v>80</v>
      </c>
      <c r="BK160" s="186">
        <f t="shared" si="29"/>
        <v>0</v>
      </c>
      <c r="BL160" s="18" t="s">
        <v>152</v>
      </c>
      <c r="BM160" s="185" t="s">
        <v>1033</v>
      </c>
    </row>
    <row r="161" spans="1:65" s="12" customFormat="1" ht="22.9" customHeight="1">
      <c r="B161" s="158"/>
      <c r="C161" s="159"/>
      <c r="D161" s="160" t="s">
        <v>71</v>
      </c>
      <c r="E161" s="172" t="s">
        <v>964</v>
      </c>
      <c r="F161" s="172" t="s">
        <v>1354</v>
      </c>
      <c r="G161" s="159"/>
      <c r="H161" s="159"/>
      <c r="I161" s="162"/>
      <c r="J161" s="173">
        <f>BK161</f>
        <v>0</v>
      </c>
      <c r="K161" s="159"/>
      <c r="L161" s="164"/>
      <c r="M161" s="165"/>
      <c r="N161" s="166"/>
      <c r="O161" s="166"/>
      <c r="P161" s="167">
        <f>SUM(P162:P168)</f>
        <v>0</v>
      </c>
      <c r="Q161" s="166"/>
      <c r="R161" s="167">
        <f>SUM(R162:R168)</f>
        <v>0</v>
      </c>
      <c r="S161" s="166"/>
      <c r="T161" s="168">
        <f>SUM(T162:T168)</f>
        <v>0</v>
      </c>
      <c r="AR161" s="169" t="s">
        <v>80</v>
      </c>
      <c r="AT161" s="170" t="s">
        <v>71</v>
      </c>
      <c r="AU161" s="170" t="s">
        <v>80</v>
      </c>
      <c r="AY161" s="169" t="s">
        <v>145</v>
      </c>
      <c r="BK161" s="171">
        <f>SUM(BK162:BK168)</f>
        <v>0</v>
      </c>
    </row>
    <row r="162" spans="1:65" s="2" customFormat="1" ht="37.9" customHeight="1">
      <c r="A162" s="35"/>
      <c r="B162" s="36"/>
      <c r="C162" s="174" t="s">
        <v>237</v>
      </c>
      <c r="D162" s="174" t="s">
        <v>148</v>
      </c>
      <c r="E162" s="175" t="s">
        <v>1355</v>
      </c>
      <c r="F162" s="176" t="s">
        <v>1356</v>
      </c>
      <c r="G162" s="177" t="s">
        <v>949</v>
      </c>
      <c r="H162" s="178">
        <v>1</v>
      </c>
      <c r="I162" s="179"/>
      <c r="J162" s="180">
        <f t="shared" ref="J162:J168" si="30">ROUND(I162*H162,2)</f>
        <v>0</v>
      </c>
      <c r="K162" s="176" t="s">
        <v>19</v>
      </c>
      <c r="L162" s="40"/>
      <c r="M162" s="181" t="s">
        <v>19</v>
      </c>
      <c r="N162" s="182" t="s">
        <v>43</v>
      </c>
      <c r="O162" s="65"/>
      <c r="P162" s="183">
        <f t="shared" ref="P162:P168" si="31">O162*H162</f>
        <v>0</v>
      </c>
      <c r="Q162" s="183">
        <v>0</v>
      </c>
      <c r="R162" s="183">
        <f t="shared" ref="R162:R168" si="32">Q162*H162</f>
        <v>0</v>
      </c>
      <c r="S162" s="183">
        <v>0</v>
      </c>
      <c r="T162" s="184">
        <f t="shared" ref="T162:T168" si="33"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5" t="s">
        <v>152</v>
      </c>
      <c r="AT162" s="185" t="s">
        <v>148</v>
      </c>
      <c r="AU162" s="185" t="s">
        <v>82</v>
      </c>
      <c r="AY162" s="18" t="s">
        <v>145</v>
      </c>
      <c r="BE162" s="186">
        <f t="shared" ref="BE162:BE168" si="34">IF(N162="základní",J162,0)</f>
        <v>0</v>
      </c>
      <c r="BF162" s="186">
        <f t="shared" ref="BF162:BF168" si="35">IF(N162="snížená",J162,0)</f>
        <v>0</v>
      </c>
      <c r="BG162" s="186">
        <f t="shared" ref="BG162:BG168" si="36">IF(N162="zákl. přenesená",J162,0)</f>
        <v>0</v>
      </c>
      <c r="BH162" s="186">
        <f t="shared" ref="BH162:BH168" si="37">IF(N162="sníž. přenesená",J162,0)</f>
        <v>0</v>
      </c>
      <c r="BI162" s="186">
        <f t="shared" ref="BI162:BI168" si="38">IF(N162="nulová",J162,0)</f>
        <v>0</v>
      </c>
      <c r="BJ162" s="18" t="s">
        <v>80</v>
      </c>
      <c r="BK162" s="186">
        <f t="shared" ref="BK162:BK168" si="39">ROUND(I162*H162,2)</f>
        <v>0</v>
      </c>
      <c r="BL162" s="18" t="s">
        <v>152</v>
      </c>
      <c r="BM162" s="185" t="s">
        <v>1043</v>
      </c>
    </row>
    <row r="163" spans="1:65" s="2" customFormat="1" ht="33" customHeight="1">
      <c r="A163" s="35"/>
      <c r="B163" s="36"/>
      <c r="C163" s="174" t="s">
        <v>745</v>
      </c>
      <c r="D163" s="174" t="s">
        <v>148</v>
      </c>
      <c r="E163" s="175" t="s">
        <v>1357</v>
      </c>
      <c r="F163" s="176" t="s">
        <v>1358</v>
      </c>
      <c r="G163" s="177" t="s">
        <v>949</v>
      </c>
      <c r="H163" s="178">
        <v>1</v>
      </c>
      <c r="I163" s="179"/>
      <c r="J163" s="180">
        <f t="shared" si="30"/>
        <v>0</v>
      </c>
      <c r="K163" s="176" t="s">
        <v>19</v>
      </c>
      <c r="L163" s="40"/>
      <c r="M163" s="181" t="s">
        <v>19</v>
      </c>
      <c r="N163" s="182" t="s">
        <v>43</v>
      </c>
      <c r="O163" s="65"/>
      <c r="P163" s="183">
        <f t="shared" si="31"/>
        <v>0</v>
      </c>
      <c r="Q163" s="183">
        <v>0</v>
      </c>
      <c r="R163" s="183">
        <f t="shared" si="32"/>
        <v>0</v>
      </c>
      <c r="S163" s="183">
        <v>0</v>
      </c>
      <c r="T163" s="184">
        <f t="shared" si="3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5" t="s">
        <v>152</v>
      </c>
      <c r="AT163" s="185" t="s">
        <v>148</v>
      </c>
      <c r="AU163" s="185" t="s">
        <v>82</v>
      </c>
      <c r="AY163" s="18" t="s">
        <v>145</v>
      </c>
      <c r="BE163" s="186">
        <f t="shared" si="34"/>
        <v>0</v>
      </c>
      <c r="BF163" s="186">
        <f t="shared" si="35"/>
        <v>0</v>
      </c>
      <c r="BG163" s="186">
        <f t="shared" si="36"/>
        <v>0</v>
      </c>
      <c r="BH163" s="186">
        <f t="shared" si="37"/>
        <v>0</v>
      </c>
      <c r="BI163" s="186">
        <f t="shared" si="38"/>
        <v>0</v>
      </c>
      <c r="BJ163" s="18" t="s">
        <v>80</v>
      </c>
      <c r="BK163" s="186">
        <f t="shared" si="39"/>
        <v>0</v>
      </c>
      <c r="BL163" s="18" t="s">
        <v>152</v>
      </c>
      <c r="BM163" s="185" t="s">
        <v>1063</v>
      </c>
    </row>
    <row r="164" spans="1:65" s="2" customFormat="1" ht="16.5" customHeight="1">
      <c r="A164" s="35"/>
      <c r="B164" s="36"/>
      <c r="C164" s="174" t="s">
        <v>751</v>
      </c>
      <c r="D164" s="174" t="s">
        <v>148</v>
      </c>
      <c r="E164" s="175" t="s">
        <v>1359</v>
      </c>
      <c r="F164" s="176" t="s">
        <v>1360</v>
      </c>
      <c r="G164" s="177" t="s">
        <v>949</v>
      </c>
      <c r="H164" s="178">
        <v>1</v>
      </c>
      <c r="I164" s="179"/>
      <c r="J164" s="180">
        <f t="shared" si="30"/>
        <v>0</v>
      </c>
      <c r="K164" s="176" t="s">
        <v>19</v>
      </c>
      <c r="L164" s="40"/>
      <c r="M164" s="181" t="s">
        <v>19</v>
      </c>
      <c r="N164" s="182" t="s">
        <v>43</v>
      </c>
      <c r="O164" s="65"/>
      <c r="P164" s="183">
        <f t="shared" si="31"/>
        <v>0</v>
      </c>
      <c r="Q164" s="183">
        <v>0</v>
      </c>
      <c r="R164" s="183">
        <f t="shared" si="32"/>
        <v>0</v>
      </c>
      <c r="S164" s="183">
        <v>0</v>
      </c>
      <c r="T164" s="184">
        <f t="shared" si="3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5" t="s">
        <v>152</v>
      </c>
      <c r="AT164" s="185" t="s">
        <v>148</v>
      </c>
      <c r="AU164" s="185" t="s">
        <v>82</v>
      </c>
      <c r="AY164" s="18" t="s">
        <v>145</v>
      </c>
      <c r="BE164" s="186">
        <f t="shared" si="34"/>
        <v>0</v>
      </c>
      <c r="BF164" s="186">
        <f t="shared" si="35"/>
        <v>0</v>
      </c>
      <c r="BG164" s="186">
        <f t="shared" si="36"/>
        <v>0</v>
      </c>
      <c r="BH164" s="186">
        <f t="shared" si="37"/>
        <v>0</v>
      </c>
      <c r="BI164" s="186">
        <f t="shared" si="38"/>
        <v>0</v>
      </c>
      <c r="BJ164" s="18" t="s">
        <v>80</v>
      </c>
      <c r="BK164" s="186">
        <f t="shared" si="39"/>
        <v>0</v>
      </c>
      <c r="BL164" s="18" t="s">
        <v>152</v>
      </c>
      <c r="BM164" s="185" t="s">
        <v>1073</v>
      </c>
    </row>
    <row r="165" spans="1:65" s="2" customFormat="1" ht="21.75" customHeight="1">
      <c r="A165" s="35"/>
      <c r="B165" s="36"/>
      <c r="C165" s="174" t="s">
        <v>757</v>
      </c>
      <c r="D165" s="174" t="s">
        <v>148</v>
      </c>
      <c r="E165" s="175" t="s">
        <v>1361</v>
      </c>
      <c r="F165" s="176" t="s">
        <v>1362</v>
      </c>
      <c r="G165" s="177" t="s">
        <v>949</v>
      </c>
      <c r="H165" s="178">
        <v>1</v>
      </c>
      <c r="I165" s="179"/>
      <c r="J165" s="180">
        <f t="shared" si="30"/>
        <v>0</v>
      </c>
      <c r="K165" s="176" t="s">
        <v>19</v>
      </c>
      <c r="L165" s="40"/>
      <c r="M165" s="181" t="s">
        <v>19</v>
      </c>
      <c r="N165" s="182" t="s">
        <v>43</v>
      </c>
      <c r="O165" s="65"/>
      <c r="P165" s="183">
        <f t="shared" si="31"/>
        <v>0</v>
      </c>
      <c r="Q165" s="183">
        <v>0</v>
      </c>
      <c r="R165" s="183">
        <f t="shared" si="32"/>
        <v>0</v>
      </c>
      <c r="S165" s="183">
        <v>0</v>
      </c>
      <c r="T165" s="184">
        <f t="shared" si="3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5" t="s">
        <v>152</v>
      </c>
      <c r="AT165" s="185" t="s">
        <v>148</v>
      </c>
      <c r="AU165" s="185" t="s">
        <v>82</v>
      </c>
      <c r="AY165" s="18" t="s">
        <v>145</v>
      </c>
      <c r="BE165" s="186">
        <f t="shared" si="34"/>
        <v>0</v>
      </c>
      <c r="BF165" s="186">
        <f t="shared" si="35"/>
        <v>0</v>
      </c>
      <c r="BG165" s="186">
        <f t="shared" si="36"/>
        <v>0</v>
      </c>
      <c r="BH165" s="186">
        <f t="shared" si="37"/>
        <v>0</v>
      </c>
      <c r="BI165" s="186">
        <f t="shared" si="38"/>
        <v>0</v>
      </c>
      <c r="BJ165" s="18" t="s">
        <v>80</v>
      </c>
      <c r="BK165" s="186">
        <f t="shared" si="39"/>
        <v>0</v>
      </c>
      <c r="BL165" s="18" t="s">
        <v>152</v>
      </c>
      <c r="BM165" s="185" t="s">
        <v>1084</v>
      </c>
    </row>
    <row r="166" spans="1:65" s="2" customFormat="1" ht="16.5" customHeight="1">
      <c r="A166" s="35"/>
      <c r="B166" s="36"/>
      <c r="C166" s="174" t="s">
        <v>763</v>
      </c>
      <c r="D166" s="174" t="s">
        <v>148</v>
      </c>
      <c r="E166" s="175" t="s">
        <v>1363</v>
      </c>
      <c r="F166" s="176" t="s">
        <v>1364</v>
      </c>
      <c r="G166" s="177" t="s">
        <v>949</v>
      </c>
      <c r="H166" s="178">
        <v>1</v>
      </c>
      <c r="I166" s="179"/>
      <c r="J166" s="180">
        <f t="shared" si="30"/>
        <v>0</v>
      </c>
      <c r="K166" s="176" t="s">
        <v>19</v>
      </c>
      <c r="L166" s="40"/>
      <c r="M166" s="181" t="s">
        <v>19</v>
      </c>
      <c r="N166" s="182" t="s">
        <v>43</v>
      </c>
      <c r="O166" s="65"/>
      <c r="P166" s="183">
        <f t="shared" si="31"/>
        <v>0</v>
      </c>
      <c r="Q166" s="183">
        <v>0</v>
      </c>
      <c r="R166" s="183">
        <f t="shared" si="32"/>
        <v>0</v>
      </c>
      <c r="S166" s="183">
        <v>0</v>
      </c>
      <c r="T166" s="184">
        <f t="shared" si="3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5" t="s">
        <v>152</v>
      </c>
      <c r="AT166" s="185" t="s">
        <v>148</v>
      </c>
      <c r="AU166" s="185" t="s">
        <v>82</v>
      </c>
      <c r="AY166" s="18" t="s">
        <v>145</v>
      </c>
      <c r="BE166" s="186">
        <f t="shared" si="34"/>
        <v>0</v>
      </c>
      <c r="BF166" s="186">
        <f t="shared" si="35"/>
        <v>0</v>
      </c>
      <c r="BG166" s="186">
        <f t="shared" si="36"/>
        <v>0</v>
      </c>
      <c r="BH166" s="186">
        <f t="shared" si="37"/>
        <v>0</v>
      </c>
      <c r="BI166" s="186">
        <f t="shared" si="38"/>
        <v>0</v>
      </c>
      <c r="BJ166" s="18" t="s">
        <v>80</v>
      </c>
      <c r="BK166" s="186">
        <f t="shared" si="39"/>
        <v>0</v>
      </c>
      <c r="BL166" s="18" t="s">
        <v>152</v>
      </c>
      <c r="BM166" s="185" t="s">
        <v>1096</v>
      </c>
    </row>
    <row r="167" spans="1:65" s="2" customFormat="1" ht="24.2" customHeight="1">
      <c r="A167" s="35"/>
      <c r="B167" s="36"/>
      <c r="C167" s="174" t="s">
        <v>769</v>
      </c>
      <c r="D167" s="174" t="s">
        <v>148</v>
      </c>
      <c r="E167" s="175" t="s">
        <v>1365</v>
      </c>
      <c r="F167" s="176" t="s">
        <v>1366</v>
      </c>
      <c r="G167" s="177" t="s">
        <v>949</v>
      </c>
      <c r="H167" s="178">
        <v>4</v>
      </c>
      <c r="I167" s="179"/>
      <c r="J167" s="180">
        <f t="shared" si="30"/>
        <v>0</v>
      </c>
      <c r="K167" s="176" t="s">
        <v>19</v>
      </c>
      <c r="L167" s="40"/>
      <c r="M167" s="181" t="s">
        <v>19</v>
      </c>
      <c r="N167" s="182" t="s">
        <v>43</v>
      </c>
      <c r="O167" s="65"/>
      <c r="P167" s="183">
        <f t="shared" si="31"/>
        <v>0</v>
      </c>
      <c r="Q167" s="183">
        <v>0</v>
      </c>
      <c r="R167" s="183">
        <f t="shared" si="32"/>
        <v>0</v>
      </c>
      <c r="S167" s="183">
        <v>0</v>
      </c>
      <c r="T167" s="184">
        <f t="shared" si="3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5" t="s">
        <v>152</v>
      </c>
      <c r="AT167" s="185" t="s">
        <v>148</v>
      </c>
      <c r="AU167" s="185" t="s">
        <v>82</v>
      </c>
      <c r="AY167" s="18" t="s">
        <v>145</v>
      </c>
      <c r="BE167" s="186">
        <f t="shared" si="34"/>
        <v>0</v>
      </c>
      <c r="BF167" s="186">
        <f t="shared" si="35"/>
        <v>0</v>
      </c>
      <c r="BG167" s="186">
        <f t="shared" si="36"/>
        <v>0</v>
      </c>
      <c r="BH167" s="186">
        <f t="shared" si="37"/>
        <v>0</v>
      </c>
      <c r="BI167" s="186">
        <f t="shared" si="38"/>
        <v>0</v>
      </c>
      <c r="BJ167" s="18" t="s">
        <v>80</v>
      </c>
      <c r="BK167" s="186">
        <f t="shared" si="39"/>
        <v>0</v>
      </c>
      <c r="BL167" s="18" t="s">
        <v>152</v>
      </c>
      <c r="BM167" s="185" t="s">
        <v>1108</v>
      </c>
    </row>
    <row r="168" spans="1:65" s="2" customFormat="1" ht="24.2" customHeight="1">
      <c r="A168" s="35"/>
      <c r="B168" s="36"/>
      <c r="C168" s="174" t="s">
        <v>774</v>
      </c>
      <c r="D168" s="174" t="s">
        <v>148</v>
      </c>
      <c r="E168" s="175" t="s">
        <v>1367</v>
      </c>
      <c r="F168" s="176" t="s">
        <v>1368</v>
      </c>
      <c r="G168" s="177" t="s">
        <v>949</v>
      </c>
      <c r="H168" s="178">
        <v>1</v>
      </c>
      <c r="I168" s="179"/>
      <c r="J168" s="180">
        <f t="shared" si="30"/>
        <v>0</v>
      </c>
      <c r="K168" s="176" t="s">
        <v>19</v>
      </c>
      <c r="L168" s="40"/>
      <c r="M168" s="181" t="s">
        <v>19</v>
      </c>
      <c r="N168" s="182" t="s">
        <v>43</v>
      </c>
      <c r="O168" s="65"/>
      <c r="P168" s="183">
        <f t="shared" si="31"/>
        <v>0</v>
      </c>
      <c r="Q168" s="183">
        <v>0</v>
      </c>
      <c r="R168" s="183">
        <f t="shared" si="32"/>
        <v>0</v>
      </c>
      <c r="S168" s="183">
        <v>0</v>
      </c>
      <c r="T168" s="184">
        <f t="shared" si="3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5" t="s">
        <v>152</v>
      </c>
      <c r="AT168" s="185" t="s">
        <v>148</v>
      </c>
      <c r="AU168" s="185" t="s">
        <v>82</v>
      </c>
      <c r="AY168" s="18" t="s">
        <v>145</v>
      </c>
      <c r="BE168" s="186">
        <f t="shared" si="34"/>
        <v>0</v>
      </c>
      <c r="BF168" s="186">
        <f t="shared" si="35"/>
        <v>0</v>
      </c>
      <c r="BG168" s="186">
        <f t="shared" si="36"/>
        <v>0</v>
      </c>
      <c r="BH168" s="186">
        <f t="shared" si="37"/>
        <v>0</v>
      </c>
      <c r="BI168" s="186">
        <f t="shared" si="38"/>
        <v>0</v>
      </c>
      <c r="BJ168" s="18" t="s">
        <v>80</v>
      </c>
      <c r="BK168" s="186">
        <f t="shared" si="39"/>
        <v>0</v>
      </c>
      <c r="BL168" s="18" t="s">
        <v>152</v>
      </c>
      <c r="BM168" s="185" t="s">
        <v>1141</v>
      </c>
    </row>
    <row r="169" spans="1:65" s="12" customFormat="1" ht="22.9" customHeight="1">
      <c r="B169" s="158"/>
      <c r="C169" s="159"/>
      <c r="D169" s="160" t="s">
        <v>71</v>
      </c>
      <c r="E169" s="172" t="s">
        <v>969</v>
      </c>
      <c r="F169" s="172" t="s">
        <v>1369</v>
      </c>
      <c r="G169" s="159"/>
      <c r="H169" s="159"/>
      <c r="I169" s="162"/>
      <c r="J169" s="173">
        <f>BK169</f>
        <v>0</v>
      </c>
      <c r="K169" s="159"/>
      <c r="L169" s="164"/>
      <c r="M169" s="165"/>
      <c r="N169" s="166"/>
      <c r="O169" s="166"/>
      <c r="P169" s="167">
        <f>P170</f>
        <v>0</v>
      </c>
      <c r="Q169" s="166"/>
      <c r="R169" s="167">
        <f>R170</f>
        <v>0</v>
      </c>
      <c r="S169" s="166"/>
      <c r="T169" s="168">
        <f>T170</f>
        <v>0</v>
      </c>
      <c r="AR169" s="169" t="s">
        <v>80</v>
      </c>
      <c r="AT169" s="170" t="s">
        <v>71</v>
      </c>
      <c r="AU169" s="170" t="s">
        <v>80</v>
      </c>
      <c r="AY169" s="169" t="s">
        <v>145</v>
      </c>
      <c r="BK169" s="171">
        <f>BK170</f>
        <v>0</v>
      </c>
    </row>
    <row r="170" spans="1:65" s="2" customFormat="1" ht="24.2" customHeight="1">
      <c r="A170" s="35"/>
      <c r="B170" s="36"/>
      <c r="C170" s="174" t="s">
        <v>776</v>
      </c>
      <c r="D170" s="174" t="s">
        <v>148</v>
      </c>
      <c r="E170" s="175" t="s">
        <v>1370</v>
      </c>
      <c r="F170" s="176" t="s">
        <v>1371</v>
      </c>
      <c r="G170" s="177" t="s">
        <v>949</v>
      </c>
      <c r="H170" s="178">
        <v>6</v>
      </c>
      <c r="I170" s="179"/>
      <c r="J170" s="180">
        <f>ROUND(I170*H170,2)</f>
        <v>0</v>
      </c>
      <c r="K170" s="176" t="s">
        <v>19</v>
      </c>
      <c r="L170" s="40"/>
      <c r="M170" s="181" t="s">
        <v>19</v>
      </c>
      <c r="N170" s="182" t="s">
        <v>43</v>
      </c>
      <c r="O170" s="65"/>
      <c r="P170" s="183">
        <f>O170*H170</f>
        <v>0</v>
      </c>
      <c r="Q170" s="183">
        <v>0</v>
      </c>
      <c r="R170" s="183">
        <f>Q170*H170</f>
        <v>0</v>
      </c>
      <c r="S170" s="183">
        <v>0</v>
      </c>
      <c r="T170" s="18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5" t="s">
        <v>152</v>
      </c>
      <c r="AT170" s="185" t="s">
        <v>148</v>
      </c>
      <c r="AU170" s="185" t="s">
        <v>82</v>
      </c>
      <c r="AY170" s="18" t="s">
        <v>145</v>
      </c>
      <c r="BE170" s="186">
        <f>IF(N170="základní",J170,0)</f>
        <v>0</v>
      </c>
      <c r="BF170" s="186">
        <f>IF(N170="snížená",J170,0)</f>
        <v>0</v>
      </c>
      <c r="BG170" s="186">
        <f>IF(N170="zákl. přenesená",J170,0)</f>
        <v>0</v>
      </c>
      <c r="BH170" s="186">
        <f>IF(N170="sníž. přenesená",J170,0)</f>
        <v>0</v>
      </c>
      <c r="BI170" s="186">
        <f>IF(N170="nulová",J170,0)</f>
        <v>0</v>
      </c>
      <c r="BJ170" s="18" t="s">
        <v>80</v>
      </c>
      <c r="BK170" s="186">
        <f>ROUND(I170*H170,2)</f>
        <v>0</v>
      </c>
      <c r="BL170" s="18" t="s">
        <v>152</v>
      </c>
      <c r="BM170" s="185" t="s">
        <v>1152</v>
      </c>
    </row>
    <row r="171" spans="1:65" s="12" customFormat="1" ht="25.9" customHeight="1">
      <c r="B171" s="158"/>
      <c r="C171" s="159"/>
      <c r="D171" s="160" t="s">
        <v>71</v>
      </c>
      <c r="E171" s="161" t="s">
        <v>974</v>
      </c>
      <c r="F171" s="161" t="s">
        <v>1372</v>
      </c>
      <c r="G171" s="159"/>
      <c r="H171" s="159"/>
      <c r="I171" s="162"/>
      <c r="J171" s="163">
        <f>BK171</f>
        <v>0</v>
      </c>
      <c r="K171" s="159"/>
      <c r="L171" s="164"/>
      <c r="M171" s="165"/>
      <c r="N171" s="166"/>
      <c r="O171" s="166"/>
      <c r="P171" s="167">
        <f>P172+P209+P221+P227+P244+P249+P256</f>
        <v>0</v>
      </c>
      <c r="Q171" s="166"/>
      <c r="R171" s="167">
        <f>R172+R209+R221+R227+R244+R249+R256</f>
        <v>0</v>
      </c>
      <c r="S171" s="166"/>
      <c r="T171" s="168">
        <f>T172+T209+T221+T227+T244+T249+T256</f>
        <v>0</v>
      </c>
      <c r="AR171" s="169" t="s">
        <v>80</v>
      </c>
      <c r="AT171" s="170" t="s">
        <v>71</v>
      </c>
      <c r="AU171" s="170" t="s">
        <v>72</v>
      </c>
      <c r="AY171" s="169" t="s">
        <v>145</v>
      </c>
      <c r="BK171" s="171">
        <f>BK172+BK209+BK221+BK227+BK244+BK249+BK256</f>
        <v>0</v>
      </c>
    </row>
    <row r="172" spans="1:65" s="12" customFormat="1" ht="22.9" customHeight="1">
      <c r="B172" s="158"/>
      <c r="C172" s="159"/>
      <c r="D172" s="160" t="s">
        <v>71</v>
      </c>
      <c r="E172" s="172" t="s">
        <v>919</v>
      </c>
      <c r="F172" s="172" t="s">
        <v>1373</v>
      </c>
      <c r="G172" s="159"/>
      <c r="H172" s="159"/>
      <c r="I172" s="162"/>
      <c r="J172" s="173">
        <f>BK172</f>
        <v>0</v>
      </c>
      <c r="K172" s="159"/>
      <c r="L172" s="164"/>
      <c r="M172" s="165"/>
      <c r="N172" s="166"/>
      <c r="O172" s="166"/>
      <c r="P172" s="167">
        <f>SUM(P173:P208)</f>
        <v>0</v>
      </c>
      <c r="Q172" s="166"/>
      <c r="R172" s="167">
        <f>SUM(R173:R208)</f>
        <v>0</v>
      </c>
      <c r="S172" s="166"/>
      <c r="T172" s="168">
        <f>SUM(T173:T208)</f>
        <v>0</v>
      </c>
      <c r="AR172" s="169" t="s">
        <v>80</v>
      </c>
      <c r="AT172" s="170" t="s">
        <v>71</v>
      </c>
      <c r="AU172" s="170" t="s">
        <v>80</v>
      </c>
      <c r="AY172" s="169" t="s">
        <v>145</v>
      </c>
      <c r="BK172" s="171">
        <f>SUM(BK173:BK208)</f>
        <v>0</v>
      </c>
    </row>
    <row r="173" spans="1:65" s="2" customFormat="1" ht="24.2" customHeight="1">
      <c r="A173" s="35"/>
      <c r="B173" s="36"/>
      <c r="C173" s="174" t="s">
        <v>335</v>
      </c>
      <c r="D173" s="174" t="s">
        <v>148</v>
      </c>
      <c r="E173" s="175" t="s">
        <v>1374</v>
      </c>
      <c r="F173" s="176" t="s">
        <v>1375</v>
      </c>
      <c r="G173" s="177" t="s">
        <v>949</v>
      </c>
      <c r="H173" s="178">
        <v>1</v>
      </c>
      <c r="I173" s="179"/>
      <c r="J173" s="180">
        <f t="shared" ref="J173:J208" si="40">ROUND(I173*H173,2)</f>
        <v>0</v>
      </c>
      <c r="K173" s="176" t="s">
        <v>19</v>
      </c>
      <c r="L173" s="40"/>
      <c r="M173" s="181" t="s">
        <v>19</v>
      </c>
      <c r="N173" s="182" t="s">
        <v>43</v>
      </c>
      <c r="O173" s="65"/>
      <c r="P173" s="183">
        <f t="shared" ref="P173:P208" si="41">O173*H173</f>
        <v>0</v>
      </c>
      <c r="Q173" s="183">
        <v>0</v>
      </c>
      <c r="R173" s="183">
        <f t="shared" ref="R173:R208" si="42">Q173*H173</f>
        <v>0</v>
      </c>
      <c r="S173" s="183">
        <v>0</v>
      </c>
      <c r="T173" s="184">
        <f t="shared" ref="T173:T208" si="43"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5" t="s">
        <v>152</v>
      </c>
      <c r="AT173" s="185" t="s">
        <v>148</v>
      </c>
      <c r="AU173" s="185" t="s">
        <v>82</v>
      </c>
      <c r="AY173" s="18" t="s">
        <v>145</v>
      </c>
      <c r="BE173" s="186">
        <f t="shared" ref="BE173:BE208" si="44">IF(N173="základní",J173,0)</f>
        <v>0</v>
      </c>
      <c r="BF173" s="186">
        <f t="shared" ref="BF173:BF208" si="45">IF(N173="snížená",J173,0)</f>
        <v>0</v>
      </c>
      <c r="BG173" s="186">
        <f t="shared" ref="BG173:BG208" si="46">IF(N173="zákl. přenesená",J173,0)</f>
        <v>0</v>
      </c>
      <c r="BH173" s="186">
        <f t="shared" ref="BH173:BH208" si="47">IF(N173="sníž. přenesená",J173,0)</f>
        <v>0</v>
      </c>
      <c r="BI173" s="186">
        <f t="shared" ref="BI173:BI208" si="48">IF(N173="nulová",J173,0)</f>
        <v>0</v>
      </c>
      <c r="BJ173" s="18" t="s">
        <v>80</v>
      </c>
      <c r="BK173" s="186">
        <f t="shared" ref="BK173:BK208" si="49">ROUND(I173*H173,2)</f>
        <v>0</v>
      </c>
      <c r="BL173" s="18" t="s">
        <v>152</v>
      </c>
      <c r="BM173" s="185" t="s">
        <v>1164</v>
      </c>
    </row>
    <row r="174" spans="1:65" s="2" customFormat="1" ht="16.5" customHeight="1">
      <c r="A174" s="35"/>
      <c r="B174" s="36"/>
      <c r="C174" s="174" t="s">
        <v>782</v>
      </c>
      <c r="D174" s="174" t="s">
        <v>148</v>
      </c>
      <c r="E174" s="175" t="s">
        <v>1376</v>
      </c>
      <c r="F174" s="176" t="s">
        <v>1377</v>
      </c>
      <c r="G174" s="177" t="s">
        <v>949</v>
      </c>
      <c r="H174" s="178">
        <v>1</v>
      </c>
      <c r="I174" s="179"/>
      <c r="J174" s="180">
        <f t="shared" si="40"/>
        <v>0</v>
      </c>
      <c r="K174" s="176" t="s">
        <v>19</v>
      </c>
      <c r="L174" s="40"/>
      <c r="M174" s="181" t="s">
        <v>19</v>
      </c>
      <c r="N174" s="182" t="s">
        <v>43</v>
      </c>
      <c r="O174" s="65"/>
      <c r="P174" s="183">
        <f t="shared" si="41"/>
        <v>0</v>
      </c>
      <c r="Q174" s="183">
        <v>0</v>
      </c>
      <c r="R174" s="183">
        <f t="shared" si="42"/>
        <v>0</v>
      </c>
      <c r="S174" s="183">
        <v>0</v>
      </c>
      <c r="T174" s="184">
        <f t="shared" si="4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5" t="s">
        <v>152</v>
      </c>
      <c r="AT174" s="185" t="s">
        <v>148</v>
      </c>
      <c r="AU174" s="185" t="s">
        <v>82</v>
      </c>
      <c r="AY174" s="18" t="s">
        <v>145</v>
      </c>
      <c r="BE174" s="186">
        <f t="shared" si="44"/>
        <v>0</v>
      </c>
      <c r="BF174" s="186">
        <f t="shared" si="45"/>
        <v>0</v>
      </c>
      <c r="BG174" s="186">
        <f t="shared" si="46"/>
        <v>0</v>
      </c>
      <c r="BH174" s="186">
        <f t="shared" si="47"/>
        <v>0</v>
      </c>
      <c r="BI174" s="186">
        <f t="shared" si="48"/>
        <v>0</v>
      </c>
      <c r="BJ174" s="18" t="s">
        <v>80</v>
      </c>
      <c r="BK174" s="186">
        <f t="shared" si="49"/>
        <v>0</v>
      </c>
      <c r="BL174" s="18" t="s">
        <v>152</v>
      </c>
      <c r="BM174" s="185" t="s">
        <v>1184</v>
      </c>
    </row>
    <row r="175" spans="1:65" s="2" customFormat="1" ht="21.75" customHeight="1">
      <c r="A175" s="35"/>
      <c r="B175" s="36"/>
      <c r="C175" s="174" t="s">
        <v>787</v>
      </c>
      <c r="D175" s="174" t="s">
        <v>148</v>
      </c>
      <c r="E175" s="175" t="s">
        <v>1378</v>
      </c>
      <c r="F175" s="176" t="s">
        <v>1379</v>
      </c>
      <c r="G175" s="177" t="s">
        <v>949</v>
      </c>
      <c r="H175" s="178">
        <v>1</v>
      </c>
      <c r="I175" s="179"/>
      <c r="J175" s="180">
        <f t="shared" si="40"/>
        <v>0</v>
      </c>
      <c r="K175" s="176" t="s">
        <v>19</v>
      </c>
      <c r="L175" s="40"/>
      <c r="M175" s="181" t="s">
        <v>19</v>
      </c>
      <c r="N175" s="182" t="s">
        <v>43</v>
      </c>
      <c r="O175" s="65"/>
      <c r="P175" s="183">
        <f t="shared" si="41"/>
        <v>0</v>
      </c>
      <c r="Q175" s="183">
        <v>0</v>
      </c>
      <c r="R175" s="183">
        <f t="shared" si="42"/>
        <v>0</v>
      </c>
      <c r="S175" s="183">
        <v>0</v>
      </c>
      <c r="T175" s="184">
        <f t="shared" si="4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5" t="s">
        <v>152</v>
      </c>
      <c r="AT175" s="185" t="s">
        <v>148</v>
      </c>
      <c r="AU175" s="185" t="s">
        <v>82</v>
      </c>
      <c r="AY175" s="18" t="s">
        <v>145</v>
      </c>
      <c r="BE175" s="186">
        <f t="shared" si="44"/>
        <v>0</v>
      </c>
      <c r="BF175" s="186">
        <f t="shared" si="45"/>
        <v>0</v>
      </c>
      <c r="BG175" s="186">
        <f t="shared" si="46"/>
        <v>0</v>
      </c>
      <c r="BH175" s="186">
        <f t="shared" si="47"/>
        <v>0</v>
      </c>
      <c r="BI175" s="186">
        <f t="shared" si="48"/>
        <v>0</v>
      </c>
      <c r="BJ175" s="18" t="s">
        <v>80</v>
      </c>
      <c r="BK175" s="186">
        <f t="shared" si="49"/>
        <v>0</v>
      </c>
      <c r="BL175" s="18" t="s">
        <v>152</v>
      </c>
      <c r="BM175" s="185" t="s">
        <v>1194</v>
      </c>
    </row>
    <row r="176" spans="1:65" s="2" customFormat="1" ht="16.5" customHeight="1">
      <c r="A176" s="35"/>
      <c r="B176" s="36"/>
      <c r="C176" s="174" t="s">
        <v>791</v>
      </c>
      <c r="D176" s="174" t="s">
        <v>148</v>
      </c>
      <c r="E176" s="175" t="s">
        <v>1376</v>
      </c>
      <c r="F176" s="176" t="s">
        <v>1377</v>
      </c>
      <c r="G176" s="177" t="s">
        <v>949</v>
      </c>
      <c r="H176" s="178">
        <v>1</v>
      </c>
      <c r="I176" s="179"/>
      <c r="J176" s="180">
        <f t="shared" si="40"/>
        <v>0</v>
      </c>
      <c r="K176" s="176" t="s">
        <v>19</v>
      </c>
      <c r="L176" s="40"/>
      <c r="M176" s="181" t="s">
        <v>19</v>
      </c>
      <c r="N176" s="182" t="s">
        <v>43</v>
      </c>
      <c r="O176" s="65"/>
      <c r="P176" s="183">
        <f t="shared" si="41"/>
        <v>0</v>
      </c>
      <c r="Q176" s="183">
        <v>0</v>
      </c>
      <c r="R176" s="183">
        <f t="shared" si="42"/>
        <v>0</v>
      </c>
      <c r="S176" s="183">
        <v>0</v>
      </c>
      <c r="T176" s="184">
        <f t="shared" si="4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5" t="s">
        <v>152</v>
      </c>
      <c r="AT176" s="185" t="s">
        <v>148</v>
      </c>
      <c r="AU176" s="185" t="s">
        <v>82</v>
      </c>
      <c r="AY176" s="18" t="s">
        <v>145</v>
      </c>
      <c r="BE176" s="186">
        <f t="shared" si="44"/>
        <v>0</v>
      </c>
      <c r="BF176" s="186">
        <f t="shared" si="45"/>
        <v>0</v>
      </c>
      <c r="BG176" s="186">
        <f t="shared" si="46"/>
        <v>0</v>
      </c>
      <c r="BH176" s="186">
        <f t="shared" si="47"/>
        <v>0</v>
      </c>
      <c r="BI176" s="186">
        <f t="shared" si="48"/>
        <v>0</v>
      </c>
      <c r="BJ176" s="18" t="s">
        <v>80</v>
      </c>
      <c r="BK176" s="186">
        <f t="shared" si="49"/>
        <v>0</v>
      </c>
      <c r="BL176" s="18" t="s">
        <v>152</v>
      </c>
      <c r="BM176" s="185" t="s">
        <v>1209</v>
      </c>
    </row>
    <row r="177" spans="1:65" s="2" customFormat="1" ht="24.2" customHeight="1">
      <c r="A177" s="35"/>
      <c r="B177" s="36"/>
      <c r="C177" s="174" t="s">
        <v>795</v>
      </c>
      <c r="D177" s="174" t="s">
        <v>148</v>
      </c>
      <c r="E177" s="175" t="s">
        <v>1374</v>
      </c>
      <c r="F177" s="176" t="s">
        <v>1375</v>
      </c>
      <c r="G177" s="177" t="s">
        <v>949</v>
      </c>
      <c r="H177" s="178">
        <v>1</v>
      </c>
      <c r="I177" s="179"/>
      <c r="J177" s="180">
        <f t="shared" si="40"/>
        <v>0</v>
      </c>
      <c r="K177" s="176" t="s">
        <v>19</v>
      </c>
      <c r="L177" s="40"/>
      <c r="M177" s="181" t="s">
        <v>19</v>
      </c>
      <c r="N177" s="182" t="s">
        <v>43</v>
      </c>
      <c r="O177" s="65"/>
      <c r="P177" s="183">
        <f t="shared" si="41"/>
        <v>0</v>
      </c>
      <c r="Q177" s="183">
        <v>0</v>
      </c>
      <c r="R177" s="183">
        <f t="shared" si="42"/>
        <v>0</v>
      </c>
      <c r="S177" s="183">
        <v>0</v>
      </c>
      <c r="T177" s="184">
        <f t="shared" si="4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5" t="s">
        <v>152</v>
      </c>
      <c r="AT177" s="185" t="s">
        <v>148</v>
      </c>
      <c r="AU177" s="185" t="s">
        <v>82</v>
      </c>
      <c r="AY177" s="18" t="s">
        <v>145</v>
      </c>
      <c r="BE177" s="186">
        <f t="shared" si="44"/>
        <v>0</v>
      </c>
      <c r="BF177" s="186">
        <f t="shared" si="45"/>
        <v>0</v>
      </c>
      <c r="BG177" s="186">
        <f t="shared" si="46"/>
        <v>0</v>
      </c>
      <c r="BH177" s="186">
        <f t="shared" si="47"/>
        <v>0</v>
      </c>
      <c r="BI177" s="186">
        <f t="shared" si="48"/>
        <v>0</v>
      </c>
      <c r="BJ177" s="18" t="s">
        <v>80</v>
      </c>
      <c r="BK177" s="186">
        <f t="shared" si="49"/>
        <v>0</v>
      </c>
      <c r="BL177" s="18" t="s">
        <v>152</v>
      </c>
      <c r="BM177" s="185" t="s">
        <v>1219</v>
      </c>
    </row>
    <row r="178" spans="1:65" s="2" customFormat="1" ht="16.5" customHeight="1">
      <c r="A178" s="35"/>
      <c r="B178" s="36"/>
      <c r="C178" s="174" t="s">
        <v>799</v>
      </c>
      <c r="D178" s="174" t="s">
        <v>148</v>
      </c>
      <c r="E178" s="175" t="s">
        <v>1380</v>
      </c>
      <c r="F178" s="176" t="s">
        <v>1381</v>
      </c>
      <c r="G178" s="177" t="s">
        <v>949</v>
      </c>
      <c r="H178" s="178">
        <v>1</v>
      </c>
      <c r="I178" s="179"/>
      <c r="J178" s="180">
        <f t="shared" si="40"/>
        <v>0</v>
      </c>
      <c r="K178" s="176" t="s">
        <v>19</v>
      </c>
      <c r="L178" s="40"/>
      <c r="M178" s="181" t="s">
        <v>19</v>
      </c>
      <c r="N178" s="182" t="s">
        <v>43</v>
      </c>
      <c r="O178" s="65"/>
      <c r="P178" s="183">
        <f t="shared" si="41"/>
        <v>0</v>
      </c>
      <c r="Q178" s="183">
        <v>0</v>
      </c>
      <c r="R178" s="183">
        <f t="shared" si="42"/>
        <v>0</v>
      </c>
      <c r="S178" s="183">
        <v>0</v>
      </c>
      <c r="T178" s="184">
        <f t="shared" si="4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5" t="s">
        <v>152</v>
      </c>
      <c r="AT178" s="185" t="s">
        <v>148</v>
      </c>
      <c r="AU178" s="185" t="s">
        <v>82</v>
      </c>
      <c r="AY178" s="18" t="s">
        <v>145</v>
      </c>
      <c r="BE178" s="186">
        <f t="shared" si="44"/>
        <v>0</v>
      </c>
      <c r="BF178" s="186">
        <f t="shared" si="45"/>
        <v>0</v>
      </c>
      <c r="BG178" s="186">
        <f t="shared" si="46"/>
        <v>0</v>
      </c>
      <c r="BH178" s="186">
        <f t="shared" si="47"/>
        <v>0</v>
      </c>
      <c r="BI178" s="186">
        <f t="shared" si="48"/>
        <v>0</v>
      </c>
      <c r="BJ178" s="18" t="s">
        <v>80</v>
      </c>
      <c r="BK178" s="186">
        <f t="shared" si="49"/>
        <v>0</v>
      </c>
      <c r="BL178" s="18" t="s">
        <v>152</v>
      </c>
      <c r="BM178" s="185" t="s">
        <v>1233</v>
      </c>
    </row>
    <row r="179" spans="1:65" s="2" customFormat="1" ht="24.2" customHeight="1">
      <c r="A179" s="35"/>
      <c r="B179" s="36"/>
      <c r="C179" s="174" t="s">
        <v>807</v>
      </c>
      <c r="D179" s="174" t="s">
        <v>148</v>
      </c>
      <c r="E179" s="175" t="s">
        <v>1329</v>
      </c>
      <c r="F179" s="176" t="s">
        <v>1330</v>
      </c>
      <c r="G179" s="177" t="s">
        <v>949</v>
      </c>
      <c r="H179" s="178">
        <v>1</v>
      </c>
      <c r="I179" s="179"/>
      <c r="J179" s="180">
        <f t="shared" si="40"/>
        <v>0</v>
      </c>
      <c r="K179" s="176" t="s">
        <v>19</v>
      </c>
      <c r="L179" s="40"/>
      <c r="M179" s="181" t="s">
        <v>19</v>
      </c>
      <c r="N179" s="182" t="s">
        <v>43</v>
      </c>
      <c r="O179" s="65"/>
      <c r="P179" s="183">
        <f t="shared" si="41"/>
        <v>0</v>
      </c>
      <c r="Q179" s="183">
        <v>0</v>
      </c>
      <c r="R179" s="183">
        <f t="shared" si="42"/>
        <v>0</v>
      </c>
      <c r="S179" s="183">
        <v>0</v>
      </c>
      <c r="T179" s="184">
        <f t="shared" si="4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5" t="s">
        <v>152</v>
      </c>
      <c r="AT179" s="185" t="s">
        <v>148</v>
      </c>
      <c r="AU179" s="185" t="s">
        <v>82</v>
      </c>
      <c r="AY179" s="18" t="s">
        <v>145</v>
      </c>
      <c r="BE179" s="186">
        <f t="shared" si="44"/>
        <v>0</v>
      </c>
      <c r="BF179" s="186">
        <f t="shared" si="45"/>
        <v>0</v>
      </c>
      <c r="BG179" s="186">
        <f t="shared" si="46"/>
        <v>0</v>
      </c>
      <c r="BH179" s="186">
        <f t="shared" si="47"/>
        <v>0</v>
      </c>
      <c r="BI179" s="186">
        <f t="shared" si="48"/>
        <v>0</v>
      </c>
      <c r="BJ179" s="18" t="s">
        <v>80</v>
      </c>
      <c r="BK179" s="186">
        <f t="shared" si="49"/>
        <v>0</v>
      </c>
      <c r="BL179" s="18" t="s">
        <v>152</v>
      </c>
      <c r="BM179" s="185" t="s">
        <v>1261</v>
      </c>
    </row>
    <row r="180" spans="1:65" s="2" customFormat="1" ht="16.5" customHeight="1">
      <c r="A180" s="35"/>
      <c r="B180" s="36"/>
      <c r="C180" s="174" t="s">
        <v>813</v>
      </c>
      <c r="D180" s="174" t="s">
        <v>148</v>
      </c>
      <c r="E180" s="175" t="s">
        <v>1380</v>
      </c>
      <c r="F180" s="176" t="s">
        <v>1381</v>
      </c>
      <c r="G180" s="177" t="s">
        <v>949</v>
      </c>
      <c r="H180" s="178">
        <v>1</v>
      </c>
      <c r="I180" s="179"/>
      <c r="J180" s="180">
        <f t="shared" si="40"/>
        <v>0</v>
      </c>
      <c r="K180" s="176" t="s">
        <v>19</v>
      </c>
      <c r="L180" s="40"/>
      <c r="M180" s="181" t="s">
        <v>19</v>
      </c>
      <c r="N180" s="182" t="s">
        <v>43</v>
      </c>
      <c r="O180" s="65"/>
      <c r="P180" s="183">
        <f t="shared" si="41"/>
        <v>0</v>
      </c>
      <c r="Q180" s="183">
        <v>0</v>
      </c>
      <c r="R180" s="183">
        <f t="shared" si="42"/>
        <v>0</v>
      </c>
      <c r="S180" s="183">
        <v>0</v>
      </c>
      <c r="T180" s="184">
        <f t="shared" si="4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5" t="s">
        <v>152</v>
      </c>
      <c r="AT180" s="185" t="s">
        <v>148</v>
      </c>
      <c r="AU180" s="185" t="s">
        <v>82</v>
      </c>
      <c r="AY180" s="18" t="s">
        <v>145</v>
      </c>
      <c r="BE180" s="186">
        <f t="shared" si="44"/>
        <v>0</v>
      </c>
      <c r="BF180" s="186">
        <f t="shared" si="45"/>
        <v>0</v>
      </c>
      <c r="BG180" s="186">
        <f t="shared" si="46"/>
        <v>0</v>
      </c>
      <c r="BH180" s="186">
        <f t="shared" si="47"/>
        <v>0</v>
      </c>
      <c r="BI180" s="186">
        <f t="shared" si="48"/>
        <v>0</v>
      </c>
      <c r="BJ180" s="18" t="s">
        <v>80</v>
      </c>
      <c r="BK180" s="186">
        <f t="shared" si="49"/>
        <v>0</v>
      </c>
      <c r="BL180" s="18" t="s">
        <v>152</v>
      </c>
      <c r="BM180" s="185" t="s">
        <v>1382</v>
      </c>
    </row>
    <row r="181" spans="1:65" s="2" customFormat="1" ht="24.2" customHeight="1">
      <c r="A181" s="35"/>
      <c r="B181" s="36"/>
      <c r="C181" s="174" t="s">
        <v>818</v>
      </c>
      <c r="D181" s="174" t="s">
        <v>148</v>
      </c>
      <c r="E181" s="175" t="s">
        <v>1374</v>
      </c>
      <c r="F181" s="176" t="s">
        <v>1375</v>
      </c>
      <c r="G181" s="177" t="s">
        <v>949</v>
      </c>
      <c r="H181" s="178">
        <v>1</v>
      </c>
      <c r="I181" s="179"/>
      <c r="J181" s="180">
        <f t="shared" si="40"/>
        <v>0</v>
      </c>
      <c r="K181" s="176" t="s">
        <v>19</v>
      </c>
      <c r="L181" s="40"/>
      <c r="M181" s="181" t="s">
        <v>19</v>
      </c>
      <c r="N181" s="182" t="s">
        <v>43</v>
      </c>
      <c r="O181" s="65"/>
      <c r="P181" s="183">
        <f t="shared" si="41"/>
        <v>0</v>
      </c>
      <c r="Q181" s="183">
        <v>0</v>
      </c>
      <c r="R181" s="183">
        <f t="shared" si="42"/>
        <v>0</v>
      </c>
      <c r="S181" s="183">
        <v>0</v>
      </c>
      <c r="T181" s="184">
        <f t="shared" si="4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5" t="s">
        <v>152</v>
      </c>
      <c r="AT181" s="185" t="s">
        <v>148</v>
      </c>
      <c r="AU181" s="185" t="s">
        <v>82</v>
      </c>
      <c r="AY181" s="18" t="s">
        <v>145</v>
      </c>
      <c r="BE181" s="186">
        <f t="shared" si="44"/>
        <v>0</v>
      </c>
      <c r="BF181" s="186">
        <f t="shared" si="45"/>
        <v>0</v>
      </c>
      <c r="BG181" s="186">
        <f t="shared" si="46"/>
        <v>0</v>
      </c>
      <c r="BH181" s="186">
        <f t="shared" si="47"/>
        <v>0</v>
      </c>
      <c r="BI181" s="186">
        <f t="shared" si="48"/>
        <v>0</v>
      </c>
      <c r="BJ181" s="18" t="s">
        <v>80</v>
      </c>
      <c r="BK181" s="186">
        <f t="shared" si="49"/>
        <v>0</v>
      </c>
      <c r="BL181" s="18" t="s">
        <v>152</v>
      </c>
      <c r="BM181" s="185" t="s">
        <v>1383</v>
      </c>
    </row>
    <row r="182" spans="1:65" s="2" customFormat="1" ht="16.5" customHeight="1">
      <c r="A182" s="35"/>
      <c r="B182" s="36"/>
      <c r="C182" s="174" t="s">
        <v>825</v>
      </c>
      <c r="D182" s="174" t="s">
        <v>148</v>
      </c>
      <c r="E182" s="175" t="s">
        <v>1376</v>
      </c>
      <c r="F182" s="176" t="s">
        <v>1377</v>
      </c>
      <c r="G182" s="177" t="s">
        <v>949</v>
      </c>
      <c r="H182" s="178">
        <v>1</v>
      </c>
      <c r="I182" s="179"/>
      <c r="J182" s="180">
        <f t="shared" si="40"/>
        <v>0</v>
      </c>
      <c r="K182" s="176" t="s">
        <v>19</v>
      </c>
      <c r="L182" s="40"/>
      <c r="M182" s="181" t="s">
        <v>19</v>
      </c>
      <c r="N182" s="182" t="s">
        <v>43</v>
      </c>
      <c r="O182" s="65"/>
      <c r="P182" s="183">
        <f t="shared" si="41"/>
        <v>0</v>
      </c>
      <c r="Q182" s="183">
        <v>0</v>
      </c>
      <c r="R182" s="183">
        <f t="shared" si="42"/>
        <v>0</v>
      </c>
      <c r="S182" s="183">
        <v>0</v>
      </c>
      <c r="T182" s="184">
        <f t="shared" si="4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5" t="s">
        <v>152</v>
      </c>
      <c r="AT182" s="185" t="s">
        <v>148</v>
      </c>
      <c r="AU182" s="185" t="s">
        <v>82</v>
      </c>
      <c r="AY182" s="18" t="s">
        <v>145</v>
      </c>
      <c r="BE182" s="186">
        <f t="shared" si="44"/>
        <v>0</v>
      </c>
      <c r="BF182" s="186">
        <f t="shared" si="45"/>
        <v>0</v>
      </c>
      <c r="BG182" s="186">
        <f t="shared" si="46"/>
        <v>0</v>
      </c>
      <c r="BH182" s="186">
        <f t="shared" si="47"/>
        <v>0</v>
      </c>
      <c r="BI182" s="186">
        <f t="shared" si="48"/>
        <v>0</v>
      </c>
      <c r="BJ182" s="18" t="s">
        <v>80</v>
      </c>
      <c r="BK182" s="186">
        <f t="shared" si="49"/>
        <v>0</v>
      </c>
      <c r="BL182" s="18" t="s">
        <v>152</v>
      </c>
      <c r="BM182" s="185" t="s">
        <v>1384</v>
      </c>
    </row>
    <row r="183" spans="1:65" s="2" customFormat="1" ht="21.75" customHeight="1">
      <c r="A183" s="35"/>
      <c r="B183" s="36"/>
      <c r="C183" s="174" t="s">
        <v>830</v>
      </c>
      <c r="D183" s="174" t="s">
        <v>148</v>
      </c>
      <c r="E183" s="175" t="s">
        <v>1378</v>
      </c>
      <c r="F183" s="176" t="s">
        <v>1379</v>
      </c>
      <c r="G183" s="177" t="s">
        <v>949</v>
      </c>
      <c r="H183" s="178">
        <v>1</v>
      </c>
      <c r="I183" s="179"/>
      <c r="J183" s="180">
        <f t="shared" si="40"/>
        <v>0</v>
      </c>
      <c r="K183" s="176" t="s">
        <v>19</v>
      </c>
      <c r="L183" s="40"/>
      <c r="M183" s="181" t="s">
        <v>19</v>
      </c>
      <c r="N183" s="182" t="s">
        <v>43</v>
      </c>
      <c r="O183" s="65"/>
      <c r="P183" s="183">
        <f t="shared" si="41"/>
        <v>0</v>
      </c>
      <c r="Q183" s="183">
        <v>0</v>
      </c>
      <c r="R183" s="183">
        <f t="shared" si="42"/>
        <v>0</v>
      </c>
      <c r="S183" s="183">
        <v>0</v>
      </c>
      <c r="T183" s="184">
        <f t="shared" si="4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5" t="s">
        <v>152</v>
      </c>
      <c r="AT183" s="185" t="s">
        <v>148</v>
      </c>
      <c r="AU183" s="185" t="s">
        <v>82</v>
      </c>
      <c r="AY183" s="18" t="s">
        <v>145</v>
      </c>
      <c r="BE183" s="186">
        <f t="shared" si="44"/>
        <v>0</v>
      </c>
      <c r="BF183" s="186">
        <f t="shared" si="45"/>
        <v>0</v>
      </c>
      <c r="BG183" s="186">
        <f t="shared" si="46"/>
        <v>0</v>
      </c>
      <c r="BH183" s="186">
        <f t="shared" si="47"/>
        <v>0</v>
      </c>
      <c r="BI183" s="186">
        <f t="shared" si="48"/>
        <v>0</v>
      </c>
      <c r="BJ183" s="18" t="s">
        <v>80</v>
      </c>
      <c r="BK183" s="186">
        <f t="shared" si="49"/>
        <v>0</v>
      </c>
      <c r="BL183" s="18" t="s">
        <v>152</v>
      </c>
      <c r="BM183" s="185" t="s">
        <v>1385</v>
      </c>
    </row>
    <row r="184" spans="1:65" s="2" customFormat="1" ht="16.5" customHeight="1">
      <c r="A184" s="35"/>
      <c r="B184" s="36"/>
      <c r="C184" s="174" t="s">
        <v>835</v>
      </c>
      <c r="D184" s="174" t="s">
        <v>148</v>
      </c>
      <c r="E184" s="175" t="s">
        <v>1376</v>
      </c>
      <c r="F184" s="176" t="s">
        <v>1377</v>
      </c>
      <c r="G184" s="177" t="s">
        <v>949</v>
      </c>
      <c r="H184" s="178">
        <v>1</v>
      </c>
      <c r="I184" s="179"/>
      <c r="J184" s="180">
        <f t="shared" si="40"/>
        <v>0</v>
      </c>
      <c r="K184" s="176" t="s">
        <v>19</v>
      </c>
      <c r="L184" s="40"/>
      <c r="M184" s="181" t="s">
        <v>19</v>
      </c>
      <c r="N184" s="182" t="s">
        <v>43</v>
      </c>
      <c r="O184" s="65"/>
      <c r="P184" s="183">
        <f t="shared" si="41"/>
        <v>0</v>
      </c>
      <c r="Q184" s="183">
        <v>0</v>
      </c>
      <c r="R184" s="183">
        <f t="shared" si="42"/>
        <v>0</v>
      </c>
      <c r="S184" s="183">
        <v>0</v>
      </c>
      <c r="T184" s="184">
        <f t="shared" si="4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5" t="s">
        <v>152</v>
      </c>
      <c r="AT184" s="185" t="s">
        <v>148</v>
      </c>
      <c r="AU184" s="185" t="s">
        <v>82</v>
      </c>
      <c r="AY184" s="18" t="s">
        <v>145</v>
      </c>
      <c r="BE184" s="186">
        <f t="shared" si="44"/>
        <v>0</v>
      </c>
      <c r="BF184" s="186">
        <f t="shared" si="45"/>
        <v>0</v>
      </c>
      <c r="BG184" s="186">
        <f t="shared" si="46"/>
        <v>0</v>
      </c>
      <c r="BH184" s="186">
        <f t="shared" si="47"/>
        <v>0</v>
      </c>
      <c r="BI184" s="186">
        <f t="shared" si="48"/>
        <v>0</v>
      </c>
      <c r="BJ184" s="18" t="s">
        <v>80</v>
      </c>
      <c r="BK184" s="186">
        <f t="shared" si="49"/>
        <v>0</v>
      </c>
      <c r="BL184" s="18" t="s">
        <v>152</v>
      </c>
      <c r="BM184" s="185" t="s">
        <v>1386</v>
      </c>
    </row>
    <row r="185" spans="1:65" s="2" customFormat="1" ht="24.2" customHeight="1">
      <c r="A185" s="35"/>
      <c r="B185" s="36"/>
      <c r="C185" s="174" t="s">
        <v>841</v>
      </c>
      <c r="D185" s="174" t="s">
        <v>148</v>
      </c>
      <c r="E185" s="175" t="s">
        <v>1374</v>
      </c>
      <c r="F185" s="176" t="s">
        <v>1375</v>
      </c>
      <c r="G185" s="177" t="s">
        <v>949</v>
      </c>
      <c r="H185" s="178">
        <v>1</v>
      </c>
      <c r="I185" s="179"/>
      <c r="J185" s="180">
        <f t="shared" si="40"/>
        <v>0</v>
      </c>
      <c r="K185" s="176" t="s">
        <v>19</v>
      </c>
      <c r="L185" s="40"/>
      <c r="M185" s="181" t="s">
        <v>19</v>
      </c>
      <c r="N185" s="182" t="s">
        <v>43</v>
      </c>
      <c r="O185" s="65"/>
      <c r="P185" s="183">
        <f t="shared" si="41"/>
        <v>0</v>
      </c>
      <c r="Q185" s="183">
        <v>0</v>
      </c>
      <c r="R185" s="183">
        <f t="shared" si="42"/>
        <v>0</v>
      </c>
      <c r="S185" s="183">
        <v>0</v>
      </c>
      <c r="T185" s="184">
        <f t="shared" si="4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5" t="s">
        <v>152</v>
      </c>
      <c r="AT185" s="185" t="s">
        <v>148</v>
      </c>
      <c r="AU185" s="185" t="s">
        <v>82</v>
      </c>
      <c r="AY185" s="18" t="s">
        <v>145</v>
      </c>
      <c r="BE185" s="186">
        <f t="shared" si="44"/>
        <v>0</v>
      </c>
      <c r="BF185" s="186">
        <f t="shared" si="45"/>
        <v>0</v>
      </c>
      <c r="BG185" s="186">
        <f t="shared" si="46"/>
        <v>0</v>
      </c>
      <c r="BH185" s="186">
        <f t="shared" si="47"/>
        <v>0</v>
      </c>
      <c r="BI185" s="186">
        <f t="shared" si="48"/>
        <v>0</v>
      </c>
      <c r="BJ185" s="18" t="s">
        <v>80</v>
      </c>
      <c r="BK185" s="186">
        <f t="shared" si="49"/>
        <v>0</v>
      </c>
      <c r="BL185" s="18" t="s">
        <v>152</v>
      </c>
      <c r="BM185" s="185" t="s">
        <v>1387</v>
      </c>
    </row>
    <row r="186" spans="1:65" s="2" customFormat="1" ht="16.5" customHeight="1">
      <c r="A186" s="35"/>
      <c r="B186" s="36"/>
      <c r="C186" s="174" t="s">
        <v>847</v>
      </c>
      <c r="D186" s="174" t="s">
        <v>148</v>
      </c>
      <c r="E186" s="175" t="s">
        <v>1380</v>
      </c>
      <c r="F186" s="176" t="s">
        <v>1381</v>
      </c>
      <c r="G186" s="177" t="s">
        <v>949</v>
      </c>
      <c r="H186" s="178">
        <v>1</v>
      </c>
      <c r="I186" s="179"/>
      <c r="J186" s="180">
        <f t="shared" si="40"/>
        <v>0</v>
      </c>
      <c r="K186" s="176" t="s">
        <v>19</v>
      </c>
      <c r="L186" s="40"/>
      <c r="M186" s="181" t="s">
        <v>19</v>
      </c>
      <c r="N186" s="182" t="s">
        <v>43</v>
      </c>
      <c r="O186" s="65"/>
      <c r="P186" s="183">
        <f t="shared" si="41"/>
        <v>0</v>
      </c>
      <c r="Q186" s="183">
        <v>0</v>
      </c>
      <c r="R186" s="183">
        <f t="shared" si="42"/>
        <v>0</v>
      </c>
      <c r="S186" s="183">
        <v>0</v>
      </c>
      <c r="T186" s="184">
        <f t="shared" si="4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5" t="s">
        <v>152</v>
      </c>
      <c r="AT186" s="185" t="s">
        <v>148</v>
      </c>
      <c r="AU186" s="185" t="s">
        <v>82</v>
      </c>
      <c r="AY186" s="18" t="s">
        <v>145</v>
      </c>
      <c r="BE186" s="186">
        <f t="shared" si="44"/>
        <v>0</v>
      </c>
      <c r="BF186" s="186">
        <f t="shared" si="45"/>
        <v>0</v>
      </c>
      <c r="BG186" s="186">
        <f t="shared" si="46"/>
        <v>0</v>
      </c>
      <c r="BH186" s="186">
        <f t="shared" si="47"/>
        <v>0</v>
      </c>
      <c r="BI186" s="186">
        <f t="shared" si="48"/>
        <v>0</v>
      </c>
      <c r="BJ186" s="18" t="s">
        <v>80</v>
      </c>
      <c r="BK186" s="186">
        <f t="shared" si="49"/>
        <v>0</v>
      </c>
      <c r="BL186" s="18" t="s">
        <v>152</v>
      </c>
      <c r="BM186" s="185" t="s">
        <v>1388</v>
      </c>
    </row>
    <row r="187" spans="1:65" s="2" customFormat="1" ht="24.2" customHeight="1">
      <c r="A187" s="35"/>
      <c r="B187" s="36"/>
      <c r="C187" s="174" t="s">
        <v>853</v>
      </c>
      <c r="D187" s="174" t="s">
        <v>148</v>
      </c>
      <c r="E187" s="175" t="s">
        <v>1329</v>
      </c>
      <c r="F187" s="176" t="s">
        <v>1330</v>
      </c>
      <c r="G187" s="177" t="s">
        <v>949</v>
      </c>
      <c r="H187" s="178">
        <v>1</v>
      </c>
      <c r="I187" s="179"/>
      <c r="J187" s="180">
        <f t="shared" si="40"/>
        <v>0</v>
      </c>
      <c r="K187" s="176" t="s">
        <v>19</v>
      </c>
      <c r="L187" s="40"/>
      <c r="M187" s="181" t="s">
        <v>19</v>
      </c>
      <c r="N187" s="182" t="s">
        <v>43</v>
      </c>
      <c r="O187" s="65"/>
      <c r="P187" s="183">
        <f t="shared" si="41"/>
        <v>0</v>
      </c>
      <c r="Q187" s="183">
        <v>0</v>
      </c>
      <c r="R187" s="183">
        <f t="shared" si="42"/>
        <v>0</v>
      </c>
      <c r="S187" s="183">
        <v>0</v>
      </c>
      <c r="T187" s="184">
        <f t="shared" si="4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5" t="s">
        <v>152</v>
      </c>
      <c r="AT187" s="185" t="s">
        <v>148</v>
      </c>
      <c r="AU187" s="185" t="s">
        <v>82</v>
      </c>
      <c r="AY187" s="18" t="s">
        <v>145</v>
      </c>
      <c r="BE187" s="186">
        <f t="shared" si="44"/>
        <v>0</v>
      </c>
      <c r="BF187" s="186">
        <f t="shared" si="45"/>
        <v>0</v>
      </c>
      <c r="BG187" s="186">
        <f t="shared" si="46"/>
        <v>0</v>
      </c>
      <c r="BH187" s="186">
        <f t="shared" si="47"/>
        <v>0</v>
      </c>
      <c r="BI187" s="186">
        <f t="shared" si="48"/>
        <v>0</v>
      </c>
      <c r="BJ187" s="18" t="s">
        <v>80</v>
      </c>
      <c r="BK187" s="186">
        <f t="shared" si="49"/>
        <v>0</v>
      </c>
      <c r="BL187" s="18" t="s">
        <v>152</v>
      </c>
      <c r="BM187" s="185" t="s">
        <v>1389</v>
      </c>
    </row>
    <row r="188" spans="1:65" s="2" customFormat="1" ht="16.5" customHeight="1">
      <c r="A188" s="35"/>
      <c r="B188" s="36"/>
      <c r="C188" s="174" t="s">
        <v>858</v>
      </c>
      <c r="D188" s="174" t="s">
        <v>148</v>
      </c>
      <c r="E188" s="175" t="s">
        <v>1380</v>
      </c>
      <c r="F188" s="176" t="s">
        <v>1381</v>
      </c>
      <c r="G188" s="177" t="s">
        <v>949</v>
      </c>
      <c r="H188" s="178">
        <v>1</v>
      </c>
      <c r="I188" s="179"/>
      <c r="J188" s="180">
        <f t="shared" si="40"/>
        <v>0</v>
      </c>
      <c r="K188" s="176" t="s">
        <v>19</v>
      </c>
      <c r="L188" s="40"/>
      <c r="M188" s="181" t="s">
        <v>19</v>
      </c>
      <c r="N188" s="182" t="s">
        <v>43</v>
      </c>
      <c r="O188" s="65"/>
      <c r="P188" s="183">
        <f t="shared" si="41"/>
        <v>0</v>
      </c>
      <c r="Q188" s="183">
        <v>0</v>
      </c>
      <c r="R188" s="183">
        <f t="shared" si="42"/>
        <v>0</v>
      </c>
      <c r="S188" s="183">
        <v>0</v>
      </c>
      <c r="T188" s="184">
        <f t="shared" si="4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5" t="s">
        <v>152</v>
      </c>
      <c r="AT188" s="185" t="s">
        <v>148</v>
      </c>
      <c r="AU188" s="185" t="s">
        <v>82</v>
      </c>
      <c r="AY188" s="18" t="s">
        <v>145</v>
      </c>
      <c r="BE188" s="186">
        <f t="shared" si="44"/>
        <v>0</v>
      </c>
      <c r="BF188" s="186">
        <f t="shared" si="45"/>
        <v>0</v>
      </c>
      <c r="BG188" s="186">
        <f t="shared" si="46"/>
        <v>0</v>
      </c>
      <c r="BH188" s="186">
        <f t="shared" si="47"/>
        <v>0</v>
      </c>
      <c r="BI188" s="186">
        <f t="shared" si="48"/>
        <v>0</v>
      </c>
      <c r="BJ188" s="18" t="s">
        <v>80</v>
      </c>
      <c r="BK188" s="186">
        <f t="shared" si="49"/>
        <v>0</v>
      </c>
      <c r="BL188" s="18" t="s">
        <v>152</v>
      </c>
      <c r="BM188" s="185" t="s">
        <v>1390</v>
      </c>
    </row>
    <row r="189" spans="1:65" s="2" customFormat="1" ht="16.5" customHeight="1">
      <c r="A189" s="35"/>
      <c r="B189" s="36"/>
      <c r="C189" s="174" t="s">
        <v>865</v>
      </c>
      <c r="D189" s="174" t="s">
        <v>148</v>
      </c>
      <c r="E189" s="175" t="s">
        <v>1391</v>
      </c>
      <c r="F189" s="176" t="s">
        <v>1392</v>
      </c>
      <c r="G189" s="177" t="s">
        <v>949</v>
      </c>
      <c r="H189" s="178">
        <v>4</v>
      </c>
      <c r="I189" s="179"/>
      <c r="J189" s="180">
        <f t="shared" si="40"/>
        <v>0</v>
      </c>
      <c r="K189" s="176" t="s">
        <v>19</v>
      </c>
      <c r="L189" s="40"/>
      <c r="M189" s="181" t="s">
        <v>19</v>
      </c>
      <c r="N189" s="182" t="s">
        <v>43</v>
      </c>
      <c r="O189" s="65"/>
      <c r="P189" s="183">
        <f t="shared" si="41"/>
        <v>0</v>
      </c>
      <c r="Q189" s="183">
        <v>0</v>
      </c>
      <c r="R189" s="183">
        <f t="shared" si="42"/>
        <v>0</v>
      </c>
      <c r="S189" s="183">
        <v>0</v>
      </c>
      <c r="T189" s="184">
        <f t="shared" si="4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5" t="s">
        <v>152</v>
      </c>
      <c r="AT189" s="185" t="s">
        <v>148</v>
      </c>
      <c r="AU189" s="185" t="s">
        <v>82</v>
      </c>
      <c r="AY189" s="18" t="s">
        <v>145</v>
      </c>
      <c r="BE189" s="186">
        <f t="shared" si="44"/>
        <v>0</v>
      </c>
      <c r="BF189" s="186">
        <f t="shared" si="45"/>
        <v>0</v>
      </c>
      <c r="BG189" s="186">
        <f t="shared" si="46"/>
        <v>0</v>
      </c>
      <c r="BH189" s="186">
        <f t="shared" si="47"/>
        <v>0</v>
      </c>
      <c r="BI189" s="186">
        <f t="shared" si="48"/>
        <v>0</v>
      </c>
      <c r="BJ189" s="18" t="s">
        <v>80</v>
      </c>
      <c r="BK189" s="186">
        <f t="shared" si="49"/>
        <v>0</v>
      </c>
      <c r="BL189" s="18" t="s">
        <v>152</v>
      </c>
      <c r="BM189" s="185" t="s">
        <v>1393</v>
      </c>
    </row>
    <row r="190" spans="1:65" s="2" customFormat="1" ht="16.5" customHeight="1">
      <c r="A190" s="35"/>
      <c r="B190" s="36"/>
      <c r="C190" s="174" t="s">
        <v>870</v>
      </c>
      <c r="D190" s="174" t="s">
        <v>148</v>
      </c>
      <c r="E190" s="175" t="s">
        <v>1297</v>
      </c>
      <c r="F190" s="176" t="s">
        <v>1298</v>
      </c>
      <c r="G190" s="177" t="s">
        <v>949</v>
      </c>
      <c r="H190" s="178">
        <v>8</v>
      </c>
      <c r="I190" s="179"/>
      <c r="J190" s="180">
        <f t="shared" si="40"/>
        <v>0</v>
      </c>
      <c r="K190" s="176" t="s">
        <v>19</v>
      </c>
      <c r="L190" s="40"/>
      <c r="M190" s="181" t="s">
        <v>19</v>
      </c>
      <c r="N190" s="182" t="s">
        <v>43</v>
      </c>
      <c r="O190" s="65"/>
      <c r="P190" s="183">
        <f t="shared" si="41"/>
        <v>0</v>
      </c>
      <c r="Q190" s="183">
        <v>0</v>
      </c>
      <c r="R190" s="183">
        <f t="shared" si="42"/>
        <v>0</v>
      </c>
      <c r="S190" s="183">
        <v>0</v>
      </c>
      <c r="T190" s="184">
        <f t="shared" si="4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5" t="s">
        <v>152</v>
      </c>
      <c r="AT190" s="185" t="s">
        <v>148</v>
      </c>
      <c r="AU190" s="185" t="s">
        <v>82</v>
      </c>
      <c r="AY190" s="18" t="s">
        <v>145</v>
      </c>
      <c r="BE190" s="186">
        <f t="shared" si="44"/>
        <v>0</v>
      </c>
      <c r="BF190" s="186">
        <f t="shared" si="45"/>
        <v>0</v>
      </c>
      <c r="BG190" s="186">
        <f t="shared" si="46"/>
        <v>0</v>
      </c>
      <c r="BH190" s="186">
        <f t="shared" si="47"/>
        <v>0</v>
      </c>
      <c r="BI190" s="186">
        <f t="shared" si="48"/>
        <v>0</v>
      </c>
      <c r="BJ190" s="18" t="s">
        <v>80</v>
      </c>
      <c r="BK190" s="186">
        <f t="shared" si="49"/>
        <v>0</v>
      </c>
      <c r="BL190" s="18" t="s">
        <v>152</v>
      </c>
      <c r="BM190" s="185" t="s">
        <v>1394</v>
      </c>
    </row>
    <row r="191" spans="1:65" s="2" customFormat="1" ht="16.5" customHeight="1">
      <c r="A191" s="35"/>
      <c r="B191" s="36"/>
      <c r="C191" s="174" t="s">
        <v>876</v>
      </c>
      <c r="D191" s="174" t="s">
        <v>148</v>
      </c>
      <c r="E191" s="175" t="s">
        <v>1299</v>
      </c>
      <c r="F191" s="176" t="s">
        <v>1300</v>
      </c>
      <c r="G191" s="177" t="s">
        <v>949</v>
      </c>
      <c r="H191" s="178">
        <v>1.5</v>
      </c>
      <c r="I191" s="179"/>
      <c r="J191" s="180">
        <f t="shared" si="40"/>
        <v>0</v>
      </c>
      <c r="K191" s="176" t="s">
        <v>19</v>
      </c>
      <c r="L191" s="40"/>
      <c r="M191" s="181" t="s">
        <v>19</v>
      </c>
      <c r="N191" s="182" t="s">
        <v>43</v>
      </c>
      <c r="O191" s="65"/>
      <c r="P191" s="183">
        <f t="shared" si="41"/>
        <v>0</v>
      </c>
      <c r="Q191" s="183">
        <v>0</v>
      </c>
      <c r="R191" s="183">
        <f t="shared" si="42"/>
        <v>0</v>
      </c>
      <c r="S191" s="183">
        <v>0</v>
      </c>
      <c r="T191" s="184">
        <f t="shared" si="4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5" t="s">
        <v>152</v>
      </c>
      <c r="AT191" s="185" t="s">
        <v>148</v>
      </c>
      <c r="AU191" s="185" t="s">
        <v>82</v>
      </c>
      <c r="AY191" s="18" t="s">
        <v>145</v>
      </c>
      <c r="BE191" s="186">
        <f t="shared" si="44"/>
        <v>0</v>
      </c>
      <c r="BF191" s="186">
        <f t="shared" si="45"/>
        <v>0</v>
      </c>
      <c r="BG191" s="186">
        <f t="shared" si="46"/>
        <v>0</v>
      </c>
      <c r="BH191" s="186">
        <f t="shared" si="47"/>
        <v>0</v>
      </c>
      <c r="BI191" s="186">
        <f t="shared" si="48"/>
        <v>0</v>
      </c>
      <c r="BJ191" s="18" t="s">
        <v>80</v>
      </c>
      <c r="BK191" s="186">
        <f t="shared" si="49"/>
        <v>0</v>
      </c>
      <c r="BL191" s="18" t="s">
        <v>152</v>
      </c>
      <c r="BM191" s="185" t="s">
        <v>1395</v>
      </c>
    </row>
    <row r="192" spans="1:65" s="2" customFormat="1" ht="16.5" customHeight="1">
      <c r="A192" s="35"/>
      <c r="B192" s="36"/>
      <c r="C192" s="174" t="s">
        <v>881</v>
      </c>
      <c r="D192" s="174" t="s">
        <v>148</v>
      </c>
      <c r="E192" s="175" t="s">
        <v>1297</v>
      </c>
      <c r="F192" s="176" t="s">
        <v>1298</v>
      </c>
      <c r="G192" s="177" t="s">
        <v>949</v>
      </c>
      <c r="H192" s="178">
        <v>1.5</v>
      </c>
      <c r="I192" s="179"/>
      <c r="J192" s="180">
        <f t="shared" si="40"/>
        <v>0</v>
      </c>
      <c r="K192" s="176" t="s">
        <v>19</v>
      </c>
      <c r="L192" s="40"/>
      <c r="M192" s="181" t="s">
        <v>19</v>
      </c>
      <c r="N192" s="182" t="s">
        <v>43</v>
      </c>
      <c r="O192" s="65"/>
      <c r="P192" s="183">
        <f t="shared" si="41"/>
        <v>0</v>
      </c>
      <c r="Q192" s="183">
        <v>0</v>
      </c>
      <c r="R192" s="183">
        <f t="shared" si="42"/>
        <v>0</v>
      </c>
      <c r="S192" s="183">
        <v>0</v>
      </c>
      <c r="T192" s="184">
        <f t="shared" si="4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5" t="s">
        <v>152</v>
      </c>
      <c r="AT192" s="185" t="s">
        <v>148</v>
      </c>
      <c r="AU192" s="185" t="s">
        <v>82</v>
      </c>
      <c r="AY192" s="18" t="s">
        <v>145</v>
      </c>
      <c r="BE192" s="186">
        <f t="shared" si="44"/>
        <v>0</v>
      </c>
      <c r="BF192" s="186">
        <f t="shared" si="45"/>
        <v>0</v>
      </c>
      <c r="BG192" s="186">
        <f t="shared" si="46"/>
        <v>0</v>
      </c>
      <c r="BH192" s="186">
        <f t="shared" si="47"/>
        <v>0</v>
      </c>
      <c r="BI192" s="186">
        <f t="shared" si="48"/>
        <v>0</v>
      </c>
      <c r="BJ192" s="18" t="s">
        <v>80</v>
      </c>
      <c r="BK192" s="186">
        <f t="shared" si="49"/>
        <v>0</v>
      </c>
      <c r="BL192" s="18" t="s">
        <v>152</v>
      </c>
      <c r="BM192" s="185" t="s">
        <v>1396</v>
      </c>
    </row>
    <row r="193" spans="1:65" s="2" customFormat="1" ht="16.5" customHeight="1">
      <c r="A193" s="35"/>
      <c r="B193" s="36"/>
      <c r="C193" s="174" t="s">
        <v>887</v>
      </c>
      <c r="D193" s="174" t="s">
        <v>148</v>
      </c>
      <c r="E193" s="175" t="s">
        <v>1333</v>
      </c>
      <c r="F193" s="176" t="s">
        <v>1334</v>
      </c>
      <c r="G193" s="177" t="s">
        <v>949</v>
      </c>
      <c r="H193" s="178">
        <v>1</v>
      </c>
      <c r="I193" s="179"/>
      <c r="J193" s="180">
        <f t="shared" si="40"/>
        <v>0</v>
      </c>
      <c r="K193" s="176" t="s">
        <v>19</v>
      </c>
      <c r="L193" s="40"/>
      <c r="M193" s="181" t="s">
        <v>19</v>
      </c>
      <c r="N193" s="182" t="s">
        <v>43</v>
      </c>
      <c r="O193" s="65"/>
      <c r="P193" s="183">
        <f t="shared" si="41"/>
        <v>0</v>
      </c>
      <c r="Q193" s="183">
        <v>0</v>
      </c>
      <c r="R193" s="183">
        <f t="shared" si="42"/>
        <v>0</v>
      </c>
      <c r="S193" s="183">
        <v>0</v>
      </c>
      <c r="T193" s="184">
        <f t="shared" si="4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5" t="s">
        <v>152</v>
      </c>
      <c r="AT193" s="185" t="s">
        <v>148</v>
      </c>
      <c r="AU193" s="185" t="s">
        <v>82</v>
      </c>
      <c r="AY193" s="18" t="s">
        <v>145</v>
      </c>
      <c r="BE193" s="186">
        <f t="shared" si="44"/>
        <v>0</v>
      </c>
      <c r="BF193" s="186">
        <f t="shared" si="45"/>
        <v>0</v>
      </c>
      <c r="BG193" s="186">
        <f t="shared" si="46"/>
        <v>0</v>
      </c>
      <c r="BH193" s="186">
        <f t="shared" si="47"/>
        <v>0</v>
      </c>
      <c r="BI193" s="186">
        <f t="shared" si="48"/>
        <v>0</v>
      </c>
      <c r="BJ193" s="18" t="s">
        <v>80</v>
      </c>
      <c r="BK193" s="186">
        <f t="shared" si="49"/>
        <v>0</v>
      </c>
      <c r="BL193" s="18" t="s">
        <v>152</v>
      </c>
      <c r="BM193" s="185" t="s">
        <v>1397</v>
      </c>
    </row>
    <row r="194" spans="1:65" s="2" customFormat="1" ht="16.5" customHeight="1">
      <c r="A194" s="35"/>
      <c r="B194" s="36"/>
      <c r="C194" s="174" t="s">
        <v>892</v>
      </c>
      <c r="D194" s="174" t="s">
        <v>148</v>
      </c>
      <c r="E194" s="175" t="s">
        <v>1333</v>
      </c>
      <c r="F194" s="176" t="s">
        <v>1334</v>
      </c>
      <c r="G194" s="177" t="s">
        <v>949</v>
      </c>
      <c r="H194" s="178">
        <v>1</v>
      </c>
      <c r="I194" s="179"/>
      <c r="J194" s="180">
        <f t="shared" si="40"/>
        <v>0</v>
      </c>
      <c r="K194" s="176" t="s">
        <v>19</v>
      </c>
      <c r="L194" s="40"/>
      <c r="M194" s="181" t="s">
        <v>19</v>
      </c>
      <c r="N194" s="182" t="s">
        <v>43</v>
      </c>
      <c r="O194" s="65"/>
      <c r="P194" s="183">
        <f t="shared" si="41"/>
        <v>0</v>
      </c>
      <c r="Q194" s="183">
        <v>0</v>
      </c>
      <c r="R194" s="183">
        <f t="shared" si="42"/>
        <v>0</v>
      </c>
      <c r="S194" s="183">
        <v>0</v>
      </c>
      <c r="T194" s="184">
        <f t="shared" si="4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5" t="s">
        <v>152</v>
      </c>
      <c r="AT194" s="185" t="s">
        <v>148</v>
      </c>
      <c r="AU194" s="185" t="s">
        <v>82</v>
      </c>
      <c r="AY194" s="18" t="s">
        <v>145</v>
      </c>
      <c r="BE194" s="186">
        <f t="shared" si="44"/>
        <v>0</v>
      </c>
      <c r="BF194" s="186">
        <f t="shared" si="45"/>
        <v>0</v>
      </c>
      <c r="BG194" s="186">
        <f t="shared" si="46"/>
        <v>0</v>
      </c>
      <c r="BH194" s="186">
        <f t="shared" si="47"/>
        <v>0</v>
      </c>
      <c r="BI194" s="186">
        <f t="shared" si="48"/>
        <v>0</v>
      </c>
      <c r="BJ194" s="18" t="s">
        <v>80</v>
      </c>
      <c r="BK194" s="186">
        <f t="shared" si="49"/>
        <v>0</v>
      </c>
      <c r="BL194" s="18" t="s">
        <v>152</v>
      </c>
      <c r="BM194" s="185" t="s">
        <v>1398</v>
      </c>
    </row>
    <row r="195" spans="1:65" s="2" customFormat="1" ht="16.5" customHeight="1">
      <c r="A195" s="35"/>
      <c r="B195" s="36"/>
      <c r="C195" s="174" t="s">
        <v>897</v>
      </c>
      <c r="D195" s="174" t="s">
        <v>148</v>
      </c>
      <c r="E195" s="175" t="s">
        <v>1335</v>
      </c>
      <c r="F195" s="176" t="s">
        <v>1336</v>
      </c>
      <c r="G195" s="177" t="s">
        <v>949</v>
      </c>
      <c r="H195" s="178">
        <v>2</v>
      </c>
      <c r="I195" s="179"/>
      <c r="J195" s="180">
        <f t="shared" si="40"/>
        <v>0</v>
      </c>
      <c r="K195" s="176" t="s">
        <v>19</v>
      </c>
      <c r="L195" s="40"/>
      <c r="M195" s="181" t="s">
        <v>19</v>
      </c>
      <c r="N195" s="182" t="s">
        <v>43</v>
      </c>
      <c r="O195" s="65"/>
      <c r="P195" s="183">
        <f t="shared" si="41"/>
        <v>0</v>
      </c>
      <c r="Q195" s="183">
        <v>0</v>
      </c>
      <c r="R195" s="183">
        <f t="shared" si="42"/>
        <v>0</v>
      </c>
      <c r="S195" s="183">
        <v>0</v>
      </c>
      <c r="T195" s="184">
        <f t="shared" si="4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5" t="s">
        <v>152</v>
      </c>
      <c r="AT195" s="185" t="s">
        <v>148</v>
      </c>
      <c r="AU195" s="185" t="s">
        <v>82</v>
      </c>
      <c r="AY195" s="18" t="s">
        <v>145</v>
      </c>
      <c r="BE195" s="186">
        <f t="shared" si="44"/>
        <v>0</v>
      </c>
      <c r="BF195" s="186">
        <f t="shared" si="45"/>
        <v>0</v>
      </c>
      <c r="BG195" s="186">
        <f t="shared" si="46"/>
        <v>0</v>
      </c>
      <c r="BH195" s="186">
        <f t="shared" si="47"/>
        <v>0</v>
      </c>
      <c r="BI195" s="186">
        <f t="shared" si="48"/>
        <v>0</v>
      </c>
      <c r="BJ195" s="18" t="s">
        <v>80</v>
      </c>
      <c r="BK195" s="186">
        <f t="shared" si="49"/>
        <v>0</v>
      </c>
      <c r="BL195" s="18" t="s">
        <v>152</v>
      </c>
      <c r="BM195" s="185" t="s">
        <v>1399</v>
      </c>
    </row>
    <row r="196" spans="1:65" s="2" customFormat="1" ht="21.75" customHeight="1">
      <c r="A196" s="35"/>
      <c r="B196" s="36"/>
      <c r="C196" s="174" t="s">
        <v>901</v>
      </c>
      <c r="D196" s="174" t="s">
        <v>148</v>
      </c>
      <c r="E196" s="175" t="s">
        <v>1337</v>
      </c>
      <c r="F196" s="176" t="s">
        <v>1338</v>
      </c>
      <c r="G196" s="177" t="s">
        <v>949</v>
      </c>
      <c r="H196" s="178">
        <v>2</v>
      </c>
      <c r="I196" s="179"/>
      <c r="J196" s="180">
        <f t="shared" si="40"/>
        <v>0</v>
      </c>
      <c r="K196" s="176" t="s">
        <v>19</v>
      </c>
      <c r="L196" s="40"/>
      <c r="M196" s="181" t="s">
        <v>19</v>
      </c>
      <c r="N196" s="182" t="s">
        <v>43</v>
      </c>
      <c r="O196" s="65"/>
      <c r="P196" s="183">
        <f t="shared" si="41"/>
        <v>0</v>
      </c>
      <c r="Q196" s="183">
        <v>0</v>
      </c>
      <c r="R196" s="183">
        <f t="shared" si="42"/>
        <v>0</v>
      </c>
      <c r="S196" s="183">
        <v>0</v>
      </c>
      <c r="T196" s="184">
        <f t="shared" si="4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5" t="s">
        <v>152</v>
      </c>
      <c r="AT196" s="185" t="s">
        <v>148</v>
      </c>
      <c r="AU196" s="185" t="s">
        <v>82</v>
      </c>
      <c r="AY196" s="18" t="s">
        <v>145</v>
      </c>
      <c r="BE196" s="186">
        <f t="shared" si="44"/>
        <v>0</v>
      </c>
      <c r="BF196" s="186">
        <f t="shared" si="45"/>
        <v>0</v>
      </c>
      <c r="BG196" s="186">
        <f t="shared" si="46"/>
        <v>0</v>
      </c>
      <c r="BH196" s="186">
        <f t="shared" si="47"/>
        <v>0</v>
      </c>
      <c r="BI196" s="186">
        <f t="shared" si="48"/>
        <v>0</v>
      </c>
      <c r="BJ196" s="18" t="s">
        <v>80</v>
      </c>
      <c r="BK196" s="186">
        <f t="shared" si="49"/>
        <v>0</v>
      </c>
      <c r="BL196" s="18" t="s">
        <v>152</v>
      </c>
      <c r="BM196" s="185" t="s">
        <v>1400</v>
      </c>
    </row>
    <row r="197" spans="1:65" s="2" customFormat="1" ht="24.2" customHeight="1">
      <c r="A197" s="35"/>
      <c r="B197" s="36"/>
      <c r="C197" s="174" t="s">
        <v>906</v>
      </c>
      <c r="D197" s="174" t="s">
        <v>148</v>
      </c>
      <c r="E197" s="175" t="s">
        <v>1339</v>
      </c>
      <c r="F197" s="176" t="s">
        <v>1340</v>
      </c>
      <c r="G197" s="177" t="s">
        <v>949</v>
      </c>
      <c r="H197" s="178">
        <v>1</v>
      </c>
      <c r="I197" s="179"/>
      <c r="J197" s="180">
        <f t="shared" si="40"/>
        <v>0</v>
      </c>
      <c r="K197" s="176" t="s">
        <v>19</v>
      </c>
      <c r="L197" s="40"/>
      <c r="M197" s="181" t="s">
        <v>19</v>
      </c>
      <c r="N197" s="182" t="s">
        <v>43</v>
      </c>
      <c r="O197" s="65"/>
      <c r="P197" s="183">
        <f t="shared" si="41"/>
        <v>0</v>
      </c>
      <c r="Q197" s="183">
        <v>0</v>
      </c>
      <c r="R197" s="183">
        <f t="shared" si="42"/>
        <v>0</v>
      </c>
      <c r="S197" s="183">
        <v>0</v>
      </c>
      <c r="T197" s="184">
        <f t="shared" si="4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5" t="s">
        <v>152</v>
      </c>
      <c r="AT197" s="185" t="s">
        <v>148</v>
      </c>
      <c r="AU197" s="185" t="s">
        <v>82</v>
      </c>
      <c r="AY197" s="18" t="s">
        <v>145</v>
      </c>
      <c r="BE197" s="186">
        <f t="shared" si="44"/>
        <v>0</v>
      </c>
      <c r="BF197" s="186">
        <f t="shared" si="45"/>
        <v>0</v>
      </c>
      <c r="BG197" s="186">
        <f t="shared" si="46"/>
        <v>0</v>
      </c>
      <c r="BH197" s="186">
        <f t="shared" si="47"/>
        <v>0</v>
      </c>
      <c r="BI197" s="186">
        <f t="shared" si="48"/>
        <v>0</v>
      </c>
      <c r="BJ197" s="18" t="s">
        <v>80</v>
      </c>
      <c r="BK197" s="186">
        <f t="shared" si="49"/>
        <v>0</v>
      </c>
      <c r="BL197" s="18" t="s">
        <v>152</v>
      </c>
      <c r="BM197" s="185" t="s">
        <v>1401</v>
      </c>
    </row>
    <row r="198" spans="1:65" s="2" customFormat="1" ht="24.2" customHeight="1">
      <c r="A198" s="35"/>
      <c r="B198" s="36"/>
      <c r="C198" s="174" t="s">
        <v>910</v>
      </c>
      <c r="D198" s="174" t="s">
        <v>148</v>
      </c>
      <c r="E198" s="175" t="s">
        <v>1402</v>
      </c>
      <c r="F198" s="176" t="s">
        <v>1403</v>
      </c>
      <c r="G198" s="177" t="s">
        <v>949</v>
      </c>
      <c r="H198" s="178">
        <v>1</v>
      </c>
      <c r="I198" s="179"/>
      <c r="J198" s="180">
        <f t="shared" si="40"/>
        <v>0</v>
      </c>
      <c r="K198" s="176" t="s">
        <v>19</v>
      </c>
      <c r="L198" s="40"/>
      <c r="M198" s="181" t="s">
        <v>19</v>
      </c>
      <c r="N198" s="182" t="s">
        <v>43</v>
      </c>
      <c r="O198" s="65"/>
      <c r="P198" s="183">
        <f t="shared" si="41"/>
        <v>0</v>
      </c>
      <c r="Q198" s="183">
        <v>0</v>
      </c>
      <c r="R198" s="183">
        <f t="shared" si="42"/>
        <v>0</v>
      </c>
      <c r="S198" s="183">
        <v>0</v>
      </c>
      <c r="T198" s="184">
        <f t="shared" si="4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5" t="s">
        <v>152</v>
      </c>
      <c r="AT198" s="185" t="s">
        <v>148</v>
      </c>
      <c r="AU198" s="185" t="s">
        <v>82</v>
      </c>
      <c r="AY198" s="18" t="s">
        <v>145</v>
      </c>
      <c r="BE198" s="186">
        <f t="shared" si="44"/>
        <v>0</v>
      </c>
      <c r="BF198" s="186">
        <f t="shared" si="45"/>
        <v>0</v>
      </c>
      <c r="BG198" s="186">
        <f t="shared" si="46"/>
        <v>0</v>
      </c>
      <c r="BH198" s="186">
        <f t="shared" si="47"/>
        <v>0</v>
      </c>
      <c r="BI198" s="186">
        <f t="shared" si="48"/>
        <v>0</v>
      </c>
      <c r="BJ198" s="18" t="s">
        <v>80</v>
      </c>
      <c r="BK198" s="186">
        <f t="shared" si="49"/>
        <v>0</v>
      </c>
      <c r="BL198" s="18" t="s">
        <v>152</v>
      </c>
      <c r="BM198" s="185" t="s">
        <v>1404</v>
      </c>
    </row>
    <row r="199" spans="1:65" s="2" customFormat="1" ht="24.2" customHeight="1">
      <c r="A199" s="35"/>
      <c r="B199" s="36"/>
      <c r="C199" s="174" t="s">
        <v>914</v>
      </c>
      <c r="D199" s="174" t="s">
        <v>148</v>
      </c>
      <c r="E199" s="175" t="s">
        <v>1405</v>
      </c>
      <c r="F199" s="176" t="s">
        <v>1406</v>
      </c>
      <c r="G199" s="177" t="s">
        <v>949</v>
      </c>
      <c r="H199" s="178">
        <v>1</v>
      </c>
      <c r="I199" s="179"/>
      <c r="J199" s="180">
        <f t="shared" si="40"/>
        <v>0</v>
      </c>
      <c r="K199" s="176" t="s">
        <v>19</v>
      </c>
      <c r="L199" s="40"/>
      <c r="M199" s="181" t="s">
        <v>19</v>
      </c>
      <c r="N199" s="182" t="s">
        <v>43</v>
      </c>
      <c r="O199" s="65"/>
      <c r="P199" s="183">
        <f t="shared" si="41"/>
        <v>0</v>
      </c>
      <c r="Q199" s="183">
        <v>0</v>
      </c>
      <c r="R199" s="183">
        <f t="shared" si="42"/>
        <v>0</v>
      </c>
      <c r="S199" s="183">
        <v>0</v>
      </c>
      <c r="T199" s="184">
        <f t="shared" si="4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5" t="s">
        <v>152</v>
      </c>
      <c r="AT199" s="185" t="s">
        <v>148</v>
      </c>
      <c r="AU199" s="185" t="s">
        <v>82</v>
      </c>
      <c r="AY199" s="18" t="s">
        <v>145</v>
      </c>
      <c r="BE199" s="186">
        <f t="shared" si="44"/>
        <v>0</v>
      </c>
      <c r="BF199" s="186">
        <f t="shared" si="45"/>
        <v>0</v>
      </c>
      <c r="BG199" s="186">
        <f t="shared" si="46"/>
        <v>0</v>
      </c>
      <c r="BH199" s="186">
        <f t="shared" si="47"/>
        <v>0</v>
      </c>
      <c r="BI199" s="186">
        <f t="shared" si="48"/>
        <v>0</v>
      </c>
      <c r="BJ199" s="18" t="s">
        <v>80</v>
      </c>
      <c r="BK199" s="186">
        <f t="shared" si="49"/>
        <v>0</v>
      </c>
      <c r="BL199" s="18" t="s">
        <v>152</v>
      </c>
      <c r="BM199" s="185" t="s">
        <v>1407</v>
      </c>
    </row>
    <row r="200" spans="1:65" s="2" customFormat="1" ht="24.2" customHeight="1">
      <c r="A200" s="35"/>
      <c r="B200" s="36"/>
      <c r="C200" s="174" t="s">
        <v>921</v>
      </c>
      <c r="D200" s="174" t="s">
        <v>148</v>
      </c>
      <c r="E200" s="175" t="s">
        <v>1402</v>
      </c>
      <c r="F200" s="176" t="s">
        <v>1403</v>
      </c>
      <c r="G200" s="177" t="s">
        <v>949</v>
      </c>
      <c r="H200" s="178">
        <v>1</v>
      </c>
      <c r="I200" s="179"/>
      <c r="J200" s="180">
        <f t="shared" si="40"/>
        <v>0</v>
      </c>
      <c r="K200" s="176" t="s">
        <v>19</v>
      </c>
      <c r="L200" s="40"/>
      <c r="M200" s="181" t="s">
        <v>19</v>
      </c>
      <c r="N200" s="182" t="s">
        <v>43</v>
      </c>
      <c r="O200" s="65"/>
      <c r="P200" s="183">
        <f t="shared" si="41"/>
        <v>0</v>
      </c>
      <c r="Q200" s="183">
        <v>0</v>
      </c>
      <c r="R200" s="183">
        <f t="shared" si="42"/>
        <v>0</v>
      </c>
      <c r="S200" s="183">
        <v>0</v>
      </c>
      <c r="T200" s="184">
        <f t="shared" si="4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5" t="s">
        <v>152</v>
      </c>
      <c r="AT200" s="185" t="s">
        <v>148</v>
      </c>
      <c r="AU200" s="185" t="s">
        <v>82</v>
      </c>
      <c r="AY200" s="18" t="s">
        <v>145</v>
      </c>
      <c r="BE200" s="186">
        <f t="shared" si="44"/>
        <v>0</v>
      </c>
      <c r="BF200" s="186">
        <f t="shared" si="45"/>
        <v>0</v>
      </c>
      <c r="BG200" s="186">
        <f t="shared" si="46"/>
        <v>0</v>
      </c>
      <c r="BH200" s="186">
        <f t="shared" si="47"/>
        <v>0</v>
      </c>
      <c r="BI200" s="186">
        <f t="shared" si="48"/>
        <v>0</v>
      </c>
      <c r="BJ200" s="18" t="s">
        <v>80</v>
      </c>
      <c r="BK200" s="186">
        <f t="shared" si="49"/>
        <v>0</v>
      </c>
      <c r="BL200" s="18" t="s">
        <v>152</v>
      </c>
      <c r="BM200" s="185" t="s">
        <v>1408</v>
      </c>
    </row>
    <row r="201" spans="1:65" s="2" customFormat="1" ht="16.5" customHeight="1">
      <c r="A201" s="35"/>
      <c r="B201" s="36"/>
      <c r="C201" s="174" t="s">
        <v>925</v>
      </c>
      <c r="D201" s="174" t="s">
        <v>148</v>
      </c>
      <c r="E201" s="175" t="s">
        <v>1305</v>
      </c>
      <c r="F201" s="176" t="s">
        <v>1306</v>
      </c>
      <c r="G201" s="177" t="s">
        <v>949</v>
      </c>
      <c r="H201" s="178">
        <v>12</v>
      </c>
      <c r="I201" s="179"/>
      <c r="J201" s="180">
        <f t="shared" si="40"/>
        <v>0</v>
      </c>
      <c r="K201" s="176" t="s">
        <v>19</v>
      </c>
      <c r="L201" s="40"/>
      <c r="M201" s="181" t="s">
        <v>19</v>
      </c>
      <c r="N201" s="182" t="s">
        <v>43</v>
      </c>
      <c r="O201" s="65"/>
      <c r="P201" s="183">
        <f t="shared" si="41"/>
        <v>0</v>
      </c>
      <c r="Q201" s="183">
        <v>0</v>
      </c>
      <c r="R201" s="183">
        <f t="shared" si="42"/>
        <v>0</v>
      </c>
      <c r="S201" s="183">
        <v>0</v>
      </c>
      <c r="T201" s="184">
        <f t="shared" si="4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5" t="s">
        <v>152</v>
      </c>
      <c r="AT201" s="185" t="s">
        <v>148</v>
      </c>
      <c r="AU201" s="185" t="s">
        <v>82</v>
      </c>
      <c r="AY201" s="18" t="s">
        <v>145</v>
      </c>
      <c r="BE201" s="186">
        <f t="shared" si="44"/>
        <v>0</v>
      </c>
      <c r="BF201" s="186">
        <f t="shared" si="45"/>
        <v>0</v>
      </c>
      <c r="BG201" s="186">
        <f t="shared" si="46"/>
        <v>0</v>
      </c>
      <c r="BH201" s="186">
        <f t="shared" si="47"/>
        <v>0</v>
      </c>
      <c r="BI201" s="186">
        <f t="shared" si="48"/>
        <v>0</v>
      </c>
      <c r="BJ201" s="18" t="s">
        <v>80</v>
      </c>
      <c r="BK201" s="186">
        <f t="shared" si="49"/>
        <v>0</v>
      </c>
      <c r="BL201" s="18" t="s">
        <v>152</v>
      </c>
      <c r="BM201" s="185" t="s">
        <v>1409</v>
      </c>
    </row>
    <row r="202" spans="1:65" s="2" customFormat="1" ht="16.5" customHeight="1">
      <c r="A202" s="35"/>
      <c r="B202" s="36"/>
      <c r="C202" s="174" t="s">
        <v>929</v>
      </c>
      <c r="D202" s="174" t="s">
        <v>148</v>
      </c>
      <c r="E202" s="175" t="s">
        <v>1307</v>
      </c>
      <c r="F202" s="176" t="s">
        <v>1308</v>
      </c>
      <c r="G202" s="177" t="s">
        <v>949</v>
      </c>
      <c r="H202" s="178">
        <v>2</v>
      </c>
      <c r="I202" s="179"/>
      <c r="J202" s="180">
        <f t="shared" si="40"/>
        <v>0</v>
      </c>
      <c r="K202" s="176" t="s">
        <v>19</v>
      </c>
      <c r="L202" s="40"/>
      <c r="M202" s="181" t="s">
        <v>19</v>
      </c>
      <c r="N202" s="182" t="s">
        <v>43</v>
      </c>
      <c r="O202" s="65"/>
      <c r="P202" s="183">
        <f t="shared" si="41"/>
        <v>0</v>
      </c>
      <c r="Q202" s="183">
        <v>0</v>
      </c>
      <c r="R202" s="183">
        <f t="shared" si="42"/>
        <v>0</v>
      </c>
      <c r="S202" s="183">
        <v>0</v>
      </c>
      <c r="T202" s="184">
        <f t="shared" si="4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5" t="s">
        <v>152</v>
      </c>
      <c r="AT202" s="185" t="s">
        <v>148</v>
      </c>
      <c r="AU202" s="185" t="s">
        <v>82</v>
      </c>
      <c r="AY202" s="18" t="s">
        <v>145</v>
      </c>
      <c r="BE202" s="186">
        <f t="shared" si="44"/>
        <v>0</v>
      </c>
      <c r="BF202" s="186">
        <f t="shared" si="45"/>
        <v>0</v>
      </c>
      <c r="BG202" s="186">
        <f t="shared" si="46"/>
        <v>0</v>
      </c>
      <c r="BH202" s="186">
        <f t="shared" si="47"/>
        <v>0</v>
      </c>
      <c r="BI202" s="186">
        <f t="shared" si="48"/>
        <v>0</v>
      </c>
      <c r="BJ202" s="18" t="s">
        <v>80</v>
      </c>
      <c r="BK202" s="186">
        <f t="shared" si="49"/>
        <v>0</v>
      </c>
      <c r="BL202" s="18" t="s">
        <v>152</v>
      </c>
      <c r="BM202" s="185" t="s">
        <v>1410</v>
      </c>
    </row>
    <row r="203" spans="1:65" s="2" customFormat="1" ht="16.5" customHeight="1">
      <c r="A203" s="35"/>
      <c r="B203" s="36"/>
      <c r="C203" s="174" t="s">
        <v>933</v>
      </c>
      <c r="D203" s="174" t="s">
        <v>148</v>
      </c>
      <c r="E203" s="175" t="s">
        <v>1411</v>
      </c>
      <c r="F203" s="176" t="s">
        <v>1412</v>
      </c>
      <c r="G203" s="177" t="s">
        <v>949</v>
      </c>
      <c r="H203" s="178">
        <v>1</v>
      </c>
      <c r="I203" s="179"/>
      <c r="J203" s="180">
        <f t="shared" si="40"/>
        <v>0</v>
      </c>
      <c r="K203" s="176" t="s">
        <v>19</v>
      </c>
      <c r="L203" s="40"/>
      <c r="M203" s="181" t="s">
        <v>19</v>
      </c>
      <c r="N203" s="182" t="s">
        <v>43</v>
      </c>
      <c r="O203" s="65"/>
      <c r="P203" s="183">
        <f t="shared" si="41"/>
        <v>0</v>
      </c>
      <c r="Q203" s="183">
        <v>0</v>
      </c>
      <c r="R203" s="183">
        <f t="shared" si="42"/>
        <v>0</v>
      </c>
      <c r="S203" s="183">
        <v>0</v>
      </c>
      <c r="T203" s="184">
        <f t="shared" si="4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5" t="s">
        <v>152</v>
      </c>
      <c r="AT203" s="185" t="s">
        <v>148</v>
      </c>
      <c r="AU203" s="185" t="s">
        <v>82</v>
      </c>
      <c r="AY203" s="18" t="s">
        <v>145</v>
      </c>
      <c r="BE203" s="186">
        <f t="shared" si="44"/>
        <v>0</v>
      </c>
      <c r="BF203" s="186">
        <f t="shared" si="45"/>
        <v>0</v>
      </c>
      <c r="BG203" s="186">
        <f t="shared" si="46"/>
        <v>0</v>
      </c>
      <c r="BH203" s="186">
        <f t="shared" si="47"/>
        <v>0</v>
      </c>
      <c r="BI203" s="186">
        <f t="shared" si="48"/>
        <v>0</v>
      </c>
      <c r="BJ203" s="18" t="s">
        <v>80</v>
      </c>
      <c r="BK203" s="186">
        <f t="shared" si="49"/>
        <v>0</v>
      </c>
      <c r="BL203" s="18" t="s">
        <v>152</v>
      </c>
      <c r="BM203" s="185" t="s">
        <v>1413</v>
      </c>
    </row>
    <row r="204" spans="1:65" s="2" customFormat="1" ht="16.5" customHeight="1">
      <c r="A204" s="35"/>
      <c r="B204" s="36"/>
      <c r="C204" s="174" t="s">
        <v>937</v>
      </c>
      <c r="D204" s="174" t="s">
        <v>148</v>
      </c>
      <c r="E204" s="175" t="s">
        <v>1343</v>
      </c>
      <c r="F204" s="176" t="s">
        <v>1344</v>
      </c>
      <c r="G204" s="177" t="s">
        <v>949</v>
      </c>
      <c r="H204" s="178">
        <v>1</v>
      </c>
      <c r="I204" s="179"/>
      <c r="J204" s="180">
        <f t="shared" si="40"/>
        <v>0</v>
      </c>
      <c r="K204" s="176" t="s">
        <v>19</v>
      </c>
      <c r="L204" s="40"/>
      <c r="M204" s="181" t="s">
        <v>19</v>
      </c>
      <c r="N204" s="182" t="s">
        <v>43</v>
      </c>
      <c r="O204" s="65"/>
      <c r="P204" s="183">
        <f t="shared" si="41"/>
        <v>0</v>
      </c>
      <c r="Q204" s="183">
        <v>0</v>
      </c>
      <c r="R204" s="183">
        <f t="shared" si="42"/>
        <v>0</v>
      </c>
      <c r="S204" s="183">
        <v>0</v>
      </c>
      <c r="T204" s="184">
        <f t="shared" si="4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5" t="s">
        <v>152</v>
      </c>
      <c r="AT204" s="185" t="s">
        <v>148</v>
      </c>
      <c r="AU204" s="185" t="s">
        <v>82</v>
      </c>
      <c r="AY204" s="18" t="s">
        <v>145</v>
      </c>
      <c r="BE204" s="186">
        <f t="shared" si="44"/>
        <v>0</v>
      </c>
      <c r="BF204" s="186">
        <f t="shared" si="45"/>
        <v>0</v>
      </c>
      <c r="BG204" s="186">
        <f t="shared" si="46"/>
        <v>0</v>
      </c>
      <c r="BH204" s="186">
        <f t="shared" si="47"/>
        <v>0</v>
      </c>
      <c r="BI204" s="186">
        <f t="shared" si="48"/>
        <v>0</v>
      </c>
      <c r="BJ204" s="18" t="s">
        <v>80</v>
      </c>
      <c r="BK204" s="186">
        <f t="shared" si="49"/>
        <v>0</v>
      </c>
      <c r="BL204" s="18" t="s">
        <v>152</v>
      </c>
      <c r="BM204" s="185" t="s">
        <v>1414</v>
      </c>
    </row>
    <row r="205" spans="1:65" s="2" customFormat="1" ht="16.5" customHeight="1">
      <c r="A205" s="35"/>
      <c r="B205" s="36"/>
      <c r="C205" s="174" t="s">
        <v>942</v>
      </c>
      <c r="D205" s="174" t="s">
        <v>148</v>
      </c>
      <c r="E205" s="175" t="s">
        <v>1309</v>
      </c>
      <c r="F205" s="176" t="s">
        <v>1310</v>
      </c>
      <c r="G205" s="177" t="s">
        <v>949</v>
      </c>
      <c r="H205" s="178">
        <v>4</v>
      </c>
      <c r="I205" s="179"/>
      <c r="J205" s="180">
        <f t="shared" si="40"/>
        <v>0</v>
      </c>
      <c r="K205" s="176" t="s">
        <v>19</v>
      </c>
      <c r="L205" s="40"/>
      <c r="M205" s="181" t="s">
        <v>19</v>
      </c>
      <c r="N205" s="182" t="s">
        <v>43</v>
      </c>
      <c r="O205" s="65"/>
      <c r="P205" s="183">
        <f t="shared" si="41"/>
        <v>0</v>
      </c>
      <c r="Q205" s="183">
        <v>0</v>
      </c>
      <c r="R205" s="183">
        <f t="shared" si="42"/>
        <v>0</v>
      </c>
      <c r="S205" s="183">
        <v>0</v>
      </c>
      <c r="T205" s="184">
        <f t="shared" si="4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5" t="s">
        <v>152</v>
      </c>
      <c r="AT205" s="185" t="s">
        <v>148</v>
      </c>
      <c r="AU205" s="185" t="s">
        <v>82</v>
      </c>
      <c r="AY205" s="18" t="s">
        <v>145</v>
      </c>
      <c r="BE205" s="186">
        <f t="shared" si="44"/>
        <v>0</v>
      </c>
      <c r="BF205" s="186">
        <f t="shared" si="45"/>
        <v>0</v>
      </c>
      <c r="BG205" s="186">
        <f t="shared" si="46"/>
        <v>0</v>
      </c>
      <c r="BH205" s="186">
        <f t="shared" si="47"/>
        <v>0</v>
      </c>
      <c r="BI205" s="186">
        <f t="shared" si="48"/>
        <v>0</v>
      </c>
      <c r="BJ205" s="18" t="s">
        <v>80</v>
      </c>
      <c r="BK205" s="186">
        <f t="shared" si="49"/>
        <v>0</v>
      </c>
      <c r="BL205" s="18" t="s">
        <v>152</v>
      </c>
      <c r="BM205" s="185" t="s">
        <v>1415</v>
      </c>
    </row>
    <row r="206" spans="1:65" s="2" customFormat="1" ht="16.5" customHeight="1">
      <c r="A206" s="35"/>
      <c r="B206" s="36"/>
      <c r="C206" s="174" t="s">
        <v>946</v>
      </c>
      <c r="D206" s="174" t="s">
        <v>148</v>
      </c>
      <c r="E206" s="175" t="s">
        <v>1311</v>
      </c>
      <c r="F206" s="176" t="s">
        <v>1312</v>
      </c>
      <c r="G206" s="177" t="s">
        <v>949</v>
      </c>
      <c r="H206" s="178">
        <v>4</v>
      </c>
      <c r="I206" s="179"/>
      <c r="J206" s="180">
        <f t="shared" si="40"/>
        <v>0</v>
      </c>
      <c r="K206" s="176" t="s">
        <v>19</v>
      </c>
      <c r="L206" s="40"/>
      <c r="M206" s="181" t="s">
        <v>19</v>
      </c>
      <c r="N206" s="182" t="s">
        <v>43</v>
      </c>
      <c r="O206" s="65"/>
      <c r="P206" s="183">
        <f t="shared" si="41"/>
        <v>0</v>
      </c>
      <c r="Q206" s="183">
        <v>0</v>
      </c>
      <c r="R206" s="183">
        <f t="shared" si="42"/>
        <v>0</v>
      </c>
      <c r="S206" s="183">
        <v>0</v>
      </c>
      <c r="T206" s="184">
        <f t="shared" si="4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5" t="s">
        <v>152</v>
      </c>
      <c r="AT206" s="185" t="s">
        <v>148</v>
      </c>
      <c r="AU206" s="185" t="s">
        <v>82</v>
      </c>
      <c r="AY206" s="18" t="s">
        <v>145</v>
      </c>
      <c r="BE206" s="186">
        <f t="shared" si="44"/>
        <v>0</v>
      </c>
      <c r="BF206" s="186">
        <f t="shared" si="45"/>
        <v>0</v>
      </c>
      <c r="BG206" s="186">
        <f t="shared" si="46"/>
        <v>0</v>
      </c>
      <c r="BH206" s="186">
        <f t="shared" si="47"/>
        <v>0</v>
      </c>
      <c r="BI206" s="186">
        <f t="shared" si="48"/>
        <v>0</v>
      </c>
      <c r="BJ206" s="18" t="s">
        <v>80</v>
      </c>
      <c r="BK206" s="186">
        <f t="shared" si="49"/>
        <v>0</v>
      </c>
      <c r="BL206" s="18" t="s">
        <v>152</v>
      </c>
      <c r="BM206" s="185" t="s">
        <v>1416</v>
      </c>
    </row>
    <row r="207" spans="1:65" s="2" customFormat="1" ht="16.5" customHeight="1">
      <c r="A207" s="35"/>
      <c r="B207" s="36"/>
      <c r="C207" s="174" t="s">
        <v>951</v>
      </c>
      <c r="D207" s="174" t="s">
        <v>148</v>
      </c>
      <c r="E207" s="175" t="s">
        <v>1313</v>
      </c>
      <c r="F207" s="176" t="s">
        <v>1314</v>
      </c>
      <c r="G207" s="177" t="s">
        <v>949</v>
      </c>
      <c r="H207" s="178">
        <v>4</v>
      </c>
      <c r="I207" s="179"/>
      <c r="J207" s="180">
        <f t="shared" si="40"/>
        <v>0</v>
      </c>
      <c r="K207" s="176" t="s">
        <v>19</v>
      </c>
      <c r="L207" s="40"/>
      <c r="M207" s="181" t="s">
        <v>19</v>
      </c>
      <c r="N207" s="182" t="s">
        <v>43</v>
      </c>
      <c r="O207" s="65"/>
      <c r="P207" s="183">
        <f t="shared" si="41"/>
        <v>0</v>
      </c>
      <c r="Q207" s="183">
        <v>0</v>
      </c>
      <c r="R207" s="183">
        <f t="shared" si="42"/>
        <v>0</v>
      </c>
      <c r="S207" s="183">
        <v>0</v>
      </c>
      <c r="T207" s="184">
        <f t="shared" si="4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5" t="s">
        <v>152</v>
      </c>
      <c r="AT207" s="185" t="s">
        <v>148</v>
      </c>
      <c r="AU207" s="185" t="s">
        <v>82</v>
      </c>
      <c r="AY207" s="18" t="s">
        <v>145</v>
      </c>
      <c r="BE207" s="186">
        <f t="shared" si="44"/>
        <v>0</v>
      </c>
      <c r="BF207" s="186">
        <f t="shared" si="45"/>
        <v>0</v>
      </c>
      <c r="BG207" s="186">
        <f t="shared" si="46"/>
        <v>0</v>
      </c>
      <c r="BH207" s="186">
        <f t="shared" si="47"/>
        <v>0</v>
      </c>
      <c r="BI207" s="186">
        <f t="shared" si="48"/>
        <v>0</v>
      </c>
      <c r="BJ207" s="18" t="s">
        <v>80</v>
      </c>
      <c r="BK207" s="186">
        <f t="shared" si="49"/>
        <v>0</v>
      </c>
      <c r="BL207" s="18" t="s">
        <v>152</v>
      </c>
      <c r="BM207" s="185" t="s">
        <v>1417</v>
      </c>
    </row>
    <row r="208" spans="1:65" s="2" customFormat="1" ht="24.2" customHeight="1">
      <c r="A208" s="35"/>
      <c r="B208" s="36"/>
      <c r="C208" s="174" t="s">
        <v>954</v>
      </c>
      <c r="D208" s="174" t="s">
        <v>148</v>
      </c>
      <c r="E208" s="175" t="s">
        <v>1315</v>
      </c>
      <c r="F208" s="176" t="s">
        <v>1316</v>
      </c>
      <c r="G208" s="177" t="s">
        <v>949</v>
      </c>
      <c r="H208" s="178">
        <v>16</v>
      </c>
      <c r="I208" s="179"/>
      <c r="J208" s="180">
        <f t="shared" si="40"/>
        <v>0</v>
      </c>
      <c r="K208" s="176" t="s">
        <v>19</v>
      </c>
      <c r="L208" s="40"/>
      <c r="M208" s="181" t="s">
        <v>19</v>
      </c>
      <c r="N208" s="182" t="s">
        <v>43</v>
      </c>
      <c r="O208" s="65"/>
      <c r="P208" s="183">
        <f t="shared" si="41"/>
        <v>0</v>
      </c>
      <c r="Q208" s="183">
        <v>0</v>
      </c>
      <c r="R208" s="183">
        <f t="shared" si="42"/>
        <v>0</v>
      </c>
      <c r="S208" s="183">
        <v>0</v>
      </c>
      <c r="T208" s="184">
        <f t="shared" si="4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5" t="s">
        <v>152</v>
      </c>
      <c r="AT208" s="185" t="s">
        <v>148</v>
      </c>
      <c r="AU208" s="185" t="s">
        <v>82</v>
      </c>
      <c r="AY208" s="18" t="s">
        <v>145</v>
      </c>
      <c r="BE208" s="186">
        <f t="shared" si="44"/>
        <v>0</v>
      </c>
      <c r="BF208" s="186">
        <f t="shared" si="45"/>
        <v>0</v>
      </c>
      <c r="BG208" s="186">
        <f t="shared" si="46"/>
        <v>0</v>
      </c>
      <c r="BH208" s="186">
        <f t="shared" si="47"/>
        <v>0</v>
      </c>
      <c r="BI208" s="186">
        <f t="shared" si="48"/>
        <v>0</v>
      </c>
      <c r="BJ208" s="18" t="s">
        <v>80</v>
      </c>
      <c r="BK208" s="186">
        <f t="shared" si="49"/>
        <v>0</v>
      </c>
      <c r="BL208" s="18" t="s">
        <v>152</v>
      </c>
      <c r="BM208" s="185" t="s">
        <v>1418</v>
      </c>
    </row>
    <row r="209" spans="1:65" s="12" customFormat="1" ht="22.9" customHeight="1">
      <c r="B209" s="158"/>
      <c r="C209" s="159"/>
      <c r="D209" s="160" t="s">
        <v>71</v>
      </c>
      <c r="E209" s="172" t="s">
        <v>722</v>
      </c>
      <c r="F209" s="172" t="s">
        <v>1419</v>
      </c>
      <c r="G209" s="159"/>
      <c r="H209" s="159"/>
      <c r="I209" s="162"/>
      <c r="J209" s="173">
        <f>BK209</f>
        <v>0</v>
      </c>
      <c r="K209" s="159"/>
      <c r="L209" s="164"/>
      <c r="M209" s="165"/>
      <c r="N209" s="166"/>
      <c r="O209" s="166"/>
      <c r="P209" s="167">
        <f>SUM(P210:P220)</f>
        <v>0</v>
      </c>
      <c r="Q209" s="166"/>
      <c r="R209" s="167">
        <f>SUM(R210:R220)</f>
        <v>0</v>
      </c>
      <c r="S209" s="166"/>
      <c r="T209" s="168">
        <f>SUM(T210:T220)</f>
        <v>0</v>
      </c>
      <c r="AR209" s="169" t="s">
        <v>80</v>
      </c>
      <c r="AT209" s="170" t="s">
        <v>71</v>
      </c>
      <c r="AU209" s="170" t="s">
        <v>80</v>
      </c>
      <c r="AY209" s="169" t="s">
        <v>145</v>
      </c>
      <c r="BK209" s="171">
        <f>SUM(BK210:BK220)</f>
        <v>0</v>
      </c>
    </row>
    <row r="210" spans="1:65" s="2" customFormat="1" ht="16.5" customHeight="1">
      <c r="A210" s="35"/>
      <c r="B210" s="36"/>
      <c r="C210" s="174" t="s">
        <v>957</v>
      </c>
      <c r="D210" s="174" t="s">
        <v>148</v>
      </c>
      <c r="E210" s="175" t="s">
        <v>1420</v>
      </c>
      <c r="F210" s="176" t="s">
        <v>1421</v>
      </c>
      <c r="G210" s="177" t="s">
        <v>949</v>
      </c>
      <c r="H210" s="178">
        <v>1</v>
      </c>
      <c r="I210" s="179"/>
      <c r="J210" s="180">
        <f t="shared" ref="J210:J220" si="50">ROUND(I210*H210,2)</f>
        <v>0</v>
      </c>
      <c r="K210" s="176" t="s">
        <v>19</v>
      </c>
      <c r="L210" s="40"/>
      <c r="M210" s="181" t="s">
        <v>19</v>
      </c>
      <c r="N210" s="182" t="s">
        <v>43</v>
      </c>
      <c r="O210" s="65"/>
      <c r="P210" s="183">
        <f t="shared" ref="P210:P220" si="51">O210*H210</f>
        <v>0</v>
      </c>
      <c r="Q210" s="183">
        <v>0</v>
      </c>
      <c r="R210" s="183">
        <f t="shared" ref="R210:R220" si="52">Q210*H210</f>
        <v>0</v>
      </c>
      <c r="S210" s="183">
        <v>0</v>
      </c>
      <c r="T210" s="184">
        <f t="shared" ref="T210:T220" si="53"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5" t="s">
        <v>152</v>
      </c>
      <c r="AT210" s="185" t="s">
        <v>148</v>
      </c>
      <c r="AU210" s="185" t="s">
        <v>82</v>
      </c>
      <c r="AY210" s="18" t="s">
        <v>145</v>
      </c>
      <c r="BE210" s="186">
        <f t="shared" ref="BE210:BE220" si="54">IF(N210="základní",J210,0)</f>
        <v>0</v>
      </c>
      <c r="BF210" s="186">
        <f t="shared" ref="BF210:BF220" si="55">IF(N210="snížená",J210,0)</f>
        <v>0</v>
      </c>
      <c r="BG210" s="186">
        <f t="shared" ref="BG210:BG220" si="56">IF(N210="zákl. přenesená",J210,0)</f>
        <v>0</v>
      </c>
      <c r="BH210" s="186">
        <f t="shared" ref="BH210:BH220" si="57">IF(N210="sníž. přenesená",J210,0)</f>
        <v>0</v>
      </c>
      <c r="BI210" s="186">
        <f t="shared" ref="BI210:BI220" si="58">IF(N210="nulová",J210,0)</f>
        <v>0</v>
      </c>
      <c r="BJ210" s="18" t="s">
        <v>80</v>
      </c>
      <c r="BK210" s="186">
        <f t="shared" ref="BK210:BK220" si="59">ROUND(I210*H210,2)</f>
        <v>0</v>
      </c>
      <c r="BL210" s="18" t="s">
        <v>152</v>
      </c>
      <c r="BM210" s="185" t="s">
        <v>1422</v>
      </c>
    </row>
    <row r="211" spans="1:65" s="2" customFormat="1" ht="16.5" customHeight="1">
      <c r="A211" s="35"/>
      <c r="B211" s="36"/>
      <c r="C211" s="174" t="s">
        <v>960</v>
      </c>
      <c r="D211" s="174" t="s">
        <v>148</v>
      </c>
      <c r="E211" s="175" t="s">
        <v>1423</v>
      </c>
      <c r="F211" s="176" t="s">
        <v>1424</v>
      </c>
      <c r="G211" s="177" t="s">
        <v>949</v>
      </c>
      <c r="H211" s="178">
        <v>1</v>
      </c>
      <c r="I211" s="179"/>
      <c r="J211" s="180">
        <f t="shared" si="50"/>
        <v>0</v>
      </c>
      <c r="K211" s="176" t="s">
        <v>19</v>
      </c>
      <c r="L211" s="40"/>
      <c r="M211" s="181" t="s">
        <v>19</v>
      </c>
      <c r="N211" s="182" t="s">
        <v>43</v>
      </c>
      <c r="O211" s="65"/>
      <c r="P211" s="183">
        <f t="shared" si="51"/>
        <v>0</v>
      </c>
      <c r="Q211" s="183">
        <v>0</v>
      </c>
      <c r="R211" s="183">
        <f t="shared" si="52"/>
        <v>0</v>
      </c>
      <c r="S211" s="183">
        <v>0</v>
      </c>
      <c r="T211" s="184">
        <f t="shared" si="5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5" t="s">
        <v>152</v>
      </c>
      <c r="AT211" s="185" t="s">
        <v>148</v>
      </c>
      <c r="AU211" s="185" t="s">
        <v>82</v>
      </c>
      <c r="AY211" s="18" t="s">
        <v>145</v>
      </c>
      <c r="BE211" s="186">
        <f t="shared" si="54"/>
        <v>0</v>
      </c>
      <c r="BF211" s="186">
        <f t="shared" si="55"/>
        <v>0</v>
      </c>
      <c r="BG211" s="186">
        <f t="shared" si="56"/>
        <v>0</v>
      </c>
      <c r="BH211" s="186">
        <f t="shared" si="57"/>
        <v>0</v>
      </c>
      <c r="BI211" s="186">
        <f t="shared" si="58"/>
        <v>0</v>
      </c>
      <c r="BJ211" s="18" t="s">
        <v>80</v>
      </c>
      <c r="BK211" s="186">
        <f t="shared" si="59"/>
        <v>0</v>
      </c>
      <c r="BL211" s="18" t="s">
        <v>152</v>
      </c>
      <c r="BM211" s="185" t="s">
        <v>1425</v>
      </c>
    </row>
    <row r="212" spans="1:65" s="2" customFormat="1" ht="16.5" customHeight="1">
      <c r="A212" s="35"/>
      <c r="B212" s="36"/>
      <c r="C212" s="174" t="s">
        <v>965</v>
      </c>
      <c r="D212" s="174" t="s">
        <v>148</v>
      </c>
      <c r="E212" s="175" t="s">
        <v>1426</v>
      </c>
      <c r="F212" s="176" t="s">
        <v>1427</v>
      </c>
      <c r="G212" s="177" t="s">
        <v>949</v>
      </c>
      <c r="H212" s="178">
        <v>1.82</v>
      </c>
      <c r="I212" s="179"/>
      <c r="J212" s="180">
        <f t="shared" si="50"/>
        <v>0</v>
      </c>
      <c r="K212" s="176" t="s">
        <v>19</v>
      </c>
      <c r="L212" s="40"/>
      <c r="M212" s="181" t="s">
        <v>19</v>
      </c>
      <c r="N212" s="182" t="s">
        <v>43</v>
      </c>
      <c r="O212" s="65"/>
      <c r="P212" s="183">
        <f t="shared" si="51"/>
        <v>0</v>
      </c>
      <c r="Q212" s="183">
        <v>0</v>
      </c>
      <c r="R212" s="183">
        <f t="shared" si="52"/>
        <v>0</v>
      </c>
      <c r="S212" s="183">
        <v>0</v>
      </c>
      <c r="T212" s="184">
        <f t="shared" si="5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5" t="s">
        <v>152</v>
      </c>
      <c r="AT212" s="185" t="s">
        <v>148</v>
      </c>
      <c r="AU212" s="185" t="s">
        <v>82</v>
      </c>
      <c r="AY212" s="18" t="s">
        <v>145</v>
      </c>
      <c r="BE212" s="186">
        <f t="shared" si="54"/>
        <v>0</v>
      </c>
      <c r="BF212" s="186">
        <f t="shared" si="55"/>
        <v>0</v>
      </c>
      <c r="BG212" s="186">
        <f t="shared" si="56"/>
        <v>0</v>
      </c>
      <c r="BH212" s="186">
        <f t="shared" si="57"/>
        <v>0</v>
      </c>
      <c r="BI212" s="186">
        <f t="shared" si="58"/>
        <v>0</v>
      </c>
      <c r="BJ212" s="18" t="s">
        <v>80</v>
      </c>
      <c r="BK212" s="186">
        <f t="shared" si="59"/>
        <v>0</v>
      </c>
      <c r="BL212" s="18" t="s">
        <v>152</v>
      </c>
      <c r="BM212" s="185" t="s">
        <v>1428</v>
      </c>
    </row>
    <row r="213" spans="1:65" s="2" customFormat="1" ht="24.2" customHeight="1">
      <c r="A213" s="35"/>
      <c r="B213" s="36"/>
      <c r="C213" s="174" t="s">
        <v>970</v>
      </c>
      <c r="D213" s="174" t="s">
        <v>148</v>
      </c>
      <c r="E213" s="175" t="s">
        <v>1429</v>
      </c>
      <c r="F213" s="176" t="s">
        <v>1430</v>
      </c>
      <c r="G213" s="177" t="s">
        <v>949</v>
      </c>
      <c r="H213" s="178">
        <v>1</v>
      </c>
      <c r="I213" s="179"/>
      <c r="J213" s="180">
        <f t="shared" si="50"/>
        <v>0</v>
      </c>
      <c r="K213" s="176" t="s">
        <v>19</v>
      </c>
      <c r="L213" s="40"/>
      <c r="M213" s="181" t="s">
        <v>19</v>
      </c>
      <c r="N213" s="182" t="s">
        <v>43</v>
      </c>
      <c r="O213" s="65"/>
      <c r="P213" s="183">
        <f t="shared" si="51"/>
        <v>0</v>
      </c>
      <c r="Q213" s="183">
        <v>0</v>
      </c>
      <c r="R213" s="183">
        <f t="shared" si="52"/>
        <v>0</v>
      </c>
      <c r="S213" s="183">
        <v>0</v>
      </c>
      <c r="T213" s="184">
        <f t="shared" si="5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5" t="s">
        <v>152</v>
      </c>
      <c r="AT213" s="185" t="s">
        <v>148</v>
      </c>
      <c r="AU213" s="185" t="s">
        <v>82</v>
      </c>
      <c r="AY213" s="18" t="s">
        <v>145</v>
      </c>
      <c r="BE213" s="186">
        <f t="shared" si="54"/>
        <v>0</v>
      </c>
      <c r="BF213" s="186">
        <f t="shared" si="55"/>
        <v>0</v>
      </c>
      <c r="BG213" s="186">
        <f t="shared" si="56"/>
        <v>0</v>
      </c>
      <c r="BH213" s="186">
        <f t="shared" si="57"/>
        <v>0</v>
      </c>
      <c r="BI213" s="186">
        <f t="shared" si="58"/>
        <v>0</v>
      </c>
      <c r="BJ213" s="18" t="s">
        <v>80</v>
      </c>
      <c r="BK213" s="186">
        <f t="shared" si="59"/>
        <v>0</v>
      </c>
      <c r="BL213" s="18" t="s">
        <v>152</v>
      </c>
      <c r="BM213" s="185" t="s">
        <v>1431</v>
      </c>
    </row>
    <row r="214" spans="1:65" s="2" customFormat="1" ht="16.5" customHeight="1">
      <c r="A214" s="35"/>
      <c r="B214" s="36"/>
      <c r="C214" s="174" t="s">
        <v>975</v>
      </c>
      <c r="D214" s="174" t="s">
        <v>148</v>
      </c>
      <c r="E214" s="175" t="s">
        <v>1432</v>
      </c>
      <c r="F214" s="176" t="s">
        <v>1433</v>
      </c>
      <c r="G214" s="177" t="s">
        <v>949</v>
      </c>
      <c r="H214" s="178">
        <v>1</v>
      </c>
      <c r="I214" s="179"/>
      <c r="J214" s="180">
        <f t="shared" si="50"/>
        <v>0</v>
      </c>
      <c r="K214" s="176" t="s">
        <v>19</v>
      </c>
      <c r="L214" s="40"/>
      <c r="M214" s="181" t="s">
        <v>19</v>
      </c>
      <c r="N214" s="182" t="s">
        <v>43</v>
      </c>
      <c r="O214" s="65"/>
      <c r="P214" s="183">
        <f t="shared" si="51"/>
        <v>0</v>
      </c>
      <c r="Q214" s="183">
        <v>0</v>
      </c>
      <c r="R214" s="183">
        <f t="shared" si="52"/>
        <v>0</v>
      </c>
      <c r="S214" s="183">
        <v>0</v>
      </c>
      <c r="T214" s="184">
        <f t="shared" si="5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5" t="s">
        <v>152</v>
      </c>
      <c r="AT214" s="185" t="s">
        <v>148</v>
      </c>
      <c r="AU214" s="185" t="s">
        <v>82</v>
      </c>
      <c r="AY214" s="18" t="s">
        <v>145</v>
      </c>
      <c r="BE214" s="186">
        <f t="shared" si="54"/>
        <v>0</v>
      </c>
      <c r="BF214" s="186">
        <f t="shared" si="55"/>
        <v>0</v>
      </c>
      <c r="BG214" s="186">
        <f t="shared" si="56"/>
        <v>0</v>
      </c>
      <c r="BH214" s="186">
        <f t="shared" si="57"/>
        <v>0</v>
      </c>
      <c r="BI214" s="186">
        <f t="shared" si="58"/>
        <v>0</v>
      </c>
      <c r="BJ214" s="18" t="s">
        <v>80</v>
      </c>
      <c r="BK214" s="186">
        <f t="shared" si="59"/>
        <v>0</v>
      </c>
      <c r="BL214" s="18" t="s">
        <v>152</v>
      </c>
      <c r="BM214" s="185" t="s">
        <v>1434</v>
      </c>
    </row>
    <row r="215" spans="1:65" s="2" customFormat="1" ht="16.5" customHeight="1">
      <c r="A215" s="35"/>
      <c r="B215" s="36"/>
      <c r="C215" s="174" t="s">
        <v>979</v>
      </c>
      <c r="D215" s="174" t="s">
        <v>148</v>
      </c>
      <c r="E215" s="175" t="s">
        <v>1305</v>
      </c>
      <c r="F215" s="176" t="s">
        <v>1306</v>
      </c>
      <c r="G215" s="177" t="s">
        <v>949</v>
      </c>
      <c r="H215" s="178">
        <v>3</v>
      </c>
      <c r="I215" s="179"/>
      <c r="J215" s="180">
        <f t="shared" si="50"/>
        <v>0</v>
      </c>
      <c r="K215" s="176" t="s">
        <v>19</v>
      </c>
      <c r="L215" s="40"/>
      <c r="M215" s="181" t="s">
        <v>19</v>
      </c>
      <c r="N215" s="182" t="s">
        <v>43</v>
      </c>
      <c r="O215" s="65"/>
      <c r="P215" s="183">
        <f t="shared" si="51"/>
        <v>0</v>
      </c>
      <c r="Q215" s="183">
        <v>0</v>
      </c>
      <c r="R215" s="183">
        <f t="shared" si="52"/>
        <v>0</v>
      </c>
      <c r="S215" s="183">
        <v>0</v>
      </c>
      <c r="T215" s="184">
        <f t="shared" si="5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5" t="s">
        <v>152</v>
      </c>
      <c r="AT215" s="185" t="s">
        <v>148</v>
      </c>
      <c r="AU215" s="185" t="s">
        <v>82</v>
      </c>
      <c r="AY215" s="18" t="s">
        <v>145</v>
      </c>
      <c r="BE215" s="186">
        <f t="shared" si="54"/>
        <v>0</v>
      </c>
      <c r="BF215" s="186">
        <f t="shared" si="55"/>
        <v>0</v>
      </c>
      <c r="BG215" s="186">
        <f t="shared" si="56"/>
        <v>0</v>
      </c>
      <c r="BH215" s="186">
        <f t="shared" si="57"/>
        <v>0</v>
      </c>
      <c r="BI215" s="186">
        <f t="shared" si="58"/>
        <v>0</v>
      </c>
      <c r="BJ215" s="18" t="s">
        <v>80</v>
      </c>
      <c r="BK215" s="186">
        <f t="shared" si="59"/>
        <v>0</v>
      </c>
      <c r="BL215" s="18" t="s">
        <v>152</v>
      </c>
      <c r="BM215" s="185" t="s">
        <v>1435</v>
      </c>
    </row>
    <row r="216" spans="1:65" s="2" customFormat="1" ht="16.5" customHeight="1">
      <c r="A216" s="35"/>
      <c r="B216" s="36"/>
      <c r="C216" s="174" t="s">
        <v>986</v>
      </c>
      <c r="D216" s="174" t="s">
        <v>148</v>
      </c>
      <c r="E216" s="175" t="s">
        <v>1307</v>
      </c>
      <c r="F216" s="176" t="s">
        <v>1308</v>
      </c>
      <c r="G216" s="177" t="s">
        <v>949</v>
      </c>
      <c r="H216" s="178">
        <v>1</v>
      </c>
      <c r="I216" s="179"/>
      <c r="J216" s="180">
        <f t="shared" si="50"/>
        <v>0</v>
      </c>
      <c r="K216" s="176" t="s">
        <v>19</v>
      </c>
      <c r="L216" s="40"/>
      <c r="M216" s="181" t="s">
        <v>19</v>
      </c>
      <c r="N216" s="182" t="s">
        <v>43</v>
      </c>
      <c r="O216" s="65"/>
      <c r="P216" s="183">
        <f t="shared" si="51"/>
        <v>0</v>
      </c>
      <c r="Q216" s="183">
        <v>0</v>
      </c>
      <c r="R216" s="183">
        <f t="shared" si="52"/>
        <v>0</v>
      </c>
      <c r="S216" s="183">
        <v>0</v>
      </c>
      <c r="T216" s="184">
        <f t="shared" si="5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5" t="s">
        <v>152</v>
      </c>
      <c r="AT216" s="185" t="s">
        <v>148</v>
      </c>
      <c r="AU216" s="185" t="s">
        <v>82</v>
      </c>
      <c r="AY216" s="18" t="s">
        <v>145</v>
      </c>
      <c r="BE216" s="186">
        <f t="shared" si="54"/>
        <v>0</v>
      </c>
      <c r="BF216" s="186">
        <f t="shared" si="55"/>
        <v>0</v>
      </c>
      <c r="BG216" s="186">
        <f t="shared" si="56"/>
        <v>0</v>
      </c>
      <c r="BH216" s="186">
        <f t="shared" si="57"/>
        <v>0</v>
      </c>
      <c r="BI216" s="186">
        <f t="shared" si="58"/>
        <v>0</v>
      </c>
      <c r="BJ216" s="18" t="s">
        <v>80</v>
      </c>
      <c r="BK216" s="186">
        <f t="shared" si="59"/>
        <v>0</v>
      </c>
      <c r="BL216" s="18" t="s">
        <v>152</v>
      </c>
      <c r="BM216" s="185" t="s">
        <v>1436</v>
      </c>
    </row>
    <row r="217" spans="1:65" s="2" customFormat="1" ht="16.5" customHeight="1">
      <c r="A217" s="35"/>
      <c r="B217" s="36"/>
      <c r="C217" s="174" t="s">
        <v>992</v>
      </c>
      <c r="D217" s="174" t="s">
        <v>148</v>
      </c>
      <c r="E217" s="175" t="s">
        <v>1309</v>
      </c>
      <c r="F217" s="176" t="s">
        <v>1310</v>
      </c>
      <c r="G217" s="177" t="s">
        <v>949</v>
      </c>
      <c r="H217" s="178">
        <v>1</v>
      </c>
      <c r="I217" s="179"/>
      <c r="J217" s="180">
        <f t="shared" si="50"/>
        <v>0</v>
      </c>
      <c r="K217" s="176" t="s">
        <v>19</v>
      </c>
      <c r="L217" s="40"/>
      <c r="M217" s="181" t="s">
        <v>19</v>
      </c>
      <c r="N217" s="182" t="s">
        <v>43</v>
      </c>
      <c r="O217" s="65"/>
      <c r="P217" s="183">
        <f t="shared" si="51"/>
        <v>0</v>
      </c>
      <c r="Q217" s="183">
        <v>0</v>
      </c>
      <c r="R217" s="183">
        <f t="shared" si="52"/>
        <v>0</v>
      </c>
      <c r="S217" s="183">
        <v>0</v>
      </c>
      <c r="T217" s="184">
        <f t="shared" si="5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5" t="s">
        <v>152</v>
      </c>
      <c r="AT217" s="185" t="s">
        <v>148</v>
      </c>
      <c r="AU217" s="185" t="s">
        <v>82</v>
      </c>
      <c r="AY217" s="18" t="s">
        <v>145</v>
      </c>
      <c r="BE217" s="186">
        <f t="shared" si="54"/>
        <v>0</v>
      </c>
      <c r="BF217" s="186">
        <f t="shared" si="55"/>
        <v>0</v>
      </c>
      <c r="BG217" s="186">
        <f t="shared" si="56"/>
        <v>0</v>
      </c>
      <c r="BH217" s="186">
        <f t="shared" si="57"/>
        <v>0</v>
      </c>
      <c r="BI217" s="186">
        <f t="shared" si="58"/>
        <v>0</v>
      </c>
      <c r="BJ217" s="18" t="s">
        <v>80</v>
      </c>
      <c r="BK217" s="186">
        <f t="shared" si="59"/>
        <v>0</v>
      </c>
      <c r="BL217" s="18" t="s">
        <v>152</v>
      </c>
      <c r="BM217" s="185" t="s">
        <v>1437</v>
      </c>
    </row>
    <row r="218" spans="1:65" s="2" customFormat="1" ht="16.5" customHeight="1">
      <c r="A218" s="35"/>
      <c r="B218" s="36"/>
      <c r="C218" s="174" t="s">
        <v>999</v>
      </c>
      <c r="D218" s="174" t="s">
        <v>148</v>
      </c>
      <c r="E218" s="175" t="s">
        <v>1311</v>
      </c>
      <c r="F218" s="176" t="s">
        <v>1312</v>
      </c>
      <c r="G218" s="177" t="s">
        <v>949</v>
      </c>
      <c r="H218" s="178">
        <v>1</v>
      </c>
      <c r="I218" s="179"/>
      <c r="J218" s="180">
        <f t="shared" si="50"/>
        <v>0</v>
      </c>
      <c r="K218" s="176" t="s">
        <v>19</v>
      </c>
      <c r="L218" s="40"/>
      <c r="M218" s="181" t="s">
        <v>19</v>
      </c>
      <c r="N218" s="182" t="s">
        <v>43</v>
      </c>
      <c r="O218" s="65"/>
      <c r="P218" s="183">
        <f t="shared" si="51"/>
        <v>0</v>
      </c>
      <c r="Q218" s="183">
        <v>0</v>
      </c>
      <c r="R218" s="183">
        <f t="shared" si="52"/>
        <v>0</v>
      </c>
      <c r="S218" s="183">
        <v>0</v>
      </c>
      <c r="T218" s="184">
        <f t="shared" si="5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5" t="s">
        <v>152</v>
      </c>
      <c r="AT218" s="185" t="s">
        <v>148</v>
      </c>
      <c r="AU218" s="185" t="s">
        <v>82</v>
      </c>
      <c r="AY218" s="18" t="s">
        <v>145</v>
      </c>
      <c r="BE218" s="186">
        <f t="shared" si="54"/>
        <v>0</v>
      </c>
      <c r="BF218" s="186">
        <f t="shared" si="55"/>
        <v>0</v>
      </c>
      <c r="BG218" s="186">
        <f t="shared" si="56"/>
        <v>0</v>
      </c>
      <c r="BH218" s="186">
        <f t="shared" si="57"/>
        <v>0</v>
      </c>
      <c r="BI218" s="186">
        <f t="shared" si="58"/>
        <v>0</v>
      </c>
      <c r="BJ218" s="18" t="s">
        <v>80</v>
      </c>
      <c r="BK218" s="186">
        <f t="shared" si="59"/>
        <v>0</v>
      </c>
      <c r="BL218" s="18" t="s">
        <v>152</v>
      </c>
      <c r="BM218" s="185" t="s">
        <v>1438</v>
      </c>
    </row>
    <row r="219" spans="1:65" s="2" customFormat="1" ht="16.5" customHeight="1">
      <c r="A219" s="35"/>
      <c r="B219" s="36"/>
      <c r="C219" s="174" t="s">
        <v>1006</v>
      </c>
      <c r="D219" s="174" t="s">
        <v>148</v>
      </c>
      <c r="E219" s="175" t="s">
        <v>1313</v>
      </c>
      <c r="F219" s="176" t="s">
        <v>1314</v>
      </c>
      <c r="G219" s="177" t="s">
        <v>949</v>
      </c>
      <c r="H219" s="178">
        <v>1</v>
      </c>
      <c r="I219" s="179"/>
      <c r="J219" s="180">
        <f t="shared" si="50"/>
        <v>0</v>
      </c>
      <c r="K219" s="176" t="s">
        <v>19</v>
      </c>
      <c r="L219" s="40"/>
      <c r="M219" s="181" t="s">
        <v>19</v>
      </c>
      <c r="N219" s="182" t="s">
        <v>43</v>
      </c>
      <c r="O219" s="65"/>
      <c r="P219" s="183">
        <f t="shared" si="51"/>
        <v>0</v>
      </c>
      <c r="Q219" s="183">
        <v>0</v>
      </c>
      <c r="R219" s="183">
        <f t="shared" si="52"/>
        <v>0</v>
      </c>
      <c r="S219" s="183">
        <v>0</v>
      </c>
      <c r="T219" s="184">
        <f t="shared" si="5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5" t="s">
        <v>152</v>
      </c>
      <c r="AT219" s="185" t="s">
        <v>148</v>
      </c>
      <c r="AU219" s="185" t="s">
        <v>82</v>
      </c>
      <c r="AY219" s="18" t="s">
        <v>145</v>
      </c>
      <c r="BE219" s="186">
        <f t="shared" si="54"/>
        <v>0</v>
      </c>
      <c r="BF219" s="186">
        <f t="shared" si="55"/>
        <v>0</v>
      </c>
      <c r="BG219" s="186">
        <f t="shared" si="56"/>
        <v>0</v>
      </c>
      <c r="BH219" s="186">
        <f t="shared" si="57"/>
        <v>0</v>
      </c>
      <c r="BI219" s="186">
        <f t="shared" si="58"/>
        <v>0</v>
      </c>
      <c r="BJ219" s="18" t="s">
        <v>80</v>
      </c>
      <c r="BK219" s="186">
        <f t="shared" si="59"/>
        <v>0</v>
      </c>
      <c r="BL219" s="18" t="s">
        <v>152</v>
      </c>
      <c r="BM219" s="185" t="s">
        <v>1439</v>
      </c>
    </row>
    <row r="220" spans="1:65" s="2" customFormat="1" ht="24.2" customHeight="1">
      <c r="A220" s="35"/>
      <c r="B220" s="36"/>
      <c r="C220" s="174" t="s">
        <v>1010</v>
      </c>
      <c r="D220" s="174" t="s">
        <v>148</v>
      </c>
      <c r="E220" s="175" t="s">
        <v>1315</v>
      </c>
      <c r="F220" s="176" t="s">
        <v>1316</v>
      </c>
      <c r="G220" s="177" t="s">
        <v>949</v>
      </c>
      <c r="H220" s="178">
        <v>4</v>
      </c>
      <c r="I220" s="179"/>
      <c r="J220" s="180">
        <f t="shared" si="50"/>
        <v>0</v>
      </c>
      <c r="K220" s="176" t="s">
        <v>19</v>
      </c>
      <c r="L220" s="40"/>
      <c r="M220" s="181" t="s">
        <v>19</v>
      </c>
      <c r="N220" s="182" t="s">
        <v>43</v>
      </c>
      <c r="O220" s="65"/>
      <c r="P220" s="183">
        <f t="shared" si="51"/>
        <v>0</v>
      </c>
      <c r="Q220" s="183">
        <v>0</v>
      </c>
      <c r="R220" s="183">
        <f t="shared" si="52"/>
        <v>0</v>
      </c>
      <c r="S220" s="183">
        <v>0</v>
      </c>
      <c r="T220" s="184">
        <f t="shared" si="5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5" t="s">
        <v>152</v>
      </c>
      <c r="AT220" s="185" t="s">
        <v>148</v>
      </c>
      <c r="AU220" s="185" t="s">
        <v>82</v>
      </c>
      <c r="AY220" s="18" t="s">
        <v>145</v>
      </c>
      <c r="BE220" s="186">
        <f t="shared" si="54"/>
        <v>0</v>
      </c>
      <c r="BF220" s="186">
        <f t="shared" si="55"/>
        <v>0</v>
      </c>
      <c r="BG220" s="186">
        <f t="shared" si="56"/>
        <v>0</v>
      </c>
      <c r="BH220" s="186">
        <f t="shared" si="57"/>
        <v>0</v>
      </c>
      <c r="BI220" s="186">
        <f t="shared" si="58"/>
        <v>0</v>
      </c>
      <c r="BJ220" s="18" t="s">
        <v>80</v>
      </c>
      <c r="BK220" s="186">
        <f t="shared" si="59"/>
        <v>0</v>
      </c>
      <c r="BL220" s="18" t="s">
        <v>152</v>
      </c>
      <c r="BM220" s="185" t="s">
        <v>1440</v>
      </c>
    </row>
    <row r="221" spans="1:65" s="12" customFormat="1" ht="22.9" customHeight="1">
      <c r="B221" s="158"/>
      <c r="C221" s="159"/>
      <c r="D221" s="160" t="s">
        <v>71</v>
      </c>
      <c r="E221" s="172" t="s">
        <v>1441</v>
      </c>
      <c r="F221" s="172" t="s">
        <v>1442</v>
      </c>
      <c r="G221" s="159"/>
      <c r="H221" s="159"/>
      <c r="I221" s="162"/>
      <c r="J221" s="173">
        <f>BK221</f>
        <v>0</v>
      </c>
      <c r="K221" s="159"/>
      <c r="L221" s="164"/>
      <c r="M221" s="165"/>
      <c r="N221" s="166"/>
      <c r="O221" s="166"/>
      <c r="P221" s="167">
        <f>SUM(P222:P226)</f>
        <v>0</v>
      </c>
      <c r="Q221" s="166"/>
      <c r="R221" s="167">
        <f>SUM(R222:R226)</f>
        <v>0</v>
      </c>
      <c r="S221" s="166"/>
      <c r="T221" s="168">
        <f>SUM(T222:T226)</f>
        <v>0</v>
      </c>
      <c r="AR221" s="169" t="s">
        <v>80</v>
      </c>
      <c r="AT221" s="170" t="s">
        <v>71</v>
      </c>
      <c r="AU221" s="170" t="s">
        <v>80</v>
      </c>
      <c r="AY221" s="169" t="s">
        <v>145</v>
      </c>
      <c r="BK221" s="171">
        <f>SUM(BK222:BK226)</f>
        <v>0</v>
      </c>
    </row>
    <row r="222" spans="1:65" s="2" customFormat="1" ht="16.5" customHeight="1">
      <c r="A222" s="35"/>
      <c r="B222" s="36"/>
      <c r="C222" s="174" t="s">
        <v>1016</v>
      </c>
      <c r="D222" s="174" t="s">
        <v>148</v>
      </c>
      <c r="E222" s="175" t="s">
        <v>1443</v>
      </c>
      <c r="F222" s="176" t="s">
        <v>1444</v>
      </c>
      <c r="G222" s="177" t="s">
        <v>949</v>
      </c>
      <c r="H222" s="178">
        <v>1</v>
      </c>
      <c r="I222" s="179"/>
      <c r="J222" s="180">
        <f>ROUND(I222*H222,2)</f>
        <v>0</v>
      </c>
      <c r="K222" s="176" t="s">
        <v>19</v>
      </c>
      <c r="L222" s="40"/>
      <c r="M222" s="181" t="s">
        <v>19</v>
      </c>
      <c r="N222" s="182" t="s">
        <v>43</v>
      </c>
      <c r="O222" s="65"/>
      <c r="P222" s="183">
        <f>O222*H222</f>
        <v>0</v>
      </c>
      <c r="Q222" s="183">
        <v>0</v>
      </c>
      <c r="R222" s="183">
        <f>Q222*H222</f>
        <v>0</v>
      </c>
      <c r="S222" s="183">
        <v>0</v>
      </c>
      <c r="T222" s="184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5" t="s">
        <v>152</v>
      </c>
      <c r="AT222" s="185" t="s">
        <v>148</v>
      </c>
      <c r="AU222" s="185" t="s">
        <v>82</v>
      </c>
      <c r="AY222" s="18" t="s">
        <v>145</v>
      </c>
      <c r="BE222" s="186">
        <f>IF(N222="základní",J222,0)</f>
        <v>0</v>
      </c>
      <c r="BF222" s="186">
        <f>IF(N222="snížená",J222,0)</f>
        <v>0</v>
      </c>
      <c r="BG222" s="186">
        <f>IF(N222="zákl. přenesená",J222,0)</f>
        <v>0</v>
      </c>
      <c r="BH222" s="186">
        <f>IF(N222="sníž. přenesená",J222,0)</f>
        <v>0</v>
      </c>
      <c r="BI222" s="186">
        <f>IF(N222="nulová",J222,0)</f>
        <v>0</v>
      </c>
      <c r="BJ222" s="18" t="s">
        <v>80</v>
      </c>
      <c r="BK222" s="186">
        <f>ROUND(I222*H222,2)</f>
        <v>0</v>
      </c>
      <c r="BL222" s="18" t="s">
        <v>152</v>
      </c>
      <c r="BM222" s="185" t="s">
        <v>1445</v>
      </c>
    </row>
    <row r="223" spans="1:65" s="2" customFormat="1" ht="24.2" customHeight="1">
      <c r="A223" s="35"/>
      <c r="B223" s="36"/>
      <c r="C223" s="174" t="s">
        <v>1021</v>
      </c>
      <c r="D223" s="174" t="s">
        <v>148</v>
      </c>
      <c r="E223" s="175" t="s">
        <v>1446</v>
      </c>
      <c r="F223" s="176" t="s">
        <v>1447</v>
      </c>
      <c r="G223" s="177" t="s">
        <v>949</v>
      </c>
      <c r="H223" s="178">
        <v>1</v>
      </c>
      <c r="I223" s="179"/>
      <c r="J223" s="180">
        <f>ROUND(I223*H223,2)</f>
        <v>0</v>
      </c>
      <c r="K223" s="176" t="s">
        <v>19</v>
      </c>
      <c r="L223" s="40"/>
      <c r="M223" s="181" t="s">
        <v>19</v>
      </c>
      <c r="N223" s="182" t="s">
        <v>43</v>
      </c>
      <c r="O223" s="65"/>
      <c r="P223" s="183">
        <f>O223*H223</f>
        <v>0</v>
      </c>
      <c r="Q223" s="183">
        <v>0</v>
      </c>
      <c r="R223" s="183">
        <f>Q223*H223</f>
        <v>0</v>
      </c>
      <c r="S223" s="183">
        <v>0</v>
      </c>
      <c r="T223" s="184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5" t="s">
        <v>152</v>
      </c>
      <c r="AT223" s="185" t="s">
        <v>148</v>
      </c>
      <c r="AU223" s="185" t="s">
        <v>82</v>
      </c>
      <c r="AY223" s="18" t="s">
        <v>145</v>
      </c>
      <c r="BE223" s="186">
        <f>IF(N223="základní",J223,0)</f>
        <v>0</v>
      </c>
      <c r="BF223" s="186">
        <f>IF(N223="snížená",J223,0)</f>
        <v>0</v>
      </c>
      <c r="BG223" s="186">
        <f>IF(N223="zákl. přenesená",J223,0)</f>
        <v>0</v>
      </c>
      <c r="BH223" s="186">
        <f>IF(N223="sníž. přenesená",J223,0)</f>
        <v>0</v>
      </c>
      <c r="BI223" s="186">
        <f>IF(N223="nulová",J223,0)</f>
        <v>0</v>
      </c>
      <c r="BJ223" s="18" t="s">
        <v>80</v>
      </c>
      <c r="BK223" s="186">
        <f>ROUND(I223*H223,2)</f>
        <v>0</v>
      </c>
      <c r="BL223" s="18" t="s">
        <v>152</v>
      </c>
      <c r="BM223" s="185" t="s">
        <v>1448</v>
      </c>
    </row>
    <row r="224" spans="1:65" s="2" customFormat="1" ht="16.5" customHeight="1">
      <c r="A224" s="35"/>
      <c r="B224" s="36"/>
      <c r="C224" s="174" t="s">
        <v>1026</v>
      </c>
      <c r="D224" s="174" t="s">
        <v>148</v>
      </c>
      <c r="E224" s="175" t="s">
        <v>1449</v>
      </c>
      <c r="F224" s="176" t="s">
        <v>1450</v>
      </c>
      <c r="G224" s="177" t="s">
        <v>949</v>
      </c>
      <c r="H224" s="178">
        <v>1.38</v>
      </c>
      <c r="I224" s="179"/>
      <c r="J224" s="180">
        <f>ROUND(I224*H224,2)</f>
        <v>0</v>
      </c>
      <c r="K224" s="176" t="s">
        <v>19</v>
      </c>
      <c r="L224" s="40"/>
      <c r="M224" s="181" t="s">
        <v>19</v>
      </c>
      <c r="N224" s="182" t="s">
        <v>43</v>
      </c>
      <c r="O224" s="65"/>
      <c r="P224" s="183">
        <f>O224*H224</f>
        <v>0</v>
      </c>
      <c r="Q224" s="183">
        <v>0</v>
      </c>
      <c r="R224" s="183">
        <f>Q224*H224</f>
        <v>0</v>
      </c>
      <c r="S224" s="183">
        <v>0</v>
      </c>
      <c r="T224" s="184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5" t="s">
        <v>152</v>
      </c>
      <c r="AT224" s="185" t="s">
        <v>148</v>
      </c>
      <c r="AU224" s="185" t="s">
        <v>82</v>
      </c>
      <c r="AY224" s="18" t="s">
        <v>145</v>
      </c>
      <c r="BE224" s="186">
        <f>IF(N224="základní",J224,0)</f>
        <v>0</v>
      </c>
      <c r="BF224" s="186">
        <f>IF(N224="snížená",J224,0)</f>
        <v>0</v>
      </c>
      <c r="BG224" s="186">
        <f>IF(N224="zákl. přenesená",J224,0)</f>
        <v>0</v>
      </c>
      <c r="BH224" s="186">
        <f>IF(N224="sníž. přenesená",J224,0)</f>
        <v>0</v>
      </c>
      <c r="BI224" s="186">
        <f>IF(N224="nulová",J224,0)</f>
        <v>0</v>
      </c>
      <c r="BJ224" s="18" t="s">
        <v>80</v>
      </c>
      <c r="BK224" s="186">
        <f>ROUND(I224*H224,2)</f>
        <v>0</v>
      </c>
      <c r="BL224" s="18" t="s">
        <v>152</v>
      </c>
      <c r="BM224" s="185" t="s">
        <v>1451</v>
      </c>
    </row>
    <row r="225" spans="1:65" s="2" customFormat="1" ht="16.5" customHeight="1">
      <c r="A225" s="35"/>
      <c r="B225" s="36"/>
      <c r="C225" s="174" t="s">
        <v>1033</v>
      </c>
      <c r="D225" s="174" t="s">
        <v>148</v>
      </c>
      <c r="E225" s="175" t="s">
        <v>1452</v>
      </c>
      <c r="F225" s="176" t="s">
        <v>1453</v>
      </c>
      <c r="G225" s="177" t="s">
        <v>949</v>
      </c>
      <c r="H225" s="178">
        <v>1</v>
      </c>
      <c r="I225" s="179"/>
      <c r="J225" s="180">
        <f>ROUND(I225*H225,2)</f>
        <v>0</v>
      </c>
      <c r="K225" s="176" t="s">
        <v>19</v>
      </c>
      <c r="L225" s="40"/>
      <c r="M225" s="181" t="s">
        <v>19</v>
      </c>
      <c r="N225" s="182" t="s">
        <v>43</v>
      </c>
      <c r="O225" s="65"/>
      <c r="P225" s="183">
        <f>O225*H225</f>
        <v>0</v>
      </c>
      <c r="Q225" s="183">
        <v>0</v>
      </c>
      <c r="R225" s="183">
        <f>Q225*H225</f>
        <v>0</v>
      </c>
      <c r="S225" s="183">
        <v>0</v>
      </c>
      <c r="T225" s="184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5" t="s">
        <v>152</v>
      </c>
      <c r="AT225" s="185" t="s">
        <v>148</v>
      </c>
      <c r="AU225" s="185" t="s">
        <v>82</v>
      </c>
      <c r="AY225" s="18" t="s">
        <v>145</v>
      </c>
      <c r="BE225" s="186">
        <f>IF(N225="základní",J225,0)</f>
        <v>0</v>
      </c>
      <c r="BF225" s="186">
        <f>IF(N225="snížená",J225,0)</f>
        <v>0</v>
      </c>
      <c r="BG225" s="186">
        <f>IF(N225="zákl. přenesená",J225,0)</f>
        <v>0</v>
      </c>
      <c r="BH225" s="186">
        <f>IF(N225="sníž. přenesená",J225,0)</f>
        <v>0</v>
      </c>
      <c r="BI225" s="186">
        <f>IF(N225="nulová",J225,0)</f>
        <v>0</v>
      </c>
      <c r="BJ225" s="18" t="s">
        <v>80</v>
      </c>
      <c r="BK225" s="186">
        <f>ROUND(I225*H225,2)</f>
        <v>0</v>
      </c>
      <c r="BL225" s="18" t="s">
        <v>152</v>
      </c>
      <c r="BM225" s="185" t="s">
        <v>1454</v>
      </c>
    </row>
    <row r="226" spans="1:65" s="2" customFormat="1" ht="16.5" customHeight="1">
      <c r="A226" s="35"/>
      <c r="B226" s="36"/>
      <c r="C226" s="174" t="s">
        <v>1038</v>
      </c>
      <c r="D226" s="174" t="s">
        <v>148</v>
      </c>
      <c r="E226" s="175" t="s">
        <v>1343</v>
      </c>
      <c r="F226" s="176" t="s">
        <v>1344</v>
      </c>
      <c r="G226" s="177" t="s">
        <v>949</v>
      </c>
      <c r="H226" s="178">
        <v>1</v>
      </c>
      <c r="I226" s="179"/>
      <c r="J226" s="180">
        <f>ROUND(I226*H226,2)</f>
        <v>0</v>
      </c>
      <c r="K226" s="176" t="s">
        <v>19</v>
      </c>
      <c r="L226" s="40"/>
      <c r="M226" s="181" t="s">
        <v>19</v>
      </c>
      <c r="N226" s="182" t="s">
        <v>43</v>
      </c>
      <c r="O226" s="65"/>
      <c r="P226" s="183">
        <f>O226*H226</f>
        <v>0</v>
      </c>
      <c r="Q226" s="183">
        <v>0</v>
      </c>
      <c r="R226" s="183">
        <f>Q226*H226</f>
        <v>0</v>
      </c>
      <c r="S226" s="183">
        <v>0</v>
      </c>
      <c r="T226" s="184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5" t="s">
        <v>152</v>
      </c>
      <c r="AT226" s="185" t="s">
        <v>148</v>
      </c>
      <c r="AU226" s="185" t="s">
        <v>82</v>
      </c>
      <c r="AY226" s="18" t="s">
        <v>145</v>
      </c>
      <c r="BE226" s="186">
        <f>IF(N226="základní",J226,0)</f>
        <v>0</v>
      </c>
      <c r="BF226" s="186">
        <f>IF(N226="snížená",J226,0)</f>
        <v>0</v>
      </c>
      <c r="BG226" s="186">
        <f>IF(N226="zákl. přenesená",J226,0)</f>
        <v>0</v>
      </c>
      <c r="BH226" s="186">
        <f>IF(N226="sníž. přenesená",J226,0)</f>
        <v>0</v>
      </c>
      <c r="BI226" s="186">
        <f>IF(N226="nulová",J226,0)</f>
        <v>0</v>
      </c>
      <c r="BJ226" s="18" t="s">
        <v>80</v>
      </c>
      <c r="BK226" s="186">
        <f>ROUND(I226*H226,2)</f>
        <v>0</v>
      </c>
      <c r="BL226" s="18" t="s">
        <v>152</v>
      </c>
      <c r="BM226" s="185" t="s">
        <v>1455</v>
      </c>
    </row>
    <row r="227" spans="1:65" s="12" customFormat="1" ht="22.9" customHeight="1">
      <c r="B227" s="158"/>
      <c r="C227" s="159"/>
      <c r="D227" s="160" t="s">
        <v>71</v>
      </c>
      <c r="E227" s="172" t="s">
        <v>1456</v>
      </c>
      <c r="F227" s="172" t="s">
        <v>1457</v>
      </c>
      <c r="G227" s="159"/>
      <c r="H227" s="159"/>
      <c r="I227" s="162"/>
      <c r="J227" s="173">
        <f>BK227</f>
        <v>0</v>
      </c>
      <c r="K227" s="159"/>
      <c r="L227" s="164"/>
      <c r="M227" s="165"/>
      <c r="N227" s="166"/>
      <c r="O227" s="166"/>
      <c r="P227" s="167">
        <f>SUM(P228:P243)</f>
        <v>0</v>
      </c>
      <c r="Q227" s="166"/>
      <c r="R227" s="167">
        <f>SUM(R228:R243)</f>
        <v>0</v>
      </c>
      <c r="S227" s="166"/>
      <c r="T227" s="168">
        <f>SUM(T228:T243)</f>
        <v>0</v>
      </c>
      <c r="AR227" s="169" t="s">
        <v>80</v>
      </c>
      <c r="AT227" s="170" t="s">
        <v>71</v>
      </c>
      <c r="AU227" s="170" t="s">
        <v>80</v>
      </c>
      <c r="AY227" s="169" t="s">
        <v>145</v>
      </c>
      <c r="BK227" s="171">
        <f>SUM(BK228:BK243)</f>
        <v>0</v>
      </c>
    </row>
    <row r="228" spans="1:65" s="2" customFormat="1" ht="24.2" customHeight="1">
      <c r="A228" s="35"/>
      <c r="B228" s="36"/>
      <c r="C228" s="174" t="s">
        <v>1043</v>
      </c>
      <c r="D228" s="174" t="s">
        <v>148</v>
      </c>
      <c r="E228" s="175" t="s">
        <v>1458</v>
      </c>
      <c r="F228" s="176" t="s">
        <v>1459</v>
      </c>
      <c r="G228" s="177" t="s">
        <v>949</v>
      </c>
      <c r="H228" s="178">
        <v>1</v>
      </c>
      <c r="I228" s="179"/>
      <c r="J228" s="180">
        <f t="shared" ref="J228:J243" si="60">ROUND(I228*H228,2)</f>
        <v>0</v>
      </c>
      <c r="K228" s="176" t="s">
        <v>19</v>
      </c>
      <c r="L228" s="40"/>
      <c r="M228" s="181" t="s">
        <v>19</v>
      </c>
      <c r="N228" s="182" t="s">
        <v>43</v>
      </c>
      <c r="O228" s="65"/>
      <c r="P228" s="183">
        <f t="shared" ref="P228:P243" si="61">O228*H228</f>
        <v>0</v>
      </c>
      <c r="Q228" s="183">
        <v>0</v>
      </c>
      <c r="R228" s="183">
        <f t="shared" ref="R228:R243" si="62">Q228*H228</f>
        <v>0</v>
      </c>
      <c r="S228" s="183">
        <v>0</v>
      </c>
      <c r="T228" s="184">
        <f t="shared" ref="T228:T243" si="63"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5" t="s">
        <v>152</v>
      </c>
      <c r="AT228" s="185" t="s">
        <v>148</v>
      </c>
      <c r="AU228" s="185" t="s">
        <v>82</v>
      </c>
      <c r="AY228" s="18" t="s">
        <v>145</v>
      </c>
      <c r="BE228" s="186">
        <f t="shared" ref="BE228:BE243" si="64">IF(N228="základní",J228,0)</f>
        <v>0</v>
      </c>
      <c r="BF228" s="186">
        <f t="shared" ref="BF228:BF243" si="65">IF(N228="snížená",J228,0)</f>
        <v>0</v>
      </c>
      <c r="BG228" s="186">
        <f t="shared" ref="BG228:BG243" si="66">IF(N228="zákl. přenesená",J228,0)</f>
        <v>0</v>
      </c>
      <c r="BH228" s="186">
        <f t="shared" ref="BH228:BH243" si="67">IF(N228="sníž. přenesená",J228,0)</f>
        <v>0</v>
      </c>
      <c r="BI228" s="186">
        <f t="shared" ref="BI228:BI243" si="68">IF(N228="nulová",J228,0)</f>
        <v>0</v>
      </c>
      <c r="BJ228" s="18" t="s">
        <v>80</v>
      </c>
      <c r="BK228" s="186">
        <f t="shared" ref="BK228:BK243" si="69">ROUND(I228*H228,2)</f>
        <v>0</v>
      </c>
      <c r="BL228" s="18" t="s">
        <v>152</v>
      </c>
      <c r="BM228" s="185" t="s">
        <v>1460</v>
      </c>
    </row>
    <row r="229" spans="1:65" s="2" customFormat="1" ht="16.5" customHeight="1">
      <c r="A229" s="35"/>
      <c r="B229" s="36"/>
      <c r="C229" s="174" t="s">
        <v>1057</v>
      </c>
      <c r="D229" s="174" t="s">
        <v>148</v>
      </c>
      <c r="E229" s="175" t="s">
        <v>1348</v>
      </c>
      <c r="F229" s="176" t="s">
        <v>1349</v>
      </c>
      <c r="G229" s="177" t="s">
        <v>949</v>
      </c>
      <c r="H229" s="178">
        <v>1</v>
      </c>
      <c r="I229" s="179"/>
      <c r="J229" s="180">
        <f t="shared" si="60"/>
        <v>0</v>
      </c>
      <c r="K229" s="176" t="s">
        <v>19</v>
      </c>
      <c r="L229" s="40"/>
      <c r="M229" s="181" t="s">
        <v>19</v>
      </c>
      <c r="N229" s="182" t="s">
        <v>43</v>
      </c>
      <c r="O229" s="65"/>
      <c r="P229" s="183">
        <f t="shared" si="61"/>
        <v>0</v>
      </c>
      <c r="Q229" s="183">
        <v>0</v>
      </c>
      <c r="R229" s="183">
        <f t="shared" si="62"/>
        <v>0</v>
      </c>
      <c r="S229" s="183">
        <v>0</v>
      </c>
      <c r="T229" s="184">
        <f t="shared" si="6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5" t="s">
        <v>152</v>
      </c>
      <c r="AT229" s="185" t="s">
        <v>148</v>
      </c>
      <c r="AU229" s="185" t="s">
        <v>82</v>
      </c>
      <c r="AY229" s="18" t="s">
        <v>145</v>
      </c>
      <c r="BE229" s="186">
        <f t="shared" si="64"/>
        <v>0</v>
      </c>
      <c r="BF229" s="186">
        <f t="shared" si="65"/>
        <v>0</v>
      </c>
      <c r="BG229" s="186">
        <f t="shared" si="66"/>
        <v>0</v>
      </c>
      <c r="BH229" s="186">
        <f t="shared" si="67"/>
        <v>0</v>
      </c>
      <c r="BI229" s="186">
        <f t="shared" si="68"/>
        <v>0</v>
      </c>
      <c r="BJ229" s="18" t="s">
        <v>80</v>
      </c>
      <c r="BK229" s="186">
        <f t="shared" si="69"/>
        <v>0</v>
      </c>
      <c r="BL229" s="18" t="s">
        <v>152</v>
      </c>
      <c r="BM229" s="185" t="s">
        <v>1461</v>
      </c>
    </row>
    <row r="230" spans="1:65" s="2" customFormat="1" ht="21.75" customHeight="1">
      <c r="A230" s="35"/>
      <c r="B230" s="36"/>
      <c r="C230" s="174" t="s">
        <v>1063</v>
      </c>
      <c r="D230" s="174" t="s">
        <v>148</v>
      </c>
      <c r="E230" s="175" t="s">
        <v>1350</v>
      </c>
      <c r="F230" s="176" t="s">
        <v>1351</v>
      </c>
      <c r="G230" s="177" t="s">
        <v>949</v>
      </c>
      <c r="H230" s="178">
        <v>1</v>
      </c>
      <c r="I230" s="179"/>
      <c r="J230" s="180">
        <f t="shared" si="60"/>
        <v>0</v>
      </c>
      <c r="K230" s="176" t="s">
        <v>19</v>
      </c>
      <c r="L230" s="40"/>
      <c r="M230" s="181" t="s">
        <v>19</v>
      </c>
      <c r="N230" s="182" t="s">
        <v>43</v>
      </c>
      <c r="O230" s="65"/>
      <c r="P230" s="183">
        <f t="shared" si="61"/>
        <v>0</v>
      </c>
      <c r="Q230" s="183">
        <v>0</v>
      </c>
      <c r="R230" s="183">
        <f t="shared" si="62"/>
        <v>0</v>
      </c>
      <c r="S230" s="183">
        <v>0</v>
      </c>
      <c r="T230" s="184">
        <f t="shared" si="6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5" t="s">
        <v>152</v>
      </c>
      <c r="AT230" s="185" t="s">
        <v>148</v>
      </c>
      <c r="AU230" s="185" t="s">
        <v>82</v>
      </c>
      <c r="AY230" s="18" t="s">
        <v>145</v>
      </c>
      <c r="BE230" s="186">
        <f t="shared" si="64"/>
        <v>0</v>
      </c>
      <c r="BF230" s="186">
        <f t="shared" si="65"/>
        <v>0</v>
      </c>
      <c r="BG230" s="186">
        <f t="shared" si="66"/>
        <v>0</v>
      </c>
      <c r="BH230" s="186">
        <f t="shared" si="67"/>
        <v>0</v>
      </c>
      <c r="BI230" s="186">
        <f t="shared" si="68"/>
        <v>0</v>
      </c>
      <c r="BJ230" s="18" t="s">
        <v>80</v>
      </c>
      <c r="BK230" s="186">
        <f t="shared" si="69"/>
        <v>0</v>
      </c>
      <c r="BL230" s="18" t="s">
        <v>152</v>
      </c>
      <c r="BM230" s="185" t="s">
        <v>1462</v>
      </c>
    </row>
    <row r="231" spans="1:65" s="2" customFormat="1" ht="24.2" customHeight="1">
      <c r="A231" s="35"/>
      <c r="B231" s="36"/>
      <c r="C231" s="174" t="s">
        <v>1068</v>
      </c>
      <c r="D231" s="174" t="s">
        <v>148</v>
      </c>
      <c r="E231" s="175" t="s">
        <v>1346</v>
      </c>
      <c r="F231" s="176" t="s">
        <v>1347</v>
      </c>
      <c r="G231" s="177" t="s">
        <v>949</v>
      </c>
      <c r="H231" s="178">
        <v>1</v>
      </c>
      <c r="I231" s="179"/>
      <c r="J231" s="180">
        <f t="shared" si="60"/>
        <v>0</v>
      </c>
      <c r="K231" s="176" t="s">
        <v>19</v>
      </c>
      <c r="L231" s="40"/>
      <c r="M231" s="181" t="s">
        <v>19</v>
      </c>
      <c r="N231" s="182" t="s">
        <v>43</v>
      </c>
      <c r="O231" s="65"/>
      <c r="P231" s="183">
        <f t="shared" si="61"/>
        <v>0</v>
      </c>
      <c r="Q231" s="183">
        <v>0</v>
      </c>
      <c r="R231" s="183">
        <f t="shared" si="62"/>
        <v>0</v>
      </c>
      <c r="S231" s="183">
        <v>0</v>
      </c>
      <c r="T231" s="184">
        <f t="shared" si="6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5" t="s">
        <v>152</v>
      </c>
      <c r="AT231" s="185" t="s">
        <v>148</v>
      </c>
      <c r="AU231" s="185" t="s">
        <v>82</v>
      </c>
      <c r="AY231" s="18" t="s">
        <v>145</v>
      </c>
      <c r="BE231" s="186">
        <f t="shared" si="64"/>
        <v>0</v>
      </c>
      <c r="BF231" s="186">
        <f t="shared" si="65"/>
        <v>0</v>
      </c>
      <c r="BG231" s="186">
        <f t="shared" si="66"/>
        <v>0</v>
      </c>
      <c r="BH231" s="186">
        <f t="shared" si="67"/>
        <v>0</v>
      </c>
      <c r="BI231" s="186">
        <f t="shared" si="68"/>
        <v>0</v>
      </c>
      <c r="BJ231" s="18" t="s">
        <v>80</v>
      </c>
      <c r="BK231" s="186">
        <f t="shared" si="69"/>
        <v>0</v>
      </c>
      <c r="BL231" s="18" t="s">
        <v>152</v>
      </c>
      <c r="BM231" s="185" t="s">
        <v>1463</v>
      </c>
    </row>
    <row r="232" spans="1:65" s="2" customFormat="1" ht="16.5" customHeight="1">
      <c r="A232" s="35"/>
      <c r="B232" s="36"/>
      <c r="C232" s="174" t="s">
        <v>1073</v>
      </c>
      <c r="D232" s="174" t="s">
        <v>148</v>
      </c>
      <c r="E232" s="175" t="s">
        <v>1348</v>
      </c>
      <c r="F232" s="176" t="s">
        <v>1349</v>
      </c>
      <c r="G232" s="177" t="s">
        <v>949</v>
      </c>
      <c r="H232" s="178">
        <v>1</v>
      </c>
      <c r="I232" s="179"/>
      <c r="J232" s="180">
        <f t="shared" si="60"/>
        <v>0</v>
      </c>
      <c r="K232" s="176" t="s">
        <v>19</v>
      </c>
      <c r="L232" s="40"/>
      <c r="M232" s="181" t="s">
        <v>19</v>
      </c>
      <c r="N232" s="182" t="s">
        <v>43</v>
      </c>
      <c r="O232" s="65"/>
      <c r="P232" s="183">
        <f t="shared" si="61"/>
        <v>0</v>
      </c>
      <c r="Q232" s="183">
        <v>0</v>
      </c>
      <c r="R232" s="183">
        <f t="shared" si="62"/>
        <v>0</v>
      </c>
      <c r="S232" s="183">
        <v>0</v>
      </c>
      <c r="T232" s="184">
        <f t="shared" si="6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85" t="s">
        <v>152</v>
      </c>
      <c r="AT232" s="185" t="s">
        <v>148</v>
      </c>
      <c r="AU232" s="185" t="s">
        <v>82</v>
      </c>
      <c r="AY232" s="18" t="s">
        <v>145</v>
      </c>
      <c r="BE232" s="186">
        <f t="shared" si="64"/>
        <v>0</v>
      </c>
      <c r="BF232" s="186">
        <f t="shared" si="65"/>
        <v>0</v>
      </c>
      <c r="BG232" s="186">
        <f t="shared" si="66"/>
        <v>0</v>
      </c>
      <c r="BH232" s="186">
        <f t="shared" si="67"/>
        <v>0</v>
      </c>
      <c r="BI232" s="186">
        <f t="shared" si="68"/>
        <v>0</v>
      </c>
      <c r="BJ232" s="18" t="s">
        <v>80</v>
      </c>
      <c r="BK232" s="186">
        <f t="shared" si="69"/>
        <v>0</v>
      </c>
      <c r="BL232" s="18" t="s">
        <v>152</v>
      </c>
      <c r="BM232" s="185" t="s">
        <v>1464</v>
      </c>
    </row>
    <row r="233" spans="1:65" s="2" customFormat="1" ht="21.75" customHeight="1">
      <c r="A233" s="35"/>
      <c r="B233" s="36"/>
      <c r="C233" s="174" t="s">
        <v>1079</v>
      </c>
      <c r="D233" s="174" t="s">
        <v>148</v>
      </c>
      <c r="E233" s="175" t="s">
        <v>1350</v>
      </c>
      <c r="F233" s="176" t="s">
        <v>1351</v>
      </c>
      <c r="G233" s="177" t="s">
        <v>949</v>
      </c>
      <c r="H233" s="178">
        <v>1</v>
      </c>
      <c r="I233" s="179"/>
      <c r="J233" s="180">
        <f t="shared" si="60"/>
        <v>0</v>
      </c>
      <c r="K233" s="176" t="s">
        <v>19</v>
      </c>
      <c r="L233" s="40"/>
      <c r="M233" s="181" t="s">
        <v>19</v>
      </c>
      <c r="N233" s="182" t="s">
        <v>43</v>
      </c>
      <c r="O233" s="65"/>
      <c r="P233" s="183">
        <f t="shared" si="61"/>
        <v>0</v>
      </c>
      <c r="Q233" s="183">
        <v>0</v>
      </c>
      <c r="R233" s="183">
        <f t="shared" si="62"/>
        <v>0</v>
      </c>
      <c r="S233" s="183">
        <v>0</v>
      </c>
      <c r="T233" s="184">
        <f t="shared" si="6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5" t="s">
        <v>152</v>
      </c>
      <c r="AT233" s="185" t="s">
        <v>148</v>
      </c>
      <c r="AU233" s="185" t="s">
        <v>82</v>
      </c>
      <c r="AY233" s="18" t="s">
        <v>145</v>
      </c>
      <c r="BE233" s="186">
        <f t="shared" si="64"/>
        <v>0</v>
      </c>
      <c r="BF233" s="186">
        <f t="shared" si="65"/>
        <v>0</v>
      </c>
      <c r="BG233" s="186">
        <f t="shared" si="66"/>
        <v>0</v>
      </c>
      <c r="BH233" s="186">
        <f t="shared" si="67"/>
        <v>0</v>
      </c>
      <c r="BI233" s="186">
        <f t="shared" si="68"/>
        <v>0</v>
      </c>
      <c r="BJ233" s="18" t="s">
        <v>80</v>
      </c>
      <c r="BK233" s="186">
        <f t="shared" si="69"/>
        <v>0</v>
      </c>
      <c r="BL233" s="18" t="s">
        <v>152</v>
      </c>
      <c r="BM233" s="185" t="s">
        <v>655</v>
      </c>
    </row>
    <row r="234" spans="1:65" s="2" customFormat="1" ht="24.2" customHeight="1">
      <c r="A234" s="35"/>
      <c r="B234" s="36"/>
      <c r="C234" s="174" t="s">
        <v>1084</v>
      </c>
      <c r="D234" s="174" t="s">
        <v>148</v>
      </c>
      <c r="E234" s="175" t="s">
        <v>1346</v>
      </c>
      <c r="F234" s="176" t="s">
        <v>1347</v>
      </c>
      <c r="G234" s="177" t="s">
        <v>949</v>
      </c>
      <c r="H234" s="178">
        <v>1</v>
      </c>
      <c r="I234" s="179"/>
      <c r="J234" s="180">
        <f t="shared" si="60"/>
        <v>0</v>
      </c>
      <c r="K234" s="176" t="s">
        <v>19</v>
      </c>
      <c r="L234" s="40"/>
      <c r="M234" s="181" t="s">
        <v>19</v>
      </c>
      <c r="N234" s="182" t="s">
        <v>43</v>
      </c>
      <c r="O234" s="65"/>
      <c r="P234" s="183">
        <f t="shared" si="61"/>
        <v>0</v>
      </c>
      <c r="Q234" s="183">
        <v>0</v>
      </c>
      <c r="R234" s="183">
        <f t="shared" si="62"/>
        <v>0</v>
      </c>
      <c r="S234" s="183">
        <v>0</v>
      </c>
      <c r="T234" s="184">
        <f t="shared" si="6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5" t="s">
        <v>152</v>
      </c>
      <c r="AT234" s="185" t="s">
        <v>148</v>
      </c>
      <c r="AU234" s="185" t="s">
        <v>82</v>
      </c>
      <c r="AY234" s="18" t="s">
        <v>145</v>
      </c>
      <c r="BE234" s="186">
        <f t="shared" si="64"/>
        <v>0</v>
      </c>
      <c r="BF234" s="186">
        <f t="shared" si="65"/>
        <v>0</v>
      </c>
      <c r="BG234" s="186">
        <f t="shared" si="66"/>
        <v>0</v>
      </c>
      <c r="BH234" s="186">
        <f t="shared" si="67"/>
        <v>0</v>
      </c>
      <c r="BI234" s="186">
        <f t="shared" si="68"/>
        <v>0</v>
      </c>
      <c r="BJ234" s="18" t="s">
        <v>80</v>
      </c>
      <c r="BK234" s="186">
        <f t="shared" si="69"/>
        <v>0</v>
      </c>
      <c r="BL234" s="18" t="s">
        <v>152</v>
      </c>
      <c r="BM234" s="185" t="s">
        <v>1465</v>
      </c>
    </row>
    <row r="235" spans="1:65" s="2" customFormat="1" ht="16.5" customHeight="1">
      <c r="A235" s="35"/>
      <c r="B235" s="36"/>
      <c r="C235" s="174" t="s">
        <v>1089</v>
      </c>
      <c r="D235" s="174" t="s">
        <v>148</v>
      </c>
      <c r="E235" s="175" t="s">
        <v>1322</v>
      </c>
      <c r="F235" s="176" t="s">
        <v>1323</v>
      </c>
      <c r="G235" s="177" t="s">
        <v>949</v>
      </c>
      <c r="H235" s="178">
        <v>5.25</v>
      </c>
      <c r="I235" s="179"/>
      <c r="J235" s="180">
        <f t="shared" si="60"/>
        <v>0</v>
      </c>
      <c r="K235" s="176" t="s">
        <v>19</v>
      </c>
      <c r="L235" s="40"/>
      <c r="M235" s="181" t="s">
        <v>19</v>
      </c>
      <c r="N235" s="182" t="s">
        <v>43</v>
      </c>
      <c r="O235" s="65"/>
      <c r="P235" s="183">
        <f t="shared" si="61"/>
        <v>0</v>
      </c>
      <c r="Q235" s="183">
        <v>0</v>
      </c>
      <c r="R235" s="183">
        <f t="shared" si="62"/>
        <v>0</v>
      </c>
      <c r="S235" s="183">
        <v>0</v>
      </c>
      <c r="T235" s="184">
        <f t="shared" si="6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85" t="s">
        <v>152</v>
      </c>
      <c r="AT235" s="185" t="s">
        <v>148</v>
      </c>
      <c r="AU235" s="185" t="s">
        <v>82</v>
      </c>
      <c r="AY235" s="18" t="s">
        <v>145</v>
      </c>
      <c r="BE235" s="186">
        <f t="shared" si="64"/>
        <v>0</v>
      </c>
      <c r="BF235" s="186">
        <f t="shared" si="65"/>
        <v>0</v>
      </c>
      <c r="BG235" s="186">
        <f t="shared" si="66"/>
        <v>0</v>
      </c>
      <c r="BH235" s="186">
        <f t="shared" si="67"/>
        <v>0</v>
      </c>
      <c r="BI235" s="186">
        <f t="shared" si="68"/>
        <v>0</v>
      </c>
      <c r="BJ235" s="18" t="s">
        <v>80</v>
      </c>
      <c r="BK235" s="186">
        <f t="shared" si="69"/>
        <v>0</v>
      </c>
      <c r="BL235" s="18" t="s">
        <v>152</v>
      </c>
      <c r="BM235" s="185" t="s">
        <v>1466</v>
      </c>
    </row>
    <row r="236" spans="1:65" s="2" customFormat="1" ht="16.5" customHeight="1">
      <c r="A236" s="35"/>
      <c r="B236" s="36"/>
      <c r="C236" s="174" t="s">
        <v>1096</v>
      </c>
      <c r="D236" s="174" t="s">
        <v>148</v>
      </c>
      <c r="E236" s="175" t="s">
        <v>1341</v>
      </c>
      <c r="F236" s="176" t="s">
        <v>1342</v>
      </c>
      <c r="G236" s="177" t="s">
        <v>949</v>
      </c>
      <c r="H236" s="178">
        <v>1</v>
      </c>
      <c r="I236" s="179"/>
      <c r="J236" s="180">
        <f t="shared" si="60"/>
        <v>0</v>
      </c>
      <c r="K236" s="176" t="s">
        <v>19</v>
      </c>
      <c r="L236" s="40"/>
      <c r="M236" s="181" t="s">
        <v>19</v>
      </c>
      <c r="N236" s="182" t="s">
        <v>43</v>
      </c>
      <c r="O236" s="65"/>
      <c r="P236" s="183">
        <f t="shared" si="61"/>
        <v>0</v>
      </c>
      <c r="Q236" s="183">
        <v>0</v>
      </c>
      <c r="R236" s="183">
        <f t="shared" si="62"/>
        <v>0</v>
      </c>
      <c r="S236" s="183">
        <v>0</v>
      </c>
      <c r="T236" s="184">
        <f t="shared" si="6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85" t="s">
        <v>152</v>
      </c>
      <c r="AT236" s="185" t="s">
        <v>148</v>
      </c>
      <c r="AU236" s="185" t="s">
        <v>82</v>
      </c>
      <c r="AY236" s="18" t="s">
        <v>145</v>
      </c>
      <c r="BE236" s="186">
        <f t="shared" si="64"/>
        <v>0</v>
      </c>
      <c r="BF236" s="186">
        <f t="shared" si="65"/>
        <v>0</v>
      </c>
      <c r="BG236" s="186">
        <f t="shared" si="66"/>
        <v>0</v>
      </c>
      <c r="BH236" s="186">
        <f t="shared" si="67"/>
        <v>0</v>
      </c>
      <c r="BI236" s="186">
        <f t="shared" si="68"/>
        <v>0</v>
      </c>
      <c r="BJ236" s="18" t="s">
        <v>80</v>
      </c>
      <c r="BK236" s="186">
        <f t="shared" si="69"/>
        <v>0</v>
      </c>
      <c r="BL236" s="18" t="s">
        <v>152</v>
      </c>
      <c r="BM236" s="185" t="s">
        <v>1467</v>
      </c>
    </row>
    <row r="237" spans="1:65" s="2" customFormat="1" ht="16.5" customHeight="1">
      <c r="A237" s="35"/>
      <c r="B237" s="36"/>
      <c r="C237" s="174" t="s">
        <v>1103</v>
      </c>
      <c r="D237" s="174" t="s">
        <v>148</v>
      </c>
      <c r="E237" s="175" t="s">
        <v>1341</v>
      </c>
      <c r="F237" s="176" t="s">
        <v>1342</v>
      </c>
      <c r="G237" s="177" t="s">
        <v>949</v>
      </c>
      <c r="H237" s="178">
        <v>1</v>
      </c>
      <c r="I237" s="179"/>
      <c r="J237" s="180">
        <f t="shared" si="60"/>
        <v>0</v>
      </c>
      <c r="K237" s="176" t="s">
        <v>19</v>
      </c>
      <c r="L237" s="40"/>
      <c r="M237" s="181" t="s">
        <v>19</v>
      </c>
      <c r="N237" s="182" t="s">
        <v>43</v>
      </c>
      <c r="O237" s="65"/>
      <c r="P237" s="183">
        <f t="shared" si="61"/>
        <v>0</v>
      </c>
      <c r="Q237" s="183">
        <v>0</v>
      </c>
      <c r="R237" s="183">
        <f t="shared" si="62"/>
        <v>0</v>
      </c>
      <c r="S237" s="183">
        <v>0</v>
      </c>
      <c r="T237" s="184">
        <f t="shared" si="63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5" t="s">
        <v>152</v>
      </c>
      <c r="AT237" s="185" t="s">
        <v>148</v>
      </c>
      <c r="AU237" s="185" t="s">
        <v>82</v>
      </c>
      <c r="AY237" s="18" t="s">
        <v>145</v>
      </c>
      <c r="BE237" s="186">
        <f t="shared" si="64"/>
        <v>0</v>
      </c>
      <c r="BF237" s="186">
        <f t="shared" si="65"/>
        <v>0</v>
      </c>
      <c r="BG237" s="186">
        <f t="shared" si="66"/>
        <v>0</v>
      </c>
      <c r="BH237" s="186">
        <f t="shared" si="67"/>
        <v>0</v>
      </c>
      <c r="BI237" s="186">
        <f t="shared" si="68"/>
        <v>0</v>
      </c>
      <c r="BJ237" s="18" t="s">
        <v>80</v>
      </c>
      <c r="BK237" s="186">
        <f t="shared" si="69"/>
        <v>0</v>
      </c>
      <c r="BL237" s="18" t="s">
        <v>152</v>
      </c>
      <c r="BM237" s="185" t="s">
        <v>1468</v>
      </c>
    </row>
    <row r="238" spans="1:65" s="2" customFormat="1" ht="16.5" customHeight="1">
      <c r="A238" s="35"/>
      <c r="B238" s="36"/>
      <c r="C238" s="174" t="s">
        <v>1108</v>
      </c>
      <c r="D238" s="174" t="s">
        <v>148</v>
      </c>
      <c r="E238" s="175" t="s">
        <v>1341</v>
      </c>
      <c r="F238" s="176" t="s">
        <v>1342</v>
      </c>
      <c r="G238" s="177" t="s">
        <v>949</v>
      </c>
      <c r="H238" s="178">
        <v>1</v>
      </c>
      <c r="I238" s="179"/>
      <c r="J238" s="180">
        <f t="shared" si="60"/>
        <v>0</v>
      </c>
      <c r="K238" s="176" t="s">
        <v>19</v>
      </c>
      <c r="L238" s="40"/>
      <c r="M238" s="181" t="s">
        <v>19</v>
      </c>
      <c r="N238" s="182" t="s">
        <v>43</v>
      </c>
      <c r="O238" s="65"/>
      <c r="P238" s="183">
        <f t="shared" si="61"/>
        <v>0</v>
      </c>
      <c r="Q238" s="183">
        <v>0</v>
      </c>
      <c r="R238" s="183">
        <f t="shared" si="62"/>
        <v>0</v>
      </c>
      <c r="S238" s="183">
        <v>0</v>
      </c>
      <c r="T238" s="184">
        <f t="shared" si="63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85" t="s">
        <v>152</v>
      </c>
      <c r="AT238" s="185" t="s">
        <v>148</v>
      </c>
      <c r="AU238" s="185" t="s">
        <v>82</v>
      </c>
      <c r="AY238" s="18" t="s">
        <v>145</v>
      </c>
      <c r="BE238" s="186">
        <f t="shared" si="64"/>
        <v>0</v>
      </c>
      <c r="BF238" s="186">
        <f t="shared" si="65"/>
        <v>0</v>
      </c>
      <c r="BG238" s="186">
        <f t="shared" si="66"/>
        <v>0</v>
      </c>
      <c r="BH238" s="186">
        <f t="shared" si="67"/>
        <v>0</v>
      </c>
      <c r="BI238" s="186">
        <f t="shared" si="68"/>
        <v>0</v>
      </c>
      <c r="BJ238" s="18" t="s">
        <v>80</v>
      </c>
      <c r="BK238" s="186">
        <f t="shared" si="69"/>
        <v>0</v>
      </c>
      <c r="BL238" s="18" t="s">
        <v>152</v>
      </c>
      <c r="BM238" s="185" t="s">
        <v>1469</v>
      </c>
    </row>
    <row r="239" spans="1:65" s="2" customFormat="1" ht="16.5" customHeight="1">
      <c r="A239" s="35"/>
      <c r="B239" s="36"/>
      <c r="C239" s="174" t="s">
        <v>1113</v>
      </c>
      <c r="D239" s="174" t="s">
        <v>148</v>
      </c>
      <c r="E239" s="175" t="s">
        <v>1341</v>
      </c>
      <c r="F239" s="176" t="s">
        <v>1342</v>
      </c>
      <c r="G239" s="177" t="s">
        <v>949</v>
      </c>
      <c r="H239" s="178">
        <v>1</v>
      </c>
      <c r="I239" s="179"/>
      <c r="J239" s="180">
        <f t="shared" si="60"/>
        <v>0</v>
      </c>
      <c r="K239" s="176" t="s">
        <v>19</v>
      </c>
      <c r="L239" s="40"/>
      <c r="M239" s="181" t="s">
        <v>19</v>
      </c>
      <c r="N239" s="182" t="s">
        <v>43</v>
      </c>
      <c r="O239" s="65"/>
      <c r="P239" s="183">
        <f t="shared" si="61"/>
        <v>0</v>
      </c>
      <c r="Q239" s="183">
        <v>0</v>
      </c>
      <c r="R239" s="183">
        <f t="shared" si="62"/>
        <v>0</v>
      </c>
      <c r="S239" s="183">
        <v>0</v>
      </c>
      <c r="T239" s="184">
        <f t="shared" si="6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85" t="s">
        <v>152</v>
      </c>
      <c r="AT239" s="185" t="s">
        <v>148</v>
      </c>
      <c r="AU239" s="185" t="s">
        <v>82</v>
      </c>
      <c r="AY239" s="18" t="s">
        <v>145</v>
      </c>
      <c r="BE239" s="186">
        <f t="shared" si="64"/>
        <v>0</v>
      </c>
      <c r="BF239" s="186">
        <f t="shared" si="65"/>
        <v>0</v>
      </c>
      <c r="BG239" s="186">
        <f t="shared" si="66"/>
        <v>0</v>
      </c>
      <c r="BH239" s="186">
        <f t="shared" si="67"/>
        <v>0</v>
      </c>
      <c r="BI239" s="186">
        <f t="shared" si="68"/>
        <v>0</v>
      </c>
      <c r="BJ239" s="18" t="s">
        <v>80</v>
      </c>
      <c r="BK239" s="186">
        <f t="shared" si="69"/>
        <v>0</v>
      </c>
      <c r="BL239" s="18" t="s">
        <v>152</v>
      </c>
      <c r="BM239" s="185" t="s">
        <v>1470</v>
      </c>
    </row>
    <row r="240" spans="1:65" s="2" customFormat="1" ht="16.5" customHeight="1">
      <c r="A240" s="35"/>
      <c r="B240" s="36"/>
      <c r="C240" s="174" t="s">
        <v>1141</v>
      </c>
      <c r="D240" s="174" t="s">
        <v>148</v>
      </c>
      <c r="E240" s="175" t="s">
        <v>1341</v>
      </c>
      <c r="F240" s="176" t="s">
        <v>1342</v>
      </c>
      <c r="G240" s="177" t="s">
        <v>949</v>
      </c>
      <c r="H240" s="178">
        <v>1</v>
      </c>
      <c r="I240" s="179"/>
      <c r="J240" s="180">
        <f t="shared" si="60"/>
        <v>0</v>
      </c>
      <c r="K240" s="176" t="s">
        <v>19</v>
      </c>
      <c r="L240" s="40"/>
      <c r="M240" s="181" t="s">
        <v>19</v>
      </c>
      <c r="N240" s="182" t="s">
        <v>43</v>
      </c>
      <c r="O240" s="65"/>
      <c r="P240" s="183">
        <f t="shared" si="61"/>
        <v>0</v>
      </c>
      <c r="Q240" s="183">
        <v>0</v>
      </c>
      <c r="R240" s="183">
        <f t="shared" si="62"/>
        <v>0</v>
      </c>
      <c r="S240" s="183">
        <v>0</v>
      </c>
      <c r="T240" s="184">
        <f t="shared" si="6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85" t="s">
        <v>152</v>
      </c>
      <c r="AT240" s="185" t="s">
        <v>148</v>
      </c>
      <c r="AU240" s="185" t="s">
        <v>82</v>
      </c>
      <c r="AY240" s="18" t="s">
        <v>145</v>
      </c>
      <c r="BE240" s="186">
        <f t="shared" si="64"/>
        <v>0</v>
      </c>
      <c r="BF240" s="186">
        <f t="shared" si="65"/>
        <v>0</v>
      </c>
      <c r="BG240" s="186">
        <f t="shared" si="66"/>
        <v>0</v>
      </c>
      <c r="BH240" s="186">
        <f t="shared" si="67"/>
        <v>0</v>
      </c>
      <c r="BI240" s="186">
        <f t="shared" si="68"/>
        <v>0</v>
      </c>
      <c r="BJ240" s="18" t="s">
        <v>80</v>
      </c>
      <c r="BK240" s="186">
        <f t="shared" si="69"/>
        <v>0</v>
      </c>
      <c r="BL240" s="18" t="s">
        <v>152</v>
      </c>
      <c r="BM240" s="185" t="s">
        <v>1471</v>
      </c>
    </row>
    <row r="241" spans="1:65" s="2" customFormat="1" ht="16.5" customHeight="1">
      <c r="A241" s="35"/>
      <c r="B241" s="36"/>
      <c r="C241" s="174" t="s">
        <v>1146</v>
      </c>
      <c r="D241" s="174" t="s">
        <v>148</v>
      </c>
      <c r="E241" s="175" t="s">
        <v>1341</v>
      </c>
      <c r="F241" s="176" t="s">
        <v>1342</v>
      </c>
      <c r="G241" s="177" t="s">
        <v>949</v>
      </c>
      <c r="H241" s="178">
        <v>1</v>
      </c>
      <c r="I241" s="179"/>
      <c r="J241" s="180">
        <f t="shared" si="60"/>
        <v>0</v>
      </c>
      <c r="K241" s="176" t="s">
        <v>19</v>
      </c>
      <c r="L241" s="40"/>
      <c r="M241" s="181" t="s">
        <v>19</v>
      </c>
      <c r="N241" s="182" t="s">
        <v>43</v>
      </c>
      <c r="O241" s="65"/>
      <c r="P241" s="183">
        <f t="shared" si="61"/>
        <v>0</v>
      </c>
      <c r="Q241" s="183">
        <v>0</v>
      </c>
      <c r="R241" s="183">
        <f t="shared" si="62"/>
        <v>0</v>
      </c>
      <c r="S241" s="183">
        <v>0</v>
      </c>
      <c r="T241" s="184">
        <f t="shared" si="6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85" t="s">
        <v>152</v>
      </c>
      <c r="AT241" s="185" t="s">
        <v>148</v>
      </c>
      <c r="AU241" s="185" t="s">
        <v>82</v>
      </c>
      <c r="AY241" s="18" t="s">
        <v>145</v>
      </c>
      <c r="BE241" s="186">
        <f t="shared" si="64"/>
        <v>0</v>
      </c>
      <c r="BF241" s="186">
        <f t="shared" si="65"/>
        <v>0</v>
      </c>
      <c r="BG241" s="186">
        <f t="shared" si="66"/>
        <v>0</v>
      </c>
      <c r="BH241" s="186">
        <f t="shared" si="67"/>
        <v>0</v>
      </c>
      <c r="BI241" s="186">
        <f t="shared" si="68"/>
        <v>0</v>
      </c>
      <c r="BJ241" s="18" t="s">
        <v>80</v>
      </c>
      <c r="BK241" s="186">
        <f t="shared" si="69"/>
        <v>0</v>
      </c>
      <c r="BL241" s="18" t="s">
        <v>152</v>
      </c>
      <c r="BM241" s="185" t="s">
        <v>1472</v>
      </c>
    </row>
    <row r="242" spans="1:65" s="2" customFormat="1" ht="16.5" customHeight="1">
      <c r="A242" s="35"/>
      <c r="B242" s="36"/>
      <c r="C242" s="174" t="s">
        <v>1152</v>
      </c>
      <c r="D242" s="174" t="s">
        <v>148</v>
      </c>
      <c r="E242" s="175" t="s">
        <v>1341</v>
      </c>
      <c r="F242" s="176" t="s">
        <v>1342</v>
      </c>
      <c r="G242" s="177" t="s">
        <v>949</v>
      </c>
      <c r="H242" s="178">
        <v>1</v>
      </c>
      <c r="I242" s="179"/>
      <c r="J242" s="180">
        <f t="shared" si="60"/>
        <v>0</v>
      </c>
      <c r="K242" s="176" t="s">
        <v>19</v>
      </c>
      <c r="L242" s="40"/>
      <c r="M242" s="181" t="s">
        <v>19</v>
      </c>
      <c r="N242" s="182" t="s">
        <v>43</v>
      </c>
      <c r="O242" s="65"/>
      <c r="P242" s="183">
        <f t="shared" si="61"/>
        <v>0</v>
      </c>
      <c r="Q242" s="183">
        <v>0</v>
      </c>
      <c r="R242" s="183">
        <f t="shared" si="62"/>
        <v>0</v>
      </c>
      <c r="S242" s="183">
        <v>0</v>
      </c>
      <c r="T242" s="184">
        <f t="shared" si="6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85" t="s">
        <v>152</v>
      </c>
      <c r="AT242" s="185" t="s">
        <v>148</v>
      </c>
      <c r="AU242" s="185" t="s">
        <v>82</v>
      </c>
      <c r="AY242" s="18" t="s">
        <v>145</v>
      </c>
      <c r="BE242" s="186">
        <f t="shared" si="64"/>
        <v>0</v>
      </c>
      <c r="BF242" s="186">
        <f t="shared" si="65"/>
        <v>0</v>
      </c>
      <c r="BG242" s="186">
        <f t="shared" si="66"/>
        <v>0</v>
      </c>
      <c r="BH242" s="186">
        <f t="shared" si="67"/>
        <v>0</v>
      </c>
      <c r="BI242" s="186">
        <f t="shared" si="68"/>
        <v>0</v>
      </c>
      <c r="BJ242" s="18" t="s">
        <v>80</v>
      </c>
      <c r="BK242" s="186">
        <f t="shared" si="69"/>
        <v>0</v>
      </c>
      <c r="BL242" s="18" t="s">
        <v>152</v>
      </c>
      <c r="BM242" s="185" t="s">
        <v>1473</v>
      </c>
    </row>
    <row r="243" spans="1:65" s="2" customFormat="1" ht="16.5" customHeight="1">
      <c r="A243" s="35"/>
      <c r="B243" s="36"/>
      <c r="C243" s="174" t="s">
        <v>1157</v>
      </c>
      <c r="D243" s="174" t="s">
        <v>148</v>
      </c>
      <c r="E243" s="175" t="s">
        <v>1341</v>
      </c>
      <c r="F243" s="176" t="s">
        <v>1342</v>
      </c>
      <c r="G243" s="177" t="s">
        <v>949</v>
      </c>
      <c r="H243" s="178">
        <v>2</v>
      </c>
      <c r="I243" s="179"/>
      <c r="J243" s="180">
        <f t="shared" si="60"/>
        <v>0</v>
      </c>
      <c r="K243" s="176" t="s">
        <v>19</v>
      </c>
      <c r="L243" s="40"/>
      <c r="M243" s="181" t="s">
        <v>19</v>
      </c>
      <c r="N243" s="182" t="s">
        <v>43</v>
      </c>
      <c r="O243" s="65"/>
      <c r="P243" s="183">
        <f t="shared" si="61"/>
        <v>0</v>
      </c>
      <c r="Q243" s="183">
        <v>0</v>
      </c>
      <c r="R243" s="183">
        <f t="shared" si="62"/>
        <v>0</v>
      </c>
      <c r="S243" s="183">
        <v>0</v>
      </c>
      <c r="T243" s="184">
        <f t="shared" si="6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85" t="s">
        <v>152</v>
      </c>
      <c r="AT243" s="185" t="s">
        <v>148</v>
      </c>
      <c r="AU243" s="185" t="s">
        <v>82</v>
      </c>
      <c r="AY243" s="18" t="s">
        <v>145</v>
      </c>
      <c r="BE243" s="186">
        <f t="shared" si="64"/>
        <v>0</v>
      </c>
      <c r="BF243" s="186">
        <f t="shared" si="65"/>
        <v>0</v>
      </c>
      <c r="BG243" s="186">
        <f t="shared" si="66"/>
        <v>0</v>
      </c>
      <c r="BH243" s="186">
        <f t="shared" si="67"/>
        <v>0</v>
      </c>
      <c r="BI243" s="186">
        <f t="shared" si="68"/>
        <v>0</v>
      </c>
      <c r="BJ243" s="18" t="s">
        <v>80</v>
      </c>
      <c r="BK243" s="186">
        <f t="shared" si="69"/>
        <v>0</v>
      </c>
      <c r="BL243" s="18" t="s">
        <v>152</v>
      </c>
      <c r="BM243" s="185" t="s">
        <v>1474</v>
      </c>
    </row>
    <row r="244" spans="1:65" s="12" customFormat="1" ht="22.9" customHeight="1">
      <c r="B244" s="158"/>
      <c r="C244" s="159"/>
      <c r="D244" s="160" t="s">
        <v>71</v>
      </c>
      <c r="E244" s="172" t="s">
        <v>1475</v>
      </c>
      <c r="F244" s="172" t="s">
        <v>1476</v>
      </c>
      <c r="G244" s="159"/>
      <c r="H244" s="159"/>
      <c r="I244" s="162"/>
      <c r="J244" s="173">
        <f>BK244</f>
        <v>0</v>
      </c>
      <c r="K244" s="159"/>
      <c r="L244" s="164"/>
      <c r="M244" s="165"/>
      <c r="N244" s="166"/>
      <c r="O244" s="166"/>
      <c r="P244" s="167">
        <f>SUM(P245:P248)</f>
        <v>0</v>
      </c>
      <c r="Q244" s="166"/>
      <c r="R244" s="167">
        <f>SUM(R245:R248)</f>
        <v>0</v>
      </c>
      <c r="S244" s="166"/>
      <c r="T244" s="168">
        <f>SUM(T245:T248)</f>
        <v>0</v>
      </c>
      <c r="AR244" s="169" t="s">
        <v>80</v>
      </c>
      <c r="AT244" s="170" t="s">
        <v>71</v>
      </c>
      <c r="AU244" s="170" t="s">
        <v>80</v>
      </c>
      <c r="AY244" s="169" t="s">
        <v>145</v>
      </c>
      <c r="BK244" s="171">
        <f>SUM(BK245:BK248)</f>
        <v>0</v>
      </c>
    </row>
    <row r="245" spans="1:65" s="2" customFormat="1" ht="24.2" customHeight="1">
      <c r="A245" s="35"/>
      <c r="B245" s="36"/>
      <c r="C245" s="174" t="s">
        <v>1164</v>
      </c>
      <c r="D245" s="174" t="s">
        <v>148</v>
      </c>
      <c r="E245" s="175" t="s">
        <v>1477</v>
      </c>
      <c r="F245" s="176" t="s">
        <v>1478</v>
      </c>
      <c r="G245" s="177" t="s">
        <v>19</v>
      </c>
      <c r="H245" s="178">
        <v>1</v>
      </c>
      <c r="I245" s="179"/>
      <c r="J245" s="180">
        <f>ROUND(I245*H245,2)</f>
        <v>0</v>
      </c>
      <c r="K245" s="176" t="s">
        <v>19</v>
      </c>
      <c r="L245" s="40"/>
      <c r="M245" s="181" t="s">
        <v>19</v>
      </c>
      <c r="N245" s="182" t="s">
        <v>43</v>
      </c>
      <c r="O245" s="65"/>
      <c r="P245" s="183">
        <f>O245*H245</f>
        <v>0</v>
      </c>
      <c r="Q245" s="183">
        <v>0</v>
      </c>
      <c r="R245" s="183">
        <f>Q245*H245</f>
        <v>0</v>
      </c>
      <c r="S245" s="183">
        <v>0</v>
      </c>
      <c r="T245" s="184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85" t="s">
        <v>152</v>
      </c>
      <c r="AT245" s="185" t="s">
        <v>148</v>
      </c>
      <c r="AU245" s="185" t="s">
        <v>82</v>
      </c>
      <c r="AY245" s="18" t="s">
        <v>145</v>
      </c>
      <c r="BE245" s="186">
        <f>IF(N245="základní",J245,0)</f>
        <v>0</v>
      </c>
      <c r="BF245" s="186">
        <f>IF(N245="snížená",J245,0)</f>
        <v>0</v>
      </c>
      <c r="BG245" s="186">
        <f>IF(N245="zákl. přenesená",J245,0)</f>
        <v>0</v>
      </c>
      <c r="BH245" s="186">
        <f>IF(N245="sníž. přenesená",J245,0)</f>
        <v>0</v>
      </c>
      <c r="BI245" s="186">
        <f>IF(N245="nulová",J245,0)</f>
        <v>0</v>
      </c>
      <c r="BJ245" s="18" t="s">
        <v>80</v>
      </c>
      <c r="BK245" s="186">
        <f>ROUND(I245*H245,2)</f>
        <v>0</v>
      </c>
      <c r="BL245" s="18" t="s">
        <v>152</v>
      </c>
      <c r="BM245" s="185" t="s">
        <v>1479</v>
      </c>
    </row>
    <row r="246" spans="1:65" s="2" customFormat="1" ht="24.2" customHeight="1">
      <c r="A246" s="35"/>
      <c r="B246" s="36"/>
      <c r="C246" s="174" t="s">
        <v>1177</v>
      </c>
      <c r="D246" s="174" t="s">
        <v>148</v>
      </c>
      <c r="E246" s="175" t="s">
        <v>1480</v>
      </c>
      <c r="F246" s="176" t="s">
        <v>1481</v>
      </c>
      <c r="G246" s="177" t="s">
        <v>19</v>
      </c>
      <c r="H246" s="178">
        <v>1</v>
      </c>
      <c r="I246" s="179"/>
      <c r="J246" s="180">
        <f>ROUND(I246*H246,2)</f>
        <v>0</v>
      </c>
      <c r="K246" s="176" t="s">
        <v>19</v>
      </c>
      <c r="L246" s="40"/>
      <c r="M246" s="181" t="s">
        <v>19</v>
      </c>
      <c r="N246" s="182" t="s">
        <v>43</v>
      </c>
      <c r="O246" s="65"/>
      <c r="P246" s="183">
        <f>O246*H246</f>
        <v>0</v>
      </c>
      <c r="Q246" s="183">
        <v>0</v>
      </c>
      <c r="R246" s="183">
        <f>Q246*H246</f>
        <v>0</v>
      </c>
      <c r="S246" s="183">
        <v>0</v>
      </c>
      <c r="T246" s="184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85" t="s">
        <v>152</v>
      </c>
      <c r="AT246" s="185" t="s">
        <v>148</v>
      </c>
      <c r="AU246" s="185" t="s">
        <v>82</v>
      </c>
      <c r="AY246" s="18" t="s">
        <v>145</v>
      </c>
      <c r="BE246" s="186">
        <f>IF(N246="základní",J246,0)</f>
        <v>0</v>
      </c>
      <c r="BF246" s="186">
        <f>IF(N246="snížená",J246,0)</f>
        <v>0</v>
      </c>
      <c r="BG246" s="186">
        <f>IF(N246="zákl. přenesená",J246,0)</f>
        <v>0</v>
      </c>
      <c r="BH246" s="186">
        <f>IF(N246="sníž. přenesená",J246,0)</f>
        <v>0</v>
      </c>
      <c r="BI246" s="186">
        <f>IF(N246="nulová",J246,0)</f>
        <v>0</v>
      </c>
      <c r="BJ246" s="18" t="s">
        <v>80</v>
      </c>
      <c r="BK246" s="186">
        <f>ROUND(I246*H246,2)</f>
        <v>0</v>
      </c>
      <c r="BL246" s="18" t="s">
        <v>152</v>
      </c>
      <c r="BM246" s="185" t="s">
        <v>1482</v>
      </c>
    </row>
    <row r="247" spans="1:65" s="2" customFormat="1" ht="16.5" customHeight="1">
      <c r="A247" s="35"/>
      <c r="B247" s="36"/>
      <c r="C247" s="174" t="s">
        <v>1184</v>
      </c>
      <c r="D247" s="174" t="s">
        <v>148</v>
      </c>
      <c r="E247" s="175" t="s">
        <v>1483</v>
      </c>
      <c r="F247" s="176" t="s">
        <v>1484</v>
      </c>
      <c r="G247" s="177" t="s">
        <v>19</v>
      </c>
      <c r="H247" s="178">
        <v>1</v>
      </c>
      <c r="I247" s="179"/>
      <c r="J247" s="180">
        <f>ROUND(I247*H247,2)</f>
        <v>0</v>
      </c>
      <c r="K247" s="176" t="s">
        <v>19</v>
      </c>
      <c r="L247" s="40"/>
      <c r="M247" s="181" t="s">
        <v>19</v>
      </c>
      <c r="N247" s="182" t="s">
        <v>43</v>
      </c>
      <c r="O247" s="65"/>
      <c r="P247" s="183">
        <f>O247*H247</f>
        <v>0</v>
      </c>
      <c r="Q247" s="183">
        <v>0</v>
      </c>
      <c r="R247" s="183">
        <f>Q247*H247</f>
        <v>0</v>
      </c>
      <c r="S247" s="183">
        <v>0</v>
      </c>
      <c r="T247" s="184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5" t="s">
        <v>152</v>
      </c>
      <c r="AT247" s="185" t="s">
        <v>148</v>
      </c>
      <c r="AU247" s="185" t="s">
        <v>82</v>
      </c>
      <c r="AY247" s="18" t="s">
        <v>145</v>
      </c>
      <c r="BE247" s="186">
        <f>IF(N247="základní",J247,0)</f>
        <v>0</v>
      </c>
      <c r="BF247" s="186">
        <f>IF(N247="snížená",J247,0)</f>
        <v>0</v>
      </c>
      <c r="BG247" s="186">
        <f>IF(N247="zákl. přenesená",J247,0)</f>
        <v>0</v>
      </c>
      <c r="BH247" s="186">
        <f>IF(N247="sníž. přenesená",J247,0)</f>
        <v>0</v>
      </c>
      <c r="BI247" s="186">
        <f>IF(N247="nulová",J247,0)</f>
        <v>0</v>
      </c>
      <c r="BJ247" s="18" t="s">
        <v>80</v>
      </c>
      <c r="BK247" s="186">
        <f>ROUND(I247*H247,2)</f>
        <v>0</v>
      </c>
      <c r="BL247" s="18" t="s">
        <v>152</v>
      </c>
      <c r="BM247" s="185" t="s">
        <v>1485</v>
      </c>
    </row>
    <row r="248" spans="1:65" s="2" customFormat="1" ht="16.5" customHeight="1">
      <c r="A248" s="35"/>
      <c r="B248" s="36"/>
      <c r="C248" s="174" t="s">
        <v>1189</v>
      </c>
      <c r="D248" s="174" t="s">
        <v>148</v>
      </c>
      <c r="E248" s="175" t="s">
        <v>1486</v>
      </c>
      <c r="F248" s="176" t="s">
        <v>1487</v>
      </c>
      <c r="G248" s="177" t="s">
        <v>19</v>
      </c>
      <c r="H248" s="178">
        <v>1</v>
      </c>
      <c r="I248" s="179"/>
      <c r="J248" s="180">
        <f>ROUND(I248*H248,2)</f>
        <v>0</v>
      </c>
      <c r="K248" s="176" t="s">
        <v>19</v>
      </c>
      <c r="L248" s="40"/>
      <c r="M248" s="181" t="s">
        <v>19</v>
      </c>
      <c r="N248" s="182" t="s">
        <v>43</v>
      </c>
      <c r="O248" s="65"/>
      <c r="P248" s="183">
        <f>O248*H248</f>
        <v>0</v>
      </c>
      <c r="Q248" s="183">
        <v>0</v>
      </c>
      <c r="R248" s="183">
        <f>Q248*H248</f>
        <v>0</v>
      </c>
      <c r="S248" s="183">
        <v>0</v>
      </c>
      <c r="T248" s="184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85" t="s">
        <v>152</v>
      </c>
      <c r="AT248" s="185" t="s">
        <v>148</v>
      </c>
      <c r="AU248" s="185" t="s">
        <v>82</v>
      </c>
      <c r="AY248" s="18" t="s">
        <v>145</v>
      </c>
      <c r="BE248" s="186">
        <f>IF(N248="základní",J248,0)</f>
        <v>0</v>
      </c>
      <c r="BF248" s="186">
        <f>IF(N248="snížená",J248,0)</f>
        <v>0</v>
      </c>
      <c r="BG248" s="186">
        <f>IF(N248="zákl. přenesená",J248,0)</f>
        <v>0</v>
      </c>
      <c r="BH248" s="186">
        <f>IF(N248="sníž. přenesená",J248,0)</f>
        <v>0</v>
      </c>
      <c r="BI248" s="186">
        <f>IF(N248="nulová",J248,0)</f>
        <v>0</v>
      </c>
      <c r="BJ248" s="18" t="s">
        <v>80</v>
      </c>
      <c r="BK248" s="186">
        <f>ROUND(I248*H248,2)</f>
        <v>0</v>
      </c>
      <c r="BL248" s="18" t="s">
        <v>152</v>
      </c>
      <c r="BM248" s="185" t="s">
        <v>1488</v>
      </c>
    </row>
    <row r="249" spans="1:65" s="12" customFormat="1" ht="22.9" customHeight="1">
      <c r="B249" s="158"/>
      <c r="C249" s="159"/>
      <c r="D249" s="160" t="s">
        <v>71</v>
      </c>
      <c r="E249" s="172" t="s">
        <v>1489</v>
      </c>
      <c r="F249" s="172" t="s">
        <v>1490</v>
      </c>
      <c r="G249" s="159"/>
      <c r="H249" s="159"/>
      <c r="I249" s="162"/>
      <c r="J249" s="173">
        <f>BK249</f>
        <v>0</v>
      </c>
      <c r="K249" s="159"/>
      <c r="L249" s="164"/>
      <c r="M249" s="165"/>
      <c r="N249" s="166"/>
      <c r="O249" s="166"/>
      <c r="P249" s="167">
        <f>SUM(P250:P255)</f>
        <v>0</v>
      </c>
      <c r="Q249" s="166"/>
      <c r="R249" s="167">
        <f>SUM(R250:R255)</f>
        <v>0</v>
      </c>
      <c r="S249" s="166"/>
      <c r="T249" s="168">
        <f>SUM(T250:T255)</f>
        <v>0</v>
      </c>
      <c r="AR249" s="169" t="s">
        <v>80</v>
      </c>
      <c r="AT249" s="170" t="s">
        <v>71</v>
      </c>
      <c r="AU249" s="170" t="s">
        <v>80</v>
      </c>
      <c r="AY249" s="169" t="s">
        <v>145</v>
      </c>
      <c r="BK249" s="171">
        <f>SUM(BK250:BK255)</f>
        <v>0</v>
      </c>
    </row>
    <row r="250" spans="1:65" s="2" customFormat="1" ht="37.9" customHeight="1">
      <c r="A250" s="35"/>
      <c r="B250" s="36"/>
      <c r="C250" s="174" t="s">
        <v>1194</v>
      </c>
      <c r="D250" s="174" t="s">
        <v>148</v>
      </c>
      <c r="E250" s="175" t="s">
        <v>1491</v>
      </c>
      <c r="F250" s="176" t="s">
        <v>1492</v>
      </c>
      <c r="G250" s="177" t="s">
        <v>19</v>
      </c>
      <c r="H250" s="178">
        <v>2</v>
      </c>
      <c r="I250" s="179"/>
      <c r="J250" s="180">
        <f t="shared" ref="J250:J255" si="70">ROUND(I250*H250,2)</f>
        <v>0</v>
      </c>
      <c r="K250" s="176" t="s">
        <v>19</v>
      </c>
      <c r="L250" s="40"/>
      <c r="M250" s="181" t="s">
        <v>19</v>
      </c>
      <c r="N250" s="182" t="s">
        <v>43</v>
      </c>
      <c r="O250" s="65"/>
      <c r="P250" s="183">
        <f t="shared" ref="P250:P255" si="71">O250*H250</f>
        <v>0</v>
      </c>
      <c r="Q250" s="183">
        <v>0</v>
      </c>
      <c r="R250" s="183">
        <f t="shared" ref="R250:R255" si="72">Q250*H250</f>
        <v>0</v>
      </c>
      <c r="S250" s="183">
        <v>0</v>
      </c>
      <c r="T250" s="184">
        <f t="shared" ref="T250:T255" si="73"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5" t="s">
        <v>152</v>
      </c>
      <c r="AT250" s="185" t="s">
        <v>148</v>
      </c>
      <c r="AU250" s="185" t="s">
        <v>82</v>
      </c>
      <c r="AY250" s="18" t="s">
        <v>145</v>
      </c>
      <c r="BE250" s="186">
        <f t="shared" ref="BE250:BE255" si="74">IF(N250="základní",J250,0)</f>
        <v>0</v>
      </c>
      <c r="BF250" s="186">
        <f t="shared" ref="BF250:BF255" si="75">IF(N250="snížená",J250,0)</f>
        <v>0</v>
      </c>
      <c r="BG250" s="186">
        <f t="shared" ref="BG250:BG255" si="76">IF(N250="zákl. přenesená",J250,0)</f>
        <v>0</v>
      </c>
      <c r="BH250" s="186">
        <f t="shared" ref="BH250:BH255" si="77">IF(N250="sníž. přenesená",J250,0)</f>
        <v>0</v>
      </c>
      <c r="BI250" s="186">
        <f t="shared" ref="BI250:BI255" si="78">IF(N250="nulová",J250,0)</f>
        <v>0</v>
      </c>
      <c r="BJ250" s="18" t="s">
        <v>80</v>
      </c>
      <c r="BK250" s="186">
        <f t="shared" ref="BK250:BK255" si="79">ROUND(I250*H250,2)</f>
        <v>0</v>
      </c>
      <c r="BL250" s="18" t="s">
        <v>152</v>
      </c>
      <c r="BM250" s="185" t="s">
        <v>1493</v>
      </c>
    </row>
    <row r="251" spans="1:65" s="2" customFormat="1" ht="33" customHeight="1">
      <c r="A251" s="35"/>
      <c r="B251" s="36"/>
      <c r="C251" s="174" t="s">
        <v>1200</v>
      </c>
      <c r="D251" s="174" t="s">
        <v>148</v>
      </c>
      <c r="E251" s="175" t="s">
        <v>1357</v>
      </c>
      <c r="F251" s="176" t="s">
        <v>1358</v>
      </c>
      <c r="G251" s="177" t="s">
        <v>949</v>
      </c>
      <c r="H251" s="178">
        <v>2</v>
      </c>
      <c r="I251" s="179"/>
      <c r="J251" s="180">
        <f t="shared" si="70"/>
        <v>0</v>
      </c>
      <c r="K251" s="176" t="s">
        <v>19</v>
      </c>
      <c r="L251" s="40"/>
      <c r="M251" s="181" t="s">
        <v>19</v>
      </c>
      <c r="N251" s="182" t="s">
        <v>43</v>
      </c>
      <c r="O251" s="65"/>
      <c r="P251" s="183">
        <f t="shared" si="71"/>
        <v>0</v>
      </c>
      <c r="Q251" s="183">
        <v>0</v>
      </c>
      <c r="R251" s="183">
        <f t="shared" si="72"/>
        <v>0</v>
      </c>
      <c r="S251" s="183">
        <v>0</v>
      </c>
      <c r="T251" s="184">
        <f t="shared" si="7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85" t="s">
        <v>152</v>
      </c>
      <c r="AT251" s="185" t="s">
        <v>148</v>
      </c>
      <c r="AU251" s="185" t="s">
        <v>82</v>
      </c>
      <c r="AY251" s="18" t="s">
        <v>145</v>
      </c>
      <c r="BE251" s="186">
        <f t="shared" si="74"/>
        <v>0</v>
      </c>
      <c r="BF251" s="186">
        <f t="shared" si="75"/>
        <v>0</v>
      </c>
      <c r="BG251" s="186">
        <f t="shared" si="76"/>
        <v>0</v>
      </c>
      <c r="BH251" s="186">
        <f t="shared" si="77"/>
        <v>0</v>
      </c>
      <c r="BI251" s="186">
        <f t="shared" si="78"/>
        <v>0</v>
      </c>
      <c r="BJ251" s="18" t="s">
        <v>80</v>
      </c>
      <c r="BK251" s="186">
        <f t="shared" si="79"/>
        <v>0</v>
      </c>
      <c r="BL251" s="18" t="s">
        <v>152</v>
      </c>
      <c r="BM251" s="185" t="s">
        <v>1494</v>
      </c>
    </row>
    <row r="252" spans="1:65" s="2" customFormat="1" ht="16.5" customHeight="1">
      <c r="A252" s="35"/>
      <c r="B252" s="36"/>
      <c r="C252" s="174" t="s">
        <v>1209</v>
      </c>
      <c r="D252" s="174" t="s">
        <v>148</v>
      </c>
      <c r="E252" s="175" t="s">
        <v>1495</v>
      </c>
      <c r="F252" s="176" t="s">
        <v>1496</v>
      </c>
      <c r="G252" s="177" t="s">
        <v>19</v>
      </c>
      <c r="H252" s="178">
        <v>2</v>
      </c>
      <c r="I252" s="179"/>
      <c r="J252" s="180">
        <f t="shared" si="70"/>
        <v>0</v>
      </c>
      <c r="K252" s="176" t="s">
        <v>19</v>
      </c>
      <c r="L252" s="40"/>
      <c r="M252" s="181" t="s">
        <v>19</v>
      </c>
      <c r="N252" s="182" t="s">
        <v>43</v>
      </c>
      <c r="O252" s="65"/>
      <c r="P252" s="183">
        <f t="shared" si="71"/>
        <v>0</v>
      </c>
      <c r="Q252" s="183">
        <v>0</v>
      </c>
      <c r="R252" s="183">
        <f t="shared" si="72"/>
        <v>0</v>
      </c>
      <c r="S252" s="183">
        <v>0</v>
      </c>
      <c r="T252" s="184">
        <f t="shared" si="7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5" t="s">
        <v>152</v>
      </c>
      <c r="AT252" s="185" t="s">
        <v>148</v>
      </c>
      <c r="AU252" s="185" t="s">
        <v>82</v>
      </c>
      <c r="AY252" s="18" t="s">
        <v>145</v>
      </c>
      <c r="BE252" s="186">
        <f t="shared" si="74"/>
        <v>0</v>
      </c>
      <c r="BF252" s="186">
        <f t="shared" si="75"/>
        <v>0</v>
      </c>
      <c r="BG252" s="186">
        <f t="shared" si="76"/>
        <v>0</v>
      </c>
      <c r="BH252" s="186">
        <f t="shared" si="77"/>
        <v>0</v>
      </c>
      <c r="BI252" s="186">
        <f t="shared" si="78"/>
        <v>0</v>
      </c>
      <c r="BJ252" s="18" t="s">
        <v>80</v>
      </c>
      <c r="BK252" s="186">
        <f t="shared" si="79"/>
        <v>0</v>
      </c>
      <c r="BL252" s="18" t="s">
        <v>152</v>
      </c>
      <c r="BM252" s="185" t="s">
        <v>1497</v>
      </c>
    </row>
    <row r="253" spans="1:65" s="2" customFormat="1" ht="24.2" customHeight="1">
      <c r="A253" s="35"/>
      <c r="B253" s="36"/>
      <c r="C253" s="174" t="s">
        <v>1214</v>
      </c>
      <c r="D253" s="174" t="s">
        <v>148</v>
      </c>
      <c r="E253" s="175" t="s">
        <v>1498</v>
      </c>
      <c r="F253" s="176" t="s">
        <v>1499</v>
      </c>
      <c r="G253" s="177" t="s">
        <v>19</v>
      </c>
      <c r="H253" s="178">
        <v>2</v>
      </c>
      <c r="I253" s="179"/>
      <c r="J253" s="180">
        <f t="shared" si="70"/>
        <v>0</v>
      </c>
      <c r="K253" s="176" t="s">
        <v>19</v>
      </c>
      <c r="L253" s="40"/>
      <c r="M253" s="181" t="s">
        <v>19</v>
      </c>
      <c r="N253" s="182" t="s">
        <v>43</v>
      </c>
      <c r="O253" s="65"/>
      <c r="P253" s="183">
        <f t="shared" si="71"/>
        <v>0</v>
      </c>
      <c r="Q253" s="183">
        <v>0</v>
      </c>
      <c r="R253" s="183">
        <f t="shared" si="72"/>
        <v>0</v>
      </c>
      <c r="S253" s="183">
        <v>0</v>
      </c>
      <c r="T253" s="184">
        <f t="shared" si="73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85" t="s">
        <v>152</v>
      </c>
      <c r="AT253" s="185" t="s">
        <v>148</v>
      </c>
      <c r="AU253" s="185" t="s">
        <v>82</v>
      </c>
      <c r="AY253" s="18" t="s">
        <v>145</v>
      </c>
      <c r="BE253" s="186">
        <f t="shared" si="74"/>
        <v>0</v>
      </c>
      <c r="BF253" s="186">
        <f t="shared" si="75"/>
        <v>0</v>
      </c>
      <c r="BG253" s="186">
        <f t="shared" si="76"/>
        <v>0</v>
      </c>
      <c r="BH253" s="186">
        <f t="shared" si="77"/>
        <v>0</v>
      </c>
      <c r="BI253" s="186">
        <f t="shared" si="78"/>
        <v>0</v>
      </c>
      <c r="BJ253" s="18" t="s">
        <v>80</v>
      </c>
      <c r="BK253" s="186">
        <f t="shared" si="79"/>
        <v>0</v>
      </c>
      <c r="BL253" s="18" t="s">
        <v>152</v>
      </c>
      <c r="BM253" s="185" t="s">
        <v>1500</v>
      </c>
    </row>
    <row r="254" spans="1:65" s="2" customFormat="1" ht="24.2" customHeight="1">
      <c r="A254" s="35"/>
      <c r="B254" s="36"/>
      <c r="C254" s="174" t="s">
        <v>1219</v>
      </c>
      <c r="D254" s="174" t="s">
        <v>148</v>
      </c>
      <c r="E254" s="175" t="s">
        <v>1365</v>
      </c>
      <c r="F254" s="176" t="s">
        <v>1366</v>
      </c>
      <c r="G254" s="177" t="s">
        <v>949</v>
      </c>
      <c r="H254" s="178">
        <v>8</v>
      </c>
      <c r="I254" s="179"/>
      <c r="J254" s="180">
        <f t="shared" si="70"/>
        <v>0</v>
      </c>
      <c r="K254" s="176" t="s">
        <v>19</v>
      </c>
      <c r="L254" s="40"/>
      <c r="M254" s="181" t="s">
        <v>19</v>
      </c>
      <c r="N254" s="182" t="s">
        <v>43</v>
      </c>
      <c r="O254" s="65"/>
      <c r="P254" s="183">
        <f t="shared" si="71"/>
        <v>0</v>
      </c>
      <c r="Q254" s="183">
        <v>0</v>
      </c>
      <c r="R254" s="183">
        <f t="shared" si="72"/>
        <v>0</v>
      </c>
      <c r="S254" s="183">
        <v>0</v>
      </c>
      <c r="T254" s="184">
        <f t="shared" si="73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85" t="s">
        <v>152</v>
      </c>
      <c r="AT254" s="185" t="s">
        <v>148</v>
      </c>
      <c r="AU254" s="185" t="s">
        <v>82</v>
      </c>
      <c r="AY254" s="18" t="s">
        <v>145</v>
      </c>
      <c r="BE254" s="186">
        <f t="shared" si="74"/>
        <v>0</v>
      </c>
      <c r="BF254" s="186">
        <f t="shared" si="75"/>
        <v>0</v>
      </c>
      <c r="BG254" s="186">
        <f t="shared" si="76"/>
        <v>0</v>
      </c>
      <c r="BH254" s="186">
        <f t="shared" si="77"/>
        <v>0</v>
      </c>
      <c r="BI254" s="186">
        <f t="shared" si="78"/>
        <v>0</v>
      </c>
      <c r="BJ254" s="18" t="s">
        <v>80</v>
      </c>
      <c r="BK254" s="186">
        <f t="shared" si="79"/>
        <v>0</v>
      </c>
      <c r="BL254" s="18" t="s">
        <v>152</v>
      </c>
      <c r="BM254" s="185" t="s">
        <v>1501</v>
      </c>
    </row>
    <row r="255" spans="1:65" s="2" customFormat="1" ht="24.2" customHeight="1">
      <c r="A255" s="35"/>
      <c r="B255" s="36"/>
      <c r="C255" s="174" t="s">
        <v>1226</v>
      </c>
      <c r="D255" s="174" t="s">
        <v>148</v>
      </c>
      <c r="E255" s="175" t="s">
        <v>1367</v>
      </c>
      <c r="F255" s="176" t="s">
        <v>1368</v>
      </c>
      <c r="G255" s="177" t="s">
        <v>949</v>
      </c>
      <c r="H255" s="178">
        <v>2</v>
      </c>
      <c r="I255" s="179"/>
      <c r="J255" s="180">
        <f t="shared" si="70"/>
        <v>0</v>
      </c>
      <c r="K255" s="176" t="s">
        <v>19</v>
      </c>
      <c r="L255" s="40"/>
      <c r="M255" s="181" t="s">
        <v>19</v>
      </c>
      <c r="N255" s="182" t="s">
        <v>43</v>
      </c>
      <c r="O255" s="65"/>
      <c r="P255" s="183">
        <f t="shared" si="71"/>
        <v>0</v>
      </c>
      <c r="Q255" s="183">
        <v>0</v>
      </c>
      <c r="R255" s="183">
        <f t="shared" si="72"/>
        <v>0</v>
      </c>
      <c r="S255" s="183">
        <v>0</v>
      </c>
      <c r="T255" s="184">
        <f t="shared" si="73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5" t="s">
        <v>152</v>
      </c>
      <c r="AT255" s="185" t="s">
        <v>148</v>
      </c>
      <c r="AU255" s="185" t="s">
        <v>82</v>
      </c>
      <c r="AY255" s="18" t="s">
        <v>145</v>
      </c>
      <c r="BE255" s="186">
        <f t="shared" si="74"/>
        <v>0</v>
      </c>
      <c r="BF255" s="186">
        <f t="shared" si="75"/>
        <v>0</v>
      </c>
      <c r="BG255" s="186">
        <f t="shared" si="76"/>
        <v>0</v>
      </c>
      <c r="BH255" s="186">
        <f t="shared" si="77"/>
        <v>0</v>
      </c>
      <c r="BI255" s="186">
        <f t="shared" si="78"/>
        <v>0</v>
      </c>
      <c r="BJ255" s="18" t="s">
        <v>80</v>
      </c>
      <c r="BK255" s="186">
        <f t="shared" si="79"/>
        <v>0</v>
      </c>
      <c r="BL255" s="18" t="s">
        <v>152</v>
      </c>
      <c r="BM255" s="185" t="s">
        <v>1502</v>
      </c>
    </row>
    <row r="256" spans="1:65" s="12" customFormat="1" ht="22.9" customHeight="1">
      <c r="B256" s="158"/>
      <c r="C256" s="159"/>
      <c r="D256" s="160" t="s">
        <v>71</v>
      </c>
      <c r="E256" s="172" t="s">
        <v>969</v>
      </c>
      <c r="F256" s="172" t="s">
        <v>1369</v>
      </c>
      <c r="G256" s="159"/>
      <c r="H256" s="159"/>
      <c r="I256" s="162"/>
      <c r="J256" s="173">
        <f>BK256</f>
        <v>0</v>
      </c>
      <c r="K256" s="159"/>
      <c r="L256" s="164"/>
      <c r="M256" s="165"/>
      <c r="N256" s="166"/>
      <c r="O256" s="166"/>
      <c r="P256" s="167">
        <f>P257</f>
        <v>0</v>
      </c>
      <c r="Q256" s="166"/>
      <c r="R256" s="167">
        <f>R257</f>
        <v>0</v>
      </c>
      <c r="S256" s="166"/>
      <c r="T256" s="168">
        <f>T257</f>
        <v>0</v>
      </c>
      <c r="AR256" s="169" t="s">
        <v>80</v>
      </c>
      <c r="AT256" s="170" t="s">
        <v>71</v>
      </c>
      <c r="AU256" s="170" t="s">
        <v>80</v>
      </c>
      <c r="AY256" s="169" t="s">
        <v>145</v>
      </c>
      <c r="BK256" s="171">
        <f>BK257</f>
        <v>0</v>
      </c>
    </row>
    <row r="257" spans="1:65" s="2" customFormat="1" ht="24.2" customHeight="1">
      <c r="A257" s="35"/>
      <c r="B257" s="36"/>
      <c r="C257" s="174" t="s">
        <v>1233</v>
      </c>
      <c r="D257" s="174" t="s">
        <v>148</v>
      </c>
      <c r="E257" s="175" t="s">
        <v>1370</v>
      </c>
      <c r="F257" s="176" t="s">
        <v>1371</v>
      </c>
      <c r="G257" s="177" t="s">
        <v>949</v>
      </c>
      <c r="H257" s="178">
        <v>5</v>
      </c>
      <c r="I257" s="179"/>
      <c r="J257" s="180">
        <f>ROUND(I257*H257,2)</f>
        <v>0</v>
      </c>
      <c r="K257" s="176" t="s">
        <v>19</v>
      </c>
      <c r="L257" s="40"/>
      <c r="M257" s="181" t="s">
        <v>19</v>
      </c>
      <c r="N257" s="182" t="s">
        <v>43</v>
      </c>
      <c r="O257" s="65"/>
      <c r="P257" s="183">
        <f>O257*H257</f>
        <v>0</v>
      </c>
      <c r="Q257" s="183">
        <v>0</v>
      </c>
      <c r="R257" s="183">
        <f>Q257*H257</f>
        <v>0</v>
      </c>
      <c r="S257" s="183">
        <v>0</v>
      </c>
      <c r="T257" s="184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85" t="s">
        <v>152</v>
      </c>
      <c r="AT257" s="185" t="s">
        <v>148</v>
      </c>
      <c r="AU257" s="185" t="s">
        <v>82</v>
      </c>
      <c r="AY257" s="18" t="s">
        <v>145</v>
      </c>
      <c r="BE257" s="186">
        <f>IF(N257="základní",J257,0)</f>
        <v>0</v>
      </c>
      <c r="BF257" s="186">
        <f>IF(N257="snížená",J257,0)</f>
        <v>0</v>
      </c>
      <c r="BG257" s="186">
        <f>IF(N257="zákl. přenesená",J257,0)</f>
        <v>0</v>
      </c>
      <c r="BH257" s="186">
        <f>IF(N257="sníž. přenesená",J257,0)</f>
        <v>0</v>
      </c>
      <c r="BI257" s="186">
        <f>IF(N257="nulová",J257,0)</f>
        <v>0</v>
      </c>
      <c r="BJ257" s="18" t="s">
        <v>80</v>
      </c>
      <c r="BK257" s="186">
        <f>ROUND(I257*H257,2)</f>
        <v>0</v>
      </c>
      <c r="BL257" s="18" t="s">
        <v>152</v>
      </c>
      <c r="BM257" s="185" t="s">
        <v>1503</v>
      </c>
    </row>
    <row r="258" spans="1:65" s="12" customFormat="1" ht="25.9" customHeight="1">
      <c r="B258" s="158"/>
      <c r="C258" s="159"/>
      <c r="D258" s="160" t="s">
        <v>71</v>
      </c>
      <c r="E258" s="161" t="s">
        <v>1504</v>
      </c>
      <c r="F258" s="161" t="s">
        <v>1505</v>
      </c>
      <c r="G258" s="159"/>
      <c r="H258" s="159"/>
      <c r="I258" s="162"/>
      <c r="J258" s="163">
        <f>BK258</f>
        <v>0</v>
      </c>
      <c r="K258" s="159"/>
      <c r="L258" s="164"/>
      <c r="M258" s="165"/>
      <c r="N258" s="166"/>
      <c r="O258" s="166"/>
      <c r="P258" s="167">
        <f>SUM(P259:P262)</f>
        <v>0</v>
      </c>
      <c r="Q258" s="166"/>
      <c r="R258" s="167">
        <f>SUM(R259:R262)</f>
        <v>0</v>
      </c>
      <c r="S258" s="166"/>
      <c r="T258" s="168">
        <f>SUM(T259:T262)</f>
        <v>0</v>
      </c>
      <c r="AR258" s="169" t="s">
        <v>80</v>
      </c>
      <c r="AT258" s="170" t="s">
        <v>71</v>
      </c>
      <c r="AU258" s="170" t="s">
        <v>72</v>
      </c>
      <c r="AY258" s="169" t="s">
        <v>145</v>
      </c>
      <c r="BK258" s="171">
        <f>SUM(BK259:BK262)</f>
        <v>0</v>
      </c>
    </row>
    <row r="259" spans="1:65" s="2" customFormat="1" ht="16.5" customHeight="1">
      <c r="A259" s="35"/>
      <c r="B259" s="36"/>
      <c r="C259" s="174" t="s">
        <v>1254</v>
      </c>
      <c r="D259" s="174" t="s">
        <v>148</v>
      </c>
      <c r="E259" s="175" t="s">
        <v>1506</v>
      </c>
      <c r="F259" s="176" t="s">
        <v>1507</v>
      </c>
      <c r="G259" s="177" t="s">
        <v>151</v>
      </c>
      <c r="H259" s="178">
        <v>1</v>
      </c>
      <c r="I259" s="179"/>
      <c r="J259" s="180">
        <f>ROUND(I259*H259,2)</f>
        <v>0</v>
      </c>
      <c r="K259" s="176" t="s">
        <v>19</v>
      </c>
      <c r="L259" s="40"/>
      <c r="M259" s="181" t="s">
        <v>19</v>
      </c>
      <c r="N259" s="182" t="s">
        <v>43</v>
      </c>
      <c r="O259" s="65"/>
      <c r="P259" s="183">
        <f>O259*H259</f>
        <v>0</v>
      </c>
      <c r="Q259" s="183">
        <v>0</v>
      </c>
      <c r="R259" s="183">
        <f>Q259*H259</f>
        <v>0</v>
      </c>
      <c r="S259" s="183">
        <v>0</v>
      </c>
      <c r="T259" s="184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85" t="s">
        <v>152</v>
      </c>
      <c r="AT259" s="185" t="s">
        <v>148</v>
      </c>
      <c r="AU259" s="185" t="s">
        <v>80</v>
      </c>
      <c r="AY259" s="18" t="s">
        <v>145</v>
      </c>
      <c r="BE259" s="186">
        <f>IF(N259="základní",J259,0)</f>
        <v>0</v>
      </c>
      <c r="BF259" s="186">
        <f>IF(N259="snížená",J259,0)</f>
        <v>0</v>
      </c>
      <c r="BG259" s="186">
        <f>IF(N259="zákl. přenesená",J259,0)</f>
        <v>0</v>
      </c>
      <c r="BH259" s="186">
        <f>IF(N259="sníž. přenesená",J259,0)</f>
        <v>0</v>
      </c>
      <c r="BI259" s="186">
        <f>IF(N259="nulová",J259,0)</f>
        <v>0</v>
      </c>
      <c r="BJ259" s="18" t="s">
        <v>80</v>
      </c>
      <c r="BK259" s="186">
        <f>ROUND(I259*H259,2)</f>
        <v>0</v>
      </c>
      <c r="BL259" s="18" t="s">
        <v>152</v>
      </c>
      <c r="BM259" s="185" t="s">
        <v>1508</v>
      </c>
    </row>
    <row r="260" spans="1:65" s="2" customFormat="1" ht="16.5" customHeight="1">
      <c r="A260" s="35"/>
      <c r="B260" s="36"/>
      <c r="C260" s="174" t="s">
        <v>1261</v>
      </c>
      <c r="D260" s="174" t="s">
        <v>148</v>
      </c>
      <c r="E260" s="175" t="s">
        <v>1509</v>
      </c>
      <c r="F260" s="176" t="s">
        <v>1510</v>
      </c>
      <c r="G260" s="177" t="s">
        <v>151</v>
      </c>
      <c r="H260" s="178">
        <v>1</v>
      </c>
      <c r="I260" s="179"/>
      <c r="J260" s="180">
        <f>ROUND(I260*H260,2)</f>
        <v>0</v>
      </c>
      <c r="K260" s="176" t="s">
        <v>19</v>
      </c>
      <c r="L260" s="40"/>
      <c r="M260" s="181" t="s">
        <v>19</v>
      </c>
      <c r="N260" s="182" t="s">
        <v>43</v>
      </c>
      <c r="O260" s="65"/>
      <c r="P260" s="183">
        <f>O260*H260</f>
        <v>0</v>
      </c>
      <c r="Q260" s="183">
        <v>0</v>
      </c>
      <c r="R260" s="183">
        <f>Q260*H260</f>
        <v>0</v>
      </c>
      <c r="S260" s="183">
        <v>0</v>
      </c>
      <c r="T260" s="184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85" t="s">
        <v>152</v>
      </c>
      <c r="AT260" s="185" t="s">
        <v>148</v>
      </c>
      <c r="AU260" s="185" t="s">
        <v>80</v>
      </c>
      <c r="AY260" s="18" t="s">
        <v>145</v>
      </c>
      <c r="BE260" s="186">
        <f>IF(N260="základní",J260,0)</f>
        <v>0</v>
      </c>
      <c r="BF260" s="186">
        <f>IF(N260="snížená",J260,0)</f>
        <v>0</v>
      </c>
      <c r="BG260" s="186">
        <f>IF(N260="zákl. přenesená",J260,0)</f>
        <v>0</v>
      </c>
      <c r="BH260" s="186">
        <f>IF(N260="sníž. přenesená",J260,0)</f>
        <v>0</v>
      </c>
      <c r="BI260" s="186">
        <f>IF(N260="nulová",J260,0)</f>
        <v>0</v>
      </c>
      <c r="BJ260" s="18" t="s">
        <v>80</v>
      </c>
      <c r="BK260" s="186">
        <f>ROUND(I260*H260,2)</f>
        <v>0</v>
      </c>
      <c r="BL260" s="18" t="s">
        <v>152</v>
      </c>
      <c r="BM260" s="185" t="s">
        <v>1511</v>
      </c>
    </row>
    <row r="261" spans="1:65" s="2" customFormat="1" ht="16.5" customHeight="1">
      <c r="A261" s="35"/>
      <c r="B261" s="36"/>
      <c r="C261" s="174" t="s">
        <v>1512</v>
      </c>
      <c r="D261" s="174" t="s">
        <v>148</v>
      </c>
      <c r="E261" s="175" t="s">
        <v>1513</v>
      </c>
      <c r="F261" s="176" t="s">
        <v>1514</v>
      </c>
      <c r="G261" s="177" t="s">
        <v>151</v>
      </c>
      <c r="H261" s="178">
        <v>1</v>
      </c>
      <c r="I261" s="179"/>
      <c r="J261" s="180">
        <f>ROUND(I261*H261,2)</f>
        <v>0</v>
      </c>
      <c r="K261" s="176" t="s">
        <v>19</v>
      </c>
      <c r="L261" s="40"/>
      <c r="M261" s="181" t="s">
        <v>19</v>
      </c>
      <c r="N261" s="182" t="s">
        <v>43</v>
      </c>
      <c r="O261" s="65"/>
      <c r="P261" s="183">
        <f>O261*H261</f>
        <v>0</v>
      </c>
      <c r="Q261" s="183">
        <v>0</v>
      </c>
      <c r="R261" s="183">
        <f>Q261*H261</f>
        <v>0</v>
      </c>
      <c r="S261" s="183">
        <v>0</v>
      </c>
      <c r="T261" s="184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85" t="s">
        <v>152</v>
      </c>
      <c r="AT261" s="185" t="s">
        <v>148</v>
      </c>
      <c r="AU261" s="185" t="s">
        <v>80</v>
      </c>
      <c r="AY261" s="18" t="s">
        <v>145</v>
      </c>
      <c r="BE261" s="186">
        <f>IF(N261="základní",J261,0)</f>
        <v>0</v>
      </c>
      <c r="BF261" s="186">
        <f>IF(N261="snížená",J261,0)</f>
        <v>0</v>
      </c>
      <c r="BG261" s="186">
        <f>IF(N261="zákl. přenesená",J261,0)</f>
        <v>0</v>
      </c>
      <c r="BH261" s="186">
        <f>IF(N261="sníž. přenesená",J261,0)</f>
        <v>0</v>
      </c>
      <c r="BI261" s="186">
        <f>IF(N261="nulová",J261,0)</f>
        <v>0</v>
      </c>
      <c r="BJ261" s="18" t="s">
        <v>80</v>
      </c>
      <c r="BK261" s="186">
        <f>ROUND(I261*H261,2)</f>
        <v>0</v>
      </c>
      <c r="BL261" s="18" t="s">
        <v>152</v>
      </c>
      <c r="BM261" s="185" t="s">
        <v>1515</v>
      </c>
    </row>
    <row r="262" spans="1:65" s="2" customFormat="1" ht="16.5" customHeight="1">
      <c r="A262" s="35"/>
      <c r="B262" s="36"/>
      <c r="C262" s="174" t="s">
        <v>1382</v>
      </c>
      <c r="D262" s="174" t="s">
        <v>148</v>
      </c>
      <c r="E262" s="175" t="s">
        <v>1516</v>
      </c>
      <c r="F262" s="176" t="s">
        <v>1517</v>
      </c>
      <c r="G262" s="177" t="s">
        <v>151</v>
      </c>
      <c r="H262" s="178">
        <v>1</v>
      </c>
      <c r="I262" s="179"/>
      <c r="J262" s="180">
        <f>ROUND(I262*H262,2)</f>
        <v>0</v>
      </c>
      <c r="K262" s="176" t="s">
        <v>19</v>
      </c>
      <c r="L262" s="40"/>
      <c r="M262" s="181" t="s">
        <v>19</v>
      </c>
      <c r="N262" s="182" t="s">
        <v>43</v>
      </c>
      <c r="O262" s="65"/>
      <c r="P262" s="183">
        <f>O262*H262</f>
        <v>0</v>
      </c>
      <c r="Q262" s="183">
        <v>0</v>
      </c>
      <c r="R262" s="183">
        <f>Q262*H262</f>
        <v>0</v>
      </c>
      <c r="S262" s="183">
        <v>0</v>
      </c>
      <c r="T262" s="184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85" t="s">
        <v>152</v>
      </c>
      <c r="AT262" s="185" t="s">
        <v>148</v>
      </c>
      <c r="AU262" s="185" t="s">
        <v>80</v>
      </c>
      <c r="AY262" s="18" t="s">
        <v>145</v>
      </c>
      <c r="BE262" s="186">
        <f>IF(N262="základní",J262,0)</f>
        <v>0</v>
      </c>
      <c r="BF262" s="186">
        <f>IF(N262="snížená",J262,0)</f>
        <v>0</v>
      </c>
      <c r="BG262" s="186">
        <f>IF(N262="zákl. přenesená",J262,0)</f>
        <v>0</v>
      </c>
      <c r="BH262" s="186">
        <f>IF(N262="sníž. přenesená",J262,0)</f>
        <v>0</v>
      </c>
      <c r="BI262" s="186">
        <f>IF(N262="nulová",J262,0)</f>
        <v>0</v>
      </c>
      <c r="BJ262" s="18" t="s">
        <v>80</v>
      </c>
      <c r="BK262" s="186">
        <f>ROUND(I262*H262,2)</f>
        <v>0</v>
      </c>
      <c r="BL262" s="18" t="s">
        <v>152</v>
      </c>
      <c r="BM262" s="185" t="s">
        <v>1518</v>
      </c>
    </row>
    <row r="263" spans="1:65" s="12" customFormat="1" ht="25.9" customHeight="1">
      <c r="B263" s="158"/>
      <c r="C263" s="159"/>
      <c r="D263" s="160" t="s">
        <v>71</v>
      </c>
      <c r="E263" s="161" t="s">
        <v>1259</v>
      </c>
      <c r="F263" s="161" t="s">
        <v>1260</v>
      </c>
      <c r="G263" s="159"/>
      <c r="H263" s="159"/>
      <c r="I263" s="162"/>
      <c r="J263" s="163">
        <f>BK263</f>
        <v>0</v>
      </c>
      <c r="K263" s="159"/>
      <c r="L263" s="164"/>
      <c r="M263" s="165"/>
      <c r="N263" s="166"/>
      <c r="O263" s="166"/>
      <c r="P263" s="167">
        <f>SUM(P264:P300)</f>
        <v>0</v>
      </c>
      <c r="Q263" s="166"/>
      <c r="R263" s="167">
        <f>SUM(R264:R300)</f>
        <v>0</v>
      </c>
      <c r="S263" s="166"/>
      <c r="T263" s="168">
        <f>SUM(T264:T300)</f>
        <v>0</v>
      </c>
      <c r="AR263" s="169" t="s">
        <v>152</v>
      </c>
      <c r="AT263" s="170" t="s">
        <v>71</v>
      </c>
      <c r="AU263" s="170" t="s">
        <v>72</v>
      </c>
      <c r="AY263" s="169" t="s">
        <v>145</v>
      </c>
      <c r="BK263" s="171">
        <f>SUM(BK264:BK300)</f>
        <v>0</v>
      </c>
    </row>
    <row r="264" spans="1:65" s="2" customFormat="1" ht="16.5" customHeight="1">
      <c r="A264" s="35"/>
      <c r="B264" s="36"/>
      <c r="C264" s="174" t="s">
        <v>1519</v>
      </c>
      <c r="D264" s="174" t="s">
        <v>148</v>
      </c>
      <c r="E264" s="175" t="s">
        <v>1520</v>
      </c>
      <c r="F264" s="176" t="s">
        <v>1521</v>
      </c>
      <c r="G264" s="177" t="s">
        <v>949</v>
      </c>
      <c r="H264" s="178">
        <v>1</v>
      </c>
      <c r="I264" s="179"/>
      <c r="J264" s="180">
        <f>ROUND(I264*H264,2)</f>
        <v>0</v>
      </c>
      <c r="K264" s="176" t="s">
        <v>19</v>
      </c>
      <c r="L264" s="40"/>
      <c r="M264" s="181" t="s">
        <v>19</v>
      </c>
      <c r="N264" s="182" t="s">
        <v>43</v>
      </c>
      <c r="O264" s="65"/>
      <c r="P264" s="183">
        <f>O264*H264</f>
        <v>0</v>
      </c>
      <c r="Q264" s="183">
        <v>0</v>
      </c>
      <c r="R264" s="183">
        <f>Q264*H264</f>
        <v>0</v>
      </c>
      <c r="S264" s="183">
        <v>0</v>
      </c>
      <c r="T264" s="184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85" t="s">
        <v>1264</v>
      </c>
      <c r="AT264" s="185" t="s">
        <v>148</v>
      </c>
      <c r="AU264" s="185" t="s">
        <v>80</v>
      </c>
      <c r="AY264" s="18" t="s">
        <v>145</v>
      </c>
      <c r="BE264" s="186">
        <f>IF(N264="základní",J264,0)</f>
        <v>0</v>
      </c>
      <c r="BF264" s="186">
        <f>IF(N264="snížená",J264,0)</f>
        <v>0</v>
      </c>
      <c r="BG264" s="186">
        <f>IF(N264="zákl. přenesená",J264,0)</f>
        <v>0</v>
      </c>
      <c r="BH264" s="186">
        <f>IF(N264="sníž. přenesená",J264,0)</f>
        <v>0</v>
      </c>
      <c r="BI264" s="186">
        <f>IF(N264="nulová",J264,0)</f>
        <v>0</v>
      </c>
      <c r="BJ264" s="18" t="s">
        <v>80</v>
      </c>
      <c r="BK264" s="186">
        <f>ROUND(I264*H264,2)</f>
        <v>0</v>
      </c>
      <c r="BL264" s="18" t="s">
        <v>1264</v>
      </c>
      <c r="BM264" s="185" t="s">
        <v>1522</v>
      </c>
    </row>
    <row r="265" spans="1:65" s="2" customFormat="1" ht="16.5" customHeight="1">
      <c r="A265" s="35"/>
      <c r="B265" s="36"/>
      <c r="C265" s="174" t="s">
        <v>1383</v>
      </c>
      <c r="D265" s="174" t="s">
        <v>148</v>
      </c>
      <c r="E265" s="175" t="s">
        <v>1523</v>
      </c>
      <c r="F265" s="176" t="s">
        <v>1524</v>
      </c>
      <c r="G265" s="177" t="s">
        <v>949</v>
      </c>
      <c r="H265" s="178">
        <v>2</v>
      </c>
      <c r="I265" s="179"/>
      <c r="J265" s="180">
        <f>ROUND(I265*H265,2)</f>
        <v>0</v>
      </c>
      <c r="K265" s="176" t="s">
        <v>19</v>
      </c>
      <c r="L265" s="40"/>
      <c r="M265" s="181" t="s">
        <v>19</v>
      </c>
      <c r="N265" s="182" t="s">
        <v>43</v>
      </c>
      <c r="O265" s="65"/>
      <c r="P265" s="183">
        <f>O265*H265</f>
        <v>0</v>
      </c>
      <c r="Q265" s="183">
        <v>0</v>
      </c>
      <c r="R265" s="183">
        <f>Q265*H265</f>
        <v>0</v>
      </c>
      <c r="S265" s="183">
        <v>0</v>
      </c>
      <c r="T265" s="184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85" t="s">
        <v>1264</v>
      </c>
      <c r="AT265" s="185" t="s">
        <v>148</v>
      </c>
      <c r="AU265" s="185" t="s">
        <v>80</v>
      </c>
      <c r="AY265" s="18" t="s">
        <v>145</v>
      </c>
      <c r="BE265" s="186">
        <f>IF(N265="základní",J265,0)</f>
        <v>0</v>
      </c>
      <c r="BF265" s="186">
        <f>IF(N265="snížená",J265,0)</f>
        <v>0</v>
      </c>
      <c r="BG265" s="186">
        <f>IF(N265="zákl. přenesená",J265,0)</f>
        <v>0</v>
      </c>
      <c r="BH265" s="186">
        <f>IF(N265="sníž. přenesená",J265,0)</f>
        <v>0</v>
      </c>
      <c r="BI265" s="186">
        <f>IF(N265="nulová",J265,0)</f>
        <v>0</v>
      </c>
      <c r="BJ265" s="18" t="s">
        <v>80</v>
      </c>
      <c r="BK265" s="186">
        <f>ROUND(I265*H265,2)</f>
        <v>0</v>
      </c>
      <c r="BL265" s="18" t="s">
        <v>1264</v>
      </c>
      <c r="BM265" s="185" t="s">
        <v>1525</v>
      </c>
    </row>
    <row r="266" spans="1:65" s="14" customFormat="1" ht="11.25">
      <c r="B266" s="204"/>
      <c r="C266" s="205"/>
      <c r="D266" s="194" t="s">
        <v>161</v>
      </c>
      <c r="E266" s="206" t="s">
        <v>19</v>
      </c>
      <c r="F266" s="207" t="s">
        <v>174</v>
      </c>
      <c r="G266" s="205"/>
      <c r="H266" s="206" t="s">
        <v>19</v>
      </c>
      <c r="I266" s="208"/>
      <c r="J266" s="205"/>
      <c r="K266" s="205"/>
      <c r="L266" s="209"/>
      <c r="M266" s="210"/>
      <c r="N266" s="211"/>
      <c r="O266" s="211"/>
      <c r="P266" s="211"/>
      <c r="Q266" s="211"/>
      <c r="R266" s="211"/>
      <c r="S266" s="211"/>
      <c r="T266" s="212"/>
      <c r="AT266" s="213" t="s">
        <v>161</v>
      </c>
      <c r="AU266" s="213" t="s">
        <v>80</v>
      </c>
      <c r="AV266" s="14" t="s">
        <v>80</v>
      </c>
      <c r="AW266" s="14" t="s">
        <v>33</v>
      </c>
      <c r="AX266" s="14" t="s">
        <v>72</v>
      </c>
      <c r="AY266" s="213" t="s">
        <v>145</v>
      </c>
    </row>
    <row r="267" spans="1:65" s="13" customFormat="1" ht="11.25">
      <c r="B267" s="192"/>
      <c r="C267" s="193"/>
      <c r="D267" s="194" t="s">
        <v>161</v>
      </c>
      <c r="E267" s="195" t="s">
        <v>19</v>
      </c>
      <c r="F267" s="196" t="s">
        <v>82</v>
      </c>
      <c r="G267" s="193"/>
      <c r="H267" s="197">
        <v>2</v>
      </c>
      <c r="I267" s="198"/>
      <c r="J267" s="193"/>
      <c r="K267" s="193"/>
      <c r="L267" s="199"/>
      <c r="M267" s="200"/>
      <c r="N267" s="201"/>
      <c r="O267" s="201"/>
      <c r="P267" s="201"/>
      <c r="Q267" s="201"/>
      <c r="R267" s="201"/>
      <c r="S267" s="201"/>
      <c r="T267" s="202"/>
      <c r="AT267" s="203" t="s">
        <v>161</v>
      </c>
      <c r="AU267" s="203" t="s">
        <v>80</v>
      </c>
      <c r="AV267" s="13" t="s">
        <v>82</v>
      </c>
      <c r="AW267" s="13" t="s">
        <v>33</v>
      </c>
      <c r="AX267" s="13" t="s">
        <v>80</v>
      </c>
      <c r="AY267" s="203" t="s">
        <v>145</v>
      </c>
    </row>
    <row r="268" spans="1:65" s="2" customFormat="1" ht="16.5" customHeight="1">
      <c r="A268" s="35"/>
      <c r="B268" s="36"/>
      <c r="C268" s="174" t="s">
        <v>1526</v>
      </c>
      <c r="D268" s="174" t="s">
        <v>148</v>
      </c>
      <c r="E268" s="175" t="s">
        <v>1527</v>
      </c>
      <c r="F268" s="176" t="s">
        <v>1528</v>
      </c>
      <c r="G268" s="177" t="s">
        <v>949</v>
      </c>
      <c r="H268" s="178">
        <v>1</v>
      </c>
      <c r="I268" s="179"/>
      <c r="J268" s="180">
        <f>ROUND(I268*H268,2)</f>
        <v>0</v>
      </c>
      <c r="K268" s="176" t="s">
        <v>19</v>
      </c>
      <c r="L268" s="40"/>
      <c r="M268" s="181" t="s">
        <v>19</v>
      </c>
      <c r="N268" s="182" t="s">
        <v>43</v>
      </c>
      <c r="O268" s="65"/>
      <c r="P268" s="183">
        <f>O268*H268</f>
        <v>0</v>
      </c>
      <c r="Q268" s="183">
        <v>0</v>
      </c>
      <c r="R268" s="183">
        <f>Q268*H268</f>
        <v>0</v>
      </c>
      <c r="S268" s="183">
        <v>0</v>
      </c>
      <c r="T268" s="184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85" t="s">
        <v>1264</v>
      </c>
      <c r="AT268" s="185" t="s">
        <v>148</v>
      </c>
      <c r="AU268" s="185" t="s">
        <v>80</v>
      </c>
      <c r="AY268" s="18" t="s">
        <v>145</v>
      </c>
      <c r="BE268" s="186">
        <f>IF(N268="základní",J268,0)</f>
        <v>0</v>
      </c>
      <c r="BF268" s="186">
        <f>IF(N268="snížená",J268,0)</f>
        <v>0</v>
      </c>
      <c r="BG268" s="186">
        <f>IF(N268="zákl. přenesená",J268,0)</f>
        <v>0</v>
      </c>
      <c r="BH268" s="186">
        <f>IF(N268="sníž. přenesená",J268,0)</f>
        <v>0</v>
      </c>
      <c r="BI268" s="186">
        <f>IF(N268="nulová",J268,0)</f>
        <v>0</v>
      </c>
      <c r="BJ268" s="18" t="s">
        <v>80</v>
      </c>
      <c r="BK268" s="186">
        <f>ROUND(I268*H268,2)</f>
        <v>0</v>
      </c>
      <c r="BL268" s="18" t="s">
        <v>1264</v>
      </c>
      <c r="BM268" s="185" t="s">
        <v>1529</v>
      </c>
    </row>
    <row r="269" spans="1:65" s="14" customFormat="1" ht="11.25">
      <c r="B269" s="204"/>
      <c r="C269" s="205"/>
      <c r="D269" s="194" t="s">
        <v>161</v>
      </c>
      <c r="E269" s="206" t="s">
        <v>19</v>
      </c>
      <c r="F269" s="207" t="s">
        <v>174</v>
      </c>
      <c r="G269" s="205"/>
      <c r="H269" s="206" t="s">
        <v>19</v>
      </c>
      <c r="I269" s="208"/>
      <c r="J269" s="205"/>
      <c r="K269" s="205"/>
      <c r="L269" s="209"/>
      <c r="M269" s="210"/>
      <c r="N269" s="211"/>
      <c r="O269" s="211"/>
      <c r="P269" s="211"/>
      <c r="Q269" s="211"/>
      <c r="R269" s="211"/>
      <c r="S269" s="211"/>
      <c r="T269" s="212"/>
      <c r="AT269" s="213" t="s">
        <v>161</v>
      </c>
      <c r="AU269" s="213" t="s">
        <v>80</v>
      </c>
      <c r="AV269" s="14" t="s">
        <v>80</v>
      </c>
      <c r="AW269" s="14" t="s">
        <v>33</v>
      </c>
      <c r="AX269" s="14" t="s">
        <v>72</v>
      </c>
      <c r="AY269" s="213" t="s">
        <v>145</v>
      </c>
    </row>
    <row r="270" spans="1:65" s="13" customFormat="1" ht="11.25">
      <c r="B270" s="192"/>
      <c r="C270" s="193"/>
      <c r="D270" s="194" t="s">
        <v>161</v>
      </c>
      <c r="E270" s="195" t="s">
        <v>19</v>
      </c>
      <c r="F270" s="196" t="s">
        <v>80</v>
      </c>
      <c r="G270" s="193"/>
      <c r="H270" s="197">
        <v>1</v>
      </c>
      <c r="I270" s="198"/>
      <c r="J270" s="193"/>
      <c r="K270" s="193"/>
      <c r="L270" s="199"/>
      <c r="M270" s="200"/>
      <c r="N270" s="201"/>
      <c r="O270" s="201"/>
      <c r="P270" s="201"/>
      <c r="Q270" s="201"/>
      <c r="R270" s="201"/>
      <c r="S270" s="201"/>
      <c r="T270" s="202"/>
      <c r="AT270" s="203" t="s">
        <v>161</v>
      </c>
      <c r="AU270" s="203" t="s">
        <v>80</v>
      </c>
      <c r="AV270" s="13" t="s">
        <v>82</v>
      </c>
      <c r="AW270" s="13" t="s">
        <v>33</v>
      </c>
      <c r="AX270" s="13" t="s">
        <v>80</v>
      </c>
      <c r="AY270" s="203" t="s">
        <v>145</v>
      </c>
    </row>
    <row r="271" spans="1:65" s="2" customFormat="1" ht="16.5" customHeight="1">
      <c r="A271" s="35"/>
      <c r="B271" s="36"/>
      <c r="C271" s="174" t="s">
        <v>1384</v>
      </c>
      <c r="D271" s="174" t="s">
        <v>148</v>
      </c>
      <c r="E271" s="175" t="s">
        <v>1530</v>
      </c>
      <c r="F271" s="176" t="s">
        <v>1531</v>
      </c>
      <c r="G271" s="177" t="s">
        <v>949</v>
      </c>
      <c r="H271" s="178">
        <v>5</v>
      </c>
      <c r="I271" s="179"/>
      <c r="J271" s="180">
        <f>ROUND(I271*H271,2)</f>
        <v>0</v>
      </c>
      <c r="K271" s="176" t="s">
        <v>19</v>
      </c>
      <c r="L271" s="40"/>
      <c r="M271" s="181" t="s">
        <v>19</v>
      </c>
      <c r="N271" s="182" t="s">
        <v>43</v>
      </c>
      <c r="O271" s="65"/>
      <c r="P271" s="183">
        <f>O271*H271</f>
        <v>0</v>
      </c>
      <c r="Q271" s="183">
        <v>0</v>
      </c>
      <c r="R271" s="183">
        <f>Q271*H271</f>
        <v>0</v>
      </c>
      <c r="S271" s="183">
        <v>0</v>
      </c>
      <c r="T271" s="184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85" t="s">
        <v>1264</v>
      </c>
      <c r="AT271" s="185" t="s">
        <v>148</v>
      </c>
      <c r="AU271" s="185" t="s">
        <v>80</v>
      </c>
      <c r="AY271" s="18" t="s">
        <v>145</v>
      </c>
      <c r="BE271" s="186">
        <f>IF(N271="základní",J271,0)</f>
        <v>0</v>
      </c>
      <c r="BF271" s="186">
        <f>IF(N271="snížená",J271,0)</f>
        <v>0</v>
      </c>
      <c r="BG271" s="186">
        <f>IF(N271="zákl. přenesená",J271,0)</f>
        <v>0</v>
      </c>
      <c r="BH271" s="186">
        <f>IF(N271="sníž. přenesená",J271,0)</f>
        <v>0</v>
      </c>
      <c r="BI271" s="186">
        <f>IF(N271="nulová",J271,0)</f>
        <v>0</v>
      </c>
      <c r="BJ271" s="18" t="s">
        <v>80</v>
      </c>
      <c r="BK271" s="186">
        <f>ROUND(I271*H271,2)</f>
        <v>0</v>
      </c>
      <c r="BL271" s="18" t="s">
        <v>1264</v>
      </c>
      <c r="BM271" s="185" t="s">
        <v>1532</v>
      </c>
    </row>
    <row r="272" spans="1:65" s="14" customFormat="1" ht="11.25">
      <c r="B272" s="204"/>
      <c r="C272" s="205"/>
      <c r="D272" s="194" t="s">
        <v>161</v>
      </c>
      <c r="E272" s="206" t="s">
        <v>19</v>
      </c>
      <c r="F272" s="207" t="s">
        <v>244</v>
      </c>
      <c r="G272" s="205"/>
      <c r="H272" s="206" t="s">
        <v>19</v>
      </c>
      <c r="I272" s="208"/>
      <c r="J272" s="205"/>
      <c r="K272" s="205"/>
      <c r="L272" s="209"/>
      <c r="M272" s="210"/>
      <c r="N272" s="211"/>
      <c r="O272" s="211"/>
      <c r="P272" s="211"/>
      <c r="Q272" s="211"/>
      <c r="R272" s="211"/>
      <c r="S272" s="211"/>
      <c r="T272" s="212"/>
      <c r="AT272" s="213" t="s">
        <v>161</v>
      </c>
      <c r="AU272" s="213" t="s">
        <v>80</v>
      </c>
      <c r="AV272" s="14" t="s">
        <v>80</v>
      </c>
      <c r="AW272" s="14" t="s">
        <v>33</v>
      </c>
      <c r="AX272" s="14" t="s">
        <v>72</v>
      </c>
      <c r="AY272" s="213" t="s">
        <v>145</v>
      </c>
    </row>
    <row r="273" spans="1:65" s="13" customFormat="1" ht="11.25">
      <c r="B273" s="192"/>
      <c r="C273" s="193"/>
      <c r="D273" s="194" t="s">
        <v>161</v>
      </c>
      <c r="E273" s="195" t="s">
        <v>19</v>
      </c>
      <c r="F273" s="196" t="s">
        <v>1533</v>
      </c>
      <c r="G273" s="193"/>
      <c r="H273" s="197">
        <v>5</v>
      </c>
      <c r="I273" s="198"/>
      <c r="J273" s="193"/>
      <c r="K273" s="193"/>
      <c r="L273" s="199"/>
      <c r="M273" s="200"/>
      <c r="N273" s="201"/>
      <c r="O273" s="201"/>
      <c r="P273" s="201"/>
      <c r="Q273" s="201"/>
      <c r="R273" s="201"/>
      <c r="S273" s="201"/>
      <c r="T273" s="202"/>
      <c r="AT273" s="203" t="s">
        <v>161</v>
      </c>
      <c r="AU273" s="203" t="s">
        <v>80</v>
      </c>
      <c r="AV273" s="13" t="s">
        <v>82</v>
      </c>
      <c r="AW273" s="13" t="s">
        <v>33</v>
      </c>
      <c r="AX273" s="13" t="s">
        <v>80</v>
      </c>
      <c r="AY273" s="203" t="s">
        <v>145</v>
      </c>
    </row>
    <row r="274" spans="1:65" s="2" customFormat="1" ht="16.5" customHeight="1">
      <c r="A274" s="35"/>
      <c r="B274" s="36"/>
      <c r="C274" s="174" t="s">
        <v>1534</v>
      </c>
      <c r="D274" s="174" t="s">
        <v>148</v>
      </c>
      <c r="E274" s="175" t="s">
        <v>1535</v>
      </c>
      <c r="F274" s="176" t="s">
        <v>1536</v>
      </c>
      <c r="G274" s="177" t="s">
        <v>949</v>
      </c>
      <c r="H274" s="178">
        <v>1</v>
      </c>
      <c r="I274" s="179"/>
      <c r="J274" s="180">
        <f>ROUND(I274*H274,2)</f>
        <v>0</v>
      </c>
      <c r="K274" s="176" t="s">
        <v>19</v>
      </c>
      <c r="L274" s="40"/>
      <c r="M274" s="181" t="s">
        <v>19</v>
      </c>
      <c r="N274" s="182" t="s">
        <v>43</v>
      </c>
      <c r="O274" s="65"/>
      <c r="P274" s="183">
        <f>O274*H274</f>
        <v>0</v>
      </c>
      <c r="Q274" s="183">
        <v>0</v>
      </c>
      <c r="R274" s="183">
        <f>Q274*H274</f>
        <v>0</v>
      </c>
      <c r="S274" s="183">
        <v>0</v>
      </c>
      <c r="T274" s="184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85" t="s">
        <v>1264</v>
      </c>
      <c r="AT274" s="185" t="s">
        <v>148</v>
      </c>
      <c r="AU274" s="185" t="s">
        <v>80</v>
      </c>
      <c r="AY274" s="18" t="s">
        <v>145</v>
      </c>
      <c r="BE274" s="186">
        <f>IF(N274="základní",J274,0)</f>
        <v>0</v>
      </c>
      <c r="BF274" s="186">
        <f>IF(N274="snížená",J274,0)</f>
        <v>0</v>
      </c>
      <c r="BG274" s="186">
        <f>IF(N274="zákl. přenesená",J274,0)</f>
        <v>0</v>
      </c>
      <c r="BH274" s="186">
        <f>IF(N274="sníž. přenesená",J274,0)</f>
        <v>0</v>
      </c>
      <c r="BI274" s="186">
        <f>IF(N274="nulová",J274,0)</f>
        <v>0</v>
      </c>
      <c r="BJ274" s="18" t="s">
        <v>80</v>
      </c>
      <c r="BK274" s="186">
        <f>ROUND(I274*H274,2)</f>
        <v>0</v>
      </c>
      <c r="BL274" s="18" t="s">
        <v>1264</v>
      </c>
      <c r="BM274" s="185" t="s">
        <v>1537</v>
      </c>
    </row>
    <row r="275" spans="1:65" s="14" customFormat="1" ht="11.25">
      <c r="B275" s="204"/>
      <c r="C275" s="205"/>
      <c r="D275" s="194" t="s">
        <v>161</v>
      </c>
      <c r="E275" s="206" t="s">
        <v>19</v>
      </c>
      <c r="F275" s="207" t="s">
        <v>244</v>
      </c>
      <c r="G275" s="205"/>
      <c r="H275" s="206" t="s">
        <v>19</v>
      </c>
      <c r="I275" s="208"/>
      <c r="J275" s="205"/>
      <c r="K275" s="205"/>
      <c r="L275" s="209"/>
      <c r="M275" s="210"/>
      <c r="N275" s="211"/>
      <c r="O275" s="211"/>
      <c r="P275" s="211"/>
      <c r="Q275" s="211"/>
      <c r="R275" s="211"/>
      <c r="S275" s="211"/>
      <c r="T275" s="212"/>
      <c r="AT275" s="213" t="s">
        <v>161</v>
      </c>
      <c r="AU275" s="213" t="s">
        <v>80</v>
      </c>
      <c r="AV275" s="14" t="s">
        <v>80</v>
      </c>
      <c r="AW275" s="14" t="s">
        <v>33</v>
      </c>
      <c r="AX275" s="14" t="s">
        <v>72</v>
      </c>
      <c r="AY275" s="213" t="s">
        <v>145</v>
      </c>
    </row>
    <row r="276" spans="1:65" s="13" customFormat="1" ht="11.25">
      <c r="B276" s="192"/>
      <c r="C276" s="193"/>
      <c r="D276" s="194" t="s">
        <v>161</v>
      </c>
      <c r="E276" s="195" t="s">
        <v>19</v>
      </c>
      <c r="F276" s="196" t="s">
        <v>80</v>
      </c>
      <c r="G276" s="193"/>
      <c r="H276" s="197">
        <v>1</v>
      </c>
      <c r="I276" s="198"/>
      <c r="J276" s="193"/>
      <c r="K276" s="193"/>
      <c r="L276" s="199"/>
      <c r="M276" s="200"/>
      <c r="N276" s="201"/>
      <c r="O276" s="201"/>
      <c r="P276" s="201"/>
      <c r="Q276" s="201"/>
      <c r="R276" s="201"/>
      <c r="S276" s="201"/>
      <c r="T276" s="202"/>
      <c r="AT276" s="203" t="s">
        <v>161</v>
      </c>
      <c r="AU276" s="203" t="s">
        <v>80</v>
      </c>
      <c r="AV276" s="13" t="s">
        <v>82</v>
      </c>
      <c r="AW276" s="13" t="s">
        <v>33</v>
      </c>
      <c r="AX276" s="13" t="s">
        <v>80</v>
      </c>
      <c r="AY276" s="203" t="s">
        <v>145</v>
      </c>
    </row>
    <row r="277" spans="1:65" s="2" customFormat="1" ht="16.5" customHeight="1">
      <c r="A277" s="35"/>
      <c r="B277" s="36"/>
      <c r="C277" s="174" t="s">
        <v>1385</v>
      </c>
      <c r="D277" s="174" t="s">
        <v>148</v>
      </c>
      <c r="E277" s="175" t="s">
        <v>1538</v>
      </c>
      <c r="F277" s="176" t="s">
        <v>1539</v>
      </c>
      <c r="G277" s="177" t="s">
        <v>949</v>
      </c>
      <c r="H277" s="178">
        <v>1</v>
      </c>
      <c r="I277" s="179"/>
      <c r="J277" s="180">
        <f>ROUND(I277*H277,2)</f>
        <v>0</v>
      </c>
      <c r="K277" s="176" t="s">
        <v>19</v>
      </c>
      <c r="L277" s="40"/>
      <c r="M277" s="181" t="s">
        <v>19</v>
      </c>
      <c r="N277" s="182" t="s">
        <v>43</v>
      </c>
      <c r="O277" s="65"/>
      <c r="P277" s="183">
        <f>O277*H277</f>
        <v>0</v>
      </c>
      <c r="Q277" s="183">
        <v>0</v>
      </c>
      <c r="R277" s="183">
        <f>Q277*H277</f>
        <v>0</v>
      </c>
      <c r="S277" s="183">
        <v>0</v>
      </c>
      <c r="T277" s="184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85" t="s">
        <v>1264</v>
      </c>
      <c r="AT277" s="185" t="s">
        <v>148</v>
      </c>
      <c r="AU277" s="185" t="s">
        <v>80</v>
      </c>
      <c r="AY277" s="18" t="s">
        <v>145</v>
      </c>
      <c r="BE277" s="186">
        <f>IF(N277="základní",J277,0)</f>
        <v>0</v>
      </c>
      <c r="BF277" s="186">
        <f>IF(N277="snížená",J277,0)</f>
        <v>0</v>
      </c>
      <c r="BG277" s="186">
        <f>IF(N277="zákl. přenesená",J277,0)</f>
        <v>0</v>
      </c>
      <c r="BH277" s="186">
        <f>IF(N277="sníž. přenesená",J277,0)</f>
        <v>0</v>
      </c>
      <c r="BI277" s="186">
        <f>IF(N277="nulová",J277,0)</f>
        <v>0</v>
      </c>
      <c r="BJ277" s="18" t="s">
        <v>80</v>
      </c>
      <c r="BK277" s="186">
        <f>ROUND(I277*H277,2)</f>
        <v>0</v>
      </c>
      <c r="BL277" s="18" t="s">
        <v>1264</v>
      </c>
      <c r="BM277" s="185" t="s">
        <v>1540</v>
      </c>
    </row>
    <row r="278" spans="1:65" s="14" customFormat="1" ht="11.25">
      <c r="B278" s="204"/>
      <c r="C278" s="205"/>
      <c r="D278" s="194" t="s">
        <v>161</v>
      </c>
      <c r="E278" s="206" t="s">
        <v>19</v>
      </c>
      <c r="F278" s="207" t="s">
        <v>244</v>
      </c>
      <c r="G278" s="205"/>
      <c r="H278" s="206" t="s">
        <v>19</v>
      </c>
      <c r="I278" s="208"/>
      <c r="J278" s="205"/>
      <c r="K278" s="205"/>
      <c r="L278" s="209"/>
      <c r="M278" s="210"/>
      <c r="N278" s="211"/>
      <c r="O278" s="211"/>
      <c r="P278" s="211"/>
      <c r="Q278" s="211"/>
      <c r="R278" s="211"/>
      <c r="S278" s="211"/>
      <c r="T278" s="212"/>
      <c r="AT278" s="213" t="s">
        <v>161</v>
      </c>
      <c r="AU278" s="213" t="s">
        <v>80</v>
      </c>
      <c r="AV278" s="14" t="s">
        <v>80</v>
      </c>
      <c r="AW278" s="14" t="s">
        <v>33</v>
      </c>
      <c r="AX278" s="14" t="s">
        <v>72</v>
      </c>
      <c r="AY278" s="213" t="s">
        <v>145</v>
      </c>
    </row>
    <row r="279" spans="1:65" s="13" customFormat="1" ht="11.25">
      <c r="B279" s="192"/>
      <c r="C279" s="193"/>
      <c r="D279" s="194" t="s">
        <v>161</v>
      </c>
      <c r="E279" s="195" t="s">
        <v>19</v>
      </c>
      <c r="F279" s="196" t="s">
        <v>80</v>
      </c>
      <c r="G279" s="193"/>
      <c r="H279" s="197">
        <v>1</v>
      </c>
      <c r="I279" s="198"/>
      <c r="J279" s="193"/>
      <c r="K279" s="193"/>
      <c r="L279" s="199"/>
      <c r="M279" s="200"/>
      <c r="N279" s="201"/>
      <c r="O279" s="201"/>
      <c r="P279" s="201"/>
      <c r="Q279" s="201"/>
      <c r="R279" s="201"/>
      <c r="S279" s="201"/>
      <c r="T279" s="202"/>
      <c r="AT279" s="203" t="s">
        <v>161</v>
      </c>
      <c r="AU279" s="203" t="s">
        <v>80</v>
      </c>
      <c r="AV279" s="13" t="s">
        <v>82</v>
      </c>
      <c r="AW279" s="13" t="s">
        <v>33</v>
      </c>
      <c r="AX279" s="13" t="s">
        <v>80</v>
      </c>
      <c r="AY279" s="203" t="s">
        <v>145</v>
      </c>
    </row>
    <row r="280" spans="1:65" s="2" customFormat="1" ht="16.5" customHeight="1">
      <c r="A280" s="35"/>
      <c r="B280" s="36"/>
      <c r="C280" s="174" t="s">
        <v>1541</v>
      </c>
      <c r="D280" s="174" t="s">
        <v>148</v>
      </c>
      <c r="E280" s="175" t="s">
        <v>1542</v>
      </c>
      <c r="F280" s="176" t="s">
        <v>1543</v>
      </c>
      <c r="G280" s="177" t="s">
        <v>151</v>
      </c>
      <c r="H280" s="178">
        <v>1</v>
      </c>
      <c r="I280" s="179"/>
      <c r="J280" s="180">
        <f>ROUND(I280*H280,2)</f>
        <v>0</v>
      </c>
      <c r="K280" s="176" t="s">
        <v>19</v>
      </c>
      <c r="L280" s="40"/>
      <c r="M280" s="181" t="s">
        <v>19</v>
      </c>
      <c r="N280" s="182" t="s">
        <v>43</v>
      </c>
      <c r="O280" s="65"/>
      <c r="P280" s="183">
        <f>O280*H280</f>
        <v>0</v>
      </c>
      <c r="Q280" s="183">
        <v>0</v>
      </c>
      <c r="R280" s="183">
        <f>Q280*H280</f>
        <v>0</v>
      </c>
      <c r="S280" s="183">
        <v>0</v>
      </c>
      <c r="T280" s="184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85" t="s">
        <v>1264</v>
      </c>
      <c r="AT280" s="185" t="s">
        <v>148</v>
      </c>
      <c r="AU280" s="185" t="s">
        <v>80</v>
      </c>
      <c r="AY280" s="18" t="s">
        <v>145</v>
      </c>
      <c r="BE280" s="186">
        <f>IF(N280="základní",J280,0)</f>
        <v>0</v>
      </c>
      <c r="BF280" s="186">
        <f>IF(N280="snížená",J280,0)</f>
        <v>0</v>
      </c>
      <c r="BG280" s="186">
        <f>IF(N280="zákl. přenesená",J280,0)</f>
        <v>0</v>
      </c>
      <c r="BH280" s="186">
        <f>IF(N280="sníž. přenesená",J280,0)</f>
        <v>0</v>
      </c>
      <c r="BI280" s="186">
        <f>IF(N280="nulová",J280,0)</f>
        <v>0</v>
      </c>
      <c r="BJ280" s="18" t="s">
        <v>80</v>
      </c>
      <c r="BK280" s="186">
        <f>ROUND(I280*H280,2)</f>
        <v>0</v>
      </c>
      <c r="BL280" s="18" t="s">
        <v>1264</v>
      </c>
      <c r="BM280" s="185" t="s">
        <v>1544</v>
      </c>
    </row>
    <row r="281" spans="1:65" s="14" customFormat="1" ht="11.25">
      <c r="B281" s="204"/>
      <c r="C281" s="205"/>
      <c r="D281" s="194" t="s">
        <v>161</v>
      </c>
      <c r="E281" s="206" t="s">
        <v>19</v>
      </c>
      <c r="F281" s="207" t="s">
        <v>1135</v>
      </c>
      <c r="G281" s="205"/>
      <c r="H281" s="206" t="s">
        <v>19</v>
      </c>
      <c r="I281" s="208"/>
      <c r="J281" s="205"/>
      <c r="K281" s="205"/>
      <c r="L281" s="209"/>
      <c r="M281" s="210"/>
      <c r="N281" s="211"/>
      <c r="O281" s="211"/>
      <c r="P281" s="211"/>
      <c r="Q281" s="211"/>
      <c r="R281" s="211"/>
      <c r="S281" s="211"/>
      <c r="T281" s="212"/>
      <c r="AT281" s="213" t="s">
        <v>161</v>
      </c>
      <c r="AU281" s="213" t="s">
        <v>80</v>
      </c>
      <c r="AV281" s="14" t="s">
        <v>80</v>
      </c>
      <c r="AW281" s="14" t="s">
        <v>33</v>
      </c>
      <c r="AX281" s="14" t="s">
        <v>72</v>
      </c>
      <c r="AY281" s="213" t="s">
        <v>145</v>
      </c>
    </row>
    <row r="282" spans="1:65" s="13" customFormat="1" ht="11.25">
      <c r="B282" s="192"/>
      <c r="C282" s="193"/>
      <c r="D282" s="194" t="s">
        <v>161</v>
      </c>
      <c r="E282" s="195" t="s">
        <v>19</v>
      </c>
      <c r="F282" s="196" t="s">
        <v>80</v>
      </c>
      <c r="G282" s="193"/>
      <c r="H282" s="197">
        <v>1</v>
      </c>
      <c r="I282" s="198"/>
      <c r="J282" s="193"/>
      <c r="K282" s="193"/>
      <c r="L282" s="199"/>
      <c r="M282" s="200"/>
      <c r="N282" s="201"/>
      <c r="O282" s="201"/>
      <c r="P282" s="201"/>
      <c r="Q282" s="201"/>
      <c r="R282" s="201"/>
      <c r="S282" s="201"/>
      <c r="T282" s="202"/>
      <c r="AT282" s="203" t="s">
        <v>161</v>
      </c>
      <c r="AU282" s="203" t="s">
        <v>80</v>
      </c>
      <c r="AV282" s="13" t="s">
        <v>82</v>
      </c>
      <c r="AW282" s="13" t="s">
        <v>33</v>
      </c>
      <c r="AX282" s="13" t="s">
        <v>80</v>
      </c>
      <c r="AY282" s="203" t="s">
        <v>145</v>
      </c>
    </row>
    <row r="283" spans="1:65" s="2" customFormat="1" ht="24.2" customHeight="1">
      <c r="A283" s="35"/>
      <c r="B283" s="36"/>
      <c r="C283" s="174" t="s">
        <v>1386</v>
      </c>
      <c r="D283" s="174" t="s">
        <v>148</v>
      </c>
      <c r="E283" s="175" t="s">
        <v>1545</v>
      </c>
      <c r="F283" s="176" t="s">
        <v>1546</v>
      </c>
      <c r="G283" s="177" t="s">
        <v>151</v>
      </c>
      <c r="H283" s="178">
        <v>1</v>
      </c>
      <c r="I283" s="179"/>
      <c r="J283" s="180">
        <f>ROUND(I283*H283,2)</f>
        <v>0</v>
      </c>
      <c r="K283" s="176" t="s">
        <v>19</v>
      </c>
      <c r="L283" s="40"/>
      <c r="M283" s="181" t="s">
        <v>19</v>
      </c>
      <c r="N283" s="182" t="s">
        <v>43</v>
      </c>
      <c r="O283" s="65"/>
      <c r="P283" s="183">
        <f>O283*H283</f>
        <v>0</v>
      </c>
      <c r="Q283" s="183">
        <v>0</v>
      </c>
      <c r="R283" s="183">
        <f>Q283*H283</f>
        <v>0</v>
      </c>
      <c r="S283" s="183">
        <v>0</v>
      </c>
      <c r="T283" s="184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85" t="s">
        <v>1264</v>
      </c>
      <c r="AT283" s="185" t="s">
        <v>148</v>
      </c>
      <c r="AU283" s="185" t="s">
        <v>80</v>
      </c>
      <c r="AY283" s="18" t="s">
        <v>145</v>
      </c>
      <c r="BE283" s="186">
        <f>IF(N283="základní",J283,0)</f>
        <v>0</v>
      </c>
      <c r="BF283" s="186">
        <f>IF(N283="snížená",J283,0)</f>
        <v>0</v>
      </c>
      <c r="BG283" s="186">
        <f>IF(N283="zákl. přenesená",J283,0)</f>
        <v>0</v>
      </c>
      <c r="BH283" s="186">
        <f>IF(N283="sníž. přenesená",J283,0)</f>
        <v>0</v>
      </c>
      <c r="BI283" s="186">
        <f>IF(N283="nulová",J283,0)</f>
        <v>0</v>
      </c>
      <c r="BJ283" s="18" t="s">
        <v>80</v>
      </c>
      <c r="BK283" s="186">
        <f>ROUND(I283*H283,2)</f>
        <v>0</v>
      </c>
      <c r="BL283" s="18" t="s">
        <v>1264</v>
      </c>
      <c r="BM283" s="185" t="s">
        <v>1547</v>
      </c>
    </row>
    <row r="284" spans="1:65" s="14" customFormat="1" ht="11.25">
      <c r="B284" s="204"/>
      <c r="C284" s="205"/>
      <c r="D284" s="194" t="s">
        <v>161</v>
      </c>
      <c r="E284" s="206" t="s">
        <v>19</v>
      </c>
      <c r="F284" s="207" t="s">
        <v>1135</v>
      </c>
      <c r="G284" s="205"/>
      <c r="H284" s="206" t="s">
        <v>19</v>
      </c>
      <c r="I284" s="208"/>
      <c r="J284" s="205"/>
      <c r="K284" s="205"/>
      <c r="L284" s="209"/>
      <c r="M284" s="210"/>
      <c r="N284" s="211"/>
      <c r="O284" s="211"/>
      <c r="P284" s="211"/>
      <c r="Q284" s="211"/>
      <c r="R284" s="211"/>
      <c r="S284" s="211"/>
      <c r="T284" s="212"/>
      <c r="AT284" s="213" t="s">
        <v>161</v>
      </c>
      <c r="AU284" s="213" t="s">
        <v>80</v>
      </c>
      <c r="AV284" s="14" t="s">
        <v>80</v>
      </c>
      <c r="AW284" s="14" t="s">
        <v>33</v>
      </c>
      <c r="AX284" s="14" t="s">
        <v>72</v>
      </c>
      <c r="AY284" s="213" t="s">
        <v>145</v>
      </c>
    </row>
    <row r="285" spans="1:65" s="13" customFormat="1" ht="11.25">
      <c r="B285" s="192"/>
      <c r="C285" s="193"/>
      <c r="D285" s="194" t="s">
        <v>161</v>
      </c>
      <c r="E285" s="195" t="s">
        <v>19</v>
      </c>
      <c r="F285" s="196" t="s">
        <v>80</v>
      </c>
      <c r="G285" s="193"/>
      <c r="H285" s="197">
        <v>1</v>
      </c>
      <c r="I285" s="198"/>
      <c r="J285" s="193"/>
      <c r="K285" s="193"/>
      <c r="L285" s="199"/>
      <c r="M285" s="200"/>
      <c r="N285" s="201"/>
      <c r="O285" s="201"/>
      <c r="P285" s="201"/>
      <c r="Q285" s="201"/>
      <c r="R285" s="201"/>
      <c r="S285" s="201"/>
      <c r="T285" s="202"/>
      <c r="AT285" s="203" t="s">
        <v>161</v>
      </c>
      <c r="AU285" s="203" t="s">
        <v>80</v>
      </c>
      <c r="AV285" s="13" t="s">
        <v>82</v>
      </c>
      <c r="AW285" s="13" t="s">
        <v>33</v>
      </c>
      <c r="AX285" s="13" t="s">
        <v>80</v>
      </c>
      <c r="AY285" s="203" t="s">
        <v>145</v>
      </c>
    </row>
    <row r="286" spans="1:65" s="2" customFormat="1" ht="16.5" customHeight="1">
      <c r="A286" s="35"/>
      <c r="B286" s="36"/>
      <c r="C286" s="174" t="s">
        <v>1548</v>
      </c>
      <c r="D286" s="174" t="s">
        <v>148</v>
      </c>
      <c r="E286" s="175" t="s">
        <v>1549</v>
      </c>
      <c r="F286" s="176" t="s">
        <v>1550</v>
      </c>
      <c r="G286" s="177" t="s">
        <v>151</v>
      </c>
      <c r="H286" s="178">
        <v>4</v>
      </c>
      <c r="I286" s="179"/>
      <c r="J286" s="180">
        <f>ROUND(I286*H286,2)</f>
        <v>0</v>
      </c>
      <c r="K286" s="176" t="s">
        <v>19</v>
      </c>
      <c r="L286" s="40"/>
      <c r="M286" s="181" t="s">
        <v>19</v>
      </c>
      <c r="N286" s="182" t="s">
        <v>43</v>
      </c>
      <c r="O286" s="65"/>
      <c r="P286" s="183">
        <f>O286*H286</f>
        <v>0</v>
      </c>
      <c r="Q286" s="183">
        <v>0</v>
      </c>
      <c r="R286" s="183">
        <f>Q286*H286</f>
        <v>0</v>
      </c>
      <c r="S286" s="183">
        <v>0</v>
      </c>
      <c r="T286" s="184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85" t="s">
        <v>1264</v>
      </c>
      <c r="AT286" s="185" t="s">
        <v>148</v>
      </c>
      <c r="AU286" s="185" t="s">
        <v>80</v>
      </c>
      <c r="AY286" s="18" t="s">
        <v>145</v>
      </c>
      <c r="BE286" s="186">
        <f>IF(N286="základní",J286,0)</f>
        <v>0</v>
      </c>
      <c r="BF286" s="186">
        <f>IF(N286="snížená",J286,0)</f>
        <v>0</v>
      </c>
      <c r="BG286" s="186">
        <f>IF(N286="zákl. přenesená",J286,0)</f>
        <v>0</v>
      </c>
      <c r="BH286" s="186">
        <f>IF(N286="sníž. přenesená",J286,0)</f>
        <v>0</v>
      </c>
      <c r="BI286" s="186">
        <f>IF(N286="nulová",J286,0)</f>
        <v>0</v>
      </c>
      <c r="BJ286" s="18" t="s">
        <v>80</v>
      </c>
      <c r="BK286" s="186">
        <f>ROUND(I286*H286,2)</f>
        <v>0</v>
      </c>
      <c r="BL286" s="18" t="s">
        <v>1264</v>
      </c>
      <c r="BM286" s="185" t="s">
        <v>1551</v>
      </c>
    </row>
    <row r="287" spans="1:65" s="14" customFormat="1" ht="11.25">
      <c r="B287" s="204"/>
      <c r="C287" s="205"/>
      <c r="D287" s="194" t="s">
        <v>161</v>
      </c>
      <c r="E287" s="206" t="s">
        <v>19</v>
      </c>
      <c r="F287" s="207" t="s">
        <v>639</v>
      </c>
      <c r="G287" s="205"/>
      <c r="H287" s="206" t="s">
        <v>19</v>
      </c>
      <c r="I287" s="208"/>
      <c r="J287" s="205"/>
      <c r="K287" s="205"/>
      <c r="L287" s="209"/>
      <c r="M287" s="210"/>
      <c r="N287" s="211"/>
      <c r="O287" s="211"/>
      <c r="P287" s="211"/>
      <c r="Q287" s="211"/>
      <c r="R287" s="211"/>
      <c r="S287" s="211"/>
      <c r="T287" s="212"/>
      <c r="AT287" s="213" t="s">
        <v>161</v>
      </c>
      <c r="AU287" s="213" t="s">
        <v>80</v>
      </c>
      <c r="AV287" s="14" t="s">
        <v>80</v>
      </c>
      <c r="AW287" s="14" t="s">
        <v>33</v>
      </c>
      <c r="AX287" s="14" t="s">
        <v>72</v>
      </c>
      <c r="AY287" s="213" t="s">
        <v>145</v>
      </c>
    </row>
    <row r="288" spans="1:65" s="13" customFormat="1" ht="11.25">
      <c r="B288" s="192"/>
      <c r="C288" s="193"/>
      <c r="D288" s="194" t="s">
        <v>161</v>
      </c>
      <c r="E288" s="195" t="s">
        <v>19</v>
      </c>
      <c r="F288" s="196" t="s">
        <v>82</v>
      </c>
      <c r="G288" s="193"/>
      <c r="H288" s="197">
        <v>2</v>
      </c>
      <c r="I288" s="198"/>
      <c r="J288" s="193"/>
      <c r="K288" s="193"/>
      <c r="L288" s="199"/>
      <c r="M288" s="200"/>
      <c r="N288" s="201"/>
      <c r="O288" s="201"/>
      <c r="P288" s="201"/>
      <c r="Q288" s="201"/>
      <c r="R288" s="201"/>
      <c r="S288" s="201"/>
      <c r="T288" s="202"/>
      <c r="AT288" s="203" t="s">
        <v>161</v>
      </c>
      <c r="AU288" s="203" t="s">
        <v>80</v>
      </c>
      <c r="AV288" s="13" t="s">
        <v>82</v>
      </c>
      <c r="AW288" s="13" t="s">
        <v>33</v>
      </c>
      <c r="AX288" s="13" t="s">
        <v>72</v>
      </c>
      <c r="AY288" s="203" t="s">
        <v>145</v>
      </c>
    </row>
    <row r="289" spans="1:65" s="14" customFormat="1" ht="11.25">
      <c r="B289" s="204"/>
      <c r="C289" s="205"/>
      <c r="D289" s="194" t="s">
        <v>161</v>
      </c>
      <c r="E289" s="206" t="s">
        <v>19</v>
      </c>
      <c r="F289" s="207" t="s">
        <v>170</v>
      </c>
      <c r="G289" s="205"/>
      <c r="H289" s="206" t="s">
        <v>19</v>
      </c>
      <c r="I289" s="208"/>
      <c r="J289" s="205"/>
      <c r="K289" s="205"/>
      <c r="L289" s="209"/>
      <c r="M289" s="210"/>
      <c r="N289" s="211"/>
      <c r="O289" s="211"/>
      <c r="P289" s="211"/>
      <c r="Q289" s="211"/>
      <c r="R289" s="211"/>
      <c r="S289" s="211"/>
      <c r="T289" s="212"/>
      <c r="AT289" s="213" t="s">
        <v>161</v>
      </c>
      <c r="AU289" s="213" t="s">
        <v>80</v>
      </c>
      <c r="AV289" s="14" t="s">
        <v>80</v>
      </c>
      <c r="AW289" s="14" t="s">
        <v>33</v>
      </c>
      <c r="AX289" s="14" t="s">
        <v>72</v>
      </c>
      <c r="AY289" s="213" t="s">
        <v>145</v>
      </c>
    </row>
    <row r="290" spans="1:65" s="13" customFormat="1" ht="11.25">
      <c r="B290" s="192"/>
      <c r="C290" s="193"/>
      <c r="D290" s="194" t="s">
        <v>161</v>
      </c>
      <c r="E290" s="195" t="s">
        <v>19</v>
      </c>
      <c r="F290" s="196" t="s">
        <v>82</v>
      </c>
      <c r="G290" s="193"/>
      <c r="H290" s="197">
        <v>2</v>
      </c>
      <c r="I290" s="198"/>
      <c r="J290" s="193"/>
      <c r="K290" s="193"/>
      <c r="L290" s="199"/>
      <c r="M290" s="200"/>
      <c r="N290" s="201"/>
      <c r="O290" s="201"/>
      <c r="P290" s="201"/>
      <c r="Q290" s="201"/>
      <c r="R290" s="201"/>
      <c r="S290" s="201"/>
      <c r="T290" s="202"/>
      <c r="AT290" s="203" t="s">
        <v>161</v>
      </c>
      <c r="AU290" s="203" t="s">
        <v>80</v>
      </c>
      <c r="AV290" s="13" t="s">
        <v>82</v>
      </c>
      <c r="AW290" s="13" t="s">
        <v>33</v>
      </c>
      <c r="AX290" s="13" t="s">
        <v>72</v>
      </c>
      <c r="AY290" s="203" t="s">
        <v>145</v>
      </c>
    </row>
    <row r="291" spans="1:65" s="15" customFormat="1" ht="11.25">
      <c r="B291" s="214"/>
      <c r="C291" s="215"/>
      <c r="D291" s="194" t="s">
        <v>161</v>
      </c>
      <c r="E291" s="216" t="s">
        <v>19</v>
      </c>
      <c r="F291" s="217" t="s">
        <v>176</v>
      </c>
      <c r="G291" s="215"/>
      <c r="H291" s="218">
        <v>4</v>
      </c>
      <c r="I291" s="219"/>
      <c r="J291" s="215"/>
      <c r="K291" s="215"/>
      <c r="L291" s="220"/>
      <c r="M291" s="221"/>
      <c r="N291" s="222"/>
      <c r="O291" s="222"/>
      <c r="P291" s="222"/>
      <c r="Q291" s="222"/>
      <c r="R291" s="222"/>
      <c r="S291" s="222"/>
      <c r="T291" s="223"/>
      <c r="AT291" s="224" t="s">
        <v>161</v>
      </c>
      <c r="AU291" s="224" t="s">
        <v>80</v>
      </c>
      <c r="AV291" s="15" t="s">
        <v>152</v>
      </c>
      <c r="AW291" s="15" t="s">
        <v>33</v>
      </c>
      <c r="AX291" s="15" t="s">
        <v>80</v>
      </c>
      <c r="AY291" s="224" t="s">
        <v>145</v>
      </c>
    </row>
    <row r="292" spans="1:65" s="2" customFormat="1" ht="16.5" customHeight="1">
      <c r="A292" s="35"/>
      <c r="B292" s="36"/>
      <c r="C292" s="174" t="s">
        <v>1387</v>
      </c>
      <c r="D292" s="174" t="s">
        <v>148</v>
      </c>
      <c r="E292" s="175" t="s">
        <v>1552</v>
      </c>
      <c r="F292" s="176" t="s">
        <v>1553</v>
      </c>
      <c r="G292" s="177" t="s">
        <v>151</v>
      </c>
      <c r="H292" s="178">
        <v>1</v>
      </c>
      <c r="I292" s="179"/>
      <c r="J292" s="180">
        <f>ROUND(I292*H292,2)</f>
        <v>0</v>
      </c>
      <c r="K292" s="176" t="s">
        <v>19</v>
      </c>
      <c r="L292" s="40"/>
      <c r="M292" s="181" t="s">
        <v>19</v>
      </c>
      <c r="N292" s="182" t="s">
        <v>43</v>
      </c>
      <c r="O292" s="65"/>
      <c r="P292" s="183">
        <f>O292*H292</f>
        <v>0</v>
      </c>
      <c r="Q292" s="183">
        <v>0</v>
      </c>
      <c r="R292" s="183">
        <f>Q292*H292</f>
        <v>0</v>
      </c>
      <c r="S292" s="183">
        <v>0</v>
      </c>
      <c r="T292" s="184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85" t="s">
        <v>1264</v>
      </c>
      <c r="AT292" s="185" t="s">
        <v>148</v>
      </c>
      <c r="AU292" s="185" t="s">
        <v>80</v>
      </c>
      <c r="AY292" s="18" t="s">
        <v>145</v>
      </c>
      <c r="BE292" s="186">
        <f>IF(N292="základní",J292,0)</f>
        <v>0</v>
      </c>
      <c r="BF292" s="186">
        <f>IF(N292="snížená",J292,0)</f>
        <v>0</v>
      </c>
      <c r="BG292" s="186">
        <f>IF(N292="zákl. přenesená",J292,0)</f>
        <v>0</v>
      </c>
      <c r="BH292" s="186">
        <f>IF(N292="sníž. přenesená",J292,0)</f>
        <v>0</v>
      </c>
      <c r="BI292" s="186">
        <f>IF(N292="nulová",J292,0)</f>
        <v>0</v>
      </c>
      <c r="BJ292" s="18" t="s">
        <v>80</v>
      </c>
      <c r="BK292" s="186">
        <f>ROUND(I292*H292,2)</f>
        <v>0</v>
      </c>
      <c r="BL292" s="18" t="s">
        <v>1264</v>
      </c>
      <c r="BM292" s="185" t="s">
        <v>1554</v>
      </c>
    </row>
    <row r="293" spans="1:65" s="14" customFormat="1" ht="11.25">
      <c r="B293" s="204"/>
      <c r="C293" s="205"/>
      <c r="D293" s="194" t="s">
        <v>161</v>
      </c>
      <c r="E293" s="206" t="s">
        <v>19</v>
      </c>
      <c r="F293" s="207" t="s">
        <v>1054</v>
      </c>
      <c r="G293" s="205"/>
      <c r="H293" s="206" t="s">
        <v>19</v>
      </c>
      <c r="I293" s="208"/>
      <c r="J293" s="205"/>
      <c r="K293" s="205"/>
      <c r="L293" s="209"/>
      <c r="M293" s="210"/>
      <c r="N293" s="211"/>
      <c r="O293" s="211"/>
      <c r="P293" s="211"/>
      <c r="Q293" s="211"/>
      <c r="R293" s="211"/>
      <c r="S293" s="211"/>
      <c r="T293" s="212"/>
      <c r="AT293" s="213" t="s">
        <v>161</v>
      </c>
      <c r="AU293" s="213" t="s">
        <v>80</v>
      </c>
      <c r="AV293" s="14" t="s">
        <v>80</v>
      </c>
      <c r="AW293" s="14" t="s">
        <v>33</v>
      </c>
      <c r="AX293" s="14" t="s">
        <v>72</v>
      </c>
      <c r="AY293" s="213" t="s">
        <v>145</v>
      </c>
    </row>
    <row r="294" spans="1:65" s="13" customFormat="1" ht="11.25">
      <c r="B294" s="192"/>
      <c r="C294" s="193"/>
      <c r="D294" s="194" t="s">
        <v>161</v>
      </c>
      <c r="E294" s="195" t="s">
        <v>19</v>
      </c>
      <c r="F294" s="196" t="s">
        <v>80</v>
      </c>
      <c r="G294" s="193"/>
      <c r="H294" s="197">
        <v>1</v>
      </c>
      <c r="I294" s="198"/>
      <c r="J294" s="193"/>
      <c r="K294" s="193"/>
      <c r="L294" s="199"/>
      <c r="M294" s="200"/>
      <c r="N294" s="201"/>
      <c r="O294" s="201"/>
      <c r="P294" s="201"/>
      <c r="Q294" s="201"/>
      <c r="R294" s="201"/>
      <c r="S294" s="201"/>
      <c r="T294" s="202"/>
      <c r="AT294" s="203" t="s">
        <v>161</v>
      </c>
      <c r="AU294" s="203" t="s">
        <v>80</v>
      </c>
      <c r="AV294" s="13" t="s">
        <v>82</v>
      </c>
      <c r="AW294" s="13" t="s">
        <v>33</v>
      </c>
      <c r="AX294" s="13" t="s">
        <v>80</v>
      </c>
      <c r="AY294" s="203" t="s">
        <v>145</v>
      </c>
    </row>
    <row r="295" spans="1:65" s="2" customFormat="1" ht="16.5" customHeight="1">
      <c r="A295" s="35"/>
      <c r="B295" s="36"/>
      <c r="C295" s="174" t="s">
        <v>1555</v>
      </c>
      <c r="D295" s="174" t="s">
        <v>148</v>
      </c>
      <c r="E295" s="175" t="s">
        <v>1556</v>
      </c>
      <c r="F295" s="176" t="s">
        <v>1557</v>
      </c>
      <c r="G295" s="177" t="s">
        <v>151</v>
      </c>
      <c r="H295" s="178">
        <v>1</v>
      </c>
      <c r="I295" s="179"/>
      <c r="J295" s="180">
        <f>ROUND(I295*H295,2)</f>
        <v>0</v>
      </c>
      <c r="K295" s="176" t="s">
        <v>19</v>
      </c>
      <c r="L295" s="40"/>
      <c r="M295" s="181" t="s">
        <v>19</v>
      </c>
      <c r="N295" s="182" t="s">
        <v>43</v>
      </c>
      <c r="O295" s="65"/>
      <c r="P295" s="183">
        <f>O295*H295</f>
        <v>0</v>
      </c>
      <c r="Q295" s="183">
        <v>0</v>
      </c>
      <c r="R295" s="183">
        <f>Q295*H295</f>
        <v>0</v>
      </c>
      <c r="S295" s="183">
        <v>0</v>
      </c>
      <c r="T295" s="184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85" t="s">
        <v>1264</v>
      </c>
      <c r="AT295" s="185" t="s">
        <v>148</v>
      </c>
      <c r="AU295" s="185" t="s">
        <v>80</v>
      </c>
      <c r="AY295" s="18" t="s">
        <v>145</v>
      </c>
      <c r="BE295" s="186">
        <f>IF(N295="základní",J295,0)</f>
        <v>0</v>
      </c>
      <c r="BF295" s="186">
        <f>IF(N295="snížená",J295,0)</f>
        <v>0</v>
      </c>
      <c r="BG295" s="186">
        <f>IF(N295="zákl. přenesená",J295,0)</f>
        <v>0</v>
      </c>
      <c r="BH295" s="186">
        <f>IF(N295="sníž. přenesená",J295,0)</f>
        <v>0</v>
      </c>
      <c r="BI295" s="186">
        <f>IF(N295="nulová",J295,0)</f>
        <v>0</v>
      </c>
      <c r="BJ295" s="18" t="s">
        <v>80</v>
      </c>
      <c r="BK295" s="186">
        <f>ROUND(I295*H295,2)</f>
        <v>0</v>
      </c>
      <c r="BL295" s="18" t="s">
        <v>1264</v>
      </c>
      <c r="BM295" s="185" t="s">
        <v>1558</v>
      </c>
    </row>
    <row r="296" spans="1:65" s="14" customFormat="1" ht="11.25">
      <c r="B296" s="204"/>
      <c r="C296" s="205"/>
      <c r="D296" s="194" t="s">
        <v>161</v>
      </c>
      <c r="E296" s="206" t="s">
        <v>19</v>
      </c>
      <c r="F296" s="207" t="s">
        <v>1054</v>
      </c>
      <c r="G296" s="205"/>
      <c r="H296" s="206" t="s">
        <v>19</v>
      </c>
      <c r="I296" s="208"/>
      <c r="J296" s="205"/>
      <c r="K296" s="205"/>
      <c r="L296" s="209"/>
      <c r="M296" s="210"/>
      <c r="N296" s="211"/>
      <c r="O296" s="211"/>
      <c r="P296" s="211"/>
      <c r="Q296" s="211"/>
      <c r="R296" s="211"/>
      <c r="S296" s="211"/>
      <c r="T296" s="212"/>
      <c r="AT296" s="213" t="s">
        <v>161</v>
      </c>
      <c r="AU296" s="213" t="s">
        <v>80</v>
      </c>
      <c r="AV296" s="14" t="s">
        <v>80</v>
      </c>
      <c r="AW296" s="14" t="s">
        <v>33</v>
      </c>
      <c r="AX296" s="14" t="s">
        <v>72</v>
      </c>
      <c r="AY296" s="213" t="s">
        <v>145</v>
      </c>
    </row>
    <row r="297" spans="1:65" s="13" customFormat="1" ht="11.25">
      <c r="B297" s="192"/>
      <c r="C297" s="193"/>
      <c r="D297" s="194" t="s">
        <v>161</v>
      </c>
      <c r="E297" s="195" t="s">
        <v>19</v>
      </c>
      <c r="F297" s="196" t="s">
        <v>80</v>
      </c>
      <c r="G297" s="193"/>
      <c r="H297" s="197">
        <v>1</v>
      </c>
      <c r="I297" s="198"/>
      <c r="J297" s="193"/>
      <c r="K297" s="193"/>
      <c r="L297" s="199"/>
      <c r="M297" s="200"/>
      <c r="N297" s="201"/>
      <c r="O297" s="201"/>
      <c r="P297" s="201"/>
      <c r="Q297" s="201"/>
      <c r="R297" s="201"/>
      <c r="S297" s="201"/>
      <c r="T297" s="202"/>
      <c r="AT297" s="203" t="s">
        <v>161</v>
      </c>
      <c r="AU297" s="203" t="s">
        <v>80</v>
      </c>
      <c r="AV297" s="13" t="s">
        <v>82</v>
      </c>
      <c r="AW297" s="13" t="s">
        <v>33</v>
      </c>
      <c r="AX297" s="13" t="s">
        <v>80</v>
      </c>
      <c r="AY297" s="203" t="s">
        <v>145</v>
      </c>
    </row>
    <row r="298" spans="1:65" s="2" customFormat="1" ht="16.5" customHeight="1">
      <c r="A298" s="35"/>
      <c r="B298" s="36"/>
      <c r="C298" s="174" t="s">
        <v>1388</v>
      </c>
      <c r="D298" s="174" t="s">
        <v>148</v>
      </c>
      <c r="E298" s="175" t="s">
        <v>1559</v>
      </c>
      <c r="F298" s="176" t="s">
        <v>1560</v>
      </c>
      <c r="G298" s="177" t="s">
        <v>151</v>
      </c>
      <c r="H298" s="178">
        <v>1</v>
      </c>
      <c r="I298" s="179"/>
      <c r="J298" s="180">
        <f>ROUND(I298*H298,2)</f>
        <v>0</v>
      </c>
      <c r="K298" s="176" t="s">
        <v>19</v>
      </c>
      <c r="L298" s="40"/>
      <c r="M298" s="181" t="s">
        <v>19</v>
      </c>
      <c r="N298" s="182" t="s">
        <v>43</v>
      </c>
      <c r="O298" s="65"/>
      <c r="P298" s="183">
        <f>O298*H298</f>
        <v>0</v>
      </c>
      <c r="Q298" s="183">
        <v>0</v>
      </c>
      <c r="R298" s="183">
        <f>Q298*H298</f>
        <v>0</v>
      </c>
      <c r="S298" s="183">
        <v>0</v>
      </c>
      <c r="T298" s="184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85" t="s">
        <v>1264</v>
      </c>
      <c r="AT298" s="185" t="s">
        <v>148</v>
      </c>
      <c r="AU298" s="185" t="s">
        <v>80</v>
      </c>
      <c r="AY298" s="18" t="s">
        <v>145</v>
      </c>
      <c r="BE298" s="186">
        <f>IF(N298="základní",J298,0)</f>
        <v>0</v>
      </c>
      <c r="BF298" s="186">
        <f>IF(N298="snížená",J298,0)</f>
        <v>0</v>
      </c>
      <c r="BG298" s="186">
        <f>IF(N298="zákl. přenesená",J298,0)</f>
        <v>0</v>
      </c>
      <c r="BH298" s="186">
        <f>IF(N298="sníž. přenesená",J298,0)</f>
        <v>0</v>
      </c>
      <c r="BI298" s="186">
        <f>IF(N298="nulová",J298,0)</f>
        <v>0</v>
      </c>
      <c r="BJ298" s="18" t="s">
        <v>80</v>
      </c>
      <c r="BK298" s="186">
        <f>ROUND(I298*H298,2)</f>
        <v>0</v>
      </c>
      <c r="BL298" s="18" t="s">
        <v>1264</v>
      </c>
      <c r="BM298" s="185" t="s">
        <v>1561</v>
      </c>
    </row>
    <row r="299" spans="1:65" s="14" customFormat="1" ht="11.25">
      <c r="B299" s="204"/>
      <c r="C299" s="205"/>
      <c r="D299" s="194" t="s">
        <v>161</v>
      </c>
      <c r="E299" s="206" t="s">
        <v>19</v>
      </c>
      <c r="F299" s="207" t="s">
        <v>1135</v>
      </c>
      <c r="G299" s="205"/>
      <c r="H299" s="206" t="s">
        <v>19</v>
      </c>
      <c r="I299" s="208"/>
      <c r="J299" s="205"/>
      <c r="K299" s="205"/>
      <c r="L299" s="209"/>
      <c r="M299" s="210"/>
      <c r="N299" s="211"/>
      <c r="O299" s="211"/>
      <c r="P299" s="211"/>
      <c r="Q299" s="211"/>
      <c r="R299" s="211"/>
      <c r="S299" s="211"/>
      <c r="T299" s="212"/>
      <c r="AT299" s="213" t="s">
        <v>161</v>
      </c>
      <c r="AU299" s="213" t="s">
        <v>80</v>
      </c>
      <c r="AV299" s="14" t="s">
        <v>80</v>
      </c>
      <c r="AW299" s="14" t="s">
        <v>33</v>
      </c>
      <c r="AX299" s="14" t="s">
        <v>72</v>
      </c>
      <c r="AY299" s="213" t="s">
        <v>145</v>
      </c>
    </row>
    <row r="300" spans="1:65" s="13" customFormat="1" ht="11.25">
      <c r="B300" s="192"/>
      <c r="C300" s="193"/>
      <c r="D300" s="194" t="s">
        <v>161</v>
      </c>
      <c r="E300" s="195" t="s">
        <v>19</v>
      </c>
      <c r="F300" s="196" t="s">
        <v>80</v>
      </c>
      <c r="G300" s="193"/>
      <c r="H300" s="197">
        <v>1</v>
      </c>
      <c r="I300" s="198"/>
      <c r="J300" s="193"/>
      <c r="K300" s="193"/>
      <c r="L300" s="199"/>
      <c r="M300" s="225"/>
      <c r="N300" s="226"/>
      <c r="O300" s="226"/>
      <c r="P300" s="226"/>
      <c r="Q300" s="226"/>
      <c r="R300" s="226"/>
      <c r="S300" s="226"/>
      <c r="T300" s="227"/>
      <c r="AT300" s="203" t="s">
        <v>161</v>
      </c>
      <c r="AU300" s="203" t="s">
        <v>80</v>
      </c>
      <c r="AV300" s="13" t="s">
        <v>82</v>
      </c>
      <c r="AW300" s="13" t="s">
        <v>33</v>
      </c>
      <c r="AX300" s="13" t="s">
        <v>80</v>
      </c>
      <c r="AY300" s="203" t="s">
        <v>145</v>
      </c>
    </row>
    <row r="301" spans="1:65" s="2" customFormat="1" ht="6.95" customHeight="1">
      <c r="A301" s="35"/>
      <c r="B301" s="48"/>
      <c r="C301" s="49"/>
      <c r="D301" s="49"/>
      <c r="E301" s="49"/>
      <c r="F301" s="49"/>
      <c r="G301" s="49"/>
      <c r="H301" s="49"/>
      <c r="I301" s="49"/>
      <c r="J301" s="49"/>
      <c r="K301" s="49"/>
      <c r="L301" s="40"/>
      <c r="M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</row>
  </sheetData>
  <sheetProtection algorithmName="SHA-512" hashValue="tpKyzR2p4d+Ht6t98E5t3avJOLAa2vONl3O4U2oabi2T9uSC/hTZbbdGzHH5jtKElcgXssCei886ElUykPGWJg==" saltValue="aOcqNzQjT+fFf8V6wfaTxDbdoq8hEk5SGtAjyzT2jryaNbMD0H2yf749FsNhlqRmlMWEnOlaTJKoDNP1jKKyow==" spinCount="100000" sheet="1" objects="1" scenarios="1" formatColumns="0" formatRows="0" autoFilter="0"/>
  <autoFilter ref="C95:K300"/>
  <mergeCells count="9">
    <mergeCell ref="E50:H50"/>
    <mergeCell ref="E86:H86"/>
    <mergeCell ref="E88:H8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8" t="s">
        <v>91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82</v>
      </c>
    </row>
    <row r="4" spans="1:46" s="1" customFormat="1" ht="24.95" customHeight="1">
      <c r="B4" s="21"/>
      <c r="D4" s="104" t="s">
        <v>111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6" t="str">
        <f>'Rekapitulace stavby'!K6</f>
        <v>UHK-Objekt E-Stavební úpravy pracoviště centra terénní archeologie - 1. Etapa</v>
      </c>
      <c r="F7" s="367"/>
      <c r="G7" s="367"/>
      <c r="H7" s="367"/>
      <c r="L7" s="21"/>
    </row>
    <row r="8" spans="1:46" s="2" customFormat="1" ht="12" customHeight="1">
      <c r="A8" s="35"/>
      <c r="B8" s="40"/>
      <c r="C8" s="35"/>
      <c r="D8" s="106" t="s">
        <v>112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8" t="s">
        <v>1562</v>
      </c>
      <c r="F9" s="369"/>
      <c r="G9" s="369"/>
      <c r="H9" s="369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35</v>
      </c>
      <c r="G12" s="35"/>
      <c r="H12" s="35"/>
      <c r="I12" s="106" t="s">
        <v>23</v>
      </c>
      <c r="J12" s="109" t="str">
        <f>'Rekapitulace stavby'!AN8</f>
        <v>22. 6. 2022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>Univerzita Hradec Králové</v>
      </c>
      <c r="F15" s="35"/>
      <c r="G15" s="35"/>
      <c r="H15" s="35"/>
      <c r="I15" s="106" t="s">
        <v>28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0" t="str">
        <f>'Rekapitulace stavby'!E14</f>
        <v>Vyplň údaj</v>
      </c>
      <c r="F18" s="371"/>
      <c r="G18" s="371"/>
      <c r="H18" s="371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>Fplan projekty a stavby s. r. o.</v>
      </c>
      <c r="F21" s="35"/>
      <c r="G21" s="35"/>
      <c r="H21" s="35"/>
      <c r="I21" s="106" t="s">
        <v>28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34</v>
      </c>
      <c r="E23" s="35"/>
      <c r="F23" s="35"/>
      <c r="G23" s="35"/>
      <c r="H23" s="35"/>
      <c r="I23" s="106" t="s">
        <v>26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28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36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72" t="s">
        <v>19</v>
      </c>
      <c r="F27" s="372"/>
      <c r="G27" s="372"/>
      <c r="H27" s="372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38</v>
      </c>
      <c r="E30" s="35"/>
      <c r="F30" s="35"/>
      <c r="G30" s="35"/>
      <c r="H30" s="35"/>
      <c r="I30" s="35"/>
      <c r="J30" s="115">
        <f>ROUND(J88,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40</v>
      </c>
      <c r="G32" s="35"/>
      <c r="H32" s="35"/>
      <c r="I32" s="116" t="s">
        <v>39</v>
      </c>
      <c r="J32" s="116" t="s">
        <v>41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42</v>
      </c>
      <c r="E33" s="106" t="s">
        <v>43</v>
      </c>
      <c r="F33" s="118">
        <f>ROUND((SUM(BE88:BE263)),  2)</f>
        <v>0</v>
      </c>
      <c r="G33" s="35"/>
      <c r="H33" s="35"/>
      <c r="I33" s="119">
        <v>0.21</v>
      </c>
      <c r="J33" s="118">
        <f>ROUND(((SUM(BE88:BE263))*I33),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44</v>
      </c>
      <c r="F34" s="118">
        <f>ROUND((SUM(BF88:BF263)),  2)</f>
        <v>0</v>
      </c>
      <c r="G34" s="35"/>
      <c r="H34" s="35"/>
      <c r="I34" s="119">
        <v>0.15</v>
      </c>
      <c r="J34" s="118">
        <f>ROUND(((SUM(BF88:BF263))*I34),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45</v>
      </c>
      <c r="F35" s="118">
        <f>ROUND((SUM(BG88:BG263)),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46</v>
      </c>
      <c r="F36" s="118">
        <f>ROUND((SUM(BH88:BH263)),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47</v>
      </c>
      <c r="F37" s="118">
        <f>ROUND((SUM(BI88:BI263)),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48</v>
      </c>
      <c r="E39" s="122"/>
      <c r="F39" s="122"/>
      <c r="G39" s="123" t="s">
        <v>49</v>
      </c>
      <c r="H39" s="124" t="s">
        <v>50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114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3" t="str">
        <f>E7</f>
        <v>UHK-Objekt E-Stavební úpravy pracoviště centra terénní archeologie - 1. Etapa</v>
      </c>
      <c r="F48" s="374"/>
      <c r="G48" s="374"/>
      <c r="H48" s="374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112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30" t="str">
        <f>E9</f>
        <v>SO 01.4a - Elektroinstalace</v>
      </c>
      <c r="F50" s="375"/>
      <c r="G50" s="375"/>
      <c r="H50" s="375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 xml:space="preserve"> </v>
      </c>
      <c r="G52" s="37"/>
      <c r="H52" s="37"/>
      <c r="I52" s="30" t="s">
        <v>23</v>
      </c>
      <c r="J52" s="60" t="str">
        <f>IF(J12="","",J12)</f>
        <v>22. 6. 2022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30" t="s">
        <v>25</v>
      </c>
      <c r="D54" s="37"/>
      <c r="E54" s="37"/>
      <c r="F54" s="28" t="str">
        <f>E15</f>
        <v>Univerzita Hradec Králové</v>
      </c>
      <c r="G54" s="37"/>
      <c r="H54" s="37"/>
      <c r="I54" s="30" t="s">
        <v>31</v>
      </c>
      <c r="J54" s="33" t="str">
        <f>E21</f>
        <v>Fplan projekty a stavby s. r. o.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115</v>
      </c>
      <c r="D57" s="132"/>
      <c r="E57" s="132"/>
      <c r="F57" s="132"/>
      <c r="G57" s="132"/>
      <c r="H57" s="132"/>
      <c r="I57" s="132"/>
      <c r="J57" s="133" t="s">
        <v>116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70</v>
      </c>
      <c r="D59" s="37"/>
      <c r="E59" s="37"/>
      <c r="F59" s="37"/>
      <c r="G59" s="37"/>
      <c r="H59" s="37"/>
      <c r="I59" s="37"/>
      <c r="J59" s="78">
        <f>J88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117</v>
      </c>
    </row>
    <row r="60" spans="1:47" s="9" customFormat="1" ht="24.95" customHeight="1">
      <c r="B60" s="135"/>
      <c r="C60" s="136"/>
      <c r="D60" s="137" t="s">
        <v>1563</v>
      </c>
      <c r="E60" s="138"/>
      <c r="F60" s="138"/>
      <c r="G60" s="138"/>
      <c r="H60" s="138"/>
      <c r="I60" s="138"/>
      <c r="J60" s="139">
        <f>J89</f>
        <v>0</v>
      </c>
      <c r="K60" s="136"/>
      <c r="L60" s="140"/>
    </row>
    <row r="61" spans="1:47" s="9" customFormat="1" ht="24.95" customHeight="1">
      <c r="B61" s="135"/>
      <c r="C61" s="136"/>
      <c r="D61" s="137" t="s">
        <v>1564</v>
      </c>
      <c r="E61" s="138"/>
      <c r="F61" s="138"/>
      <c r="G61" s="138"/>
      <c r="H61" s="138"/>
      <c r="I61" s="138"/>
      <c r="J61" s="139">
        <f>J119</f>
        <v>0</v>
      </c>
      <c r="K61" s="136"/>
      <c r="L61" s="140"/>
    </row>
    <row r="62" spans="1:47" s="9" customFormat="1" ht="24.95" customHeight="1">
      <c r="B62" s="135"/>
      <c r="C62" s="136"/>
      <c r="D62" s="137" t="s">
        <v>1565</v>
      </c>
      <c r="E62" s="138"/>
      <c r="F62" s="138"/>
      <c r="G62" s="138"/>
      <c r="H62" s="138"/>
      <c r="I62" s="138"/>
      <c r="J62" s="139">
        <f>J126</f>
        <v>0</v>
      </c>
      <c r="K62" s="136"/>
      <c r="L62" s="140"/>
    </row>
    <row r="63" spans="1:47" s="9" customFormat="1" ht="24.95" customHeight="1">
      <c r="B63" s="135"/>
      <c r="C63" s="136"/>
      <c r="D63" s="137" t="s">
        <v>1566</v>
      </c>
      <c r="E63" s="138"/>
      <c r="F63" s="138"/>
      <c r="G63" s="138"/>
      <c r="H63" s="138"/>
      <c r="I63" s="138"/>
      <c r="J63" s="139">
        <f>J152</f>
        <v>0</v>
      </c>
      <c r="K63" s="136"/>
      <c r="L63" s="140"/>
    </row>
    <row r="64" spans="1:47" s="9" customFormat="1" ht="24.95" customHeight="1">
      <c r="B64" s="135"/>
      <c r="C64" s="136"/>
      <c r="D64" s="137" t="s">
        <v>1567</v>
      </c>
      <c r="E64" s="138"/>
      <c r="F64" s="138"/>
      <c r="G64" s="138"/>
      <c r="H64" s="138"/>
      <c r="I64" s="138"/>
      <c r="J64" s="139">
        <f>J190</f>
        <v>0</v>
      </c>
      <c r="K64" s="136"/>
      <c r="L64" s="140"/>
    </row>
    <row r="65" spans="1:31" s="9" customFormat="1" ht="24.95" customHeight="1">
      <c r="B65" s="135"/>
      <c r="C65" s="136"/>
      <c r="D65" s="137" t="s">
        <v>1568</v>
      </c>
      <c r="E65" s="138"/>
      <c r="F65" s="138"/>
      <c r="G65" s="138"/>
      <c r="H65" s="138"/>
      <c r="I65" s="138"/>
      <c r="J65" s="139">
        <f>J199</f>
        <v>0</v>
      </c>
      <c r="K65" s="136"/>
      <c r="L65" s="140"/>
    </row>
    <row r="66" spans="1:31" s="9" customFormat="1" ht="24.95" customHeight="1">
      <c r="B66" s="135"/>
      <c r="C66" s="136"/>
      <c r="D66" s="137" t="s">
        <v>1569</v>
      </c>
      <c r="E66" s="138"/>
      <c r="F66" s="138"/>
      <c r="G66" s="138"/>
      <c r="H66" s="138"/>
      <c r="I66" s="138"/>
      <c r="J66" s="139">
        <f>J225</f>
        <v>0</v>
      </c>
      <c r="K66" s="136"/>
      <c r="L66" s="140"/>
    </row>
    <row r="67" spans="1:31" s="9" customFormat="1" ht="24.95" customHeight="1">
      <c r="B67" s="135"/>
      <c r="C67" s="136"/>
      <c r="D67" s="137" t="s">
        <v>1570</v>
      </c>
      <c r="E67" s="138"/>
      <c r="F67" s="138"/>
      <c r="G67" s="138"/>
      <c r="H67" s="138"/>
      <c r="I67" s="138"/>
      <c r="J67" s="139">
        <f>J243</f>
        <v>0</v>
      </c>
      <c r="K67" s="136"/>
      <c r="L67" s="140"/>
    </row>
    <row r="68" spans="1:31" s="9" customFormat="1" ht="24.95" customHeight="1">
      <c r="B68" s="135"/>
      <c r="C68" s="136"/>
      <c r="D68" s="137" t="s">
        <v>1571</v>
      </c>
      <c r="E68" s="138"/>
      <c r="F68" s="138"/>
      <c r="G68" s="138"/>
      <c r="H68" s="138"/>
      <c r="I68" s="138"/>
      <c r="J68" s="139">
        <f>J261</f>
        <v>0</v>
      </c>
      <c r="K68" s="136"/>
      <c r="L68" s="140"/>
    </row>
    <row r="69" spans="1:31" s="2" customFormat="1" ht="21.7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6.95" customHeight="1">
      <c r="A70" s="35"/>
      <c r="B70" s="48"/>
      <c r="C70" s="49"/>
      <c r="D70" s="49"/>
      <c r="E70" s="49"/>
      <c r="F70" s="49"/>
      <c r="G70" s="49"/>
      <c r="H70" s="49"/>
      <c r="I70" s="49"/>
      <c r="J70" s="49"/>
      <c r="K70" s="49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4" spans="1:31" s="2" customFormat="1" ht="6.95" customHeight="1">
      <c r="A74" s="35"/>
      <c r="B74" s="50"/>
      <c r="C74" s="51"/>
      <c r="D74" s="51"/>
      <c r="E74" s="51"/>
      <c r="F74" s="51"/>
      <c r="G74" s="51"/>
      <c r="H74" s="51"/>
      <c r="I74" s="51"/>
      <c r="J74" s="51"/>
      <c r="K74" s="51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24.95" customHeight="1">
      <c r="A75" s="35"/>
      <c r="B75" s="36"/>
      <c r="C75" s="24" t="s">
        <v>130</v>
      </c>
      <c r="D75" s="37"/>
      <c r="E75" s="37"/>
      <c r="F75" s="37"/>
      <c r="G75" s="37"/>
      <c r="H75" s="3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16</v>
      </c>
      <c r="D77" s="37"/>
      <c r="E77" s="37"/>
      <c r="F77" s="37"/>
      <c r="G77" s="37"/>
      <c r="H77" s="37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6.5" customHeight="1">
      <c r="A78" s="35"/>
      <c r="B78" s="36"/>
      <c r="C78" s="37"/>
      <c r="D78" s="37"/>
      <c r="E78" s="373" t="str">
        <f>E7</f>
        <v>UHK-Objekt E-Stavební úpravy pracoviště centra terénní archeologie - 1. Etapa</v>
      </c>
      <c r="F78" s="374"/>
      <c r="G78" s="374"/>
      <c r="H78" s="374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112</v>
      </c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6.5" customHeight="1">
      <c r="A80" s="35"/>
      <c r="B80" s="36"/>
      <c r="C80" s="37"/>
      <c r="D80" s="37"/>
      <c r="E80" s="330" t="str">
        <f>E9</f>
        <v>SO 01.4a - Elektroinstalace</v>
      </c>
      <c r="F80" s="375"/>
      <c r="G80" s="375"/>
      <c r="H80" s="375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21</v>
      </c>
      <c r="D82" s="37"/>
      <c r="E82" s="37"/>
      <c r="F82" s="28" t="str">
        <f>F12</f>
        <v xml:space="preserve"> </v>
      </c>
      <c r="G82" s="37"/>
      <c r="H82" s="37"/>
      <c r="I82" s="30" t="s">
        <v>23</v>
      </c>
      <c r="J82" s="60" t="str">
        <f>IF(J12="","",J12)</f>
        <v>22. 6. 2022</v>
      </c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25.7" customHeight="1">
      <c r="A84" s="35"/>
      <c r="B84" s="36"/>
      <c r="C84" s="30" t="s">
        <v>25</v>
      </c>
      <c r="D84" s="37"/>
      <c r="E84" s="37"/>
      <c r="F84" s="28" t="str">
        <f>E15</f>
        <v>Univerzita Hradec Králové</v>
      </c>
      <c r="G84" s="37"/>
      <c r="H84" s="37"/>
      <c r="I84" s="30" t="s">
        <v>31</v>
      </c>
      <c r="J84" s="33" t="str">
        <f>E21</f>
        <v>Fplan projekty a stavby s. r. o.</v>
      </c>
      <c r="K84" s="37"/>
      <c r="L84" s="10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5.2" customHeight="1">
      <c r="A85" s="35"/>
      <c r="B85" s="36"/>
      <c r="C85" s="30" t="s">
        <v>29</v>
      </c>
      <c r="D85" s="37"/>
      <c r="E85" s="37"/>
      <c r="F85" s="28" t="str">
        <f>IF(E18="","",E18)</f>
        <v>Vyplň údaj</v>
      </c>
      <c r="G85" s="37"/>
      <c r="H85" s="37"/>
      <c r="I85" s="30" t="s">
        <v>34</v>
      </c>
      <c r="J85" s="33" t="str">
        <f>E24</f>
        <v xml:space="preserve"> </v>
      </c>
      <c r="K85" s="37"/>
      <c r="L85" s="10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0.3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10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11" customFormat="1" ht="29.25" customHeight="1">
      <c r="A87" s="147"/>
      <c r="B87" s="148"/>
      <c r="C87" s="149" t="s">
        <v>131</v>
      </c>
      <c r="D87" s="150" t="s">
        <v>57</v>
      </c>
      <c r="E87" s="150" t="s">
        <v>53</v>
      </c>
      <c r="F87" s="150" t="s">
        <v>54</v>
      </c>
      <c r="G87" s="150" t="s">
        <v>132</v>
      </c>
      <c r="H87" s="150" t="s">
        <v>133</v>
      </c>
      <c r="I87" s="150" t="s">
        <v>134</v>
      </c>
      <c r="J87" s="150" t="s">
        <v>116</v>
      </c>
      <c r="K87" s="151" t="s">
        <v>135</v>
      </c>
      <c r="L87" s="152"/>
      <c r="M87" s="69" t="s">
        <v>19</v>
      </c>
      <c r="N87" s="70" t="s">
        <v>42</v>
      </c>
      <c r="O87" s="70" t="s">
        <v>136</v>
      </c>
      <c r="P87" s="70" t="s">
        <v>137</v>
      </c>
      <c r="Q87" s="70" t="s">
        <v>138</v>
      </c>
      <c r="R87" s="70" t="s">
        <v>139</v>
      </c>
      <c r="S87" s="70" t="s">
        <v>140</v>
      </c>
      <c r="T87" s="71" t="s">
        <v>141</v>
      </c>
      <c r="U87" s="147"/>
      <c r="V87" s="147"/>
      <c r="W87" s="147"/>
      <c r="X87" s="147"/>
      <c r="Y87" s="147"/>
      <c r="Z87" s="147"/>
      <c r="AA87" s="147"/>
      <c r="AB87" s="147"/>
      <c r="AC87" s="147"/>
      <c r="AD87" s="147"/>
      <c r="AE87" s="147"/>
    </row>
    <row r="88" spans="1:65" s="2" customFormat="1" ht="22.9" customHeight="1">
      <c r="A88" s="35"/>
      <c r="B88" s="36"/>
      <c r="C88" s="76" t="s">
        <v>142</v>
      </c>
      <c r="D88" s="37"/>
      <c r="E88" s="37"/>
      <c r="F88" s="37"/>
      <c r="G88" s="37"/>
      <c r="H88" s="37"/>
      <c r="I88" s="37"/>
      <c r="J88" s="153">
        <f>BK88</f>
        <v>0</v>
      </c>
      <c r="K88" s="37"/>
      <c r="L88" s="40"/>
      <c r="M88" s="72"/>
      <c r="N88" s="154"/>
      <c r="O88" s="73"/>
      <c r="P88" s="155">
        <f>P89+P119+P126+P152+P190+P199+P225+P243+P261</f>
        <v>0</v>
      </c>
      <c r="Q88" s="73"/>
      <c r="R88" s="155">
        <f>R89+R119+R126+R152+R190+R199+R225+R243+R261</f>
        <v>0</v>
      </c>
      <c r="S88" s="73"/>
      <c r="T88" s="156">
        <f>T89+T119+T126+T152+T190+T199+T225+T243+T261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71</v>
      </c>
      <c r="AU88" s="18" t="s">
        <v>117</v>
      </c>
      <c r="BK88" s="157">
        <f>BK89+BK119+BK126+BK152+BK190+BK199+BK225+BK243+BK261</f>
        <v>0</v>
      </c>
    </row>
    <row r="89" spans="1:65" s="12" customFormat="1" ht="25.9" customHeight="1">
      <c r="B89" s="158"/>
      <c r="C89" s="159"/>
      <c r="D89" s="160" t="s">
        <v>71</v>
      </c>
      <c r="E89" s="161" t="s">
        <v>1282</v>
      </c>
      <c r="F89" s="161" t="s">
        <v>1572</v>
      </c>
      <c r="G89" s="159"/>
      <c r="H89" s="159"/>
      <c r="I89" s="162"/>
      <c r="J89" s="163">
        <f>BK89</f>
        <v>0</v>
      </c>
      <c r="K89" s="159"/>
      <c r="L89" s="164"/>
      <c r="M89" s="165"/>
      <c r="N89" s="166"/>
      <c r="O89" s="166"/>
      <c r="P89" s="167">
        <f>SUM(P90:P118)</f>
        <v>0</v>
      </c>
      <c r="Q89" s="166"/>
      <c r="R89" s="167">
        <f>SUM(R90:R118)</f>
        <v>0</v>
      </c>
      <c r="S89" s="166"/>
      <c r="T89" s="168">
        <f>SUM(T90:T118)</f>
        <v>0</v>
      </c>
      <c r="AR89" s="169" t="s">
        <v>80</v>
      </c>
      <c r="AT89" s="170" t="s">
        <v>71</v>
      </c>
      <c r="AU89" s="170" t="s">
        <v>72</v>
      </c>
      <c r="AY89" s="169" t="s">
        <v>145</v>
      </c>
      <c r="BK89" s="171">
        <f>SUM(BK90:BK118)</f>
        <v>0</v>
      </c>
    </row>
    <row r="90" spans="1:65" s="2" customFormat="1" ht="16.5" customHeight="1">
      <c r="A90" s="35"/>
      <c r="B90" s="36"/>
      <c r="C90" s="174" t="s">
        <v>80</v>
      </c>
      <c r="D90" s="174" t="s">
        <v>148</v>
      </c>
      <c r="E90" s="175" t="s">
        <v>1573</v>
      </c>
      <c r="F90" s="176" t="s">
        <v>1574</v>
      </c>
      <c r="G90" s="177" t="s">
        <v>1575</v>
      </c>
      <c r="H90" s="178">
        <v>16</v>
      </c>
      <c r="I90" s="179"/>
      <c r="J90" s="180">
        <f t="shared" ref="J90:J118" si="0">ROUND(I90*H90,2)</f>
        <v>0</v>
      </c>
      <c r="K90" s="176" t="s">
        <v>19</v>
      </c>
      <c r="L90" s="40"/>
      <c r="M90" s="181" t="s">
        <v>19</v>
      </c>
      <c r="N90" s="182" t="s">
        <v>43</v>
      </c>
      <c r="O90" s="65"/>
      <c r="P90" s="183">
        <f t="shared" ref="P90:P118" si="1">O90*H90</f>
        <v>0</v>
      </c>
      <c r="Q90" s="183">
        <v>0</v>
      </c>
      <c r="R90" s="183">
        <f t="shared" ref="R90:R118" si="2">Q90*H90</f>
        <v>0</v>
      </c>
      <c r="S90" s="183">
        <v>0</v>
      </c>
      <c r="T90" s="184">
        <f t="shared" ref="T90:T118" si="3"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5" t="s">
        <v>152</v>
      </c>
      <c r="AT90" s="185" t="s">
        <v>148</v>
      </c>
      <c r="AU90" s="185" t="s">
        <v>80</v>
      </c>
      <c r="AY90" s="18" t="s">
        <v>145</v>
      </c>
      <c r="BE90" s="186">
        <f t="shared" ref="BE90:BE118" si="4">IF(N90="základní",J90,0)</f>
        <v>0</v>
      </c>
      <c r="BF90" s="186">
        <f t="shared" ref="BF90:BF118" si="5">IF(N90="snížená",J90,0)</f>
        <v>0</v>
      </c>
      <c r="BG90" s="186">
        <f t="shared" ref="BG90:BG118" si="6">IF(N90="zákl. přenesená",J90,0)</f>
        <v>0</v>
      </c>
      <c r="BH90" s="186">
        <f t="shared" ref="BH90:BH118" si="7">IF(N90="sníž. přenesená",J90,0)</f>
        <v>0</v>
      </c>
      <c r="BI90" s="186">
        <f t="shared" ref="BI90:BI118" si="8">IF(N90="nulová",J90,0)</f>
        <v>0</v>
      </c>
      <c r="BJ90" s="18" t="s">
        <v>80</v>
      </c>
      <c r="BK90" s="186">
        <f t="shared" ref="BK90:BK118" si="9">ROUND(I90*H90,2)</f>
        <v>0</v>
      </c>
      <c r="BL90" s="18" t="s">
        <v>152</v>
      </c>
      <c r="BM90" s="185" t="s">
        <v>82</v>
      </c>
    </row>
    <row r="91" spans="1:65" s="2" customFormat="1" ht="21.75" customHeight="1">
      <c r="A91" s="35"/>
      <c r="B91" s="36"/>
      <c r="C91" s="174" t="s">
        <v>82</v>
      </c>
      <c r="D91" s="174" t="s">
        <v>148</v>
      </c>
      <c r="E91" s="175" t="s">
        <v>1576</v>
      </c>
      <c r="F91" s="176" t="s">
        <v>1577</v>
      </c>
      <c r="G91" s="177" t="s">
        <v>1575</v>
      </c>
      <c r="H91" s="178">
        <v>8</v>
      </c>
      <c r="I91" s="179"/>
      <c r="J91" s="180">
        <f t="shared" si="0"/>
        <v>0</v>
      </c>
      <c r="K91" s="176" t="s">
        <v>19</v>
      </c>
      <c r="L91" s="40"/>
      <c r="M91" s="181" t="s">
        <v>19</v>
      </c>
      <c r="N91" s="182" t="s">
        <v>43</v>
      </c>
      <c r="O91" s="65"/>
      <c r="P91" s="183">
        <f t="shared" si="1"/>
        <v>0</v>
      </c>
      <c r="Q91" s="183">
        <v>0</v>
      </c>
      <c r="R91" s="183">
        <f t="shared" si="2"/>
        <v>0</v>
      </c>
      <c r="S91" s="183">
        <v>0</v>
      </c>
      <c r="T91" s="184">
        <f t="shared" si="3"/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5" t="s">
        <v>152</v>
      </c>
      <c r="AT91" s="185" t="s">
        <v>148</v>
      </c>
      <c r="AU91" s="185" t="s">
        <v>80</v>
      </c>
      <c r="AY91" s="18" t="s">
        <v>145</v>
      </c>
      <c r="BE91" s="186">
        <f t="shared" si="4"/>
        <v>0</v>
      </c>
      <c r="BF91" s="186">
        <f t="shared" si="5"/>
        <v>0</v>
      </c>
      <c r="BG91" s="186">
        <f t="shared" si="6"/>
        <v>0</v>
      </c>
      <c r="BH91" s="186">
        <f t="shared" si="7"/>
        <v>0</v>
      </c>
      <c r="BI91" s="186">
        <f t="shared" si="8"/>
        <v>0</v>
      </c>
      <c r="BJ91" s="18" t="s">
        <v>80</v>
      </c>
      <c r="BK91" s="186">
        <f t="shared" si="9"/>
        <v>0</v>
      </c>
      <c r="BL91" s="18" t="s">
        <v>152</v>
      </c>
      <c r="BM91" s="185" t="s">
        <v>152</v>
      </c>
    </row>
    <row r="92" spans="1:65" s="2" customFormat="1" ht="16.5" customHeight="1">
      <c r="A92" s="35"/>
      <c r="B92" s="36"/>
      <c r="C92" s="174" t="s">
        <v>163</v>
      </c>
      <c r="D92" s="174" t="s">
        <v>148</v>
      </c>
      <c r="E92" s="175" t="s">
        <v>1578</v>
      </c>
      <c r="F92" s="176" t="s">
        <v>1579</v>
      </c>
      <c r="G92" s="177" t="s">
        <v>1575</v>
      </c>
      <c r="H92" s="178">
        <v>16</v>
      </c>
      <c r="I92" s="179"/>
      <c r="J92" s="180">
        <f t="shared" si="0"/>
        <v>0</v>
      </c>
      <c r="K92" s="176" t="s">
        <v>19</v>
      </c>
      <c r="L92" s="40"/>
      <c r="M92" s="181" t="s">
        <v>19</v>
      </c>
      <c r="N92" s="182" t="s">
        <v>43</v>
      </c>
      <c r="O92" s="65"/>
      <c r="P92" s="183">
        <f t="shared" si="1"/>
        <v>0</v>
      </c>
      <c r="Q92" s="183">
        <v>0</v>
      </c>
      <c r="R92" s="183">
        <f t="shared" si="2"/>
        <v>0</v>
      </c>
      <c r="S92" s="183">
        <v>0</v>
      </c>
      <c r="T92" s="184">
        <f t="shared" si="3"/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5" t="s">
        <v>152</v>
      </c>
      <c r="AT92" s="185" t="s">
        <v>148</v>
      </c>
      <c r="AU92" s="185" t="s">
        <v>80</v>
      </c>
      <c r="AY92" s="18" t="s">
        <v>145</v>
      </c>
      <c r="BE92" s="186">
        <f t="shared" si="4"/>
        <v>0</v>
      </c>
      <c r="BF92" s="186">
        <f t="shared" si="5"/>
        <v>0</v>
      </c>
      <c r="BG92" s="186">
        <f t="shared" si="6"/>
        <v>0</v>
      </c>
      <c r="BH92" s="186">
        <f t="shared" si="7"/>
        <v>0</v>
      </c>
      <c r="BI92" s="186">
        <f t="shared" si="8"/>
        <v>0</v>
      </c>
      <c r="BJ92" s="18" t="s">
        <v>80</v>
      </c>
      <c r="BK92" s="186">
        <f t="shared" si="9"/>
        <v>0</v>
      </c>
      <c r="BL92" s="18" t="s">
        <v>152</v>
      </c>
      <c r="BM92" s="185" t="s">
        <v>191</v>
      </c>
    </row>
    <row r="93" spans="1:65" s="2" customFormat="1" ht="16.5" customHeight="1">
      <c r="A93" s="35"/>
      <c r="B93" s="36"/>
      <c r="C93" s="174" t="s">
        <v>152</v>
      </c>
      <c r="D93" s="174" t="s">
        <v>148</v>
      </c>
      <c r="E93" s="175" t="s">
        <v>1580</v>
      </c>
      <c r="F93" s="176" t="s">
        <v>1581</v>
      </c>
      <c r="G93" s="177" t="s">
        <v>949</v>
      </c>
      <c r="H93" s="178">
        <v>9</v>
      </c>
      <c r="I93" s="179"/>
      <c r="J93" s="180">
        <f t="shared" si="0"/>
        <v>0</v>
      </c>
      <c r="K93" s="176" t="s">
        <v>19</v>
      </c>
      <c r="L93" s="40"/>
      <c r="M93" s="181" t="s">
        <v>19</v>
      </c>
      <c r="N93" s="182" t="s">
        <v>43</v>
      </c>
      <c r="O93" s="65"/>
      <c r="P93" s="183">
        <f t="shared" si="1"/>
        <v>0</v>
      </c>
      <c r="Q93" s="183">
        <v>0</v>
      </c>
      <c r="R93" s="183">
        <f t="shared" si="2"/>
        <v>0</v>
      </c>
      <c r="S93" s="183">
        <v>0</v>
      </c>
      <c r="T93" s="184">
        <f t="shared" si="3"/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85" t="s">
        <v>152</v>
      </c>
      <c r="AT93" s="185" t="s">
        <v>148</v>
      </c>
      <c r="AU93" s="185" t="s">
        <v>80</v>
      </c>
      <c r="AY93" s="18" t="s">
        <v>145</v>
      </c>
      <c r="BE93" s="186">
        <f t="shared" si="4"/>
        <v>0</v>
      </c>
      <c r="BF93" s="186">
        <f t="shared" si="5"/>
        <v>0</v>
      </c>
      <c r="BG93" s="186">
        <f t="shared" si="6"/>
        <v>0</v>
      </c>
      <c r="BH93" s="186">
        <f t="shared" si="7"/>
        <v>0</v>
      </c>
      <c r="BI93" s="186">
        <f t="shared" si="8"/>
        <v>0</v>
      </c>
      <c r="BJ93" s="18" t="s">
        <v>80</v>
      </c>
      <c r="BK93" s="186">
        <f t="shared" si="9"/>
        <v>0</v>
      </c>
      <c r="BL93" s="18" t="s">
        <v>152</v>
      </c>
      <c r="BM93" s="185" t="s">
        <v>211</v>
      </c>
    </row>
    <row r="94" spans="1:65" s="2" customFormat="1" ht="16.5" customHeight="1">
      <c r="A94" s="35"/>
      <c r="B94" s="36"/>
      <c r="C94" s="174" t="s">
        <v>184</v>
      </c>
      <c r="D94" s="174" t="s">
        <v>148</v>
      </c>
      <c r="E94" s="175" t="s">
        <v>1582</v>
      </c>
      <c r="F94" s="176" t="s">
        <v>1583</v>
      </c>
      <c r="G94" s="177" t="s">
        <v>949</v>
      </c>
      <c r="H94" s="178">
        <v>23</v>
      </c>
      <c r="I94" s="179"/>
      <c r="J94" s="180">
        <f t="shared" si="0"/>
        <v>0</v>
      </c>
      <c r="K94" s="176" t="s">
        <v>19</v>
      </c>
      <c r="L94" s="40"/>
      <c r="M94" s="181" t="s">
        <v>19</v>
      </c>
      <c r="N94" s="182" t="s">
        <v>43</v>
      </c>
      <c r="O94" s="65"/>
      <c r="P94" s="183">
        <f t="shared" si="1"/>
        <v>0</v>
      </c>
      <c r="Q94" s="183">
        <v>0</v>
      </c>
      <c r="R94" s="183">
        <f t="shared" si="2"/>
        <v>0</v>
      </c>
      <c r="S94" s="183">
        <v>0</v>
      </c>
      <c r="T94" s="184">
        <f t="shared" si="3"/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5" t="s">
        <v>152</v>
      </c>
      <c r="AT94" s="185" t="s">
        <v>148</v>
      </c>
      <c r="AU94" s="185" t="s">
        <v>80</v>
      </c>
      <c r="AY94" s="18" t="s">
        <v>145</v>
      </c>
      <c r="BE94" s="186">
        <f t="shared" si="4"/>
        <v>0</v>
      </c>
      <c r="BF94" s="186">
        <f t="shared" si="5"/>
        <v>0</v>
      </c>
      <c r="BG94" s="186">
        <f t="shared" si="6"/>
        <v>0</v>
      </c>
      <c r="BH94" s="186">
        <f t="shared" si="7"/>
        <v>0</v>
      </c>
      <c r="BI94" s="186">
        <f t="shared" si="8"/>
        <v>0</v>
      </c>
      <c r="BJ94" s="18" t="s">
        <v>80</v>
      </c>
      <c r="BK94" s="186">
        <f t="shared" si="9"/>
        <v>0</v>
      </c>
      <c r="BL94" s="18" t="s">
        <v>152</v>
      </c>
      <c r="BM94" s="185" t="s">
        <v>223</v>
      </c>
    </row>
    <row r="95" spans="1:65" s="2" customFormat="1" ht="16.5" customHeight="1">
      <c r="A95" s="35"/>
      <c r="B95" s="36"/>
      <c r="C95" s="174" t="s">
        <v>191</v>
      </c>
      <c r="D95" s="174" t="s">
        <v>148</v>
      </c>
      <c r="E95" s="175" t="s">
        <v>1584</v>
      </c>
      <c r="F95" s="176" t="s">
        <v>1585</v>
      </c>
      <c r="G95" s="177" t="s">
        <v>949</v>
      </c>
      <c r="H95" s="178">
        <v>10</v>
      </c>
      <c r="I95" s="179"/>
      <c r="J95" s="180">
        <f t="shared" si="0"/>
        <v>0</v>
      </c>
      <c r="K95" s="176" t="s">
        <v>19</v>
      </c>
      <c r="L95" s="40"/>
      <c r="M95" s="181" t="s">
        <v>19</v>
      </c>
      <c r="N95" s="182" t="s">
        <v>43</v>
      </c>
      <c r="O95" s="65"/>
      <c r="P95" s="183">
        <f t="shared" si="1"/>
        <v>0</v>
      </c>
      <c r="Q95" s="183">
        <v>0</v>
      </c>
      <c r="R95" s="183">
        <f t="shared" si="2"/>
        <v>0</v>
      </c>
      <c r="S95" s="183">
        <v>0</v>
      </c>
      <c r="T95" s="184">
        <f t="shared" si="3"/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5" t="s">
        <v>152</v>
      </c>
      <c r="AT95" s="185" t="s">
        <v>148</v>
      </c>
      <c r="AU95" s="185" t="s">
        <v>80</v>
      </c>
      <c r="AY95" s="18" t="s">
        <v>145</v>
      </c>
      <c r="BE95" s="186">
        <f t="shared" si="4"/>
        <v>0</v>
      </c>
      <c r="BF95" s="186">
        <f t="shared" si="5"/>
        <v>0</v>
      </c>
      <c r="BG95" s="186">
        <f t="shared" si="6"/>
        <v>0</v>
      </c>
      <c r="BH95" s="186">
        <f t="shared" si="7"/>
        <v>0</v>
      </c>
      <c r="BI95" s="186">
        <f t="shared" si="8"/>
        <v>0</v>
      </c>
      <c r="BJ95" s="18" t="s">
        <v>80</v>
      </c>
      <c r="BK95" s="186">
        <f t="shared" si="9"/>
        <v>0</v>
      </c>
      <c r="BL95" s="18" t="s">
        <v>152</v>
      </c>
      <c r="BM95" s="185" t="s">
        <v>238</v>
      </c>
    </row>
    <row r="96" spans="1:65" s="2" customFormat="1" ht="16.5" customHeight="1">
      <c r="A96" s="35"/>
      <c r="B96" s="36"/>
      <c r="C96" s="174" t="s">
        <v>200</v>
      </c>
      <c r="D96" s="174" t="s">
        <v>148</v>
      </c>
      <c r="E96" s="175" t="s">
        <v>1586</v>
      </c>
      <c r="F96" s="176" t="s">
        <v>1587</v>
      </c>
      <c r="G96" s="177" t="s">
        <v>949</v>
      </c>
      <c r="H96" s="178">
        <v>1</v>
      </c>
      <c r="I96" s="179"/>
      <c r="J96" s="180">
        <f t="shared" si="0"/>
        <v>0</v>
      </c>
      <c r="K96" s="176" t="s">
        <v>19</v>
      </c>
      <c r="L96" s="40"/>
      <c r="M96" s="181" t="s">
        <v>19</v>
      </c>
      <c r="N96" s="182" t="s">
        <v>43</v>
      </c>
      <c r="O96" s="65"/>
      <c r="P96" s="183">
        <f t="shared" si="1"/>
        <v>0</v>
      </c>
      <c r="Q96" s="183">
        <v>0</v>
      </c>
      <c r="R96" s="183">
        <f t="shared" si="2"/>
        <v>0</v>
      </c>
      <c r="S96" s="183">
        <v>0</v>
      </c>
      <c r="T96" s="184">
        <f t="shared" si="3"/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5" t="s">
        <v>152</v>
      </c>
      <c r="AT96" s="185" t="s">
        <v>148</v>
      </c>
      <c r="AU96" s="185" t="s">
        <v>80</v>
      </c>
      <c r="AY96" s="18" t="s">
        <v>145</v>
      </c>
      <c r="BE96" s="186">
        <f t="shared" si="4"/>
        <v>0</v>
      </c>
      <c r="BF96" s="186">
        <f t="shared" si="5"/>
        <v>0</v>
      </c>
      <c r="BG96" s="186">
        <f t="shared" si="6"/>
        <v>0</v>
      </c>
      <c r="BH96" s="186">
        <f t="shared" si="7"/>
        <v>0</v>
      </c>
      <c r="BI96" s="186">
        <f t="shared" si="8"/>
        <v>0</v>
      </c>
      <c r="BJ96" s="18" t="s">
        <v>80</v>
      </c>
      <c r="BK96" s="186">
        <f t="shared" si="9"/>
        <v>0</v>
      </c>
      <c r="BL96" s="18" t="s">
        <v>152</v>
      </c>
      <c r="BM96" s="185" t="s">
        <v>254</v>
      </c>
    </row>
    <row r="97" spans="1:65" s="2" customFormat="1" ht="16.5" customHeight="1">
      <c r="A97" s="35"/>
      <c r="B97" s="36"/>
      <c r="C97" s="174" t="s">
        <v>211</v>
      </c>
      <c r="D97" s="174" t="s">
        <v>148</v>
      </c>
      <c r="E97" s="175" t="s">
        <v>1588</v>
      </c>
      <c r="F97" s="176" t="s">
        <v>1589</v>
      </c>
      <c r="G97" s="177" t="s">
        <v>949</v>
      </c>
      <c r="H97" s="178">
        <v>9</v>
      </c>
      <c r="I97" s="179"/>
      <c r="J97" s="180">
        <f t="shared" si="0"/>
        <v>0</v>
      </c>
      <c r="K97" s="176" t="s">
        <v>19</v>
      </c>
      <c r="L97" s="40"/>
      <c r="M97" s="181" t="s">
        <v>19</v>
      </c>
      <c r="N97" s="182" t="s">
        <v>43</v>
      </c>
      <c r="O97" s="65"/>
      <c r="P97" s="183">
        <f t="shared" si="1"/>
        <v>0</v>
      </c>
      <c r="Q97" s="183">
        <v>0</v>
      </c>
      <c r="R97" s="183">
        <f t="shared" si="2"/>
        <v>0</v>
      </c>
      <c r="S97" s="183">
        <v>0</v>
      </c>
      <c r="T97" s="184">
        <f t="shared" si="3"/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5" t="s">
        <v>152</v>
      </c>
      <c r="AT97" s="185" t="s">
        <v>148</v>
      </c>
      <c r="AU97" s="185" t="s">
        <v>80</v>
      </c>
      <c r="AY97" s="18" t="s">
        <v>145</v>
      </c>
      <c r="BE97" s="186">
        <f t="shared" si="4"/>
        <v>0</v>
      </c>
      <c r="BF97" s="186">
        <f t="shared" si="5"/>
        <v>0</v>
      </c>
      <c r="BG97" s="186">
        <f t="shared" si="6"/>
        <v>0</v>
      </c>
      <c r="BH97" s="186">
        <f t="shared" si="7"/>
        <v>0</v>
      </c>
      <c r="BI97" s="186">
        <f t="shared" si="8"/>
        <v>0</v>
      </c>
      <c r="BJ97" s="18" t="s">
        <v>80</v>
      </c>
      <c r="BK97" s="186">
        <f t="shared" si="9"/>
        <v>0</v>
      </c>
      <c r="BL97" s="18" t="s">
        <v>152</v>
      </c>
      <c r="BM97" s="185" t="s">
        <v>265</v>
      </c>
    </row>
    <row r="98" spans="1:65" s="2" customFormat="1" ht="16.5" customHeight="1">
      <c r="A98" s="35"/>
      <c r="B98" s="36"/>
      <c r="C98" s="174" t="s">
        <v>146</v>
      </c>
      <c r="D98" s="174" t="s">
        <v>148</v>
      </c>
      <c r="E98" s="175" t="s">
        <v>1590</v>
      </c>
      <c r="F98" s="176" t="s">
        <v>1591</v>
      </c>
      <c r="G98" s="177" t="s">
        <v>949</v>
      </c>
      <c r="H98" s="178">
        <v>24</v>
      </c>
      <c r="I98" s="179"/>
      <c r="J98" s="180">
        <f t="shared" si="0"/>
        <v>0</v>
      </c>
      <c r="K98" s="176" t="s">
        <v>19</v>
      </c>
      <c r="L98" s="40"/>
      <c r="M98" s="181" t="s">
        <v>19</v>
      </c>
      <c r="N98" s="182" t="s">
        <v>43</v>
      </c>
      <c r="O98" s="65"/>
      <c r="P98" s="183">
        <f t="shared" si="1"/>
        <v>0</v>
      </c>
      <c r="Q98" s="183">
        <v>0</v>
      </c>
      <c r="R98" s="183">
        <f t="shared" si="2"/>
        <v>0</v>
      </c>
      <c r="S98" s="183">
        <v>0</v>
      </c>
      <c r="T98" s="184">
        <f t="shared" si="3"/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5" t="s">
        <v>152</v>
      </c>
      <c r="AT98" s="185" t="s">
        <v>148</v>
      </c>
      <c r="AU98" s="185" t="s">
        <v>80</v>
      </c>
      <c r="AY98" s="18" t="s">
        <v>145</v>
      </c>
      <c r="BE98" s="186">
        <f t="shared" si="4"/>
        <v>0</v>
      </c>
      <c r="BF98" s="186">
        <f t="shared" si="5"/>
        <v>0</v>
      </c>
      <c r="BG98" s="186">
        <f t="shared" si="6"/>
        <v>0</v>
      </c>
      <c r="BH98" s="186">
        <f t="shared" si="7"/>
        <v>0</v>
      </c>
      <c r="BI98" s="186">
        <f t="shared" si="8"/>
        <v>0</v>
      </c>
      <c r="BJ98" s="18" t="s">
        <v>80</v>
      </c>
      <c r="BK98" s="186">
        <f t="shared" si="9"/>
        <v>0</v>
      </c>
      <c r="BL98" s="18" t="s">
        <v>152</v>
      </c>
      <c r="BM98" s="185" t="s">
        <v>281</v>
      </c>
    </row>
    <row r="99" spans="1:65" s="2" customFormat="1" ht="16.5" customHeight="1">
      <c r="A99" s="35"/>
      <c r="B99" s="36"/>
      <c r="C99" s="174" t="s">
        <v>223</v>
      </c>
      <c r="D99" s="174" t="s">
        <v>148</v>
      </c>
      <c r="E99" s="175" t="s">
        <v>1592</v>
      </c>
      <c r="F99" s="176" t="s">
        <v>1593</v>
      </c>
      <c r="G99" s="177" t="s">
        <v>949</v>
      </c>
      <c r="H99" s="178">
        <v>60</v>
      </c>
      <c r="I99" s="179"/>
      <c r="J99" s="180">
        <f t="shared" si="0"/>
        <v>0</v>
      </c>
      <c r="K99" s="176" t="s">
        <v>19</v>
      </c>
      <c r="L99" s="40"/>
      <c r="M99" s="181" t="s">
        <v>19</v>
      </c>
      <c r="N99" s="182" t="s">
        <v>43</v>
      </c>
      <c r="O99" s="65"/>
      <c r="P99" s="183">
        <f t="shared" si="1"/>
        <v>0</v>
      </c>
      <c r="Q99" s="183">
        <v>0</v>
      </c>
      <c r="R99" s="183">
        <f t="shared" si="2"/>
        <v>0</v>
      </c>
      <c r="S99" s="183">
        <v>0</v>
      </c>
      <c r="T99" s="184">
        <f t="shared" si="3"/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5" t="s">
        <v>152</v>
      </c>
      <c r="AT99" s="185" t="s">
        <v>148</v>
      </c>
      <c r="AU99" s="185" t="s">
        <v>80</v>
      </c>
      <c r="AY99" s="18" t="s">
        <v>145</v>
      </c>
      <c r="BE99" s="186">
        <f t="shared" si="4"/>
        <v>0</v>
      </c>
      <c r="BF99" s="186">
        <f t="shared" si="5"/>
        <v>0</v>
      </c>
      <c r="BG99" s="186">
        <f t="shared" si="6"/>
        <v>0</v>
      </c>
      <c r="BH99" s="186">
        <f t="shared" si="7"/>
        <v>0</v>
      </c>
      <c r="BI99" s="186">
        <f t="shared" si="8"/>
        <v>0</v>
      </c>
      <c r="BJ99" s="18" t="s">
        <v>80</v>
      </c>
      <c r="BK99" s="186">
        <f t="shared" si="9"/>
        <v>0</v>
      </c>
      <c r="BL99" s="18" t="s">
        <v>152</v>
      </c>
      <c r="BM99" s="185" t="s">
        <v>299</v>
      </c>
    </row>
    <row r="100" spans="1:65" s="2" customFormat="1" ht="16.5" customHeight="1">
      <c r="A100" s="35"/>
      <c r="B100" s="36"/>
      <c r="C100" s="174" t="s">
        <v>230</v>
      </c>
      <c r="D100" s="174" t="s">
        <v>148</v>
      </c>
      <c r="E100" s="175" t="s">
        <v>1594</v>
      </c>
      <c r="F100" s="176" t="s">
        <v>1595</v>
      </c>
      <c r="G100" s="177" t="s">
        <v>949</v>
      </c>
      <c r="H100" s="178">
        <v>4</v>
      </c>
      <c r="I100" s="179"/>
      <c r="J100" s="180">
        <f t="shared" si="0"/>
        <v>0</v>
      </c>
      <c r="K100" s="176" t="s">
        <v>19</v>
      </c>
      <c r="L100" s="40"/>
      <c r="M100" s="181" t="s">
        <v>19</v>
      </c>
      <c r="N100" s="182" t="s">
        <v>43</v>
      </c>
      <c r="O100" s="65"/>
      <c r="P100" s="183">
        <f t="shared" si="1"/>
        <v>0</v>
      </c>
      <c r="Q100" s="183">
        <v>0</v>
      </c>
      <c r="R100" s="183">
        <f t="shared" si="2"/>
        <v>0</v>
      </c>
      <c r="S100" s="183">
        <v>0</v>
      </c>
      <c r="T100" s="184">
        <f t="shared" si="3"/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5" t="s">
        <v>152</v>
      </c>
      <c r="AT100" s="185" t="s">
        <v>148</v>
      </c>
      <c r="AU100" s="185" t="s">
        <v>80</v>
      </c>
      <c r="AY100" s="18" t="s">
        <v>145</v>
      </c>
      <c r="BE100" s="186">
        <f t="shared" si="4"/>
        <v>0</v>
      </c>
      <c r="BF100" s="186">
        <f t="shared" si="5"/>
        <v>0</v>
      </c>
      <c r="BG100" s="186">
        <f t="shared" si="6"/>
        <v>0</v>
      </c>
      <c r="BH100" s="186">
        <f t="shared" si="7"/>
        <v>0</v>
      </c>
      <c r="BI100" s="186">
        <f t="shared" si="8"/>
        <v>0</v>
      </c>
      <c r="BJ100" s="18" t="s">
        <v>80</v>
      </c>
      <c r="BK100" s="186">
        <f t="shared" si="9"/>
        <v>0</v>
      </c>
      <c r="BL100" s="18" t="s">
        <v>152</v>
      </c>
      <c r="BM100" s="185" t="s">
        <v>315</v>
      </c>
    </row>
    <row r="101" spans="1:65" s="2" customFormat="1" ht="16.5" customHeight="1">
      <c r="A101" s="35"/>
      <c r="B101" s="36"/>
      <c r="C101" s="174" t="s">
        <v>238</v>
      </c>
      <c r="D101" s="174" t="s">
        <v>148</v>
      </c>
      <c r="E101" s="175" t="s">
        <v>1596</v>
      </c>
      <c r="F101" s="176" t="s">
        <v>1597</v>
      </c>
      <c r="G101" s="177" t="s">
        <v>949</v>
      </c>
      <c r="H101" s="178">
        <v>10</v>
      </c>
      <c r="I101" s="179"/>
      <c r="J101" s="180">
        <f t="shared" si="0"/>
        <v>0</v>
      </c>
      <c r="K101" s="176" t="s">
        <v>19</v>
      </c>
      <c r="L101" s="40"/>
      <c r="M101" s="181" t="s">
        <v>19</v>
      </c>
      <c r="N101" s="182" t="s">
        <v>43</v>
      </c>
      <c r="O101" s="65"/>
      <c r="P101" s="183">
        <f t="shared" si="1"/>
        <v>0</v>
      </c>
      <c r="Q101" s="183">
        <v>0</v>
      </c>
      <c r="R101" s="183">
        <f t="shared" si="2"/>
        <v>0</v>
      </c>
      <c r="S101" s="183">
        <v>0</v>
      </c>
      <c r="T101" s="184">
        <f t="shared" si="3"/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5" t="s">
        <v>152</v>
      </c>
      <c r="AT101" s="185" t="s">
        <v>148</v>
      </c>
      <c r="AU101" s="185" t="s">
        <v>80</v>
      </c>
      <c r="AY101" s="18" t="s">
        <v>145</v>
      </c>
      <c r="BE101" s="186">
        <f t="shared" si="4"/>
        <v>0</v>
      </c>
      <c r="BF101" s="186">
        <f t="shared" si="5"/>
        <v>0</v>
      </c>
      <c r="BG101" s="186">
        <f t="shared" si="6"/>
        <v>0</v>
      </c>
      <c r="BH101" s="186">
        <f t="shared" si="7"/>
        <v>0</v>
      </c>
      <c r="BI101" s="186">
        <f t="shared" si="8"/>
        <v>0</v>
      </c>
      <c r="BJ101" s="18" t="s">
        <v>80</v>
      </c>
      <c r="BK101" s="186">
        <f t="shared" si="9"/>
        <v>0</v>
      </c>
      <c r="BL101" s="18" t="s">
        <v>152</v>
      </c>
      <c r="BM101" s="185" t="s">
        <v>330</v>
      </c>
    </row>
    <row r="102" spans="1:65" s="2" customFormat="1" ht="16.5" customHeight="1">
      <c r="A102" s="35"/>
      <c r="B102" s="36"/>
      <c r="C102" s="174" t="s">
        <v>248</v>
      </c>
      <c r="D102" s="174" t="s">
        <v>148</v>
      </c>
      <c r="E102" s="175" t="s">
        <v>1598</v>
      </c>
      <c r="F102" s="176" t="s">
        <v>1599</v>
      </c>
      <c r="G102" s="177" t="s">
        <v>949</v>
      </c>
      <c r="H102" s="178">
        <v>1</v>
      </c>
      <c r="I102" s="179"/>
      <c r="J102" s="180">
        <f t="shared" si="0"/>
        <v>0</v>
      </c>
      <c r="K102" s="176" t="s">
        <v>19</v>
      </c>
      <c r="L102" s="40"/>
      <c r="M102" s="181" t="s">
        <v>19</v>
      </c>
      <c r="N102" s="182" t="s">
        <v>43</v>
      </c>
      <c r="O102" s="65"/>
      <c r="P102" s="183">
        <f t="shared" si="1"/>
        <v>0</v>
      </c>
      <c r="Q102" s="183">
        <v>0</v>
      </c>
      <c r="R102" s="183">
        <f t="shared" si="2"/>
        <v>0</v>
      </c>
      <c r="S102" s="183">
        <v>0</v>
      </c>
      <c r="T102" s="184">
        <f t="shared" si="3"/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5" t="s">
        <v>152</v>
      </c>
      <c r="AT102" s="185" t="s">
        <v>148</v>
      </c>
      <c r="AU102" s="185" t="s">
        <v>80</v>
      </c>
      <c r="AY102" s="18" t="s">
        <v>145</v>
      </c>
      <c r="BE102" s="186">
        <f t="shared" si="4"/>
        <v>0</v>
      </c>
      <c r="BF102" s="186">
        <f t="shared" si="5"/>
        <v>0</v>
      </c>
      <c r="BG102" s="186">
        <f t="shared" si="6"/>
        <v>0</v>
      </c>
      <c r="BH102" s="186">
        <f t="shared" si="7"/>
        <v>0</v>
      </c>
      <c r="BI102" s="186">
        <f t="shared" si="8"/>
        <v>0</v>
      </c>
      <c r="BJ102" s="18" t="s">
        <v>80</v>
      </c>
      <c r="BK102" s="186">
        <f t="shared" si="9"/>
        <v>0</v>
      </c>
      <c r="BL102" s="18" t="s">
        <v>152</v>
      </c>
      <c r="BM102" s="185" t="s">
        <v>345</v>
      </c>
    </row>
    <row r="103" spans="1:65" s="2" customFormat="1" ht="16.5" customHeight="1">
      <c r="A103" s="35"/>
      <c r="B103" s="36"/>
      <c r="C103" s="174" t="s">
        <v>254</v>
      </c>
      <c r="D103" s="174" t="s">
        <v>148</v>
      </c>
      <c r="E103" s="175" t="s">
        <v>1600</v>
      </c>
      <c r="F103" s="176" t="s">
        <v>1601</v>
      </c>
      <c r="G103" s="177" t="s">
        <v>949</v>
      </c>
      <c r="H103" s="178">
        <v>5</v>
      </c>
      <c r="I103" s="179"/>
      <c r="J103" s="180">
        <f t="shared" si="0"/>
        <v>0</v>
      </c>
      <c r="K103" s="176" t="s">
        <v>19</v>
      </c>
      <c r="L103" s="40"/>
      <c r="M103" s="181" t="s">
        <v>19</v>
      </c>
      <c r="N103" s="182" t="s">
        <v>43</v>
      </c>
      <c r="O103" s="65"/>
      <c r="P103" s="183">
        <f t="shared" si="1"/>
        <v>0</v>
      </c>
      <c r="Q103" s="183">
        <v>0</v>
      </c>
      <c r="R103" s="183">
        <f t="shared" si="2"/>
        <v>0</v>
      </c>
      <c r="S103" s="183">
        <v>0</v>
      </c>
      <c r="T103" s="184">
        <f t="shared" si="3"/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5" t="s">
        <v>152</v>
      </c>
      <c r="AT103" s="185" t="s">
        <v>148</v>
      </c>
      <c r="AU103" s="185" t="s">
        <v>80</v>
      </c>
      <c r="AY103" s="18" t="s">
        <v>145</v>
      </c>
      <c r="BE103" s="186">
        <f t="shared" si="4"/>
        <v>0</v>
      </c>
      <c r="BF103" s="186">
        <f t="shared" si="5"/>
        <v>0</v>
      </c>
      <c r="BG103" s="186">
        <f t="shared" si="6"/>
        <v>0</v>
      </c>
      <c r="BH103" s="186">
        <f t="shared" si="7"/>
        <v>0</v>
      </c>
      <c r="BI103" s="186">
        <f t="shared" si="8"/>
        <v>0</v>
      </c>
      <c r="BJ103" s="18" t="s">
        <v>80</v>
      </c>
      <c r="BK103" s="186">
        <f t="shared" si="9"/>
        <v>0</v>
      </c>
      <c r="BL103" s="18" t="s">
        <v>152</v>
      </c>
      <c r="BM103" s="185" t="s">
        <v>360</v>
      </c>
    </row>
    <row r="104" spans="1:65" s="2" customFormat="1" ht="16.5" customHeight="1">
      <c r="A104" s="35"/>
      <c r="B104" s="36"/>
      <c r="C104" s="174" t="s">
        <v>8</v>
      </c>
      <c r="D104" s="174" t="s">
        <v>148</v>
      </c>
      <c r="E104" s="175" t="s">
        <v>1602</v>
      </c>
      <c r="F104" s="176" t="s">
        <v>1603</v>
      </c>
      <c r="G104" s="177" t="s">
        <v>949</v>
      </c>
      <c r="H104" s="178">
        <v>8</v>
      </c>
      <c r="I104" s="179"/>
      <c r="J104" s="180">
        <f t="shared" si="0"/>
        <v>0</v>
      </c>
      <c r="K104" s="176" t="s">
        <v>19</v>
      </c>
      <c r="L104" s="40"/>
      <c r="M104" s="181" t="s">
        <v>19</v>
      </c>
      <c r="N104" s="182" t="s">
        <v>43</v>
      </c>
      <c r="O104" s="65"/>
      <c r="P104" s="183">
        <f t="shared" si="1"/>
        <v>0</v>
      </c>
      <c r="Q104" s="183">
        <v>0</v>
      </c>
      <c r="R104" s="183">
        <f t="shared" si="2"/>
        <v>0</v>
      </c>
      <c r="S104" s="183">
        <v>0</v>
      </c>
      <c r="T104" s="184">
        <f t="shared" si="3"/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5" t="s">
        <v>152</v>
      </c>
      <c r="AT104" s="185" t="s">
        <v>148</v>
      </c>
      <c r="AU104" s="185" t="s">
        <v>80</v>
      </c>
      <c r="AY104" s="18" t="s">
        <v>145</v>
      </c>
      <c r="BE104" s="186">
        <f t="shared" si="4"/>
        <v>0</v>
      </c>
      <c r="BF104" s="186">
        <f t="shared" si="5"/>
        <v>0</v>
      </c>
      <c r="BG104" s="186">
        <f t="shared" si="6"/>
        <v>0</v>
      </c>
      <c r="BH104" s="186">
        <f t="shared" si="7"/>
        <v>0</v>
      </c>
      <c r="BI104" s="186">
        <f t="shared" si="8"/>
        <v>0</v>
      </c>
      <c r="BJ104" s="18" t="s">
        <v>80</v>
      </c>
      <c r="BK104" s="186">
        <f t="shared" si="9"/>
        <v>0</v>
      </c>
      <c r="BL104" s="18" t="s">
        <v>152</v>
      </c>
      <c r="BM104" s="185" t="s">
        <v>538</v>
      </c>
    </row>
    <row r="105" spans="1:65" s="2" customFormat="1" ht="16.5" customHeight="1">
      <c r="A105" s="35"/>
      <c r="B105" s="36"/>
      <c r="C105" s="174" t="s">
        <v>265</v>
      </c>
      <c r="D105" s="174" t="s">
        <v>148</v>
      </c>
      <c r="E105" s="175" t="s">
        <v>1604</v>
      </c>
      <c r="F105" s="176" t="s">
        <v>1605</v>
      </c>
      <c r="G105" s="177" t="s">
        <v>949</v>
      </c>
      <c r="H105" s="178">
        <v>1</v>
      </c>
      <c r="I105" s="179"/>
      <c r="J105" s="180">
        <f t="shared" si="0"/>
        <v>0</v>
      </c>
      <c r="K105" s="176" t="s">
        <v>19</v>
      </c>
      <c r="L105" s="40"/>
      <c r="M105" s="181" t="s">
        <v>19</v>
      </c>
      <c r="N105" s="182" t="s">
        <v>43</v>
      </c>
      <c r="O105" s="65"/>
      <c r="P105" s="183">
        <f t="shared" si="1"/>
        <v>0</v>
      </c>
      <c r="Q105" s="183">
        <v>0</v>
      </c>
      <c r="R105" s="183">
        <f t="shared" si="2"/>
        <v>0</v>
      </c>
      <c r="S105" s="183">
        <v>0</v>
      </c>
      <c r="T105" s="184">
        <f t="shared" si="3"/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5" t="s">
        <v>152</v>
      </c>
      <c r="AT105" s="185" t="s">
        <v>148</v>
      </c>
      <c r="AU105" s="185" t="s">
        <v>80</v>
      </c>
      <c r="AY105" s="18" t="s">
        <v>145</v>
      </c>
      <c r="BE105" s="186">
        <f t="shared" si="4"/>
        <v>0</v>
      </c>
      <c r="BF105" s="186">
        <f t="shared" si="5"/>
        <v>0</v>
      </c>
      <c r="BG105" s="186">
        <f t="shared" si="6"/>
        <v>0</v>
      </c>
      <c r="BH105" s="186">
        <f t="shared" si="7"/>
        <v>0</v>
      </c>
      <c r="BI105" s="186">
        <f t="shared" si="8"/>
        <v>0</v>
      </c>
      <c r="BJ105" s="18" t="s">
        <v>80</v>
      </c>
      <c r="BK105" s="186">
        <f t="shared" si="9"/>
        <v>0</v>
      </c>
      <c r="BL105" s="18" t="s">
        <v>152</v>
      </c>
      <c r="BM105" s="185" t="s">
        <v>556</v>
      </c>
    </row>
    <row r="106" spans="1:65" s="2" customFormat="1" ht="16.5" customHeight="1">
      <c r="A106" s="35"/>
      <c r="B106" s="36"/>
      <c r="C106" s="174" t="s">
        <v>271</v>
      </c>
      <c r="D106" s="174" t="s">
        <v>148</v>
      </c>
      <c r="E106" s="175" t="s">
        <v>1606</v>
      </c>
      <c r="F106" s="176" t="s">
        <v>1607</v>
      </c>
      <c r="G106" s="177" t="s">
        <v>949</v>
      </c>
      <c r="H106" s="178">
        <v>24</v>
      </c>
      <c r="I106" s="179"/>
      <c r="J106" s="180">
        <f t="shared" si="0"/>
        <v>0</v>
      </c>
      <c r="K106" s="176" t="s">
        <v>19</v>
      </c>
      <c r="L106" s="40"/>
      <c r="M106" s="181" t="s">
        <v>19</v>
      </c>
      <c r="N106" s="182" t="s">
        <v>43</v>
      </c>
      <c r="O106" s="65"/>
      <c r="P106" s="183">
        <f t="shared" si="1"/>
        <v>0</v>
      </c>
      <c r="Q106" s="183">
        <v>0</v>
      </c>
      <c r="R106" s="183">
        <f t="shared" si="2"/>
        <v>0</v>
      </c>
      <c r="S106" s="183">
        <v>0</v>
      </c>
      <c r="T106" s="184">
        <f t="shared" si="3"/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5" t="s">
        <v>152</v>
      </c>
      <c r="AT106" s="185" t="s">
        <v>148</v>
      </c>
      <c r="AU106" s="185" t="s">
        <v>80</v>
      </c>
      <c r="AY106" s="18" t="s">
        <v>145</v>
      </c>
      <c r="BE106" s="186">
        <f t="shared" si="4"/>
        <v>0</v>
      </c>
      <c r="BF106" s="186">
        <f t="shared" si="5"/>
        <v>0</v>
      </c>
      <c r="BG106" s="186">
        <f t="shared" si="6"/>
        <v>0</v>
      </c>
      <c r="BH106" s="186">
        <f t="shared" si="7"/>
        <v>0</v>
      </c>
      <c r="BI106" s="186">
        <f t="shared" si="8"/>
        <v>0</v>
      </c>
      <c r="BJ106" s="18" t="s">
        <v>80</v>
      </c>
      <c r="BK106" s="186">
        <f t="shared" si="9"/>
        <v>0</v>
      </c>
      <c r="BL106" s="18" t="s">
        <v>152</v>
      </c>
      <c r="BM106" s="185" t="s">
        <v>569</v>
      </c>
    </row>
    <row r="107" spans="1:65" s="2" customFormat="1" ht="16.5" customHeight="1">
      <c r="A107" s="35"/>
      <c r="B107" s="36"/>
      <c r="C107" s="174" t="s">
        <v>281</v>
      </c>
      <c r="D107" s="174" t="s">
        <v>148</v>
      </c>
      <c r="E107" s="175" t="s">
        <v>1608</v>
      </c>
      <c r="F107" s="176" t="s">
        <v>1609</v>
      </c>
      <c r="G107" s="177" t="s">
        <v>233</v>
      </c>
      <c r="H107" s="178">
        <v>1050</v>
      </c>
      <c r="I107" s="179"/>
      <c r="J107" s="180">
        <f t="shared" si="0"/>
        <v>0</v>
      </c>
      <c r="K107" s="176" t="s">
        <v>19</v>
      </c>
      <c r="L107" s="40"/>
      <c r="M107" s="181" t="s">
        <v>19</v>
      </c>
      <c r="N107" s="182" t="s">
        <v>43</v>
      </c>
      <c r="O107" s="65"/>
      <c r="P107" s="183">
        <f t="shared" si="1"/>
        <v>0</v>
      </c>
      <c r="Q107" s="183">
        <v>0</v>
      </c>
      <c r="R107" s="183">
        <f t="shared" si="2"/>
        <v>0</v>
      </c>
      <c r="S107" s="183">
        <v>0</v>
      </c>
      <c r="T107" s="184">
        <f t="shared" si="3"/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5" t="s">
        <v>152</v>
      </c>
      <c r="AT107" s="185" t="s">
        <v>148</v>
      </c>
      <c r="AU107" s="185" t="s">
        <v>80</v>
      </c>
      <c r="AY107" s="18" t="s">
        <v>145</v>
      </c>
      <c r="BE107" s="186">
        <f t="shared" si="4"/>
        <v>0</v>
      </c>
      <c r="BF107" s="186">
        <f t="shared" si="5"/>
        <v>0</v>
      </c>
      <c r="BG107" s="186">
        <f t="shared" si="6"/>
        <v>0</v>
      </c>
      <c r="BH107" s="186">
        <f t="shared" si="7"/>
        <v>0</v>
      </c>
      <c r="BI107" s="186">
        <f t="shared" si="8"/>
        <v>0</v>
      </c>
      <c r="BJ107" s="18" t="s">
        <v>80</v>
      </c>
      <c r="BK107" s="186">
        <f t="shared" si="9"/>
        <v>0</v>
      </c>
      <c r="BL107" s="18" t="s">
        <v>152</v>
      </c>
      <c r="BM107" s="185" t="s">
        <v>582</v>
      </c>
    </row>
    <row r="108" spans="1:65" s="2" customFormat="1" ht="16.5" customHeight="1">
      <c r="A108" s="35"/>
      <c r="B108" s="36"/>
      <c r="C108" s="174" t="s">
        <v>292</v>
      </c>
      <c r="D108" s="174" t="s">
        <v>148</v>
      </c>
      <c r="E108" s="175" t="s">
        <v>1610</v>
      </c>
      <c r="F108" s="176" t="s">
        <v>1611</v>
      </c>
      <c r="G108" s="177" t="s">
        <v>233</v>
      </c>
      <c r="H108" s="178">
        <v>320</v>
      </c>
      <c r="I108" s="179"/>
      <c r="J108" s="180">
        <f t="shared" si="0"/>
        <v>0</v>
      </c>
      <c r="K108" s="176" t="s">
        <v>19</v>
      </c>
      <c r="L108" s="40"/>
      <c r="M108" s="181" t="s">
        <v>19</v>
      </c>
      <c r="N108" s="182" t="s">
        <v>43</v>
      </c>
      <c r="O108" s="65"/>
      <c r="P108" s="183">
        <f t="shared" si="1"/>
        <v>0</v>
      </c>
      <c r="Q108" s="183">
        <v>0</v>
      </c>
      <c r="R108" s="183">
        <f t="shared" si="2"/>
        <v>0</v>
      </c>
      <c r="S108" s="183">
        <v>0</v>
      </c>
      <c r="T108" s="184">
        <f t="shared" si="3"/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5" t="s">
        <v>152</v>
      </c>
      <c r="AT108" s="185" t="s">
        <v>148</v>
      </c>
      <c r="AU108" s="185" t="s">
        <v>80</v>
      </c>
      <c r="AY108" s="18" t="s">
        <v>145</v>
      </c>
      <c r="BE108" s="186">
        <f t="shared" si="4"/>
        <v>0</v>
      </c>
      <c r="BF108" s="186">
        <f t="shared" si="5"/>
        <v>0</v>
      </c>
      <c r="BG108" s="186">
        <f t="shared" si="6"/>
        <v>0</v>
      </c>
      <c r="BH108" s="186">
        <f t="shared" si="7"/>
        <v>0</v>
      </c>
      <c r="BI108" s="186">
        <f t="shared" si="8"/>
        <v>0</v>
      </c>
      <c r="BJ108" s="18" t="s">
        <v>80</v>
      </c>
      <c r="BK108" s="186">
        <f t="shared" si="9"/>
        <v>0</v>
      </c>
      <c r="BL108" s="18" t="s">
        <v>152</v>
      </c>
      <c r="BM108" s="185" t="s">
        <v>606</v>
      </c>
    </row>
    <row r="109" spans="1:65" s="2" customFormat="1" ht="16.5" customHeight="1">
      <c r="A109" s="35"/>
      <c r="B109" s="36"/>
      <c r="C109" s="174" t="s">
        <v>299</v>
      </c>
      <c r="D109" s="174" t="s">
        <v>148</v>
      </c>
      <c r="E109" s="175" t="s">
        <v>1612</v>
      </c>
      <c r="F109" s="176" t="s">
        <v>1613</v>
      </c>
      <c r="G109" s="177" t="s">
        <v>233</v>
      </c>
      <c r="H109" s="178">
        <v>240</v>
      </c>
      <c r="I109" s="179"/>
      <c r="J109" s="180">
        <f t="shared" si="0"/>
        <v>0</v>
      </c>
      <c r="K109" s="176" t="s">
        <v>19</v>
      </c>
      <c r="L109" s="40"/>
      <c r="M109" s="181" t="s">
        <v>19</v>
      </c>
      <c r="N109" s="182" t="s">
        <v>43</v>
      </c>
      <c r="O109" s="65"/>
      <c r="P109" s="183">
        <f t="shared" si="1"/>
        <v>0</v>
      </c>
      <c r="Q109" s="183">
        <v>0</v>
      </c>
      <c r="R109" s="183">
        <f t="shared" si="2"/>
        <v>0</v>
      </c>
      <c r="S109" s="183">
        <v>0</v>
      </c>
      <c r="T109" s="184">
        <f t="shared" si="3"/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5" t="s">
        <v>152</v>
      </c>
      <c r="AT109" s="185" t="s">
        <v>148</v>
      </c>
      <c r="AU109" s="185" t="s">
        <v>80</v>
      </c>
      <c r="AY109" s="18" t="s">
        <v>145</v>
      </c>
      <c r="BE109" s="186">
        <f t="shared" si="4"/>
        <v>0</v>
      </c>
      <c r="BF109" s="186">
        <f t="shared" si="5"/>
        <v>0</v>
      </c>
      <c r="BG109" s="186">
        <f t="shared" si="6"/>
        <v>0</v>
      </c>
      <c r="BH109" s="186">
        <f t="shared" si="7"/>
        <v>0</v>
      </c>
      <c r="BI109" s="186">
        <f t="shared" si="8"/>
        <v>0</v>
      </c>
      <c r="BJ109" s="18" t="s">
        <v>80</v>
      </c>
      <c r="BK109" s="186">
        <f t="shared" si="9"/>
        <v>0</v>
      </c>
      <c r="BL109" s="18" t="s">
        <v>152</v>
      </c>
      <c r="BM109" s="185" t="s">
        <v>624</v>
      </c>
    </row>
    <row r="110" spans="1:65" s="2" customFormat="1" ht="16.5" customHeight="1">
      <c r="A110" s="35"/>
      <c r="B110" s="36"/>
      <c r="C110" s="174" t="s">
        <v>7</v>
      </c>
      <c r="D110" s="174" t="s">
        <v>148</v>
      </c>
      <c r="E110" s="175" t="s">
        <v>1614</v>
      </c>
      <c r="F110" s="176" t="s">
        <v>1615</v>
      </c>
      <c r="G110" s="177" t="s">
        <v>233</v>
      </c>
      <c r="H110" s="178">
        <v>180</v>
      </c>
      <c r="I110" s="179"/>
      <c r="J110" s="180">
        <f t="shared" si="0"/>
        <v>0</v>
      </c>
      <c r="K110" s="176" t="s">
        <v>19</v>
      </c>
      <c r="L110" s="40"/>
      <c r="M110" s="181" t="s">
        <v>19</v>
      </c>
      <c r="N110" s="182" t="s">
        <v>43</v>
      </c>
      <c r="O110" s="65"/>
      <c r="P110" s="183">
        <f t="shared" si="1"/>
        <v>0</v>
      </c>
      <c r="Q110" s="183">
        <v>0</v>
      </c>
      <c r="R110" s="183">
        <f t="shared" si="2"/>
        <v>0</v>
      </c>
      <c r="S110" s="183">
        <v>0</v>
      </c>
      <c r="T110" s="184">
        <f t="shared" si="3"/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5" t="s">
        <v>152</v>
      </c>
      <c r="AT110" s="185" t="s">
        <v>148</v>
      </c>
      <c r="AU110" s="185" t="s">
        <v>80</v>
      </c>
      <c r="AY110" s="18" t="s">
        <v>145</v>
      </c>
      <c r="BE110" s="186">
        <f t="shared" si="4"/>
        <v>0</v>
      </c>
      <c r="BF110" s="186">
        <f t="shared" si="5"/>
        <v>0</v>
      </c>
      <c r="BG110" s="186">
        <f t="shared" si="6"/>
        <v>0</v>
      </c>
      <c r="BH110" s="186">
        <f t="shared" si="7"/>
        <v>0</v>
      </c>
      <c r="BI110" s="186">
        <f t="shared" si="8"/>
        <v>0</v>
      </c>
      <c r="BJ110" s="18" t="s">
        <v>80</v>
      </c>
      <c r="BK110" s="186">
        <f t="shared" si="9"/>
        <v>0</v>
      </c>
      <c r="BL110" s="18" t="s">
        <v>152</v>
      </c>
      <c r="BM110" s="185" t="s">
        <v>643</v>
      </c>
    </row>
    <row r="111" spans="1:65" s="2" customFormat="1" ht="16.5" customHeight="1">
      <c r="A111" s="35"/>
      <c r="B111" s="36"/>
      <c r="C111" s="174" t="s">
        <v>315</v>
      </c>
      <c r="D111" s="174" t="s">
        <v>148</v>
      </c>
      <c r="E111" s="175" t="s">
        <v>1616</v>
      </c>
      <c r="F111" s="176" t="s">
        <v>1617</v>
      </c>
      <c r="G111" s="177" t="s">
        <v>233</v>
      </c>
      <c r="H111" s="178">
        <v>10</v>
      </c>
      <c r="I111" s="179"/>
      <c r="J111" s="180">
        <f t="shared" si="0"/>
        <v>0</v>
      </c>
      <c r="K111" s="176" t="s">
        <v>19</v>
      </c>
      <c r="L111" s="40"/>
      <c r="M111" s="181" t="s">
        <v>19</v>
      </c>
      <c r="N111" s="182" t="s">
        <v>43</v>
      </c>
      <c r="O111" s="65"/>
      <c r="P111" s="183">
        <f t="shared" si="1"/>
        <v>0</v>
      </c>
      <c r="Q111" s="183">
        <v>0</v>
      </c>
      <c r="R111" s="183">
        <f t="shared" si="2"/>
        <v>0</v>
      </c>
      <c r="S111" s="183">
        <v>0</v>
      </c>
      <c r="T111" s="184">
        <f t="shared" si="3"/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5" t="s">
        <v>152</v>
      </c>
      <c r="AT111" s="185" t="s">
        <v>148</v>
      </c>
      <c r="AU111" s="185" t="s">
        <v>80</v>
      </c>
      <c r="AY111" s="18" t="s">
        <v>145</v>
      </c>
      <c r="BE111" s="186">
        <f t="shared" si="4"/>
        <v>0</v>
      </c>
      <c r="BF111" s="186">
        <f t="shared" si="5"/>
        <v>0</v>
      </c>
      <c r="BG111" s="186">
        <f t="shared" si="6"/>
        <v>0</v>
      </c>
      <c r="BH111" s="186">
        <f t="shared" si="7"/>
        <v>0</v>
      </c>
      <c r="BI111" s="186">
        <f t="shared" si="8"/>
        <v>0</v>
      </c>
      <c r="BJ111" s="18" t="s">
        <v>80</v>
      </c>
      <c r="BK111" s="186">
        <f t="shared" si="9"/>
        <v>0</v>
      </c>
      <c r="BL111" s="18" t="s">
        <v>152</v>
      </c>
      <c r="BM111" s="185" t="s">
        <v>656</v>
      </c>
    </row>
    <row r="112" spans="1:65" s="2" customFormat="1" ht="16.5" customHeight="1">
      <c r="A112" s="35"/>
      <c r="B112" s="36"/>
      <c r="C112" s="174" t="s">
        <v>323</v>
      </c>
      <c r="D112" s="174" t="s">
        <v>148</v>
      </c>
      <c r="E112" s="175" t="s">
        <v>1618</v>
      </c>
      <c r="F112" s="176" t="s">
        <v>1619</v>
      </c>
      <c r="G112" s="177" t="s">
        <v>949</v>
      </c>
      <c r="H112" s="178">
        <v>51</v>
      </c>
      <c r="I112" s="179"/>
      <c r="J112" s="180">
        <f t="shared" si="0"/>
        <v>0</v>
      </c>
      <c r="K112" s="176" t="s">
        <v>19</v>
      </c>
      <c r="L112" s="40"/>
      <c r="M112" s="181" t="s">
        <v>19</v>
      </c>
      <c r="N112" s="182" t="s">
        <v>43</v>
      </c>
      <c r="O112" s="65"/>
      <c r="P112" s="183">
        <f t="shared" si="1"/>
        <v>0</v>
      </c>
      <c r="Q112" s="183">
        <v>0</v>
      </c>
      <c r="R112" s="183">
        <f t="shared" si="2"/>
        <v>0</v>
      </c>
      <c r="S112" s="183">
        <v>0</v>
      </c>
      <c r="T112" s="184">
        <f t="shared" si="3"/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5" t="s">
        <v>152</v>
      </c>
      <c r="AT112" s="185" t="s">
        <v>148</v>
      </c>
      <c r="AU112" s="185" t="s">
        <v>80</v>
      </c>
      <c r="AY112" s="18" t="s">
        <v>145</v>
      </c>
      <c r="BE112" s="186">
        <f t="shared" si="4"/>
        <v>0</v>
      </c>
      <c r="BF112" s="186">
        <f t="shared" si="5"/>
        <v>0</v>
      </c>
      <c r="BG112" s="186">
        <f t="shared" si="6"/>
        <v>0</v>
      </c>
      <c r="BH112" s="186">
        <f t="shared" si="7"/>
        <v>0</v>
      </c>
      <c r="BI112" s="186">
        <f t="shared" si="8"/>
        <v>0</v>
      </c>
      <c r="BJ112" s="18" t="s">
        <v>80</v>
      </c>
      <c r="BK112" s="186">
        <f t="shared" si="9"/>
        <v>0</v>
      </c>
      <c r="BL112" s="18" t="s">
        <v>152</v>
      </c>
      <c r="BM112" s="185" t="s">
        <v>667</v>
      </c>
    </row>
    <row r="113" spans="1:65" s="2" customFormat="1" ht="16.5" customHeight="1">
      <c r="A113" s="35"/>
      <c r="B113" s="36"/>
      <c r="C113" s="174" t="s">
        <v>330</v>
      </c>
      <c r="D113" s="174" t="s">
        <v>148</v>
      </c>
      <c r="E113" s="175" t="s">
        <v>1620</v>
      </c>
      <c r="F113" s="176" t="s">
        <v>1621</v>
      </c>
      <c r="G113" s="177" t="s">
        <v>949</v>
      </c>
      <c r="H113" s="178">
        <v>51</v>
      </c>
      <c r="I113" s="179"/>
      <c r="J113" s="180">
        <f t="shared" si="0"/>
        <v>0</v>
      </c>
      <c r="K113" s="176" t="s">
        <v>19</v>
      </c>
      <c r="L113" s="40"/>
      <c r="M113" s="181" t="s">
        <v>19</v>
      </c>
      <c r="N113" s="182" t="s">
        <v>43</v>
      </c>
      <c r="O113" s="65"/>
      <c r="P113" s="183">
        <f t="shared" si="1"/>
        <v>0</v>
      </c>
      <c r="Q113" s="183">
        <v>0</v>
      </c>
      <c r="R113" s="183">
        <f t="shared" si="2"/>
        <v>0</v>
      </c>
      <c r="S113" s="183">
        <v>0</v>
      </c>
      <c r="T113" s="184">
        <f t="shared" si="3"/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5" t="s">
        <v>152</v>
      </c>
      <c r="AT113" s="185" t="s">
        <v>148</v>
      </c>
      <c r="AU113" s="185" t="s">
        <v>80</v>
      </c>
      <c r="AY113" s="18" t="s">
        <v>145</v>
      </c>
      <c r="BE113" s="186">
        <f t="shared" si="4"/>
        <v>0</v>
      </c>
      <c r="BF113" s="186">
        <f t="shared" si="5"/>
        <v>0</v>
      </c>
      <c r="BG113" s="186">
        <f t="shared" si="6"/>
        <v>0</v>
      </c>
      <c r="BH113" s="186">
        <f t="shared" si="7"/>
        <v>0</v>
      </c>
      <c r="BI113" s="186">
        <f t="shared" si="8"/>
        <v>0</v>
      </c>
      <c r="BJ113" s="18" t="s">
        <v>80</v>
      </c>
      <c r="BK113" s="186">
        <f t="shared" si="9"/>
        <v>0</v>
      </c>
      <c r="BL113" s="18" t="s">
        <v>152</v>
      </c>
      <c r="BM113" s="185" t="s">
        <v>677</v>
      </c>
    </row>
    <row r="114" spans="1:65" s="2" customFormat="1" ht="16.5" customHeight="1">
      <c r="A114" s="35"/>
      <c r="B114" s="36"/>
      <c r="C114" s="174" t="s">
        <v>336</v>
      </c>
      <c r="D114" s="174" t="s">
        <v>148</v>
      </c>
      <c r="E114" s="175" t="s">
        <v>1622</v>
      </c>
      <c r="F114" s="176" t="s">
        <v>1623</v>
      </c>
      <c r="G114" s="177" t="s">
        <v>949</v>
      </c>
      <c r="H114" s="178">
        <v>1</v>
      </c>
      <c r="I114" s="179"/>
      <c r="J114" s="180">
        <f t="shared" si="0"/>
        <v>0</v>
      </c>
      <c r="K114" s="176" t="s">
        <v>19</v>
      </c>
      <c r="L114" s="40"/>
      <c r="M114" s="181" t="s">
        <v>19</v>
      </c>
      <c r="N114" s="182" t="s">
        <v>43</v>
      </c>
      <c r="O114" s="65"/>
      <c r="P114" s="183">
        <f t="shared" si="1"/>
        <v>0</v>
      </c>
      <c r="Q114" s="183">
        <v>0</v>
      </c>
      <c r="R114" s="183">
        <f t="shared" si="2"/>
        <v>0</v>
      </c>
      <c r="S114" s="183">
        <v>0</v>
      </c>
      <c r="T114" s="184">
        <f t="shared" si="3"/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5" t="s">
        <v>152</v>
      </c>
      <c r="AT114" s="185" t="s">
        <v>148</v>
      </c>
      <c r="AU114" s="185" t="s">
        <v>80</v>
      </c>
      <c r="AY114" s="18" t="s">
        <v>145</v>
      </c>
      <c r="BE114" s="186">
        <f t="shared" si="4"/>
        <v>0</v>
      </c>
      <c r="BF114" s="186">
        <f t="shared" si="5"/>
        <v>0</v>
      </c>
      <c r="BG114" s="186">
        <f t="shared" si="6"/>
        <v>0</v>
      </c>
      <c r="BH114" s="186">
        <f t="shared" si="7"/>
        <v>0</v>
      </c>
      <c r="BI114" s="186">
        <f t="shared" si="8"/>
        <v>0</v>
      </c>
      <c r="BJ114" s="18" t="s">
        <v>80</v>
      </c>
      <c r="BK114" s="186">
        <f t="shared" si="9"/>
        <v>0</v>
      </c>
      <c r="BL114" s="18" t="s">
        <v>152</v>
      </c>
      <c r="BM114" s="185" t="s">
        <v>690</v>
      </c>
    </row>
    <row r="115" spans="1:65" s="2" customFormat="1" ht="16.5" customHeight="1">
      <c r="A115" s="35"/>
      <c r="B115" s="36"/>
      <c r="C115" s="174" t="s">
        <v>345</v>
      </c>
      <c r="D115" s="174" t="s">
        <v>148</v>
      </c>
      <c r="E115" s="175" t="s">
        <v>1624</v>
      </c>
      <c r="F115" s="176" t="s">
        <v>1625</v>
      </c>
      <c r="G115" s="177" t="s">
        <v>949</v>
      </c>
      <c r="H115" s="178">
        <v>200</v>
      </c>
      <c r="I115" s="179"/>
      <c r="J115" s="180">
        <f t="shared" si="0"/>
        <v>0</v>
      </c>
      <c r="K115" s="176" t="s">
        <v>19</v>
      </c>
      <c r="L115" s="40"/>
      <c r="M115" s="181" t="s">
        <v>19</v>
      </c>
      <c r="N115" s="182" t="s">
        <v>43</v>
      </c>
      <c r="O115" s="65"/>
      <c r="P115" s="183">
        <f t="shared" si="1"/>
        <v>0</v>
      </c>
      <c r="Q115" s="183">
        <v>0</v>
      </c>
      <c r="R115" s="183">
        <f t="shared" si="2"/>
        <v>0</v>
      </c>
      <c r="S115" s="183">
        <v>0</v>
      </c>
      <c r="T115" s="184">
        <f t="shared" si="3"/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5" t="s">
        <v>152</v>
      </c>
      <c r="AT115" s="185" t="s">
        <v>148</v>
      </c>
      <c r="AU115" s="185" t="s">
        <v>80</v>
      </c>
      <c r="AY115" s="18" t="s">
        <v>145</v>
      </c>
      <c r="BE115" s="186">
        <f t="shared" si="4"/>
        <v>0</v>
      </c>
      <c r="BF115" s="186">
        <f t="shared" si="5"/>
        <v>0</v>
      </c>
      <c r="BG115" s="186">
        <f t="shared" si="6"/>
        <v>0</v>
      </c>
      <c r="BH115" s="186">
        <f t="shared" si="7"/>
        <v>0</v>
      </c>
      <c r="BI115" s="186">
        <f t="shared" si="8"/>
        <v>0</v>
      </c>
      <c r="BJ115" s="18" t="s">
        <v>80</v>
      </c>
      <c r="BK115" s="186">
        <f t="shared" si="9"/>
        <v>0</v>
      </c>
      <c r="BL115" s="18" t="s">
        <v>152</v>
      </c>
      <c r="BM115" s="185" t="s">
        <v>704</v>
      </c>
    </row>
    <row r="116" spans="1:65" s="2" customFormat="1" ht="16.5" customHeight="1">
      <c r="A116" s="35"/>
      <c r="B116" s="36"/>
      <c r="C116" s="174" t="s">
        <v>351</v>
      </c>
      <c r="D116" s="174" t="s">
        <v>148</v>
      </c>
      <c r="E116" s="175" t="s">
        <v>1626</v>
      </c>
      <c r="F116" s="176" t="s">
        <v>1627</v>
      </c>
      <c r="G116" s="177" t="s">
        <v>949</v>
      </c>
      <c r="H116" s="178">
        <v>300</v>
      </c>
      <c r="I116" s="179"/>
      <c r="J116" s="180">
        <f t="shared" si="0"/>
        <v>0</v>
      </c>
      <c r="K116" s="176" t="s">
        <v>19</v>
      </c>
      <c r="L116" s="40"/>
      <c r="M116" s="181" t="s">
        <v>19</v>
      </c>
      <c r="N116" s="182" t="s">
        <v>43</v>
      </c>
      <c r="O116" s="65"/>
      <c r="P116" s="183">
        <f t="shared" si="1"/>
        <v>0</v>
      </c>
      <c r="Q116" s="183">
        <v>0</v>
      </c>
      <c r="R116" s="183">
        <f t="shared" si="2"/>
        <v>0</v>
      </c>
      <c r="S116" s="183">
        <v>0</v>
      </c>
      <c r="T116" s="184">
        <f t="shared" si="3"/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5" t="s">
        <v>152</v>
      </c>
      <c r="AT116" s="185" t="s">
        <v>148</v>
      </c>
      <c r="AU116" s="185" t="s">
        <v>80</v>
      </c>
      <c r="AY116" s="18" t="s">
        <v>145</v>
      </c>
      <c r="BE116" s="186">
        <f t="shared" si="4"/>
        <v>0</v>
      </c>
      <c r="BF116" s="186">
        <f t="shared" si="5"/>
        <v>0</v>
      </c>
      <c r="BG116" s="186">
        <f t="shared" si="6"/>
        <v>0</v>
      </c>
      <c r="BH116" s="186">
        <f t="shared" si="7"/>
        <v>0</v>
      </c>
      <c r="BI116" s="186">
        <f t="shared" si="8"/>
        <v>0</v>
      </c>
      <c r="BJ116" s="18" t="s">
        <v>80</v>
      </c>
      <c r="BK116" s="186">
        <f t="shared" si="9"/>
        <v>0</v>
      </c>
      <c r="BL116" s="18" t="s">
        <v>152</v>
      </c>
      <c r="BM116" s="185" t="s">
        <v>356</v>
      </c>
    </row>
    <row r="117" spans="1:65" s="2" customFormat="1" ht="16.5" customHeight="1">
      <c r="A117" s="35"/>
      <c r="B117" s="36"/>
      <c r="C117" s="174" t="s">
        <v>360</v>
      </c>
      <c r="D117" s="174" t="s">
        <v>148</v>
      </c>
      <c r="E117" s="175" t="s">
        <v>1628</v>
      </c>
      <c r="F117" s="176" t="s">
        <v>1629</v>
      </c>
      <c r="G117" s="177" t="s">
        <v>949</v>
      </c>
      <c r="H117" s="178">
        <v>10</v>
      </c>
      <c r="I117" s="179"/>
      <c r="J117" s="180">
        <f t="shared" si="0"/>
        <v>0</v>
      </c>
      <c r="K117" s="176" t="s">
        <v>19</v>
      </c>
      <c r="L117" s="40"/>
      <c r="M117" s="181" t="s">
        <v>19</v>
      </c>
      <c r="N117" s="182" t="s">
        <v>43</v>
      </c>
      <c r="O117" s="65"/>
      <c r="P117" s="183">
        <f t="shared" si="1"/>
        <v>0</v>
      </c>
      <c r="Q117" s="183">
        <v>0</v>
      </c>
      <c r="R117" s="183">
        <f t="shared" si="2"/>
        <v>0</v>
      </c>
      <c r="S117" s="183">
        <v>0</v>
      </c>
      <c r="T117" s="184">
        <f t="shared" si="3"/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5" t="s">
        <v>152</v>
      </c>
      <c r="AT117" s="185" t="s">
        <v>148</v>
      </c>
      <c r="AU117" s="185" t="s">
        <v>80</v>
      </c>
      <c r="AY117" s="18" t="s">
        <v>145</v>
      </c>
      <c r="BE117" s="186">
        <f t="shared" si="4"/>
        <v>0</v>
      </c>
      <c r="BF117" s="186">
        <f t="shared" si="5"/>
        <v>0</v>
      </c>
      <c r="BG117" s="186">
        <f t="shared" si="6"/>
        <v>0</v>
      </c>
      <c r="BH117" s="186">
        <f t="shared" si="7"/>
        <v>0</v>
      </c>
      <c r="BI117" s="186">
        <f t="shared" si="8"/>
        <v>0</v>
      </c>
      <c r="BJ117" s="18" t="s">
        <v>80</v>
      </c>
      <c r="BK117" s="186">
        <f t="shared" si="9"/>
        <v>0</v>
      </c>
      <c r="BL117" s="18" t="s">
        <v>152</v>
      </c>
      <c r="BM117" s="185" t="s">
        <v>723</v>
      </c>
    </row>
    <row r="118" spans="1:65" s="2" customFormat="1" ht="16.5" customHeight="1">
      <c r="A118" s="35"/>
      <c r="B118" s="36"/>
      <c r="C118" s="174" t="s">
        <v>531</v>
      </c>
      <c r="D118" s="174" t="s">
        <v>148</v>
      </c>
      <c r="E118" s="175" t="s">
        <v>1630</v>
      </c>
      <c r="F118" s="176" t="s">
        <v>1631</v>
      </c>
      <c r="G118" s="177" t="s">
        <v>949</v>
      </c>
      <c r="H118" s="178">
        <v>9</v>
      </c>
      <c r="I118" s="179"/>
      <c r="J118" s="180">
        <f t="shared" si="0"/>
        <v>0</v>
      </c>
      <c r="K118" s="176" t="s">
        <v>19</v>
      </c>
      <c r="L118" s="40"/>
      <c r="M118" s="181" t="s">
        <v>19</v>
      </c>
      <c r="N118" s="182" t="s">
        <v>43</v>
      </c>
      <c r="O118" s="65"/>
      <c r="P118" s="183">
        <f t="shared" si="1"/>
        <v>0</v>
      </c>
      <c r="Q118" s="183">
        <v>0</v>
      </c>
      <c r="R118" s="183">
        <f t="shared" si="2"/>
        <v>0</v>
      </c>
      <c r="S118" s="183">
        <v>0</v>
      </c>
      <c r="T118" s="184">
        <f t="shared" si="3"/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5" t="s">
        <v>152</v>
      </c>
      <c r="AT118" s="185" t="s">
        <v>148</v>
      </c>
      <c r="AU118" s="185" t="s">
        <v>80</v>
      </c>
      <c r="AY118" s="18" t="s">
        <v>145</v>
      </c>
      <c r="BE118" s="186">
        <f t="shared" si="4"/>
        <v>0</v>
      </c>
      <c r="BF118" s="186">
        <f t="shared" si="5"/>
        <v>0</v>
      </c>
      <c r="BG118" s="186">
        <f t="shared" si="6"/>
        <v>0</v>
      </c>
      <c r="BH118" s="186">
        <f t="shared" si="7"/>
        <v>0</v>
      </c>
      <c r="BI118" s="186">
        <f t="shared" si="8"/>
        <v>0</v>
      </c>
      <c r="BJ118" s="18" t="s">
        <v>80</v>
      </c>
      <c r="BK118" s="186">
        <f t="shared" si="9"/>
        <v>0</v>
      </c>
      <c r="BL118" s="18" t="s">
        <v>152</v>
      </c>
      <c r="BM118" s="185" t="s">
        <v>733</v>
      </c>
    </row>
    <row r="119" spans="1:65" s="12" customFormat="1" ht="25.9" customHeight="1">
      <c r="B119" s="158"/>
      <c r="C119" s="159"/>
      <c r="D119" s="160" t="s">
        <v>71</v>
      </c>
      <c r="E119" s="161" t="s">
        <v>713</v>
      </c>
      <c r="F119" s="161" t="s">
        <v>1632</v>
      </c>
      <c r="G119" s="159"/>
      <c r="H119" s="159"/>
      <c r="I119" s="162"/>
      <c r="J119" s="163">
        <f>BK119</f>
        <v>0</v>
      </c>
      <c r="K119" s="159"/>
      <c r="L119" s="164"/>
      <c r="M119" s="165"/>
      <c r="N119" s="166"/>
      <c r="O119" s="166"/>
      <c r="P119" s="167">
        <f>SUM(P120:P125)</f>
        <v>0</v>
      </c>
      <c r="Q119" s="166"/>
      <c r="R119" s="167">
        <f>SUM(R120:R125)</f>
        <v>0</v>
      </c>
      <c r="S119" s="166"/>
      <c r="T119" s="168">
        <f>SUM(T120:T125)</f>
        <v>0</v>
      </c>
      <c r="AR119" s="169" t="s">
        <v>80</v>
      </c>
      <c r="AT119" s="170" t="s">
        <v>71</v>
      </c>
      <c r="AU119" s="170" t="s">
        <v>72</v>
      </c>
      <c r="AY119" s="169" t="s">
        <v>145</v>
      </c>
      <c r="BK119" s="171">
        <f>SUM(BK120:BK125)</f>
        <v>0</v>
      </c>
    </row>
    <row r="120" spans="1:65" s="2" customFormat="1" ht="16.5" customHeight="1">
      <c r="A120" s="35"/>
      <c r="B120" s="36"/>
      <c r="C120" s="174" t="s">
        <v>80</v>
      </c>
      <c r="D120" s="174" t="s">
        <v>148</v>
      </c>
      <c r="E120" s="175" t="s">
        <v>1633</v>
      </c>
      <c r="F120" s="176" t="s">
        <v>1634</v>
      </c>
      <c r="G120" s="177" t="s">
        <v>949</v>
      </c>
      <c r="H120" s="178">
        <v>9</v>
      </c>
      <c r="I120" s="179"/>
      <c r="J120" s="180">
        <f t="shared" ref="J120:J125" si="10">ROUND(I120*H120,2)</f>
        <v>0</v>
      </c>
      <c r="K120" s="176" t="s">
        <v>19</v>
      </c>
      <c r="L120" s="40"/>
      <c r="M120" s="181" t="s">
        <v>19</v>
      </c>
      <c r="N120" s="182" t="s">
        <v>43</v>
      </c>
      <c r="O120" s="65"/>
      <c r="P120" s="183">
        <f t="shared" ref="P120:P125" si="11">O120*H120</f>
        <v>0</v>
      </c>
      <c r="Q120" s="183">
        <v>0</v>
      </c>
      <c r="R120" s="183">
        <f t="shared" ref="R120:R125" si="12">Q120*H120</f>
        <v>0</v>
      </c>
      <c r="S120" s="183">
        <v>0</v>
      </c>
      <c r="T120" s="184">
        <f t="shared" ref="T120:T125" si="13"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5" t="s">
        <v>152</v>
      </c>
      <c r="AT120" s="185" t="s">
        <v>148</v>
      </c>
      <c r="AU120" s="185" t="s">
        <v>80</v>
      </c>
      <c r="AY120" s="18" t="s">
        <v>145</v>
      </c>
      <c r="BE120" s="186">
        <f t="shared" ref="BE120:BE125" si="14">IF(N120="základní",J120,0)</f>
        <v>0</v>
      </c>
      <c r="BF120" s="186">
        <f t="shared" ref="BF120:BF125" si="15">IF(N120="snížená",J120,0)</f>
        <v>0</v>
      </c>
      <c r="BG120" s="186">
        <f t="shared" ref="BG120:BG125" si="16">IF(N120="zákl. přenesená",J120,0)</f>
        <v>0</v>
      </c>
      <c r="BH120" s="186">
        <f t="shared" ref="BH120:BH125" si="17">IF(N120="sníž. přenesená",J120,0)</f>
        <v>0</v>
      </c>
      <c r="BI120" s="186">
        <f t="shared" ref="BI120:BI125" si="18">IF(N120="nulová",J120,0)</f>
        <v>0</v>
      </c>
      <c r="BJ120" s="18" t="s">
        <v>80</v>
      </c>
      <c r="BK120" s="186">
        <f t="shared" ref="BK120:BK125" si="19">ROUND(I120*H120,2)</f>
        <v>0</v>
      </c>
      <c r="BL120" s="18" t="s">
        <v>152</v>
      </c>
      <c r="BM120" s="185" t="s">
        <v>237</v>
      </c>
    </row>
    <row r="121" spans="1:65" s="2" customFormat="1" ht="16.5" customHeight="1">
      <c r="A121" s="35"/>
      <c r="B121" s="36"/>
      <c r="C121" s="174" t="s">
        <v>82</v>
      </c>
      <c r="D121" s="174" t="s">
        <v>148</v>
      </c>
      <c r="E121" s="175" t="s">
        <v>1635</v>
      </c>
      <c r="F121" s="176" t="s">
        <v>1636</v>
      </c>
      <c r="G121" s="177" t="s">
        <v>949</v>
      </c>
      <c r="H121" s="178">
        <v>51</v>
      </c>
      <c r="I121" s="179"/>
      <c r="J121" s="180">
        <f t="shared" si="10"/>
        <v>0</v>
      </c>
      <c r="K121" s="176" t="s">
        <v>19</v>
      </c>
      <c r="L121" s="40"/>
      <c r="M121" s="181" t="s">
        <v>19</v>
      </c>
      <c r="N121" s="182" t="s">
        <v>43</v>
      </c>
      <c r="O121" s="65"/>
      <c r="P121" s="183">
        <f t="shared" si="11"/>
        <v>0</v>
      </c>
      <c r="Q121" s="183">
        <v>0</v>
      </c>
      <c r="R121" s="183">
        <f t="shared" si="12"/>
        <v>0</v>
      </c>
      <c r="S121" s="183">
        <v>0</v>
      </c>
      <c r="T121" s="184">
        <f t="shared" si="13"/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5" t="s">
        <v>152</v>
      </c>
      <c r="AT121" s="185" t="s">
        <v>148</v>
      </c>
      <c r="AU121" s="185" t="s">
        <v>80</v>
      </c>
      <c r="AY121" s="18" t="s">
        <v>145</v>
      </c>
      <c r="BE121" s="186">
        <f t="shared" si="14"/>
        <v>0</v>
      </c>
      <c r="BF121" s="186">
        <f t="shared" si="15"/>
        <v>0</v>
      </c>
      <c r="BG121" s="186">
        <f t="shared" si="16"/>
        <v>0</v>
      </c>
      <c r="BH121" s="186">
        <f t="shared" si="17"/>
        <v>0</v>
      </c>
      <c r="BI121" s="186">
        <f t="shared" si="18"/>
        <v>0</v>
      </c>
      <c r="BJ121" s="18" t="s">
        <v>80</v>
      </c>
      <c r="BK121" s="186">
        <f t="shared" si="19"/>
        <v>0</v>
      </c>
      <c r="BL121" s="18" t="s">
        <v>152</v>
      </c>
      <c r="BM121" s="185" t="s">
        <v>751</v>
      </c>
    </row>
    <row r="122" spans="1:65" s="2" customFormat="1" ht="16.5" customHeight="1">
      <c r="A122" s="35"/>
      <c r="B122" s="36"/>
      <c r="C122" s="174" t="s">
        <v>163</v>
      </c>
      <c r="D122" s="174" t="s">
        <v>148</v>
      </c>
      <c r="E122" s="175" t="s">
        <v>1637</v>
      </c>
      <c r="F122" s="176" t="s">
        <v>1638</v>
      </c>
      <c r="G122" s="177" t="s">
        <v>233</v>
      </c>
      <c r="H122" s="178">
        <v>25</v>
      </c>
      <c r="I122" s="179"/>
      <c r="J122" s="180">
        <f t="shared" si="10"/>
        <v>0</v>
      </c>
      <c r="K122" s="176" t="s">
        <v>19</v>
      </c>
      <c r="L122" s="40"/>
      <c r="M122" s="181" t="s">
        <v>19</v>
      </c>
      <c r="N122" s="182" t="s">
        <v>43</v>
      </c>
      <c r="O122" s="65"/>
      <c r="P122" s="183">
        <f t="shared" si="11"/>
        <v>0</v>
      </c>
      <c r="Q122" s="183">
        <v>0</v>
      </c>
      <c r="R122" s="183">
        <f t="shared" si="12"/>
        <v>0</v>
      </c>
      <c r="S122" s="183">
        <v>0</v>
      </c>
      <c r="T122" s="184">
        <f t="shared" si="13"/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5" t="s">
        <v>152</v>
      </c>
      <c r="AT122" s="185" t="s">
        <v>148</v>
      </c>
      <c r="AU122" s="185" t="s">
        <v>80</v>
      </c>
      <c r="AY122" s="18" t="s">
        <v>145</v>
      </c>
      <c r="BE122" s="186">
        <f t="shared" si="14"/>
        <v>0</v>
      </c>
      <c r="BF122" s="186">
        <f t="shared" si="15"/>
        <v>0</v>
      </c>
      <c r="BG122" s="186">
        <f t="shared" si="16"/>
        <v>0</v>
      </c>
      <c r="BH122" s="186">
        <f t="shared" si="17"/>
        <v>0</v>
      </c>
      <c r="BI122" s="186">
        <f t="shared" si="18"/>
        <v>0</v>
      </c>
      <c r="BJ122" s="18" t="s">
        <v>80</v>
      </c>
      <c r="BK122" s="186">
        <f t="shared" si="19"/>
        <v>0</v>
      </c>
      <c r="BL122" s="18" t="s">
        <v>152</v>
      </c>
      <c r="BM122" s="185" t="s">
        <v>763</v>
      </c>
    </row>
    <row r="123" spans="1:65" s="2" customFormat="1" ht="16.5" customHeight="1">
      <c r="A123" s="35"/>
      <c r="B123" s="36"/>
      <c r="C123" s="174" t="s">
        <v>152</v>
      </c>
      <c r="D123" s="174" t="s">
        <v>148</v>
      </c>
      <c r="E123" s="175" t="s">
        <v>1639</v>
      </c>
      <c r="F123" s="176" t="s">
        <v>1640</v>
      </c>
      <c r="G123" s="177" t="s">
        <v>233</v>
      </c>
      <c r="H123" s="178">
        <v>25</v>
      </c>
      <c r="I123" s="179"/>
      <c r="J123" s="180">
        <f t="shared" si="10"/>
        <v>0</v>
      </c>
      <c r="K123" s="176" t="s">
        <v>19</v>
      </c>
      <c r="L123" s="40"/>
      <c r="M123" s="181" t="s">
        <v>19</v>
      </c>
      <c r="N123" s="182" t="s">
        <v>43</v>
      </c>
      <c r="O123" s="65"/>
      <c r="P123" s="183">
        <f t="shared" si="11"/>
        <v>0</v>
      </c>
      <c r="Q123" s="183">
        <v>0</v>
      </c>
      <c r="R123" s="183">
        <f t="shared" si="12"/>
        <v>0</v>
      </c>
      <c r="S123" s="183">
        <v>0</v>
      </c>
      <c r="T123" s="184">
        <f t="shared" si="13"/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5" t="s">
        <v>152</v>
      </c>
      <c r="AT123" s="185" t="s">
        <v>148</v>
      </c>
      <c r="AU123" s="185" t="s">
        <v>80</v>
      </c>
      <c r="AY123" s="18" t="s">
        <v>145</v>
      </c>
      <c r="BE123" s="186">
        <f t="shared" si="14"/>
        <v>0</v>
      </c>
      <c r="BF123" s="186">
        <f t="shared" si="15"/>
        <v>0</v>
      </c>
      <c r="BG123" s="186">
        <f t="shared" si="16"/>
        <v>0</v>
      </c>
      <c r="BH123" s="186">
        <f t="shared" si="17"/>
        <v>0</v>
      </c>
      <c r="BI123" s="186">
        <f t="shared" si="18"/>
        <v>0</v>
      </c>
      <c r="BJ123" s="18" t="s">
        <v>80</v>
      </c>
      <c r="BK123" s="186">
        <f t="shared" si="19"/>
        <v>0</v>
      </c>
      <c r="BL123" s="18" t="s">
        <v>152</v>
      </c>
      <c r="BM123" s="185" t="s">
        <v>774</v>
      </c>
    </row>
    <row r="124" spans="1:65" s="2" customFormat="1" ht="16.5" customHeight="1">
      <c r="A124" s="35"/>
      <c r="B124" s="36"/>
      <c r="C124" s="174" t="s">
        <v>184</v>
      </c>
      <c r="D124" s="174" t="s">
        <v>148</v>
      </c>
      <c r="E124" s="175" t="s">
        <v>1641</v>
      </c>
      <c r="F124" s="176" t="s">
        <v>1642</v>
      </c>
      <c r="G124" s="177" t="s">
        <v>233</v>
      </c>
      <c r="H124" s="178">
        <v>5</v>
      </c>
      <c r="I124" s="179"/>
      <c r="J124" s="180">
        <f t="shared" si="10"/>
        <v>0</v>
      </c>
      <c r="K124" s="176" t="s">
        <v>19</v>
      </c>
      <c r="L124" s="40"/>
      <c r="M124" s="181" t="s">
        <v>19</v>
      </c>
      <c r="N124" s="182" t="s">
        <v>43</v>
      </c>
      <c r="O124" s="65"/>
      <c r="P124" s="183">
        <f t="shared" si="11"/>
        <v>0</v>
      </c>
      <c r="Q124" s="183">
        <v>0</v>
      </c>
      <c r="R124" s="183">
        <f t="shared" si="12"/>
        <v>0</v>
      </c>
      <c r="S124" s="183">
        <v>0</v>
      </c>
      <c r="T124" s="184">
        <f t="shared" si="13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5" t="s">
        <v>152</v>
      </c>
      <c r="AT124" s="185" t="s">
        <v>148</v>
      </c>
      <c r="AU124" s="185" t="s">
        <v>80</v>
      </c>
      <c r="AY124" s="18" t="s">
        <v>145</v>
      </c>
      <c r="BE124" s="186">
        <f t="shared" si="14"/>
        <v>0</v>
      </c>
      <c r="BF124" s="186">
        <f t="shared" si="15"/>
        <v>0</v>
      </c>
      <c r="BG124" s="186">
        <f t="shared" si="16"/>
        <v>0</v>
      </c>
      <c r="BH124" s="186">
        <f t="shared" si="17"/>
        <v>0</v>
      </c>
      <c r="BI124" s="186">
        <f t="shared" si="18"/>
        <v>0</v>
      </c>
      <c r="BJ124" s="18" t="s">
        <v>80</v>
      </c>
      <c r="BK124" s="186">
        <f t="shared" si="19"/>
        <v>0</v>
      </c>
      <c r="BL124" s="18" t="s">
        <v>152</v>
      </c>
      <c r="BM124" s="185" t="s">
        <v>335</v>
      </c>
    </row>
    <row r="125" spans="1:65" s="2" customFormat="1" ht="16.5" customHeight="1">
      <c r="A125" s="35"/>
      <c r="B125" s="36"/>
      <c r="C125" s="174" t="s">
        <v>191</v>
      </c>
      <c r="D125" s="174" t="s">
        <v>148</v>
      </c>
      <c r="E125" s="175" t="s">
        <v>1643</v>
      </c>
      <c r="F125" s="176" t="s">
        <v>1644</v>
      </c>
      <c r="G125" s="177" t="s">
        <v>233</v>
      </c>
      <c r="H125" s="178">
        <v>5</v>
      </c>
      <c r="I125" s="179"/>
      <c r="J125" s="180">
        <f t="shared" si="10"/>
        <v>0</v>
      </c>
      <c r="K125" s="176" t="s">
        <v>19</v>
      </c>
      <c r="L125" s="40"/>
      <c r="M125" s="181" t="s">
        <v>19</v>
      </c>
      <c r="N125" s="182" t="s">
        <v>43</v>
      </c>
      <c r="O125" s="65"/>
      <c r="P125" s="183">
        <f t="shared" si="11"/>
        <v>0</v>
      </c>
      <c r="Q125" s="183">
        <v>0</v>
      </c>
      <c r="R125" s="183">
        <f t="shared" si="12"/>
        <v>0</v>
      </c>
      <c r="S125" s="183">
        <v>0</v>
      </c>
      <c r="T125" s="184">
        <f t="shared" si="1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5" t="s">
        <v>152</v>
      </c>
      <c r="AT125" s="185" t="s">
        <v>148</v>
      </c>
      <c r="AU125" s="185" t="s">
        <v>80</v>
      </c>
      <c r="AY125" s="18" t="s">
        <v>145</v>
      </c>
      <c r="BE125" s="186">
        <f t="shared" si="14"/>
        <v>0</v>
      </c>
      <c r="BF125" s="186">
        <f t="shared" si="15"/>
        <v>0</v>
      </c>
      <c r="BG125" s="186">
        <f t="shared" si="16"/>
        <v>0</v>
      </c>
      <c r="BH125" s="186">
        <f t="shared" si="17"/>
        <v>0</v>
      </c>
      <c r="BI125" s="186">
        <f t="shared" si="18"/>
        <v>0</v>
      </c>
      <c r="BJ125" s="18" t="s">
        <v>80</v>
      </c>
      <c r="BK125" s="186">
        <f t="shared" si="19"/>
        <v>0</v>
      </c>
      <c r="BL125" s="18" t="s">
        <v>152</v>
      </c>
      <c r="BM125" s="185" t="s">
        <v>787</v>
      </c>
    </row>
    <row r="126" spans="1:65" s="12" customFormat="1" ht="25.9" customHeight="1">
      <c r="B126" s="158"/>
      <c r="C126" s="159"/>
      <c r="D126" s="160" t="s">
        <v>71</v>
      </c>
      <c r="E126" s="161" t="s">
        <v>695</v>
      </c>
      <c r="F126" s="161" t="s">
        <v>1645</v>
      </c>
      <c r="G126" s="159"/>
      <c r="H126" s="159"/>
      <c r="I126" s="162"/>
      <c r="J126" s="163">
        <f>BK126</f>
        <v>0</v>
      </c>
      <c r="K126" s="159"/>
      <c r="L126" s="164"/>
      <c r="M126" s="165"/>
      <c r="N126" s="166"/>
      <c r="O126" s="166"/>
      <c r="P126" s="167">
        <f>SUM(P127:P151)</f>
        <v>0</v>
      </c>
      <c r="Q126" s="166"/>
      <c r="R126" s="167">
        <f>SUM(R127:R151)</f>
        <v>0</v>
      </c>
      <c r="S126" s="166"/>
      <c r="T126" s="168">
        <f>SUM(T127:T151)</f>
        <v>0</v>
      </c>
      <c r="AR126" s="169" t="s">
        <v>80</v>
      </c>
      <c r="AT126" s="170" t="s">
        <v>71</v>
      </c>
      <c r="AU126" s="170" t="s">
        <v>72</v>
      </c>
      <c r="AY126" s="169" t="s">
        <v>145</v>
      </c>
      <c r="BK126" s="171">
        <f>SUM(BK127:BK151)</f>
        <v>0</v>
      </c>
    </row>
    <row r="127" spans="1:65" s="2" customFormat="1" ht="16.5" customHeight="1">
      <c r="A127" s="35"/>
      <c r="B127" s="36"/>
      <c r="C127" s="174" t="s">
        <v>80</v>
      </c>
      <c r="D127" s="174" t="s">
        <v>148</v>
      </c>
      <c r="E127" s="175" t="s">
        <v>1646</v>
      </c>
      <c r="F127" s="176" t="s">
        <v>1647</v>
      </c>
      <c r="G127" s="177" t="s">
        <v>949</v>
      </c>
      <c r="H127" s="178">
        <v>9</v>
      </c>
      <c r="I127" s="179"/>
      <c r="J127" s="180">
        <f t="shared" ref="J127:J151" si="20">ROUND(I127*H127,2)</f>
        <v>0</v>
      </c>
      <c r="K127" s="176" t="s">
        <v>19</v>
      </c>
      <c r="L127" s="40"/>
      <c r="M127" s="181" t="s">
        <v>19</v>
      </c>
      <c r="N127" s="182" t="s">
        <v>43</v>
      </c>
      <c r="O127" s="65"/>
      <c r="P127" s="183">
        <f t="shared" ref="P127:P151" si="21">O127*H127</f>
        <v>0</v>
      </c>
      <c r="Q127" s="183">
        <v>0</v>
      </c>
      <c r="R127" s="183">
        <f t="shared" ref="R127:R151" si="22">Q127*H127</f>
        <v>0</v>
      </c>
      <c r="S127" s="183">
        <v>0</v>
      </c>
      <c r="T127" s="184">
        <f t="shared" ref="T127:T151" si="23"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5" t="s">
        <v>152</v>
      </c>
      <c r="AT127" s="185" t="s">
        <v>148</v>
      </c>
      <c r="AU127" s="185" t="s">
        <v>80</v>
      </c>
      <c r="AY127" s="18" t="s">
        <v>145</v>
      </c>
      <c r="BE127" s="186">
        <f t="shared" ref="BE127:BE151" si="24">IF(N127="základní",J127,0)</f>
        <v>0</v>
      </c>
      <c r="BF127" s="186">
        <f t="shared" ref="BF127:BF151" si="25">IF(N127="snížená",J127,0)</f>
        <v>0</v>
      </c>
      <c r="BG127" s="186">
        <f t="shared" ref="BG127:BG151" si="26">IF(N127="zákl. přenesená",J127,0)</f>
        <v>0</v>
      </c>
      <c r="BH127" s="186">
        <f t="shared" ref="BH127:BH151" si="27">IF(N127="sníž. přenesená",J127,0)</f>
        <v>0</v>
      </c>
      <c r="BI127" s="186">
        <f t="shared" ref="BI127:BI151" si="28">IF(N127="nulová",J127,0)</f>
        <v>0</v>
      </c>
      <c r="BJ127" s="18" t="s">
        <v>80</v>
      </c>
      <c r="BK127" s="186">
        <f t="shared" ref="BK127:BK151" si="29">ROUND(I127*H127,2)</f>
        <v>0</v>
      </c>
      <c r="BL127" s="18" t="s">
        <v>152</v>
      </c>
      <c r="BM127" s="185" t="s">
        <v>795</v>
      </c>
    </row>
    <row r="128" spans="1:65" s="2" customFormat="1" ht="16.5" customHeight="1">
      <c r="A128" s="35"/>
      <c r="B128" s="36"/>
      <c r="C128" s="174" t="s">
        <v>82</v>
      </c>
      <c r="D128" s="174" t="s">
        <v>148</v>
      </c>
      <c r="E128" s="175" t="s">
        <v>1648</v>
      </c>
      <c r="F128" s="176" t="s">
        <v>1649</v>
      </c>
      <c r="G128" s="177" t="s">
        <v>949</v>
      </c>
      <c r="H128" s="178">
        <v>23</v>
      </c>
      <c r="I128" s="179"/>
      <c r="J128" s="180">
        <f t="shared" si="20"/>
        <v>0</v>
      </c>
      <c r="K128" s="176" t="s">
        <v>19</v>
      </c>
      <c r="L128" s="40"/>
      <c r="M128" s="181" t="s">
        <v>19</v>
      </c>
      <c r="N128" s="182" t="s">
        <v>43</v>
      </c>
      <c r="O128" s="65"/>
      <c r="P128" s="183">
        <f t="shared" si="21"/>
        <v>0</v>
      </c>
      <c r="Q128" s="183">
        <v>0</v>
      </c>
      <c r="R128" s="183">
        <f t="shared" si="22"/>
        <v>0</v>
      </c>
      <c r="S128" s="183">
        <v>0</v>
      </c>
      <c r="T128" s="184">
        <f t="shared" si="2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5" t="s">
        <v>152</v>
      </c>
      <c r="AT128" s="185" t="s">
        <v>148</v>
      </c>
      <c r="AU128" s="185" t="s">
        <v>80</v>
      </c>
      <c r="AY128" s="18" t="s">
        <v>145</v>
      </c>
      <c r="BE128" s="186">
        <f t="shared" si="24"/>
        <v>0</v>
      </c>
      <c r="BF128" s="186">
        <f t="shared" si="25"/>
        <v>0</v>
      </c>
      <c r="BG128" s="186">
        <f t="shared" si="26"/>
        <v>0</v>
      </c>
      <c r="BH128" s="186">
        <f t="shared" si="27"/>
        <v>0</v>
      </c>
      <c r="BI128" s="186">
        <f t="shared" si="28"/>
        <v>0</v>
      </c>
      <c r="BJ128" s="18" t="s">
        <v>80</v>
      </c>
      <c r="BK128" s="186">
        <f t="shared" si="29"/>
        <v>0</v>
      </c>
      <c r="BL128" s="18" t="s">
        <v>152</v>
      </c>
      <c r="BM128" s="185" t="s">
        <v>807</v>
      </c>
    </row>
    <row r="129" spans="1:65" s="2" customFormat="1" ht="16.5" customHeight="1">
      <c r="A129" s="35"/>
      <c r="B129" s="36"/>
      <c r="C129" s="174" t="s">
        <v>163</v>
      </c>
      <c r="D129" s="174" t="s">
        <v>148</v>
      </c>
      <c r="E129" s="175" t="s">
        <v>1650</v>
      </c>
      <c r="F129" s="176" t="s">
        <v>1651</v>
      </c>
      <c r="G129" s="177" t="s">
        <v>949</v>
      </c>
      <c r="H129" s="178">
        <v>10</v>
      </c>
      <c r="I129" s="179"/>
      <c r="J129" s="180">
        <f t="shared" si="20"/>
        <v>0</v>
      </c>
      <c r="K129" s="176" t="s">
        <v>19</v>
      </c>
      <c r="L129" s="40"/>
      <c r="M129" s="181" t="s">
        <v>19</v>
      </c>
      <c r="N129" s="182" t="s">
        <v>43</v>
      </c>
      <c r="O129" s="65"/>
      <c r="P129" s="183">
        <f t="shared" si="21"/>
        <v>0</v>
      </c>
      <c r="Q129" s="183">
        <v>0</v>
      </c>
      <c r="R129" s="183">
        <f t="shared" si="22"/>
        <v>0</v>
      </c>
      <c r="S129" s="183">
        <v>0</v>
      </c>
      <c r="T129" s="184">
        <f t="shared" si="2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5" t="s">
        <v>152</v>
      </c>
      <c r="AT129" s="185" t="s">
        <v>148</v>
      </c>
      <c r="AU129" s="185" t="s">
        <v>80</v>
      </c>
      <c r="AY129" s="18" t="s">
        <v>145</v>
      </c>
      <c r="BE129" s="186">
        <f t="shared" si="24"/>
        <v>0</v>
      </c>
      <c r="BF129" s="186">
        <f t="shared" si="25"/>
        <v>0</v>
      </c>
      <c r="BG129" s="186">
        <f t="shared" si="26"/>
        <v>0</v>
      </c>
      <c r="BH129" s="186">
        <f t="shared" si="27"/>
        <v>0</v>
      </c>
      <c r="BI129" s="186">
        <f t="shared" si="28"/>
        <v>0</v>
      </c>
      <c r="BJ129" s="18" t="s">
        <v>80</v>
      </c>
      <c r="BK129" s="186">
        <f t="shared" si="29"/>
        <v>0</v>
      </c>
      <c r="BL129" s="18" t="s">
        <v>152</v>
      </c>
      <c r="BM129" s="185" t="s">
        <v>818</v>
      </c>
    </row>
    <row r="130" spans="1:65" s="2" customFormat="1" ht="16.5" customHeight="1">
      <c r="A130" s="35"/>
      <c r="B130" s="36"/>
      <c r="C130" s="174" t="s">
        <v>152</v>
      </c>
      <c r="D130" s="174" t="s">
        <v>148</v>
      </c>
      <c r="E130" s="175" t="s">
        <v>1652</v>
      </c>
      <c r="F130" s="176" t="s">
        <v>1587</v>
      </c>
      <c r="G130" s="177" t="s">
        <v>949</v>
      </c>
      <c r="H130" s="178">
        <v>1</v>
      </c>
      <c r="I130" s="179"/>
      <c r="J130" s="180">
        <f t="shared" si="20"/>
        <v>0</v>
      </c>
      <c r="K130" s="176" t="s">
        <v>19</v>
      </c>
      <c r="L130" s="40"/>
      <c r="M130" s="181" t="s">
        <v>19</v>
      </c>
      <c r="N130" s="182" t="s">
        <v>43</v>
      </c>
      <c r="O130" s="65"/>
      <c r="P130" s="183">
        <f t="shared" si="21"/>
        <v>0</v>
      </c>
      <c r="Q130" s="183">
        <v>0</v>
      </c>
      <c r="R130" s="183">
        <f t="shared" si="22"/>
        <v>0</v>
      </c>
      <c r="S130" s="183">
        <v>0</v>
      </c>
      <c r="T130" s="184">
        <f t="shared" si="2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5" t="s">
        <v>152</v>
      </c>
      <c r="AT130" s="185" t="s">
        <v>148</v>
      </c>
      <c r="AU130" s="185" t="s">
        <v>80</v>
      </c>
      <c r="AY130" s="18" t="s">
        <v>145</v>
      </c>
      <c r="BE130" s="186">
        <f t="shared" si="24"/>
        <v>0</v>
      </c>
      <c r="BF130" s="186">
        <f t="shared" si="25"/>
        <v>0</v>
      </c>
      <c r="BG130" s="186">
        <f t="shared" si="26"/>
        <v>0</v>
      </c>
      <c r="BH130" s="186">
        <f t="shared" si="27"/>
        <v>0</v>
      </c>
      <c r="BI130" s="186">
        <f t="shared" si="28"/>
        <v>0</v>
      </c>
      <c r="BJ130" s="18" t="s">
        <v>80</v>
      </c>
      <c r="BK130" s="186">
        <f t="shared" si="29"/>
        <v>0</v>
      </c>
      <c r="BL130" s="18" t="s">
        <v>152</v>
      </c>
      <c r="BM130" s="185" t="s">
        <v>830</v>
      </c>
    </row>
    <row r="131" spans="1:65" s="2" customFormat="1" ht="16.5" customHeight="1">
      <c r="A131" s="35"/>
      <c r="B131" s="36"/>
      <c r="C131" s="174" t="s">
        <v>184</v>
      </c>
      <c r="D131" s="174" t="s">
        <v>148</v>
      </c>
      <c r="E131" s="175" t="s">
        <v>1653</v>
      </c>
      <c r="F131" s="176" t="s">
        <v>1589</v>
      </c>
      <c r="G131" s="177" t="s">
        <v>949</v>
      </c>
      <c r="H131" s="178">
        <v>9</v>
      </c>
      <c r="I131" s="179"/>
      <c r="J131" s="180">
        <f t="shared" si="20"/>
        <v>0</v>
      </c>
      <c r="K131" s="176" t="s">
        <v>19</v>
      </c>
      <c r="L131" s="40"/>
      <c r="M131" s="181" t="s">
        <v>19</v>
      </c>
      <c r="N131" s="182" t="s">
        <v>43</v>
      </c>
      <c r="O131" s="65"/>
      <c r="P131" s="183">
        <f t="shared" si="21"/>
        <v>0</v>
      </c>
      <c r="Q131" s="183">
        <v>0</v>
      </c>
      <c r="R131" s="183">
        <f t="shared" si="22"/>
        <v>0</v>
      </c>
      <c r="S131" s="183">
        <v>0</v>
      </c>
      <c r="T131" s="184">
        <f t="shared" si="2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5" t="s">
        <v>152</v>
      </c>
      <c r="AT131" s="185" t="s">
        <v>148</v>
      </c>
      <c r="AU131" s="185" t="s">
        <v>80</v>
      </c>
      <c r="AY131" s="18" t="s">
        <v>145</v>
      </c>
      <c r="BE131" s="186">
        <f t="shared" si="24"/>
        <v>0</v>
      </c>
      <c r="BF131" s="186">
        <f t="shared" si="25"/>
        <v>0</v>
      </c>
      <c r="BG131" s="186">
        <f t="shared" si="26"/>
        <v>0</v>
      </c>
      <c r="BH131" s="186">
        <f t="shared" si="27"/>
        <v>0</v>
      </c>
      <c r="BI131" s="186">
        <f t="shared" si="28"/>
        <v>0</v>
      </c>
      <c r="BJ131" s="18" t="s">
        <v>80</v>
      </c>
      <c r="BK131" s="186">
        <f t="shared" si="29"/>
        <v>0</v>
      </c>
      <c r="BL131" s="18" t="s">
        <v>152</v>
      </c>
      <c r="BM131" s="185" t="s">
        <v>841</v>
      </c>
    </row>
    <row r="132" spans="1:65" s="2" customFormat="1" ht="16.5" customHeight="1">
      <c r="A132" s="35"/>
      <c r="B132" s="36"/>
      <c r="C132" s="174" t="s">
        <v>191</v>
      </c>
      <c r="D132" s="174" t="s">
        <v>148</v>
      </c>
      <c r="E132" s="175" t="s">
        <v>1654</v>
      </c>
      <c r="F132" s="176" t="s">
        <v>1591</v>
      </c>
      <c r="G132" s="177" t="s">
        <v>949</v>
      </c>
      <c r="H132" s="178">
        <v>24</v>
      </c>
      <c r="I132" s="179"/>
      <c r="J132" s="180">
        <f t="shared" si="20"/>
        <v>0</v>
      </c>
      <c r="K132" s="176" t="s">
        <v>19</v>
      </c>
      <c r="L132" s="40"/>
      <c r="M132" s="181" t="s">
        <v>19</v>
      </c>
      <c r="N132" s="182" t="s">
        <v>43</v>
      </c>
      <c r="O132" s="65"/>
      <c r="P132" s="183">
        <f t="shared" si="21"/>
        <v>0</v>
      </c>
      <c r="Q132" s="183">
        <v>0</v>
      </c>
      <c r="R132" s="183">
        <f t="shared" si="22"/>
        <v>0</v>
      </c>
      <c r="S132" s="183">
        <v>0</v>
      </c>
      <c r="T132" s="184">
        <f t="shared" si="2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5" t="s">
        <v>152</v>
      </c>
      <c r="AT132" s="185" t="s">
        <v>148</v>
      </c>
      <c r="AU132" s="185" t="s">
        <v>80</v>
      </c>
      <c r="AY132" s="18" t="s">
        <v>145</v>
      </c>
      <c r="BE132" s="186">
        <f t="shared" si="24"/>
        <v>0</v>
      </c>
      <c r="BF132" s="186">
        <f t="shared" si="25"/>
        <v>0</v>
      </c>
      <c r="BG132" s="186">
        <f t="shared" si="26"/>
        <v>0</v>
      </c>
      <c r="BH132" s="186">
        <f t="shared" si="27"/>
        <v>0</v>
      </c>
      <c r="BI132" s="186">
        <f t="shared" si="28"/>
        <v>0</v>
      </c>
      <c r="BJ132" s="18" t="s">
        <v>80</v>
      </c>
      <c r="BK132" s="186">
        <f t="shared" si="29"/>
        <v>0</v>
      </c>
      <c r="BL132" s="18" t="s">
        <v>152</v>
      </c>
      <c r="BM132" s="185" t="s">
        <v>853</v>
      </c>
    </row>
    <row r="133" spans="1:65" s="2" customFormat="1" ht="16.5" customHeight="1">
      <c r="A133" s="35"/>
      <c r="B133" s="36"/>
      <c r="C133" s="174" t="s">
        <v>200</v>
      </c>
      <c r="D133" s="174" t="s">
        <v>148</v>
      </c>
      <c r="E133" s="175" t="s">
        <v>1655</v>
      </c>
      <c r="F133" s="176" t="s">
        <v>1593</v>
      </c>
      <c r="G133" s="177" t="s">
        <v>949</v>
      </c>
      <c r="H133" s="178">
        <v>60</v>
      </c>
      <c r="I133" s="179"/>
      <c r="J133" s="180">
        <f t="shared" si="20"/>
        <v>0</v>
      </c>
      <c r="K133" s="176" t="s">
        <v>19</v>
      </c>
      <c r="L133" s="40"/>
      <c r="M133" s="181" t="s">
        <v>19</v>
      </c>
      <c r="N133" s="182" t="s">
        <v>43</v>
      </c>
      <c r="O133" s="65"/>
      <c r="P133" s="183">
        <f t="shared" si="21"/>
        <v>0</v>
      </c>
      <c r="Q133" s="183">
        <v>0</v>
      </c>
      <c r="R133" s="183">
        <f t="shared" si="22"/>
        <v>0</v>
      </c>
      <c r="S133" s="183">
        <v>0</v>
      </c>
      <c r="T133" s="184">
        <f t="shared" si="2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5" t="s">
        <v>152</v>
      </c>
      <c r="AT133" s="185" t="s">
        <v>148</v>
      </c>
      <c r="AU133" s="185" t="s">
        <v>80</v>
      </c>
      <c r="AY133" s="18" t="s">
        <v>145</v>
      </c>
      <c r="BE133" s="186">
        <f t="shared" si="24"/>
        <v>0</v>
      </c>
      <c r="BF133" s="186">
        <f t="shared" si="25"/>
        <v>0</v>
      </c>
      <c r="BG133" s="186">
        <f t="shared" si="26"/>
        <v>0</v>
      </c>
      <c r="BH133" s="186">
        <f t="shared" si="27"/>
        <v>0</v>
      </c>
      <c r="BI133" s="186">
        <f t="shared" si="28"/>
        <v>0</v>
      </c>
      <c r="BJ133" s="18" t="s">
        <v>80</v>
      </c>
      <c r="BK133" s="186">
        <f t="shared" si="29"/>
        <v>0</v>
      </c>
      <c r="BL133" s="18" t="s">
        <v>152</v>
      </c>
      <c r="BM133" s="185" t="s">
        <v>865</v>
      </c>
    </row>
    <row r="134" spans="1:65" s="2" customFormat="1" ht="16.5" customHeight="1">
      <c r="A134" s="35"/>
      <c r="B134" s="36"/>
      <c r="C134" s="174" t="s">
        <v>211</v>
      </c>
      <c r="D134" s="174" t="s">
        <v>148</v>
      </c>
      <c r="E134" s="175" t="s">
        <v>1656</v>
      </c>
      <c r="F134" s="176" t="s">
        <v>1595</v>
      </c>
      <c r="G134" s="177" t="s">
        <v>949</v>
      </c>
      <c r="H134" s="178">
        <v>4</v>
      </c>
      <c r="I134" s="179"/>
      <c r="J134" s="180">
        <f t="shared" si="20"/>
        <v>0</v>
      </c>
      <c r="K134" s="176" t="s">
        <v>19</v>
      </c>
      <c r="L134" s="40"/>
      <c r="M134" s="181" t="s">
        <v>19</v>
      </c>
      <c r="N134" s="182" t="s">
        <v>43</v>
      </c>
      <c r="O134" s="65"/>
      <c r="P134" s="183">
        <f t="shared" si="21"/>
        <v>0</v>
      </c>
      <c r="Q134" s="183">
        <v>0</v>
      </c>
      <c r="R134" s="183">
        <f t="shared" si="22"/>
        <v>0</v>
      </c>
      <c r="S134" s="183">
        <v>0</v>
      </c>
      <c r="T134" s="184">
        <f t="shared" si="2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5" t="s">
        <v>152</v>
      </c>
      <c r="AT134" s="185" t="s">
        <v>148</v>
      </c>
      <c r="AU134" s="185" t="s">
        <v>80</v>
      </c>
      <c r="AY134" s="18" t="s">
        <v>145</v>
      </c>
      <c r="BE134" s="186">
        <f t="shared" si="24"/>
        <v>0</v>
      </c>
      <c r="BF134" s="186">
        <f t="shared" si="25"/>
        <v>0</v>
      </c>
      <c r="BG134" s="186">
        <f t="shared" si="26"/>
        <v>0</v>
      </c>
      <c r="BH134" s="186">
        <f t="shared" si="27"/>
        <v>0</v>
      </c>
      <c r="BI134" s="186">
        <f t="shared" si="28"/>
        <v>0</v>
      </c>
      <c r="BJ134" s="18" t="s">
        <v>80</v>
      </c>
      <c r="BK134" s="186">
        <f t="shared" si="29"/>
        <v>0</v>
      </c>
      <c r="BL134" s="18" t="s">
        <v>152</v>
      </c>
      <c r="BM134" s="185" t="s">
        <v>876</v>
      </c>
    </row>
    <row r="135" spans="1:65" s="2" customFormat="1" ht="16.5" customHeight="1">
      <c r="A135" s="35"/>
      <c r="B135" s="36"/>
      <c r="C135" s="174" t="s">
        <v>146</v>
      </c>
      <c r="D135" s="174" t="s">
        <v>148</v>
      </c>
      <c r="E135" s="175" t="s">
        <v>1657</v>
      </c>
      <c r="F135" s="176" t="s">
        <v>1597</v>
      </c>
      <c r="G135" s="177" t="s">
        <v>949</v>
      </c>
      <c r="H135" s="178">
        <v>10</v>
      </c>
      <c r="I135" s="179"/>
      <c r="J135" s="180">
        <f t="shared" si="20"/>
        <v>0</v>
      </c>
      <c r="K135" s="176" t="s">
        <v>19</v>
      </c>
      <c r="L135" s="40"/>
      <c r="M135" s="181" t="s">
        <v>19</v>
      </c>
      <c r="N135" s="182" t="s">
        <v>43</v>
      </c>
      <c r="O135" s="65"/>
      <c r="P135" s="183">
        <f t="shared" si="21"/>
        <v>0</v>
      </c>
      <c r="Q135" s="183">
        <v>0</v>
      </c>
      <c r="R135" s="183">
        <f t="shared" si="22"/>
        <v>0</v>
      </c>
      <c r="S135" s="183">
        <v>0</v>
      </c>
      <c r="T135" s="184">
        <f t="shared" si="2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5" t="s">
        <v>152</v>
      </c>
      <c r="AT135" s="185" t="s">
        <v>148</v>
      </c>
      <c r="AU135" s="185" t="s">
        <v>80</v>
      </c>
      <c r="AY135" s="18" t="s">
        <v>145</v>
      </c>
      <c r="BE135" s="186">
        <f t="shared" si="24"/>
        <v>0</v>
      </c>
      <c r="BF135" s="186">
        <f t="shared" si="25"/>
        <v>0</v>
      </c>
      <c r="BG135" s="186">
        <f t="shared" si="26"/>
        <v>0</v>
      </c>
      <c r="BH135" s="186">
        <f t="shared" si="27"/>
        <v>0</v>
      </c>
      <c r="BI135" s="186">
        <f t="shared" si="28"/>
        <v>0</v>
      </c>
      <c r="BJ135" s="18" t="s">
        <v>80</v>
      </c>
      <c r="BK135" s="186">
        <f t="shared" si="29"/>
        <v>0</v>
      </c>
      <c r="BL135" s="18" t="s">
        <v>152</v>
      </c>
      <c r="BM135" s="185" t="s">
        <v>887</v>
      </c>
    </row>
    <row r="136" spans="1:65" s="2" customFormat="1" ht="16.5" customHeight="1">
      <c r="A136" s="35"/>
      <c r="B136" s="36"/>
      <c r="C136" s="174" t="s">
        <v>223</v>
      </c>
      <c r="D136" s="174" t="s">
        <v>148</v>
      </c>
      <c r="E136" s="175" t="s">
        <v>1658</v>
      </c>
      <c r="F136" s="176" t="s">
        <v>1599</v>
      </c>
      <c r="G136" s="177" t="s">
        <v>949</v>
      </c>
      <c r="H136" s="178">
        <v>1</v>
      </c>
      <c r="I136" s="179"/>
      <c r="J136" s="180">
        <f t="shared" si="20"/>
        <v>0</v>
      </c>
      <c r="K136" s="176" t="s">
        <v>19</v>
      </c>
      <c r="L136" s="40"/>
      <c r="M136" s="181" t="s">
        <v>19</v>
      </c>
      <c r="N136" s="182" t="s">
        <v>43</v>
      </c>
      <c r="O136" s="65"/>
      <c r="P136" s="183">
        <f t="shared" si="21"/>
        <v>0</v>
      </c>
      <c r="Q136" s="183">
        <v>0</v>
      </c>
      <c r="R136" s="183">
        <f t="shared" si="22"/>
        <v>0</v>
      </c>
      <c r="S136" s="183">
        <v>0</v>
      </c>
      <c r="T136" s="184">
        <f t="shared" si="2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5" t="s">
        <v>152</v>
      </c>
      <c r="AT136" s="185" t="s">
        <v>148</v>
      </c>
      <c r="AU136" s="185" t="s">
        <v>80</v>
      </c>
      <c r="AY136" s="18" t="s">
        <v>145</v>
      </c>
      <c r="BE136" s="186">
        <f t="shared" si="24"/>
        <v>0</v>
      </c>
      <c r="BF136" s="186">
        <f t="shared" si="25"/>
        <v>0</v>
      </c>
      <c r="BG136" s="186">
        <f t="shared" si="26"/>
        <v>0</v>
      </c>
      <c r="BH136" s="186">
        <f t="shared" si="27"/>
        <v>0</v>
      </c>
      <c r="BI136" s="186">
        <f t="shared" si="28"/>
        <v>0</v>
      </c>
      <c r="BJ136" s="18" t="s">
        <v>80</v>
      </c>
      <c r="BK136" s="186">
        <f t="shared" si="29"/>
        <v>0</v>
      </c>
      <c r="BL136" s="18" t="s">
        <v>152</v>
      </c>
      <c r="BM136" s="185" t="s">
        <v>897</v>
      </c>
    </row>
    <row r="137" spans="1:65" s="2" customFormat="1" ht="16.5" customHeight="1">
      <c r="A137" s="35"/>
      <c r="B137" s="36"/>
      <c r="C137" s="174" t="s">
        <v>230</v>
      </c>
      <c r="D137" s="174" t="s">
        <v>148</v>
      </c>
      <c r="E137" s="175" t="s">
        <v>1659</v>
      </c>
      <c r="F137" s="176" t="s">
        <v>1601</v>
      </c>
      <c r="G137" s="177" t="s">
        <v>949</v>
      </c>
      <c r="H137" s="178">
        <v>5</v>
      </c>
      <c r="I137" s="179"/>
      <c r="J137" s="180">
        <f t="shared" si="20"/>
        <v>0</v>
      </c>
      <c r="K137" s="176" t="s">
        <v>19</v>
      </c>
      <c r="L137" s="40"/>
      <c r="M137" s="181" t="s">
        <v>19</v>
      </c>
      <c r="N137" s="182" t="s">
        <v>43</v>
      </c>
      <c r="O137" s="65"/>
      <c r="P137" s="183">
        <f t="shared" si="21"/>
        <v>0</v>
      </c>
      <c r="Q137" s="183">
        <v>0</v>
      </c>
      <c r="R137" s="183">
        <f t="shared" si="22"/>
        <v>0</v>
      </c>
      <c r="S137" s="183">
        <v>0</v>
      </c>
      <c r="T137" s="184">
        <f t="shared" si="2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5" t="s">
        <v>152</v>
      </c>
      <c r="AT137" s="185" t="s">
        <v>148</v>
      </c>
      <c r="AU137" s="185" t="s">
        <v>80</v>
      </c>
      <c r="AY137" s="18" t="s">
        <v>145</v>
      </c>
      <c r="BE137" s="186">
        <f t="shared" si="24"/>
        <v>0</v>
      </c>
      <c r="BF137" s="186">
        <f t="shared" si="25"/>
        <v>0</v>
      </c>
      <c r="BG137" s="186">
        <f t="shared" si="26"/>
        <v>0</v>
      </c>
      <c r="BH137" s="186">
        <f t="shared" si="27"/>
        <v>0</v>
      </c>
      <c r="BI137" s="186">
        <f t="shared" si="28"/>
        <v>0</v>
      </c>
      <c r="BJ137" s="18" t="s">
        <v>80</v>
      </c>
      <c r="BK137" s="186">
        <f t="shared" si="29"/>
        <v>0</v>
      </c>
      <c r="BL137" s="18" t="s">
        <v>152</v>
      </c>
      <c r="BM137" s="185" t="s">
        <v>906</v>
      </c>
    </row>
    <row r="138" spans="1:65" s="2" customFormat="1" ht="16.5" customHeight="1">
      <c r="A138" s="35"/>
      <c r="B138" s="36"/>
      <c r="C138" s="174" t="s">
        <v>238</v>
      </c>
      <c r="D138" s="174" t="s">
        <v>148</v>
      </c>
      <c r="E138" s="175" t="s">
        <v>1660</v>
      </c>
      <c r="F138" s="176" t="s">
        <v>1603</v>
      </c>
      <c r="G138" s="177" t="s">
        <v>949</v>
      </c>
      <c r="H138" s="178">
        <v>8</v>
      </c>
      <c r="I138" s="179"/>
      <c r="J138" s="180">
        <f t="shared" si="20"/>
        <v>0</v>
      </c>
      <c r="K138" s="176" t="s">
        <v>19</v>
      </c>
      <c r="L138" s="40"/>
      <c r="M138" s="181" t="s">
        <v>19</v>
      </c>
      <c r="N138" s="182" t="s">
        <v>43</v>
      </c>
      <c r="O138" s="65"/>
      <c r="P138" s="183">
        <f t="shared" si="21"/>
        <v>0</v>
      </c>
      <c r="Q138" s="183">
        <v>0</v>
      </c>
      <c r="R138" s="183">
        <f t="shared" si="22"/>
        <v>0</v>
      </c>
      <c r="S138" s="183">
        <v>0</v>
      </c>
      <c r="T138" s="184">
        <f t="shared" si="2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5" t="s">
        <v>152</v>
      </c>
      <c r="AT138" s="185" t="s">
        <v>148</v>
      </c>
      <c r="AU138" s="185" t="s">
        <v>80</v>
      </c>
      <c r="AY138" s="18" t="s">
        <v>145</v>
      </c>
      <c r="BE138" s="186">
        <f t="shared" si="24"/>
        <v>0</v>
      </c>
      <c r="BF138" s="186">
        <f t="shared" si="25"/>
        <v>0</v>
      </c>
      <c r="BG138" s="186">
        <f t="shared" si="26"/>
        <v>0</v>
      </c>
      <c r="BH138" s="186">
        <f t="shared" si="27"/>
        <v>0</v>
      </c>
      <c r="BI138" s="186">
        <f t="shared" si="28"/>
        <v>0</v>
      </c>
      <c r="BJ138" s="18" t="s">
        <v>80</v>
      </c>
      <c r="BK138" s="186">
        <f t="shared" si="29"/>
        <v>0</v>
      </c>
      <c r="BL138" s="18" t="s">
        <v>152</v>
      </c>
      <c r="BM138" s="185" t="s">
        <v>914</v>
      </c>
    </row>
    <row r="139" spans="1:65" s="2" customFormat="1" ht="16.5" customHeight="1">
      <c r="A139" s="35"/>
      <c r="B139" s="36"/>
      <c r="C139" s="174" t="s">
        <v>248</v>
      </c>
      <c r="D139" s="174" t="s">
        <v>148</v>
      </c>
      <c r="E139" s="175" t="s">
        <v>1661</v>
      </c>
      <c r="F139" s="176" t="s">
        <v>1605</v>
      </c>
      <c r="G139" s="177" t="s">
        <v>949</v>
      </c>
      <c r="H139" s="178">
        <v>1</v>
      </c>
      <c r="I139" s="179"/>
      <c r="J139" s="180">
        <f t="shared" si="20"/>
        <v>0</v>
      </c>
      <c r="K139" s="176" t="s">
        <v>19</v>
      </c>
      <c r="L139" s="40"/>
      <c r="M139" s="181" t="s">
        <v>19</v>
      </c>
      <c r="N139" s="182" t="s">
        <v>43</v>
      </c>
      <c r="O139" s="65"/>
      <c r="P139" s="183">
        <f t="shared" si="21"/>
        <v>0</v>
      </c>
      <c r="Q139" s="183">
        <v>0</v>
      </c>
      <c r="R139" s="183">
        <f t="shared" si="22"/>
        <v>0</v>
      </c>
      <c r="S139" s="183">
        <v>0</v>
      </c>
      <c r="T139" s="184">
        <f t="shared" si="2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5" t="s">
        <v>152</v>
      </c>
      <c r="AT139" s="185" t="s">
        <v>148</v>
      </c>
      <c r="AU139" s="185" t="s">
        <v>80</v>
      </c>
      <c r="AY139" s="18" t="s">
        <v>145</v>
      </c>
      <c r="BE139" s="186">
        <f t="shared" si="24"/>
        <v>0</v>
      </c>
      <c r="BF139" s="186">
        <f t="shared" si="25"/>
        <v>0</v>
      </c>
      <c r="BG139" s="186">
        <f t="shared" si="26"/>
        <v>0</v>
      </c>
      <c r="BH139" s="186">
        <f t="shared" si="27"/>
        <v>0</v>
      </c>
      <c r="BI139" s="186">
        <f t="shared" si="28"/>
        <v>0</v>
      </c>
      <c r="BJ139" s="18" t="s">
        <v>80</v>
      </c>
      <c r="BK139" s="186">
        <f t="shared" si="29"/>
        <v>0</v>
      </c>
      <c r="BL139" s="18" t="s">
        <v>152</v>
      </c>
      <c r="BM139" s="185" t="s">
        <v>925</v>
      </c>
    </row>
    <row r="140" spans="1:65" s="2" customFormat="1" ht="16.5" customHeight="1">
      <c r="A140" s="35"/>
      <c r="B140" s="36"/>
      <c r="C140" s="174" t="s">
        <v>254</v>
      </c>
      <c r="D140" s="174" t="s">
        <v>148</v>
      </c>
      <c r="E140" s="175" t="s">
        <v>1662</v>
      </c>
      <c r="F140" s="176" t="s">
        <v>1607</v>
      </c>
      <c r="G140" s="177" t="s">
        <v>949</v>
      </c>
      <c r="H140" s="178">
        <v>24</v>
      </c>
      <c r="I140" s="179"/>
      <c r="J140" s="180">
        <f t="shared" si="20"/>
        <v>0</v>
      </c>
      <c r="K140" s="176" t="s">
        <v>19</v>
      </c>
      <c r="L140" s="40"/>
      <c r="M140" s="181" t="s">
        <v>19</v>
      </c>
      <c r="N140" s="182" t="s">
        <v>43</v>
      </c>
      <c r="O140" s="65"/>
      <c r="P140" s="183">
        <f t="shared" si="21"/>
        <v>0</v>
      </c>
      <c r="Q140" s="183">
        <v>0</v>
      </c>
      <c r="R140" s="183">
        <f t="shared" si="22"/>
        <v>0</v>
      </c>
      <c r="S140" s="183">
        <v>0</v>
      </c>
      <c r="T140" s="184">
        <f t="shared" si="2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5" t="s">
        <v>152</v>
      </c>
      <c r="AT140" s="185" t="s">
        <v>148</v>
      </c>
      <c r="AU140" s="185" t="s">
        <v>80</v>
      </c>
      <c r="AY140" s="18" t="s">
        <v>145</v>
      </c>
      <c r="BE140" s="186">
        <f t="shared" si="24"/>
        <v>0</v>
      </c>
      <c r="BF140" s="186">
        <f t="shared" si="25"/>
        <v>0</v>
      </c>
      <c r="BG140" s="186">
        <f t="shared" si="26"/>
        <v>0</v>
      </c>
      <c r="BH140" s="186">
        <f t="shared" si="27"/>
        <v>0</v>
      </c>
      <c r="BI140" s="186">
        <f t="shared" si="28"/>
        <v>0</v>
      </c>
      <c r="BJ140" s="18" t="s">
        <v>80</v>
      </c>
      <c r="BK140" s="186">
        <f t="shared" si="29"/>
        <v>0</v>
      </c>
      <c r="BL140" s="18" t="s">
        <v>152</v>
      </c>
      <c r="BM140" s="185" t="s">
        <v>933</v>
      </c>
    </row>
    <row r="141" spans="1:65" s="2" customFormat="1" ht="16.5" customHeight="1">
      <c r="A141" s="35"/>
      <c r="B141" s="36"/>
      <c r="C141" s="174" t="s">
        <v>8</v>
      </c>
      <c r="D141" s="174" t="s">
        <v>148</v>
      </c>
      <c r="E141" s="175" t="s">
        <v>1663</v>
      </c>
      <c r="F141" s="176" t="s">
        <v>1664</v>
      </c>
      <c r="G141" s="177" t="s">
        <v>233</v>
      </c>
      <c r="H141" s="178">
        <v>1050</v>
      </c>
      <c r="I141" s="179"/>
      <c r="J141" s="180">
        <f t="shared" si="20"/>
        <v>0</v>
      </c>
      <c r="K141" s="176" t="s">
        <v>19</v>
      </c>
      <c r="L141" s="40"/>
      <c r="M141" s="181" t="s">
        <v>19</v>
      </c>
      <c r="N141" s="182" t="s">
        <v>43</v>
      </c>
      <c r="O141" s="65"/>
      <c r="P141" s="183">
        <f t="shared" si="21"/>
        <v>0</v>
      </c>
      <c r="Q141" s="183">
        <v>0</v>
      </c>
      <c r="R141" s="183">
        <f t="shared" si="22"/>
        <v>0</v>
      </c>
      <c r="S141" s="183">
        <v>0</v>
      </c>
      <c r="T141" s="184">
        <f t="shared" si="2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5" t="s">
        <v>152</v>
      </c>
      <c r="AT141" s="185" t="s">
        <v>148</v>
      </c>
      <c r="AU141" s="185" t="s">
        <v>80</v>
      </c>
      <c r="AY141" s="18" t="s">
        <v>145</v>
      </c>
      <c r="BE141" s="186">
        <f t="shared" si="24"/>
        <v>0</v>
      </c>
      <c r="BF141" s="186">
        <f t="shared" si="25"/>
        <v>0</v>
      </c>
      <c r="BG141" s="186">
        <f t="shared" si="26"/>
        <v>0</v>
      </c>
      <c r="BH141" s="186">
        <f t="shared" si="27"/>
        <v>0</v>
      </c>
      <c r="BI141" s="186">
        <f t="shared" si="28"/>
        <v>0</v>
      </c>
      <c r="BJ141" s="18" t="s">
        <v>80</v>
      </c>
      <c r="BK141" s="186">
        <f t="shared" si="29"/>
        <v>0</v>
      </c>
      <c r="BL141" s="18" t="s">
        <v>152</v>
      </c>
      <c r="BM141" s="185" t="s">
        <v>942</v>
      </c>
    </row>
    <row r="142" spans="1:65" s="2" customFormat="1" ht="16.5" customHeight="1">
      <c r="A142" s="35"/>
      <c r="B142" s="36"/>
      <c r="C142" s="174" t="s">
        <v>265</v>
      </c>
      <c r="D142" s="174" t="s">
        <v>148</v>
      </c>
      <c r="E142" s="175" t="s">
        <v>1665</v>
      </c>
      <c r="F142" s="176" t="s">
        <v>1666</v>
      </c>
      <c r="G142" s="177" t="s">
        <v>233</v>
      </c>
      <c r="H142" s="178">
        <v>320</v>
      </c>
      <c r="I142" s="179"/>
      <c r="J142" s="180">
        <f t="shared" si="20"/>
        <v>0</v>
      </c>
      <c r="K142" s="176" t="s">
        <v>19</v>
      </c>
      <c r="L142" s="40"/>
      <c r="M142" s="181" t="s">
        <v>19</v>
      </c>
      <c r="N142" s="182" t="s">
        <v>43</v>
      </c>
      <c r="O142" s="65"/>
      <c r="P142" s="183">
        <f t="shared" si="21"/>
        <v>0</v>
      </c>
      <c r="Q142" s="183">
        <v>0</v>
      </c>
      <c r="R142" s="183">
        <f t="shared" si="22"/>
        <v>0</v>
      </c>
      <c r="S142" s="183">
        <v>0</v>
      </c>
      <c r="T142" s="184">
        <f t="shared" si="2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5" t="s">
        <v>152</v>
      </c>
      <c r="AT142" s="185" t="s">
        <v>148</v>
      </c>
      <c r="AU142" s="185" t="s">
        <v>80</v>
      </c>
      <c r="AY142" s="18" t="s">
        <v>145</v>
      </c>
      <c r="BE142" s="186">
        <f t="shared" si="24"/>
        <v>0</v>
      </c>
      <c r="BF142" s="186">
        <f t="shared" si="25"/>
        <v>0</v>
      </c>
      <c r="BG142" s="186">
        <f t="shared" si="26"/>
        <v>0</v>
      </c>
      <c r="BH142" s="186">
        <f t="shared" si="27"/>
        <v>0</v>
      </c>
      <c r="BI142" s="186">
        <f t="shared" si="28"/>
        <v>0</v>
      </c>
      <c r="BJ142" s="18" t="s">
        <v>80</v>
      </c>
      <c r="BK142" s="186">
        <f t="shared" si="29"/>
        <v>0</v>
      </c>
      <c r="BL142" s="18" t="s">
        <v>152</v>
      </c>
      <c r="BM142" s="185" t="s">
        <v>951</v>
      </c>
    </row>
    <row r="143" spans="1:65" s="2" customFormat="1" ht="16.5" customHeight="1">
      <c r="A143" s="35"/>
      <c r="B143" s="36"/>
      <c r="C143" s="174" t="s">
        <v>271</v>
      </c>
      <c r="D143" s="174" t="s">
        <v>148</v>
      </c>
      <c r="E143" s="175" t="s">
        <v>1667</v>
      </c>
      <c r="F143" s="176" t="s">
        <v>1668</v>
      </c>
      <c r="G143" s="177" t="s">
        <v>233</v>
      </c>
      <c r="H143" s="178">
        <v>240</v>
      </c>
      <c r="I143" s="179"/>
      <c r="J143" s="180">
        <f t="shared" si="20"/>
        <v>0</v>
      </c>
      <c r="K143" s="176" t="s">
        <v>19</v>
      </c>
      <c r="L143" s="40"/>
      <c r="M143" s="181" t="s">
        <v>19</v>
      </c>
      <c r="N143" s="182" t="s">
        <v>43</v>
      </c>
      <c r="O143" s="65"/>
      <c r="P143" s="183">
        <f t="shared" si="21"/>
        <v>0</v>
      </c>
      <c r="Q143" s="183">
        <v>0</v>
      </c>
      <c r="R143" s="183">
        <f t="shared" si="22"/>
        <v>0</v>
      </c>
      <c r="S143" s="183">
        <v>0</v>
      </c>
      <c r="T143" s="184">
        <f t="shared" si="2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5" t="s">
        <v>152</v>
      </c>
      <c r="AT143" s="185" t="s">
        <v>148</v>
      </c>
      <c r="AU143" s="185" t="s">
        <v>80</v>
      </c>
      <c r="AY143" s="18" t="s">
        <v>145</v>
      </c>
      <c r="BE143" s="186">
        <f t="shared" si="24"/>
        <v>0</v>
      </c>
      <c r="BF143" s="186">
        <f t="shared" si="25"/>
        <v>0</v>
      </c>
      <c r="BG143" s="186">
        <f t="shared" si="26"/>
        <v>0</v>
      </c>
      <c r="BH143" s="186">
        <f t="shared" si="27"/>
        <v>0</v>
      </c>
      <c r="BI143" s="186">
        <f t="shared" si="28"/>
        <v>0</v>
      </c>
      <c r="BJ143" s="18" t="s">
        <v>80</v>
      </c>
      <c r="BK143" s="186">
        <f t="shared" si="29"/>
        <v>0</v>
      </c>
      <c r="BL143" s="18" t="s">
        <v>152</v>
      </c>
      <c r="BM143" s="185" t="s">
        <v>957</v>
      </c>
    </row>
    <row r="144" spans="1:65" s="2" customFormat="1" ht="16.5" customHeight="1">
      <c r="A144" s="35"/>
      <c r="B144" s="36"/>
      <c r="C144" s="174" t="s">
        <v>281</v>
      </c>
      <c r="D144" s="174" t="s">
        <v>148</v>
      </c>
      <c r="E144" s="175" t="s">
        <v>1669</v>
      </c>
      <c r="F144" s="176" t="s">
        <v>1670</v>
      </c>
      <c r="G144" s="177" t="s">
        <v>233</v>
      </c>
      <c r="H144" s="178">
        <v>180</v>
      </c>
      <c r="I144" s="179"/>
      <c r="J144" s="180">
        <f t="shared" si="20"/>
        <v>0</v>
      </c>
      <c r="K144" s="176" t="s">
        <v>19</v>
      </c>
      <c r="L144" s="40"/>
      <c r="M144" s="181" t="s">
        <v>19</v>
      </c>
      <c r="N144" s="182" t="s">
        <v>43</v>
      </c>
      <c r="O144" s="65"/>
      <c r="P144" s="183">
        <f t="shared" si="21"/>
        <v>0</v>
      </c>
      <c r="Q144" s="183">
        <v>0</v>
      </c>
      <c r="R144" s="183">
        <f t="shared" si="22"/>
        <v>0</v>
      </c>
      <c r="S144" s="183">
        <v>0</v>
      </c>
      <c r="T144" s="184">
        <f t="shared" si="2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5" t="s">
        <v>152</v>
      </c>
      <c r="AT144" s="185" t="s">
        <v>148</v>
      </c>
      <c r="AU144" s="185" t="s">
        <v>80</v>
      </c>
      <c r="AY144" s="18" t="s">
        <v>145</v>
      </c>
      <c r="BE144" s="186">
        <f t="shared" si="24"/>
        <v>0</v>
      </c>
      <c r="BF144" s="186">
        <f t="shared" si="25"/>
        <v>0</v>
      </c>
      <c r="BG144" s="186">
        <f t="shared" si="26"/>
        <v>0</v>
      </c>
      <c r="BH144" s="186">
        <f t="shared" si="27"/>
        <v>0</v>
      </c>
      <c r="BI144" s="186">
        <f t="shared" si="28"/>
        <v>0</v>
      </c>
      <c r="BJ144" s="18" t="s">
        <v>80</v>
      </c>
      <c r="BK144" s="186">
        <f t="shared" si="29"/>
        <v>0</v>
      </c>
      <c r="BL144" s="18" t="s">
        <v>152</v>
      </c>
      <c r="BM144" s="185" t="s">
        <v>965</v>
      </c>
    </row>
    <row r="145" spans="1:65" s="2" customFormat="1" ht="16.5" customHeight="1">
      <c r="A145" s="35"/>
      <c r="B145" s="36"/>
      <c r="C145" s="174" t="s">
        <v>292</v>
      </c>
      <c r="D145" s="174" t="s">
        <v>148</v>
      </c>
      <c r="E145" s="175" t="s">
        <v>1671</v>
      </c>
      <c r="F145" s="176" t="s">
        <v>1672</v>
      </c>
      <c r="G145" s="177" t="s">
        <v>233</v>
      </c>
      <c r="H145" s="178">
        <v>10</v>
      </c>
      <c r="I145" s="179"/>
      <c r="J145" s="180">
        <f t="shared" si="20"/>
        <v>0</v>
      </c>
      <c r="K145" s="176" t="s">
        <v>19</v>
      </c>
      <c r="L145" s="40"/>
      <c r="M145" s="181" t="s">
        <v>19</v>
      </c>
      <c r="N145" s="182" t="s">
        <v>43</v>
      </c>
      <c r="O145" s="65"/>
      <c r="P145" s="183">
        <f t="shared" si="21"/>
        <v>0</v>
      </c>
      <c r="Q145" s="183">
        <v>0</v>
      </c>
      <c r="R145" s="183">
        <f t="shared" si="22"/>
        <v>0</v>
      </c>
      <c r="S145" s="183">
        <v>0</v>
      </c>
      <c r="T145" s="184">
        <f t="shared" si="2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5" t="s">
        <v>152</v>
      </c>
      <c r="AT145" s="185" t="s">
        <v>148</v>
      </c>
      <c r="AU145" s="185" t="s">
        <v>80</v>
      </c>
      <c r="AY145" s="18" t="s">
        <v>145</v>
      </c>
      <c r="BE145" s="186">
        <f t="shared" si="24"/>
        <v>0</v>
      </c>
      <c r="BF145" s="186">
        <f t="shared" si="25"/>
        <v>0</v>
      </c>
      <c r="BG145" s="186">
        <f t="shared" si="26"/>
        <v>0</v>
      </c>
      <c r="BH145" s="186">
        <f t="shared" si="27"/>
        <v>0</v>
      </c>
      <c r="BI145" s="186">
        <f t="shared" si="28"/>
        <v>0</v>
      </c>
      <c r="BJ145" s="18" t="s">
        <v>80</v>
      </c>
      <c r="BK145" s="186">
        <f t="shared" si="29"/>
        <v>0</v>
      </c>
      <c r="BL145" s="18" t="s">
        <v>152</v>
      </c>
      <c r="BM145" s="185" t="s">
        <v>975</v>
      </c>
    </row>
    <row r="146" spans="1:65" s="2" customFormat="1" ht="16.5" customHeight="1">
      <c r="A146" s="35"/>
      <c r="B146" s="36"/>
      <c r="C146" s="174" t="s">
        <v>299</v>
      </c>
      <c r="D146" s="174" t="s">
        <v>148</v>
      </c>
      <c r="E146" s="175" t="s">
        <v>1673</v>
      </c>
      <c r="F146" s="176" t="s">
        <v>1619</v>
      </c>
      <c r="G146" s="177" t="s">
        <v>949</v>
      </c>
      <c r="H146" s="178">
        <v>51</v>
      </c>
      <c r="I146" s="179"/>
      <c r="J146" s="180">
        <f t="shared" si="20"/>
        <v>0</v>
      </c>
      <c r="K146" s="176" t="s">
        <v>19</v>
      </c>
      <c r="L146" s="40"/>
      <c r="M146" s="181" t="s">
        <v>19</v>
      </c>
      <c r="N146" s="182" t="s">
        <v>43</v>
      </c>
      <c r="O146" s="65"/>
      <c r="P146" s="183">
        <f t="shared" si="21"/>
        <v>0</v>
      </c>
      <c r="Q146" s="183">
        <v>0</v>
      </c>
      <c r="R146" s="183">
        <f t="shared" si="22"/>
        <v>0</v>
      </c>
      <c r="S146" s="183">
        <v>0</v>
      </c>
      <c r="T146" s="184">
        <f t="shared" si="2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5" t="s">
        <v>152</v>
      </c>
      <c r="AT146" s="185" t="s">
        <v>148</v>
      </c>
      <c r="AU146" s="185" t="s">
        <v>80</v>
      </c>
      <c r="AY146" s="18" t="s">
        <v>145</v>
      </c>
      <c r="BE146" s="186">
        <f t="shared" si="24"/>
        <v>0</v>
      </c>
      <c r="BF146" s="186">
        <f t="shared" si="25"/>
        <v>0</v>
      </c>
      <c r="BG146" s="186">
        <f t="shared" si="26"/>
        <v>0</v>
      </c>
      <c r="BH146" s="186">
        <f t="shared" si="27"/>
        <v>0</v>
      </c>
      <c r="BI146" s="186">
        <f t="shared" si="28"/>
        <v>0</v>
      </c>
      <c r="BJ146" s="18" t="s">
        <v>80</v>
      </c>
      <c r="BK146" s="186">
        <f t="shared" si="29"/>
        <v>0</v>
      </c>
      <c r="BL146" s="18" t="s">
        <v>152</v>
      </c>
      <c r="BM146" s="185" t="s">
        <v>986</v>
      </c>
    </row>
    <row r="147" spans="1:65" s="2" customFormat="1" ht="16.5" customHeight="1">
      <c r="A147" s="35"/>
      <c r="B147" s="36"/>
      <c r="C147" s="174" t="s">
        <v>7</v>
      </c>
      <c r="D147" s="174" t="s">
        <v>148</v>
      </c>
      <c r="E147" s="175" t="s">
        <v>1674</v>
      </c>
      <c r="F147" s="176" t="s">
        <v>1621</v>
      </c>
      <c r="G147" s="177" t="s">
        <v>949</v>
      </c>
      <c r="H147" s="178">
        <v>51</v>
      </c>
      <c r="I147" s="179"/>
      <c r="J147" s="180">
        <f t="shared" si="20"/>
        <v>0</v>
      </c>
      <c r="K147" s="176" t="s">
        <v>19</v>
      </c>
      <c r="L147" s="40"/>
      <c r="M147" s="181" t="s">
        <v>19</v>
      </c>
      <c r="N147" s="182" t="s">
        <v>43</v>
      </c>
      <c r="O147" s="65"/>
      <c r="P147" s="183">
        <f t="shared" si="21"/>
        <v>0</v>
      </c>
      <c r="Q147" s="183">
        <v>0</v>
      </c>
      <c r="R147" s="183">
        <f t="shared" si="22"/>
        <v>0</v>
      </c>
      <c r="S147" s="183">
        <v>0</v>
      </c>
      <c r="T147" s="184">
        <f t="shared" si="2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5" t="s">
        <v>152</v>
      </c>
      <c r="AT147" s="185" t="s">
        <v>148</v>
      </c>
      <c r="AU147" s="185" t="s">
        <v>80</v>
      </c>
      <c r="AY147" s="18" t="s">
        <v>145</v>
      </c>
      <c r="BE147" s="186">
        <f t="shared" si="24"/>
        <v>0</v>
      </c>
      <c r="BF147" s="186">
        <f t="shared" si="25"/>
        <v>0</v>
      </c>
      <c r="BG147" s="186">
        <f t="shared" si="26"/>
        <v>0</v>
      </c>
      <c r="BH147" s="186">
        <f t="shared" si="27"/>
        <v>0</v>
      </c>
      <c r="BI147" s="186">
        <f t="shared" si="28"/>
        <v>0</v>
      </c>
      <c r="BJ147" s="18" t="s">
        <v>80</v>
      </c>
      <c r="BK147" s="186">
        <f t="shared" si="29"/>
        <v>0</v>
      </c>
      <c r="BL147" s="18" t="s">
        <v>152</v>
      </c>
      <c r="BM147" s="185" t="s">
        <v>999</v>
      </c>
    </row>
    <row r="148" spans="1:65" s="2" customFormat="1" ht="16.5" customHeight="1">
      <c r="A148" s="35"/>
      <c r="B148" s="36"/>
      <c r="C148" s="174" t="s">
        <v>315</v>
      </c>
      <c r="D148" s="174" t="s">
        <v>148</v>
      </c>
      <c r="E148" s="175" t="s">
        <v>1675</v>
      </c>
      <c r="F148" s="176" t="s">
        <v>1623</v>
      </c>
      <c r="G148" s="177" t="s">
        <v>949</v>
      </c>
      <c r="H148" s="178">
        <v>1</v>
      </c>
      <c r="I148" s="179"/>
      <c r="J148" s="180">
        <f t="shared" si="20"/>
        <v>0</v>
      </c>
      <c r="K148" s="176" t="s">
        <v>19</v>
      </c>
      <c r="L148" s="40"/>
      <c r="M148" s="181" t="s">
        <v>19</v>
      </c>
      <c r="N148" s="182" t="s">
        <v>43</v>
      </c>
      <c r="O148" s="65"/>
      <c r="P148" s="183">
        <f t="shared" si="21"/>
        <v>0</v>
      </c>
      <c r="Q148" s="183">
        <v>0</v>
      </c>
      <c r="R148" s="183">
        <f t="shared" si="22"/>
        <v>0</v>
      </c>
      <c r="S148" s="183">
        <v>0</v>
      </c>
      <c r="T148" s="184">
        <f t="shared" si="2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5" t="s">
        <v>152</v>
      </c>
      <c r="AT148" s="185" t="s">
        <v>148</v>
      </c>
      <c r="AU148" s="185" t="s">
        <v>80</v>
      </c>
      <c r="AY148" s="18" t="s">
        <v>145</v>
      </c>
      <c r="BE148" s="186">
        <f t="shared" si="24"/>
        <v>0</v>
      </c>
      <c r="BF148" s="186">
        <f t="shared" si="25"/>
        <v>0</v>
      </c>
      <c r="BG148" s="186">
        <f t="shared" si="26"/>
        <v>0</v>
      </c>
      <c r="BH148" s="186">
        <f t="shared" si="27"/>
        <v>0</v>
      </c>
      <c r="BI148" s="186">
        <f t="shared" si="28"/>
        <v>0</v>
      </c>
      <c r="BJ148" s="18" t="s">
        <v>80</v>
      </c>
      <c r="BK148" s="186">
        <f t="shared" si="29"/>
        <v>0</v>
      </c>
      <c r="BL148" s="18" t="s">
        <v>152</v>
      </c>
      <c r="BM148" s="185" t="s">
        <v>1010</v>
      </c>
    </row>
    <row r="149" spans="1:65" s="2" customFormat="1" ht="16.5" customHeight="1">
      <c r="A149" s="35"/>
      <c r="B149" s="36"/>
      <c r="C149" s="174" t="s">
        <v>323</v>
      </c>
      <c r="D149" s="174" t="s">
        <v>148</v>
      </c>
      <c r="E149" s="175" t="s">
        <v>1676</v>
      </c>
      <c r="F149" s="176" t="s">
        <v>1625</v>
      </c>
      <c r="G149" s="177" t="s">
        <v>949</v>
      </c>
      <c r="H149" s="178">
        <v>200</v>
      </c>
      <c r="I149" s="179"/>
      <c r="J149" s="180">
        <f t="shared" si="20"/>
        <v>0</v>
      </c>
      <c r="K149" s="176" t="s">
        <v>19</v>
      </c>
      <c r="L149" s="40"/>
      <c r="M149" s="181" t="s">
        <v>19</v>
      </c>
      <c r="N149" s="182" t="s">
        <v>43</v>
      </c>
      <c r="O149" s="65"/>
      <c r="P149" s="183">
        <f t="shared" si="21"/>
        <v>0</v>
      </c>
      <c r="Q149" s="183">
        <v>0</v>
      </c>
      <c r="R149" s="183">
        <f t="shared" si="22"/>
        <v>0</v>
      </c>
      <c r="S149" s="183">
        <v>0</v>
      </c>
      <c r="T149" s="184">
        <f t="shared" si="2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5" t="s">
        <v>152</v>
      </c>
      <c r="AT149" s="185" t="s">
        <v>148</v>
      </c>
      <c r="AU149" s="185" t="s">
        <v>80</v>
      </c>
      <c r="AY149" s="18" t="s">
        <v>145</v>
      </c>
      <c r="BE149" s="186">
        <f t="shared" si="24"/>
        <v>0</v>
      </c>
      <c r="BF149" s="186">
        <f t="shared" si="25"/>
        <v>0</v>
      </c>
      <c r="BG149" s="186">
        <f t="shared" si="26"/>
        <v>0</v>
      </c>
      <c r="BH149" s="186">
        <f t="shared" si="27"/>
        <v>0</v>
      </c>
      <c r="BI149" s="186">
        <f t="shared" si="28"/>
        <v>0</v>
      </c>
      <c r="BJ149" s="18" t="s">
        <v>80</v>
      </c>
      <c r="BK149" s="186">
        <f t="shared" si="29"/>
        <v>0</v>
      </c>
      <c r="BL149" s="18" t="s">
        <v>152</v>
      </c>
      <c r="BM149" s="185" t="s">
        <v>1021</v>
      </c>
    </row>
    <row r="150" spans="1:65" s="2" customFormat="1" ht="16.5" customHeight="1">
      <c r="A150" s="35"/>
      <c r="B150" s="36"/>
      <c r="C150" s="174" t="s">
        <v>330</v>
      </c>
      <c r="D150" s="174" t="s">
        <v>148</v>
      </c>
      <c r="E150" s="175" t="s">
        <v>1677</v>
      </c>
      <c r="F150" s="176" t="s">
        <v>1627</v>
      </c>
      <c r="G150" s="177" t="s">
        <v>949</v>
      </c>
      <c r="H150" s="178">
        <v>300</v>
      </c>
      <c r="I150" s="179"/>
      <c r="J150" s="180">
        <f t="shared" si="20"/>
        <v>0</v>
      </c>
      <c r="K150" s="176" t="s">
        <v>19</v>
      </c>
      <c r="L150" s="40"/>
      <c r="M150" s="181" t="s">
        <v>19</v>
      </c>
      <c r="N150" s="182" t="s">
        <v>43</v>
      </c>
      <c r="O150" s="65"/>
      <c r="P150" s="183">
        <f t="shared" si="21"/>
        <v>0</v>
      </c>
      <c r="Q150" s="183">
        <v>0</v>
      </c>
      <c r="R150" s="183">
        <f t="shared" si="22"/>
        <v>0</v>
      </c>
      <c r="S150" s="183">
        <v>0</v>
      </c>
      <c r="T150" s="184">
        <f t="shared" si="2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5" t="s">
        <v>152</v>
      </c>
      <c r="AT150" s="185" t="s">
        <v>148</v>
      </c>
      <c r="AU150" s="185" t="s">
        <v>80</v>
      </c>
      <c r="AY150" s="18" t="s">
        <v>145</v>
      </c>
      <c r="BE150" s="186">
        <f t="shared" si="24"/>
        <v>0</v>
      </c>
      <c r="BF150" s="186">
        <f t="shared" si="25"/>
        <v>0</v>
      </c>
      <c r="BG150" s="186">
        <f t="shared" si="26"/>
        <v>0</v>
      </c>
      <c r="BH150" s="186">
        <f t="shared" si="27"/>
        <v>0</v>
      </c>
      <c r="BI150" s="186">
        <f t="shared" si="28"/>
        <v>0</v>
      </c>
      <c r="BJ150" s="18" t="s">
        <v>80</v>
      </c>
      <c r="BK150" s="186">
        <f t="shared" si="29"/>
        <v>0</v>
      </c>
      <c r="BL150" s="18" t="s">
        <v>152</v>
      </c>
      <c r="BM150" s="185" t="s">
        <v>1033</v>
      </c>
    </row>
    <row r="151" spans="1:65" s="2" customFormat="1" ht="16.5" customHeight="1">
      <c r="A151" s="35"/>
      <c r="B151" s="36"/>
      <c r="C151" s="174" t="s">
        <v>336</v>
      </c>
      <c r="D151" s="174" t="s">
        <v>148</v>
      </c>
      <c r="E151" s="175" t="s">
        <v>1678</v>
      </c>
      <c r="F151" s="176" t="s">
        <v>1631</v>
      </c>
      <c r="G151" s="177" t="s">
        <v>949</v>
      </c>
      <c r="H151" s="178">
        <v>9</v>
      </c>
      <c r="I151" s="179"/>
      <c r="J151" s="180">
        <f t="shared" si="20"/>
        <v>0</v>
      </c>
      <c r="K151" s="176" t="s">
        <v>19</v>
      </c>
      <c r="L151" s="40"/>
      <c r="M151" s="181" t="s">
        <v>19</v>
      </c>
      <c r="N151" s="182" t="s">
        <v>43</v>
      </c>
      <c r="O151" s="65"/>
      <c r="P151" s="183">
        <f t="shared" si="21"/>
        <v>0</v>
      </c>
      <c r="Q151" s="183">
        <v>0</v>
      </c>
      <c r="R151" s="183">
        <f t="shared" si="22"/>
        <v>0</v>
      </c>
      <c r="S151" s="183">
        <v>0</v>
      </c>
      <c r="T151" s="184">
        <f t="shared" si="2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5" t="s">
        <v>152</v>
      </c>
      <c r="AT151" s="185" t="s">
        <v>148</v>
      </c>
      <c r="AU151" s="185" t="s">
        <v>80</v>
      </c>
      <c r="AY151" s="18" t="s">
        <v>145</v>
      </c>
      <c r="BE151" s="186">
        <f t="shared" si="24"/>
        <v>0</v>
      </c>
      <c r="BF151" s="186">
        <f t="shared" si="25"/>
        <v>0</v>
      </c>
      <c r="BG151" s="186">
        <f t="shared" si="26"/>
        <v>0</v>
      </c>
      <c r="BH151" s="186">
        <f t="shared" si="27"/>
        <v>0</v>
      </c>
      <c r="BI151" s="186">
        <f t="shared" si="28"/>
        <v>0</v>
      </c>
      <c r="BJ151" s="18" t="s">
        <v>80</v>
      </c>
      <c r="BK151" s="186">
        <f t="shared" si="29"/>
        <v>0</v>
      </c>
      <c r="BL151" s="18" t="s">
        <v>152</v>
      </c>
      <c r="BM151" s="185" t="s">
        <v>1043</v>
      </c>
    </row>
    <row r="152" spans="1:65" s="12" customFormat="1" ht="25.9" customHeight="1">
      <c r="B152" s="158"/>
      <c r="C152" s="159"/>
      <c r="D152" s="160" t="s">
        <v>71</v>
      </c>
      <c r="E152" s="161" t="s">
        <v>696</v>
      </c>
      <c r="F152" s="161" t="s">
        <v>1679</v>
      </c>
      <c r="G152" s="159"/>
      <c r="H152" s="159"/>
      <c r="I152" s="162"/>
      <c r="J152" s="163">
        <f>BK152</f>
        <v>0</v>
      </c>
      <c r="K152" s="159"/>
      <c r="L152" s="164"/>
      <c r="M152" s="165"/>
      <c r="N152" s="166"/>
      <c r="O152" s="166"/>
      <c r="P152" s="167">
        <f>SUM(P153:P189)</f>
        <v>0</v>
      </c>
      <c r="Q152" s="166"/>
      <c r="R152" s="167">
        <f>SUM(R153:R189)</f>
        <v>0</v>
      </c>
      <c r="S152" s="166"/>
      <c r="T152" s="168">
        <f>SUM(T153:T189)</f>
        <v>0</v>
      </c>
      <c r="AR152" s="169" t="s">
        <v>80</v>
      </c>
      <c r="AT152" s="170" t="s">
        <v>71</v>
      </c>
      <c r="AU152" s="170" t="s">
        <v>72</v>
      </c>
      <c r="AY152" s="169" t="s">
        <v>145</v>
      </c>
      <c r="BK152" s="171">
        <f>SUM(BK153:BK189)</f>
        <v>0</v>
      </c>
    </row>
    <row r="153" spans="1:65" s="2" customFormat="1" ht="21.75" customHeight="1">
      <c r="A153" s="35"/>
      <c r="B153" s="36"/>
      <c r="C153" s="174" t="s">
        <v>80</v>
      </c>
      <c r="D153" s="174" t="s">
        <v>148</v>
      </c>
      <c r="E153" s="175" t="s">
        <v>1680</v>
      </c>
      <c r="F153" s="176" t="s">
        <v>1681</v>
      </c>
      <c r="G153" s="177" t="s">
        <v>1575</v>
      </c>
      <c r="H153" s="178">
        <v>16</v>
      </c>
      <c r="I153" s="179"/>
      <c r="J153" s="180">
        <f>ROUND(I153*H153,2)</f>
        <v>0</v>
      </c>
      <c r="K153" s="176" t="s">
        <v>19</v>
      </c>
      <c r="L153" s="40"/>
      <c r="M153" s="181" t="s">
        <v>19</v>
      </c>
      <c r="N153" s="182" t="s">
        <v>43</v>
      </c>
      <c r="O153" s="65"/>
      <c r="P153" s="183">
        <f>O153*H153</f>
        <v>0</v>
      </c>
      <c r="Q153" s="183">
        <v>0</v>
      </c>
      <c r="R153" s="183">
        <f>Q153*H153</f>
        <v>0</v>
      </c>
      <c r="S153" s="183">
        <v>0</v>
      </c>
      <c r="T153" s="18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5" t="s">
        <v>152</v>
      </c>
      <c r="AT153" s="185" t="s">
        <v>148</v>
      </c>
      <c r="AU153" s="185" t="s">
        <v>80</v>
      </c>
      <c r="AY153" s="18" t="s">
        <v>145</v>
      </c>
      <c r="BE153" s="186">
        <f>IF(N153="základní",J153,0)</f>
        <v>0</v>
      </c>
      <c r="BF153" s="186">
        <f>IF(N153="snížená",J153,0)</f>
        <v>0</v>
      </c>
      <c r="BG153" s="186">
        <f>IF(N153="zákl. přenesená",J153,0)</f>
        <v>0</v>
      </c>
      <c r="BH153" s="186">
        <f>IF(N153="sníž. přenesená",J153,0)</f>
        <v>0</v>
      </c>
      <c r="BI153" s="186">
        <f>IF(N153="nulová",J153,0)</f>
        <v>0</v>
      </c>
      <c r="BJ153" s="18" t="s">
        <v>80</v>
      </c>
      <c r="BK153" s="186">
        <f>ROUND(I153*H153,2)</f>
        <v>0</v>
      </c>
      <c r="BL153" s="18" t="s">
        <v>152</v>
      </c>
      <c r="BM153" s="185" t="s">
        <v>1063</v>
      </c>
    </row>
    <row r="154" spans="1:65" s="2" customFormat="1" ht="19.5">
      <c r="A154" s="35"/>
      <c r="B154" s="36"/>
      <c r="C154" s="37"/>
      <c r="D154" s="194" t="s">
        <v>1682</v>
      </c>
      <c r="E154" s="37"/>
      <c r="F154" s="244" t="s">
        <v>1683</v>
      </c>
      <c r="G154" s="37"/>
      <c r="H154" s="37"/>
      <c r="I154" s="189"/>
      <c r="J154" s="37"/>
      <c r="K154" s="37"/>
      <c r="L154" s="40"/>
      <c r="M154" s="190"/>
      <c r="N154" s="191"/>
      <c r="O154" s="65"/>
      <c r="P154" s="65"/>
      <c r="Q154" s="65"/>
      <c r="R154" s="65"/>
      <c r="S154" s="65"/>
      <c r="T154" s="66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1682</v>
      </c>
      <c r="AU154" s="18" t="s">
        <v>80</v>
      </c>
    </row>
    <row r="155" spans="1:65" s="2" customFormat="1" ht="16.5" customHeight="1">
      <c r="A155" s="35"/>
      <c r="B155" s="36"/>
      <c r="C155" s="174" t="s">
        <v>82</v>
      </c>
      <c r="D155" s="174" t="s">
        <v>148</v>
      </c>
      <c r="E155" s="175" t="s">
        <v>1684</v>
      </c>
      <c r="F155" s="176" t="s">
        <v>1685</v>
      </c>
      <c r="G155" s="177" t="s">
        <v>1575</v>
      </c>
      <c r="H155" s="178">
        <v>8</v>
      </c>
      <c r="I155" s="179"/>
      <c r="J155" s="180">
        <f t="shared" ref="J155:J189" si="30">ROUND(I155*H155,2)</f>
        <v>0</v>
      </c>
      <c r="K155" s="176" t="s">
        <v>19</v>
      </c>
      <c r="L155" s="40"/>
      <c r="M155" s="181" t="s">
        <v>19</v>
      </c>
      <c r="N155" s="182" t="s">
        <v>43</v>
      </c>
      <c r="O155" s="65"/>
      <c r="P155" s="183">
        <f t="shared" ref="P155:P189" si="31">O155*H155</f>
        <v>0</v>
      </c>
      <c r="Q155" s="183">
        <v>0</v>
      </c>
      <c r="R155" s="183">
        <f t="shared" ref="R155:R189" si="32">Q155*H155</f>
        <v>0</v>
      </c>
      <c r="S155" s="183">
        <v>0</v>
      </c>
      <c r="T155" s="184">
        <f t="shared" ref="T155:T189" si="33"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5" t="s">
        <v>152</v>
      </c>
      <c r="AT155" s="185" t="s">
        <v>148</v>
      </c>
      <c r="AU155" s="185" t="s">
        <v>80</v>
      </c>
      <c r="AY155" s="18" t="s">
        <v>145</v>
      </c>
      <c r="BE155" s="186">
        <f t="shared" ref="BE155:BE189" si="34">IF(N155="základní",J155,0)</f>
        <v>0</v>
      </c>
      <c r="BF155" s="186">
        <f t="shared" ref="BF155:BF189" si="35">IF(N155="snížená",J155,0)</f>
        <v>0</v>
      </c>
      <c r="BG155" s="186">
        <f t="shared" ref="BG155:BG189" si="36">IF(N155="zákl. přenesená",J155,0)</f>
        <v>0</v>
      </c>
      <c r="BH155" s="186">
        <f t="shared" ref="BH155:BH189" si="37">IF(N155="sníž. přenesená",J155,0)</f>
        <v>0</v>
      </c>
      <c r="BI155" s="186">
        <f t="shared" ref="BI155:BI189" si="38">IF(N155="nulová",J155,0)</f>
        <v>0</v>
      </c>
      <c r="BJ155" s="18" t="s">
        <v>80</v>
      </c>
      <c r="BK155" s="186">
        <f t="shared" ref="BK155:BK189" si="39">ROUND(I155*H155,2)</f>
        <v>0</v>
      </c>
      <c r="BL155" s="18" t="s">
        <v>152</v>
      </c>
      <c r="BM155" s="185" t="s">
        <v>1073</v>
      </c>
    </row>
    <row r="156" spans="1:65" s="2" customFormat="1" ht="16.5" customHeight="1">
      <c r="A156" s="35"/>
      <c r="B156" s="36"/>
      <c r="C156" s="174" t="s">
        <v>163</v>
      </c>
      <c r="D156" s="174" t="s">
        <v>148</v>
      </c>
      <c r="E156" s="175" t="s">
        <v>1686</v>
      </c>
      <c r="F156" s="176" t="s">
        <v>1687</v>
      </c>
      <c r="G156" s="177" t="s">
        <v>1575</v>
      </c>
      <c r="H156" s="178">
        <v>8</v>
      </c>
      <c r="I156" s="179"/>
      <c r="J156" s="180">
        <f t="shared" si="30"/>
        <v>0</v>
      </c>
      <c r="K156" s="176" t="s">
        <v>19</v>
      </c>
      <c r="L156" s="40"/>
      <c r="M156" s="181" t="s">
        <v>19</v>
      </c>
      <c r="N156" s="182" t="s">
        <v>43</v>
      </c>
      <c r="O156" s="65"/>
      <c r="P156" s="183">
        <f t="shared" si="31"/>
        <v>0</v>
      </c>
      <c r="Q156" s="183">
        <v>0</v>
      </c>
      <c r="R156" s="183">
        <f t="shared" si="32"/>
        <v>0</v>
      </c>
      <c r="S156" s="183">
        <v>0</v>
      </c>
      <c r="T156" s="184">
        <f t="shared" si="3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5" t="s">
        <v>152</v>
      </c>
      <c r="AT156" s="185" t="s">
        <v>148</v>
      </c>
      <c r="AU156" s="185" t="s">
        <v>80</v>
      </c>
      <c r="AY156" s="18" t="s">
        <v>145</v>
      </c>
      <c r="BE156" s="186">
        <f t="shared" si="34"/>
        <v>0</v>
      </c>
      <c r="BF156" s="186">
        <f t="shared" si="35"/>
        <v>0</v>
      </c>
      <c r="BG156" s="186">
        <f t="shared" si="36"/>
        <v>0</v>
      </c>
      <c r="BH156" s="186">
        <f t="shared" si="37"/>
        <v>0</v>
      </c>
      <c r="BI156" s="186">
        <f t="shared" si="38"/>
        <v>0</v>
      </c>
      <c r="BJ156" s="18" t="s">
        <v>80</v>
      </c>
      <c r="BK156" s="186">
        <f t="shared" si="39"/>
        <v>0</v>
      </c>
      <c r="BL156" s="18" t="s">
        <v>152</v>
      </c>
      <c r="BM156" s="185" t="s">
        <v>1084</v>
      </c>
    </row>
    <row r="157" spans="1:65" s="2" customFormat="1" ht="21.75" customHeight="1">
      <c r="A157" s="35"/>
      <c r="B157" s="36"/>
      <c r="C157" s="174" t="s">
        <v>152</v>
      </c>
      <c r="D157" s="174" t="s">
        <v>148</v>
      </c>
      <c r="E157" s="175" t="s">
        <v>1688</v>
      </c>
      <c r="F157" s="176" t="s">
        <v>1689</v>
      </c>
      <c r="G157" s="177" t="s">
        <v>1575</v>
      </c>
      <c r="H157" s="178">
        <v>8</v>
      </c>
      <c r="I157" s="179"/>
      <c r="J157" s="180">
        <f t="shared" si="30"/>
        <v>0</v>
      </c>
      <c r="K157" s="176" t="s">
        <v>19</v>
      </c>
      <c r="L157" s="40"/>
      <c r="M157" s="181" t="s">
        <v>19</v>
      </c>
      <c r="N157" s="182" t="s">
        <v>43</v>
      </c>
      <c r="O157" s="65"/>
      <c r="P157" s="183">
        <f t="shared" si="31"/>
        <v>0</v>
      </c>
      <c r="Q157" s="183">
        <v>0</v>
      </c>
      <c r="R157" s="183">
        <f t="shared" si="32"/>
        <v>0</v>
      </c>
      <c r="S157" s="183">
        <v>0</v>
      </c>
      <c r="T157" s="184">
        <f t="shared" si="3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5" t="s">
        <v>152</v>
      </c>
      <c r="AT157" s="185" t="s">
        <v>148</v>
      </c>
      <c r="AU157" s="185" t="s">
        <v>80</v>
      </c>
      <c r="AY157" s="18" t="s">
        <v>145</v>
      </c>
      <c r="BE157" s="186">
        <f t="shared" si="34"/>
        <v>0</v>
      </c>
      <c r="BF157" s="186">
        <f t="shared" si="35"/>
        <v>0</v>
      </c>
      <c r="BG157" s="186">
        <f t="shared" si="36"/>
        <v>0</v>
      </c>
      <c r="BH157" s="186">
        <f t="shared" si="37"/>
        <v>0</v>
      </c>
      <c r="BI157" s="186">
        <f t="shared" si="38"/>
        <v>0</v>
      </c>
      <c r="BJ157" s="18" t="s">
        <v>80</v>
      </c>
      <c r="BK157" s="186">
        <f t="shared" si="39"/>
        <v>0</v>
      </c>
      <c r="BL157" s="18" t="s">
        <v>152</v>
      </c>
      <c r="BM157" s="185" t="s">
        <v>1096</v>
      </c>
    </row>
    <row r="158" spans="1:65" s="2" customFormat="1" ht="16.5" customHeight="1">
      <c r="A158" s="35"/>
      <c r="B158" s="36"/>
      <c r="C158" s="174" t="s">
        <v>184</v>
      </c>
      <c r="D158" s="174" t="s">
        <v>148</v>
      </c>
      <c r="E158" s="175" t="s">
        <v>1690</v>
      </c>
      <c r="F158" s="176" t="s">
        <v>1691</v>
      </c>
      <c r="G158" s="177" t="s">
        <v>1575</v>
      </c>
      <c r="H158" s="178">
        <v>16</v>
      </c>
      <c r="I158" s="179"/>
      <c r="J158" s="180">
        <f t="shared" si="30"/>
        <v>0</v>
      </c>
      <c r="K158" s="176" t="s">
        <v>19</v>
      </c>
      <c r="L158" s="40"/>
      <c r="M158" s="181" t="s">
        <v>19</v>
      </c>
      <c r="N158" s="182" t="s">
        <v>43</v>
      </c>
      <c r="O158" s="65"/>
      <c r="P158" s="183">
        <f t="shared" si="31"/>
        <v>0</v>
      </c>
      <c r="Q158" s="183">
        <v>0</v>
      </c>
      <c r="R158" s="183">
        <f t="shared" si="32"/>
        <v>0</v>
      </c>
      <c r="S158" s="183">
        <v>0</v>
      </c>
      <c r="T158" s="184">
        <f t="shared" si="3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5" t="s">
        <v>152</v>
      </c>
      <c r="AT158" s="185" t="s">
        <v>148</v>
      </c>
      <c r="AU158" s="185" t="s">
        <v>80</v>
      </c>
      <c r="AY158" s="18" t="s">
        <v>145</v>
      </c>
      <c r="BE158" s="186">
        <f t="shared" si="34"/>
        <v>0</v>
      </c>
      <c r="BF158" s="186">
        <f t="shared" si="35"/>
        <v>0</v>
      </c>
      <c r="BG158" s="186">
        <f t="shared" si="36"/>
        <v>0</v>
      </c>
      <c r="BH158" s="186">
        <f t="shared" si="37"/>
        <v>0</v>
      </c>
      <c r="BI158" s="186">
        <f t="shared" si="38"/>
        <v>0</v>
      </c>
      <c r="BJ158" s="18" t="s">
        <v>80</v>
      </c>
      <c r="BK158" s="186">
        <f t="shared" si="39"/>
        <v>0</v>
      </c>
      <c r="BL158" s="18" t="s">
        <v>152</v>
      </c>
      <c r="BM158" s="185" t="s">
        <v>1108</v>
      </c>
    </row>
    <row r="159" spans="1:65" s="2" customFormat="1" ht="16.5" customHeight="1">
      <c r="A159" s="35"/>
      <c r="B159" s="36"/>
      <c r="C159" s="174" t="s">
        <v>191</v>
      </c>
      <c r="D159" s="174" t="s">
        <v>148</v>
      </c>
      <c r="E159" s="175" t="s">
        <v>1692</v>
      </c>
      <c r="F159" s="176" t="s">
        <v>1693</v>
      </c>
      <c r="G159" s="177" t="s">
        <v>1575</v>
      </c>
      <c r="H159" s="178">
        <v>4</v>
      </c>
      <c r="I159" s="179"/>
      <c r="J159" s="180">
        <f t="shared" si="30"/>
        <v>0</v>
      </c>
      <c r="K159" s="176" t="s">
        <v>19</v>
      </c>
      <c r="L159" s="40"/>
      <c r="M159" s="181" t="s">
        <v>19</v>
      </c>
      <c r="N159" s="182" t="s">
        <v>43</v>
      </c>
      <c r="O159" s="65"/>
      <c r="P159" s="183">
        <f t="shared" si="31"/>
        <v>0</v>
      </c>
      <c r="Q159" s="183">
        <v>0</v>
      </c>
      <c r="R159" s="183">
        <f t="shared" si="32"/>
        <v>0</v>
      </c>
      <c r="S159" s="183">
        <v>0</v>
      </c>
      <c r="T159" s="184">
        <f t="shared" si="3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5" t="s">
        <v>152</v>
      </c>
      <c r="AT159" s="185" t="s">
        <v>148</v>
      </c>
      <c r="AU159" s="185" t="s">
        <v>80</v>
      </c>
      <c r="AY159" s="18" t="s">
        <v>145</v>
      </c>
      <c r="BE159" s="186">
        <f t="shared" si="34"/>
        <v>0</v>
      </c>
      <c r="BF159" s="186">
        <f t="shared" si="35"/>
        <v>0</v>
      </c>
      <c r="BG159" s="186">
        <f t="shared" si="36"/>
        <v>0</v>
      </c>
      <c r="BH159" s="186">
        <f t="shared" si="37"/>
        <v>0</v>
      </c>
      <c r="BI159" s="186">
        <f t="shared" si="38"/>
        <v>0</v>
      </c>
      <c r="BJ159" s="18" t="s">
        <v>80</v>
      </c>
      <c r="BK159" s="186">
        <f t="shared" si="39"/>
        <v>0</v>
      </c>
      <c r="BL159" s="18" t="s">
        <v>152</v>
      </c>
      <c r="BM159" s="185" t="s">
        <v>1141</v>
      </c>
    </row>
    <row r="160" spans="1:65" s="2" customFormat="1" ht="16.5" customHeight="1">
      <c r="A160" s="35"/>
      <c r="B160" s="36"/>
      <c r="C160" s="174" t="s">
        <v>200</v>
      </c>
      <c r="D160" s="174" t="s">
        <v>148</v>
      </c>
      <c r="E160" s="175" t="s">
        <v>1694</v>
      </c>
      <c r="F160" s="176" t="s">
        <v>1695</v>
      </c>
      <c r="G160" s="177" t="s">
        <v>949</v>
      </c>
      <c r="H160" s="178">
        <v>1</v>
      </c>
      <c r="I160" s="179"/>
      <c r="J160" s="180">
        <f t="shared" si="30"/>
        <v>0</v>
      </c>
      <c r="K160" s="176" t="s">
        <v>19</v>
      </c>
      <c r="L160" s="40"/>
      <c r="M160" s="181" t="s">
        <v>19</v>
      </c>
      <c r="N160" s="182" t="s">
        <v>43</v>
      </c>
      <c r="O160" s="65"/>
      <c r="P160" s="183">
        <f t="shared" si="31"/>
        <v>0</v>
      </c>
      <c r="Q160" s="183">
        <v>0</v>
      </c>
      <c r="R160" s="183">
        <f t="shared" si="32"/>
        <v>0</v>
      </c>
      <c r="S160" s="183">
        <v>0</v>
      </c>
      <c r="T160" s="184">
        <f t="shared" si="3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5" t="s">
        <v>152</v>
      </c>
      <c r="AT160" s="185" t="s">
        <v>148</v>
      </c>
      <c r="AU160" s="185" t="s">
        <v>80</v>
      </c>
      <c r="AY160" s="18" t="s">
        <v>145</v>
      </c>
      <c r="BE160" s="186">
        <f t="shared" si="34"/>
        <v>0</v>
      </c>
      <c r="BF160" s="186">
        <f t="shared" si="35"/>
        <v>0</v>
      </c>
      <c r="BG160" s="186">
        <f t="shared" si="36"/>
        <v>0</v>
      </c>
      <c r="BH160" s="186">
        <f t="shared" si="37"/>
        <v>0</v>
      </c>
      <c r="BI160" s="186">
        <f t="shared" si="38"/>
        <v>0</v>
      </c>
      <c r="BJ160" s="18" t="s">
        <v>80</v>
      </c>
      <c r="BK160" s="186">
        <f t="shared" si="39"/>
        <v>0</v>
      </c>
      <c r="BL160" s="18" t="s">
        <v>152</v>
      </c>
      <c r="BM160" s="185" t="s">
        <v>1152</v>
      </c>
    </row>
    <row r="161" spans="1:65" s="2" customFormat="1" ht="16.5" customHeight="1">
      <c r="A161" s="35"/>
      <c r="B161" s="36"/>
      <c r="C161" s="174" t="s">
        <v>211</v>
      </c>
      <c r="D161" s="174" t="s">
        <v>148</v>
      </c>
      <c r="E161" s="175" t="s">
        <v>1696</v>
      </c>
      <c r="F161" s="176" t="s">
        <v>1697</v>
      </c>
      <c r="G161" s="177" t="s">
        <v>949</v>
      </c>
      <c r="H161" s="178">
        <v>1</v>
      </c>
      <c r="I161" s="179"/>
      <c r="J161" s="180">
        <f t="shared" si="30"/>
        <v>0</v>
      </c>
      <c r="K161" s="176" t="s">
        <v>19</v>
      </c>
      <c r="L161" s="40"/>
      <c r="M161" s="181" t="s">
        <v>19</v>
      </c>
      <c r="N161" s="182" t="s">
        <v>43</v>
      </c>
      <c r="O161" s="65"/>
      <c r="P161" s="183">
        <f t="shared" si="31"/>
        <v>0</v>
      </c>
      <c r="Q161" s="183">
        <v>0</v>
      </c>
      <c r="R161" s="183">
        <f t="shared" si="32"/>
        <v>0</v>
      </c>
      <c r="S161" s="183">
        <v>0</v>
      </c>
      <c r="T161" s="184">
        <f t="shared" si="3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5" t="s">
        <v>152</v>
      </c>
      <c r="AT161" s="185" t="s">
        <v>148</v>
      </c>
      <c r="AU161" s="185" t="s">
        <v>80</v>
      </c>
      <c r="AY161" s="18" t="s">
        <v>145</v>
      </c>
      <c r="BE161" s="186">
        <f t="shared" si="34"/>
        <v>0</v>
      </c>
      <c r="BF161" s="186">
        <f t="shared" si="35"/>
        <v>0</v>
      </c>
      <c r="BG161" s="186">
        <f t="shared" si="36"/>
        <v>0</v>
      </c>
      <c r="BH161" s="186">
        <f t="shared" si="37"/>
        <v>0</v>
      </c>
      <c r="BI161" s="186">
        <f t="shared" si="38"/>
        <v>0</v>
      </c>
      <c r="BJ161" s="18" t="s">
        <v>80</v>
      </c>
      <c r="BK161" s="186">
        <f t="shared" si="39"/>
        <v>0</v>
      </c>
      <c r="BL161" s="18" t="s">
        <v>152</v>
      </c>
      <c r="BM161" s="185" t="s">
        <v>1164</v>
      </c>
    </row>
    <row r="162" spans="1:65" s="2" customFormat="1" ht="16.5" customHeight="1">
      <c r="A162" s="35"/>
      <c r="B162" s="36"/>
      <c r="C162" s="174" t="s">
        <v>146</v>
      </c>
      <c r="D162" s="174" t="s">
        <v>148</v>
      </c>
      <c r="E162" s="175" t="s">
        <v>1698</v>
      </c>
      <c r="F162" s="176" t="s">
        <v>1699</v>
      </c>
      <c r="G162" s="177" t="s">
        <v>1575</v>
      </c>
      <c r="H162" s="178">
        <v>1</v>
      </c>
      <c r="I162" s="179"/>
      <c r="J162" s="180">
        <f t="shared" si="30"/>
        <v>0</v>
      </c>
      <c r="K162" s="176" t="s">
        <v>19</v>
      </c>
      <c r="L162" s="40"/>
      <c r="M162" s="181" t="s">
        <v>19</v>
      </c>
      <c r="N162" s="182" t="s">
        <v>43</v>
      </c>
      <c r="O162" s="65"/>
      <c r="P162" s="183">
        <f t="shared" si="31"/>
        <v>0</v>
      </c>
      <c r="Q162" s="183">
        <v>0</v>
      </c>
      <c r="R162" s="183">
        <f t="shared" si="32"/>
        <v>0</v>
      </c>
      <c r="S162" s="183">
        <v>0</v>
      </c>
      <c r="T162" s="184">
        <f t="shared" si="3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5" t="s">
        <v>152</v>
      </c>
      <c r="AT162" s="185" t="s">
        <v>148</v>
      </c>
      <c r="AU162" s="185" t="s">
        <v>80</v>
      </c>
      <c r="AY162" s="18" t="s">
        <v>145</v>
      </c>
      <c r="BE162" s="186">
        <f t="shared" si="34"/>
        <v>0</v>
      </c>
      <c r="BF162" s="186">
        <f t="shared" si="35"/>
        <v>0</v>
      </c>
      <c r="BG162" s="186">
        <f t="shared" si="36"/>
        <v>0</v>
      </c>
      <c r="BH162" s="186">
        <f t="shared" si="37"/>
        <v>0</v>
      </c>
      <c r="BI162" s="186">
        <f t="shared" si="38"/>
        <v>0</v>
      </c>
      <c r="BJ162" s="18" t="s">
        <v>80</v>
      </c>
      <c r="BK162" s="186">
        <f t="shared" si="39"/>
        <v>0</v>
      </c>
      <c r="BL162" s="18" t="s">
        <v>152</v>
      </c>
      <c r="BM162" s="185" t="s">
        <v>1184</v>
      </c>
    </row>
    <row r="163" spans="1:65" s="2" customFormat="1" ht="16.5" customHeight="1">
      <c r="A163" s="35"/>
      <c r="B163" s="36"/>
      <c r="C163" s="174" t="s">
        <v>223</v>
      </c>
      <c r="D163" s="174" t="s">
        <v>148</v>
      </c>
      <c r="E163" s="175" t="s">
        <v>1700</v>
      </c>
      <c r="F163" s="176" t="s">
        <v>1701</v>
      </c>
      <c r="G163" s="177" t="s">
        <v>233</v>
      </c>
      <c r="H163" s="178">
        <v>3</v>
      </c>
      <c r="I163" s="179"/>
      <c r="J163" s="180">
        <f t="shared" si="30"/>
        <v>0</v>
      </c>
      <c r="K163" s="176" t="s">
        <v>19</v>
      </c>
      <c r="L163" s="40"/>
      <c r="M163" s="181" t="s">
        <v>19</v>
      </c>
      <c r="N163" s="182" t="s">
        <v>43</v>
      </c>
      <c r="O163" s="65"/>
      <c r="P163" s="183">
        <f t="shared" si="31"/>
        <v>0</v>
      </c>
      <c r="Q163" s="183">
        <v>0</v>
      </c>
      <c r="R163" s="183">
        <f t="shared" si="32"/>
        <v>0</v>
      </c>
      <c r="S163" s="183">
        <v>0</v>
      </c>
      <c r="T163" s="184">
        <f t="shared" si="3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5" t="s">
        <v>152</v>
      </c>
      <c r="AT163" s="185" t="s">
        <v>148</v>
      </c>
      <c r="AU163" s="185" t="s">
        <v>80</v>
      </c>
      <c r="AY163" s="18" t="s">
        <v>145</v>
      </c>
      <c r="BE163" s="186">
        <f t="shared" si="34"/>
        <v>0</v>
      </c>
      <c r="BF163" s="186">
        <f t="shared" si="35"/>
        <v>0</v>
      </c>
      <c r="BG163" s="186">
        <f t="shared" si="36"/>
        <v>0</v>
      </c>
      <c r="BH163" s="186">
        <f t="shared" si="37"/>
        <v>0</v>
      </c>
      <c r="BI163" s="186">
        <f t="shared" si="38"/>
        <v>0</v>
      </c>
      <c r="BJ163" s="18" t="s">
        <v>80</v>
      </c>
      <c r="BK163" s="186">
        <f t="shared" si="39"/>
        <v>0</v>
      </c>
      <c r="BL163" s="18" t="s">
        <v>152</v>
      </c>
      <c r="BM163" s="185" t="s">
        <v>1194</v>
      </c>
    </row>
    <row r="164" spans="1:65" s="2" customFormat="1" ht="16.5" customHeight="1">
      <c r="A164" s="35"/>
      <c r="B164" s="36"/>
      <c r="C164" s="174" t="s">
        <v>230</v>
      </c>
      <c r="D164" s="174" t="s">
        <v>148</v>
      </c>
      <c r="E164" s="175" t="s">
        <v>1702</v>
      </c>
      <c r="F164" s="176" t="s">
        <v>1703</v>
      </c>
      <c r="G164" s="177" t="s">
        <v>233</v>
      </c>
      <c r="H164" s="178">
        <v>110</v>
      </c>
      <c r="I164" s="179"/>
      <c r="J164" s="180">
        <f t="shared" si="30"/>
        <v>0</v>
      </c>
      <c r="K164" s="176" t="s">
        <v>19</v>
      </c>
      <c r="L164" s="40"/>
      <c r="M164" s="181" t="s">
        <v>19</v>
      </c>
      <c r="N164" s="182" t="s">
        <v>43</v>
      </c>
      <c r="O164" s="65"/>
      <c r="P164" s="183">
        <f t="shared" si="31"/>
        <v>0</v>
      </c>
      <c r="Q164" s="183">
        <v>0</v>
      </c>
      <c r="R164" s="183">
        <f t="shared" si="32"/>
        <v>0</v>
      </c>
      <c r="S164" s="183">
        <v>0</v>
      </c>
      <c r="T164" s="184">
        <f t="shared" si="3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5" t="s">
        <v>152</v>
      </c>
      <c r="AT164" s="185" t="s">
        <v>148</v>
      </c>
      <c r="AU164" s="185" t="s">
        <v>80</v>
      </c>
      <c r="AY164" s="18" t="s">
        <v>145</v>
      </c>
      <c r="BE164" s="186">
        <f t="shared" si="34"/>
        <v>0</v>
      </c>
      <c r="BF164" s="186">
        <f t="shared" si="35"/>
        <v>0</v>
      </c>
      <c r="BG164" s="186">
        <f t="shared" si="36"/>
        <v>0</v>
      </c>
      <c r="BH164" s="186">
        <f t="shared" si="37"/>
        <v>0</v>
      </c>
      <c r="BI164" s="186">
        <f t="shared" si="38"/>
        <v>0</v>
      </c>
      <c r="BJ164" s="18" t="s">
        <v>80</v>
      </c>
      <c r="BK164" s="186">
        <f t="shared" si="39"/>
        <v>0</v>
      </c>
      <c r="BL164" s="18" t="s">
        <v>152</v>
      </c>
      <c r="BM164" s="185" t="s">
        <v>1209</v>
      </c>
    </row>
    <row r="165" spans="1:65" s="2" customFormat="1" ht="16.5" customHeight="1">
      <c r="A165" s="35"/>
      <c r="B165" s="36"/>
      <c r="C165" s="174" t="s">
        <v>238</v>
      </c>
      <c r="D165" s="174" t="s">
        <v>148</v>
      </c>
      <c r="E165" s="175" t="s">
        <v>1704</v>
      </c>
      <c r="F165" s="176" t="s">
        <v>1705</v>
      </c>
      <c r="G165" s="177" t="s">
        <v>233</v>
      </c>
      <c r="H165" s="178">
        <v>330</v>
      </c>
      <c r="I165" s="179"/>
      <c r="J165" s="180">
        <f t="shared" si="30"/>
        <v>0</v>
      </c>
      <c r="K165" s="176" t="s">
        <v>19</v>
      </c>
      <c r="L165" s="40"/>
      <c r="M165" s="181" t="s">
        <v>19</v>
      </c>
      <c r="N165" s="182" t="s">
        <v>43</v>
      </c>
      <c r="O165" s="65"/>
      <c r="P165" s="183">
        <f t="shared" si="31"/>
        <v>0</v>
      </c>
      <c r="Q165" s="183">
        <v>0</v>
      </c>
      <c r="R165" s="183">
        <f t="shared" si="32"/>
        <v>0</v>
      </c>
      <c r="S165" s="183">
        <v>0</v>
      </c>
      <c r="T165" s="184">
        <f t="shared" si="3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5" t="s">
        <v>152</v>
      </c>
      <c r="AT165" s="185" t="s">
        <v>148</v>
      </c>
      <c r="AU165" s="185" t="s">
        <v>80</v>
      </c>
      <c r="AY165" s="18" t="s">
        <v>145</v>
      </c>
      <c r="BE165" s="186">
        <f t="shared" si="34"/>
        <v>0</v>
      </c>
      <c r="BF165" s="186">
        <f t="shared" si="35"/>
        <v>0</v>
      </c>
      <c r="BG165" s="186">
        <f t="shared" si="36"/>
        <v>0</v>
      </c>
      <c r="BH165" s="186">
        <f t="shared" si="37"/>
        <v>0</v>
      </c>
      <c r="BI165" s="186">
        <f t="shared" si="38"/>
        <v>0</v>
      </c>
      <c r="BJ165" s="18" t="s">
        <v>80</v>
      </c>
      <c r="BK165" s="186">
        <f t="shared" si="39"/>
        <v>0</v>
      </c>
      <c r="BL165" s="18" t="s">
        <v>152</v>
      </c>
      <c r="BM165" s="185" t="s">
        <v>1219</v>
      </c>
    </row>
    <row r="166" spans="1:65" s="2" customFormat="1" ht="16.5" customHeight="1">
      <c r="A166" s="35"/>
      <c r="B166" s="36"/>
      <c r="C166" s="174" t="s">
        <v>248</v>
      </c>
      <c r="D166" s="174" t="s">
        <v>148</v>
      </c>
      <c r="E166" s="175" t="s">
        <v>1706</v>
      </c>
      <c r="F166" s="176" t="s">
        <v>1707</v>
      </c>
      <c r="G166" s="177" t="s">
        <v>949</v>
      </c>
      <c r="H166" s="178">
        <v>136</v>
      </c>
      <c r="I166" s="179"/>
      <c r="J166" s="180">
        <f t="shared" si="30"/>
        <v>0</v>
      </c>
      <c r="K166" s="176" t="s">
        <v>19</v>
      </c>
      <c r="L166" s="40"/>
      <c r="M166" s="181" t="s">
        <v>19</v>
      </c>
      <c r="N166" s="182" t="s">
        <v>43</v>
      </c>
      <c r="O166" s="65"/>
      <c r="P166" s="183">
        <f t="shared" si="31"/>
        <v>0</v>
      </c>
      <c r="Q166" s="183">
        <v>0</v>
      </c>
      <c r="R166" s="183">
        <f t="shared" si="32"/>
        <v>0</v>
      </c>
      <c r="S166" s="183">
        <v>0</v>
      </c>
      <c r="T166" s="184">
        <f t="shared" si="3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5" t="s">
        <v>152</v>
      </c>
      <c r="AT166" s="185" t="s">
        <v>148</v>
      </c>
      <c r="AU166" s="185" t="s">
        <v>80</v>
      </c>
      <c r="AY166" s="18" t="s">
        <v>145</v>
      </c>
      <c r="BE166" s="186">
        <f t="shared" si="34"/>
        <v>0</v>
      </c>
      <c r="BF166" s="186">
        <f t="shared" si="35"/>
        <v>0</v>
      </c>
      <c r="BG166" s="186">
        <f t="shared" si="36"/>
        <v>0</v>
      </c>
      <c r="BH166" s="186">
        <f t="shared" si="37"/>
        <v>0</v>
      </c>
      <c r="BI166" s="186">
        <f t="shared" si="38"/>
        <v>0</v>
      </c>
      <c r="BJ166" s="18" t="s">
        <v>80</v>
      </c>
      <c r="BK166" s="186">
        <f t="shared" si="39"/>
        <v>0</v>
      </c>
      <c r="BL166" s="18" t="s">
        <v>152</v>
      </c>
      <c r="BM166" s="185" t="s">
        <v>1233</v>
      </c>
    </row>
    <row r="167" spans="1:65" s="2" customFormat="1" ht="16.5" customHeight="1">
      <c r="A167" s="35"/>
      <c r="B167" s="36"/>
      <c r="C167" s="174" t="s">
        <v>254</v>
      </c>
      <c r="D167" s="174" t="s">
        <v>148</v>
      </c>
      <c r="E167" s="175" t="s">
        <v>1708</v>
      </c>
      <c r="F167" s="176" t="s">
        <v>1709</v>
      </c>
      <c r="G167" s="177" t="s">
        <v>949</v>
      </c>
      <c r="H167" s="178">
        <v>24</v>
      </c>
      <c r="I167" s="179"/>
      <c r="J167" s="180">
        <f t="shared" si="30"/>
        <v>0</v>
      </c>
      <c r="K167" s="176" t="s">
        <v>19</v>
      </c>
      <c r="L167" s="40"/>
      <c r="M167" s="181" t="s">
        <v>19</v>
      </c>
      <c r="N167" s="182" t="s">
        <v>43</v>
      </c>
      <c r="O167" s="65"/>
      <c r="P167" s="183">
        <f t="shared" si="31"/>
        <v>0</v>
      </c>
      <c r="Q167" s="183">
        <v>0</v>
      </c>
      <c r="R167" s="183">
        <f t="shared" si="32"/>
        <v>0</v>
      </c>
      <c r="S167" s="183">
        <v>0</v>
      </c>
      <c r="T167" s="184">
        <f t="shared" si="3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5" t="s">
        <v>152</v>
      </c>
      <c r="AT167" s="185" t="s">
        <v>148</v>
      </c>
      <c r="AU167" s="185" t="s">
        <v>80</v>
      </c>
      <c r="AY167" s="18" t="s">
        <v>145</v>
      </c>
      <c r="BE167" s="186">
        <f t="shared" si="34"/>
        <v>0</v>
      </c>
      <c r="BF167" s="186">
        <f t="shared" si="35"/>
        <v>0</v>
      </c>
      <c r="BG167" s="186">
        <f t="shared" si="36"/>
        <v>0</v>
      </c>
      <c r="BH167" s="186">
        <f t="shared" si="37"/>
        <v>0</v>
      </c>
      <c r="BI167" s="186">
        <f t="shared" si="38"/>
        <v>0</v>
      </c>
      <c r="BJ167" s="18" t="s">
        <v>80</v>
      </c>
      <c r="BK167" s="186">
        <f t="shared" si="39"/>
        <v>0</v>
      </c>
      <c r="BL167" s="18" t="s">
        <v>152</v>
      </c>
      <c r="BM167" s="185" t="s">
        <v>1261</v>
      </c>
    </row>
    <row r="168" spans="1:65" s="2" customFormat="1" ht="16.5" customHeight="1">
      <c r="A168" s="35"/>
      <c r="B168" s="36"/>
      <c r="C168" s="174" t="s">
        <v>8</v>
      </c>
      <c r="D168" s="174" t="s">
        <v>148</v>
      </c>
      <c r="E168" s="175" t="s">
        <v>1710</v>
      </c>
      <c r="F168" s="176" t="s">
        <v>1711</v>
      </c>
      <c r="G168" s="177" t="s">
        <v>949</v>
      </c>
      <c r="H168" s="178">
        <v>2</v>
      </c>
      <c r="I168" s="179"/>
      <c r="J168" s="180">
        <f t="shared" si="30"/>
        <v>0</v>
      </c>
      <c r="K168" s="176" t="s">
        <v>19</v>
      </c>
      <c r="L168" s="40"/>
      <c r="M168" s="181" t="s">
        <v>19</v>
      </c>
      <c r="N168" s="182" t="s">
        <v>43</v>
      </c>
      <c r="O168" s="65"/>
      <c r="P168" s="183">
        <f t="shared" si="31"/>
        <v>0</v>
      </c>
      <c r="Q168" s="183">
        <v>0</v>
      </c>
      <c r="R168" s="183">
        <f t="shared" si="32"/>
        <v>0</v>
      </c>
      <c r="S168" s="183">
        <v>0</v>
      </c>
      <c r="T168" s="184">
        <f t="shared" si="3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5" t="s">
        <v>152</v>
      </c>
      <c r="AT168" s="185" t="s">
        <v>148</v>
      </c>
      <c r="AU168" s="185" t="s">
        <v>80</v>
      </c>
      <c r="AY168" s="18" t="s">
        <v>145</v>
      </c>
      <c r="BE168" s="186">
        <f t="shared" si="34"/>
        <v>0</v>
      </c>
      <c r="BF168" s="186">
        <f t="shared" si="35"/>
        <v>0</v>
      </c>
      <c r="BG168" s="186">
        <f t="shared" si="36"/>
        <v>0</v>
      </c>
      <c r="BH168" s="186">
        <f t="shared" si="37"/>
        <v>0</v>
      </c>
      <c r="BI168" s="186">
        <f t="shared" si="38"/>
        <v>0</v>
      </c>
      <c r="BJ168" s="18" t="s">
        <v>80</v>
      </c>
      <c r="BK168" s="186">
        <f t="shared" si="39"/>
        <v>0</v>
      </c>
      <c r="BL168" s="18" t="s">
        <v>152</v>
      </c>
      <c r="BM168" s="185" t="s">
        <v>1382</v>
      </c>
    </row>
    <row r="169" spans="1:65" s="2" customFormat="1" ht="16.5" customHeight="1">
      <c r="A169" s="35"/>
      <c r="B169" s="36"/>
      <c r="C169" s="174" t="s">
        <v>265</v>
      </c>
      <c r="D169" s="174" t="s">
        <v>148</v>
      </c>
      <c r="E169" s="175" t="s">
        <v>1712</v>
      </c>
      <c r="F169" s="176" t="s">
        <v>1713</v>
      </c>
      <c r="G169" s="177" t="s">
        <v>949</v>
      </c>
      <c r="H169" s="178">
        <v>2</v>
      </c>
      <c r="I169" s="179"/>
      <c r="J169" s="180">
        <f t="shared" si="30"/>
        <v>0</v>
      </c>
      <c r="K169" s="176" t="s">
        <v>19</v>
      </c>
      <c r="L169" s="40"/>
      <c r="M169" s="181" t="s">
        <v>19</v>
      </c>
      <c r="N169" s="182" t="s">
        <v>43</v>
      </c>
      <c r="O169" s="65"/>
      <c r="P169" s="183">
        <f t="shared" si="31"/>
        <v>0</v>
      </c>
      <c r="Q169" s="183">
        <v>0</v>
      </c>
      <c r="R169" s="183">
        <f t="shared" si="32"/>
        <v>0</v>
      </c>
      <c r="S169" s="183">
        <v>0</v>
      </c>
      <c r="T169" s="184">
        <f t="shared" si="3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5" t="s">
        <v>152</v>
      </c>
      <c r="AT169" s="185" t="s">
        <v>148</v>
      </c>
      <c r="AU169" s="185" t="s">
        <v>80</v>
      </c>
      <c r="AY169" s="18" t="s">
        <v>145</v>
      </c>
      <c r="BE169" s="186">
        <f t="shared" si="34"/>
        <v>0</v>
      </c>
      <c r="BF169" s="186">
        <f t="shared" si="35"/>
        <v>0</v>
      </c>
      <c r="BG169" s="186">
        <f t="shared" si="36"/>
        <v>0</v>
      </c>
      <c r="BH169" s="186">
        <f t="shared" si="37"/>
        <v>0</v>
      </c>
      <c r="BI169" s="186">
        <f t="shared" si="38"/>
        <v>0</v>
      </c>
      <c r="BJ169" s="18" t="s">
        <v>80</v>
      </c>
      <c r="BK169" s="186">
        <f t="shared" si="39"/>
        <v>0</v>
      </c>
      <c r="BL169" s="18" t="s">
        <v>152</v>
      </c>
      <c r="BM169" s="185" t="s">
        <v>1383</v>
      </c>
    </row>
    <row r="170" spans="1:65" s="2" customFormat="1" ht="16.5" customHeight="1">
      <c r="A170" s="35"/>
      <c r="B170" s="36"/>
      <c r="C170" s="174" t="s">
        <v>271</v>
      </c>
      <c r="D170" s="174" t="s">
        <v>148</v>
      </c>
      <c r="E170" s="175" t="s">
        <v>1714</v>
      </c>
      <c r="F170" s="176" t="s">
        <v>1715</v>
      </c>
      <c r="G170" s="177" t="s">
        <v>1716</v>
      </c>
      <c r="H170" s="178">
        <v>9</v>
      </c>
      <c r="I170" s="179"/>
      <c r="J170" s="180">
        <f t="shared" si="30"/>
        <v>0</v>
      </c>
      <c r="K170" s="176" t="s">
        <v>19</v>
      </c>
      <c r="L170" s="40"/>
      <c r="M170" s="181" t="s">
        <v>19</v>
      </c>
      <c r="N170" s="182" t="s">
        <v>43</v>
      </c>
      <c r="O170" s="65"/>
      <c r="P170" s="183">
        <f t="shared" si="31"/>
        <v>0</v>
      </c>
      <c r="Q170" s="183">
        <v>0</v>
      </c>
      <c r="R170" s="183">
        <f t="shared" si="32"/>
        <v>0</v>
      </c>
      <c r="S170" s="183">
        <v>0</v>
      </c>
      <c r="T170" s="184">
        <f t="shared" si="3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5" t="s">
        <v>152</v>
      </c>
      <c r="AT170" s="185" t="s">
        <v>148</v>
      </c>
      <c r="AU170" s="185" t="s">
        <v>80</v>
      </c>
      <c r="AY170" s="18" t="s">
        <v>145</v>
      </c>
      <c r="BE170" s="186">
        <f t="shared" si="34"/>
        <v>0</v>
      </c>
      <c r="BF170" s="186">
        <f t="shared" si="35"/>
        <v>0</v>
      </c>
      <c r="BG170" s="186">
        <f t="shared" si="36"/>
        <v>0</v>
      </c>
      <c r="BH170" s="186">
        <f t="shared" si="37"/>
        <v>0</v>
      </c>
      <c r="BI170" s="186">
        <f t="shared" si="38"/>
        <v>0</v>
      </c>
      <c r="BJ170" s="18" t="s">
        <v>80</v>
      </c>
      <c r="BK170" s="186">
        <f t="shared" si="39"/>
        <v>0</v>
      </c>
      <c r="BL170" s="18" t="s">
        <v>152</v>
      </c>
      <c r="BM170" s="185" t="s">
        <v>1384</v>
      </c>
    </row>
    <row r="171" spans="1:65" s="2" customFormat="1" ht="16.5" customHeight="1">
      <c r="A171" s="35"/>
      <c r="B171" s="36"/>
      <c r="C171" s="174" t="s">
        <v>281</v>
      </c>
      <c r="D171" s="174" t="s">
        <v>148</v>
      </c>
      <c r="E171" s="175" t="s">
        <v>1717</v>
      </c>
      <c r="F171" s="176" t="s">
        <v>1718</v>
      </c>
      <c r="G171" s="177" t="s">
        <v>949</v>
      </c>
      <c r="H171" s="178">
        <v>4</v>
      </c>
      <c r="I171" s="179"/>
      <c r="J171" s="180">
        <f t="shared" si="30"/>
        <v>0</v>
      </c>
      <c r="K171" s="176" t="s">
        <v>19</v>
      </c>
      <c r="L171" s="40"/>
      <c r="M171" s="181" t="s">
        <v>19</v>
      </c>
      <c r="N171" s="182" t="s">
        <v>43</v>
      </c>
      <c r="O171" s="65"/>
      <c r="P171" s="183">
        <f t="shared" si="31"/>
        <v>0</v>
      </c>
      <c r="Q171" s="183">
        <v>0</v>
      </c>
      <c r="R171" s="183">
        <f t="shared" si="32"/>
        <v>0</v>
      </c>
      <c r="S171" s="183">
        <v>0</v>
      </c>
      <c r="T171" s="184">
        <f t="shared" si="3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5" t="s">
        <v>152</v>
      </c>
      <c r="AT171" s="185" t="s">
        <v>148</v>
      </c>
      <c r="AU171" s="185" t="s">
        <v>80</v>
      </c>
      <c r="AY171" s="18" t="s">
        <v>145</v>
      </c>
      <c r="BE171" s="186">
        <f t="shared" si="34"/>
        <v>0</v>
      </c>
      <c r="BF171" s="186">
        <f t="shared" si="35"/>
        <v>0</v>
      </c>
      <c r="BG171" s="186">
        <f t="shared" si="36"/>
        <v>0</v>
      </c>
      <c r="BH171" s="186">
        <f t="shared" si="37"/>
        <v>0</v>
      </c>
      <c r="BI171" s="186">
        <f t="shared" si="38"/>
        <v>0</v>
      </c>
      <c r="BJ171" s="18" t="s">
        <v>80</v>
      </c>
      <c r="BK171" s="186">
        <f t="shared" si="39"/>
        <v>0</v>
      </c>
      <c r="BL171" s="18" t="s">
        <v>152</v>
      </c>
      <c r="BM171" s="185" t="s">
        <v>1385</v>
      </c>
    </row>
    <row r="172" spans="1:65" s="2" customFormat="1" ht="16.5" customHeight="1">
      <c r="A172" s="35"/>
      <c r="B172" s="36"/>
      <c r="C172" s="174" t="s">
        <v>292</v>
      </c>
      <c r="D172" s="174" t="s">
        <v>148</v>
      </c>
      <c r="E172" s="175" t="s">
        <v>1608</v>
      </c>
      <c r="F172" s="176" t="s">
        <v>1609</v>
      </c>
      <c r="G172" s="177" t="s">
        <v>233</v>
      </c>
      <c r="H172" s="178">
        <v>120</v>
      </c>
      <c r="I172" s="179"/>
      <c r="J172" s="180">
        <f t="shared" si="30"/>
        <v>0</v>
      </c>
      <c r="K172" s="176" t="s">
        <v>19</v>
      </c>
      <c r="L172" s="40"/>
      <c r="M172" s="181" t="s">
        <v>19</v>
      </c>
      <c r="N172" s="182" t="s">
        <v>43</v>
      </c>
      <c r="O172" s="65"/>
      <c r="P172" s="183">
        <f t="shared" si="31"/>
        <v>0</v>
      </c>
      <c r="Q172" s="183">
        <v>0</v>
      </c>
      <c r="R172" s="183">
        <f t="shared" si="32"/>
        <v>0</v>
      </c>
      <c r="S172" s="183">
        <v>0</v>
      </c>
      <c r="T172" s="184">
        <f t="shared" si="3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5" t="s">
        <v>152</v>
      </c>
      <c r="AT172" s="185" t="s">
        <v>148</v>
      </c>
      <c r="AU172" s="185" t="s">
        <v>80</v>
      </c>
      <c r="AY172" s="18" t="s">
        <v>145</v>
      </c>
      <c r="BE172" s="186">
        <f t="shared" si="34"/>
        <v>0</v>
      </c>
      <c r="BF172" s="186">
        <f t="shared" si="35"/>
        <v>0</v>
      </c>
      <c r="BG172" s="186">
        <f t="shared" si="36"/>
        <v>0</v>
      </c>
      <c r="BH172" s="186">
        <f t="shared" si="37"/>
        <v>0</v>
      </c>
      <c r="BI172" s="186">
        <f t="shared" si="38"/>
        <v>0</v>
      </c>
      <c r="BJ172" s="18" t="s">
        <v>80</v>
      </c>
      <c r="BK172" s="186">
        <f t="shared" si="39"/>
        <v>0</v>
      </c>
      <c r="BL172" s="18" t="s">
        <v>152</v>
      </c>
      <c r="BM172" s="185" t="s">
        <v>1386</v>
      </c>
    </row>
    <row r="173" spans="1:65" s="2" customFormat="1" ht="16.5" customHeight="1">
      <c r="A173" s="35"/>
      <c r="B173" s="36"/>
      <c r="C173" s="174" t="s">
        <v>299</v>
      </c>
      <c r="D173" s="174" t="s">
        <v>148</v>
      </c>
      <c r="E173" s="175" t="s">
        <v>1719</v>
      </c>
      <c r="F173" s="176" t="s">
        <v>1720</v>
      </c>
      <c r="G173" s="177" t="s">
        <v>233</v>
      </c>
      <c r="H173" s="178">
        <v>70</v>
      </c>
      <c r="I173" s="179"/>
      <c r="J173" s="180">
        <f t="shared" si="30"/>
        <v>0</v>
      </c>
      <c r="K173" s="176" t="s">
        <v>19</v>
      </c>
      <c r="L173" s="40"/>
      <c r="M173" s="181" t="s">
        <v>19</v>
      </c>
      <c r="N173" s="182" t="s">
        <v>43</v>
      </c>
      <c r="O173" s="65"/>
      <c r="P173" s="183">
        <f t="shared" si="31"/>
        <v>0</v>
      </c>
      <c r="Q173" s="183">
        <v>0</v>
      </c>
      <c r="R173" s="183">
        <f t="shared" si="32"/>
        <v>0</v>
      </c>
      <c r="S173" s="183">
        <v>0</v>
      </c>
      <c r="T173" s="184">
        <f t="shared" si="3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5" t="s">
        <v>152</v>
      </c>
      <c r="AT173" s="185" t="s">
        <v>148</v>
      </c>
      <c r="AU173" s="185" t="s">
        <v>80</v>
      </c>
      <c r="AY173" s="18" t="s">
        <v>145</v>
      </c>
      <c r="BE173" s="186">
        <f t="shared" si="34"/>
        <v>0</v>
      </c>
      <c r="BF173" s="186">
        <f t="shared" si="35"/>
        <v>0</v>
      </c>
      <c r="BG173" s="186">
        <f t="shared" si="36"/>
        <v>0</v>
      </c>
      <c r="BH173" s="186">
        <f t="shared" si="37"/>
        <v>0</v>
      </c>
      <c r="BI173" s="186">
        <f t="shared" si="38"/>
        <v>0</v>
      </c>
      <c r="BJ173" s="18" t="s">
        <v>80</v>
      </c>
      <c r="BK173" s="186">
        <f t="shared" si="39"/>
        <v>0</v>
      </c>
      <c r="BL173" s="18" t="s">
        <v>152</v>
      </c>
      <c r="BM173" s="185" t="s">
        <v>1387</v>
      </c>
    </row>
    <row r="174" spans="1:65" s="2" customFormat="1" ht="16.5" customHeight="1">
      <c r="A174" s="35"/>
      <c r="B174" s="36"/>
      <c r="C174" s="174" t="s">
        <v>7</v>
      </c>
      <c r="D174" s="174" t="s">
        <v>148</v>
      </c>
      <c r="E174" s="175" t="s">
        <v>1721</v>
      </c>
      <c r="F174" s="176" t="s">
        <v>1722</v>
      </c>
      <c r="G174" s="177" t="s">
        <v>233</v>
      </c>
      <c r="H174" s="178">
        <v>120</v>
      </c>
      <c r="I174" s="179"/>
      <c r="J174" s="180">
        <f t="shared" si="30"/>
        <v>0</v>
      </c>
      <c r="K174" s="176" t="s">
        <v>19</v>
      </c>
      <c r="L174" s="40"/>
      <c r="M174" s="181" t="s">
        <v>19</v>
      </c>
      <c r="N174" s="182" t="s">
        <v>43</v>
      </c>
      <c r="O174" s="65"/>
      <c r="P174" s="183">
        <f t="shared" si="31"/>
        <v>0</v>
      </c>
      <c r="Q174" s="183">
        <v>0</v>
      </c>
      <c r="R174" s="183">
        <f t="shared" si="32"/>
        <v>0</v>
      </c>
      <c r="S174" s="183">
        <v>0</v>
      </c>
      <c r="T174" s="184">
        <f t="shared" si="3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5" t="s">
        <v>152</v>
      </c>
      <c r="AT174" s="185" t="s">
        <v>148</v>
      </c>
      <c r="AU174" s="185" t="s">
        <v>80</v>
      </c>
      <c r="AY174" s="18" t="s">
        <v>145</v>
      </c>
      <c r="BE174" s="186">
        <f t="shared" si="34"/>
        <v>0</v>
      </c>
      <c r="BF174" s="186">
        <f t="shared" si="35"/>
        <v>0</v>
      </c>
      <c r="BG174" s="186">
        <f t="shared" si="36"/>
        <v>0</v>
      </c>
      <c r="BH174" s="186">
        <f t="shared" si="37"/>
        <v>0</v>
      </c>
      <c r="BI174" s="186">
        <f t="shared" si="38"/>
        <v>0</v>
      </c>
      <c r="BJ174" s="18" t="s">
        <v>80</v>
      </c>
      <c r="BK174" s="186">
        <f t="shared" si="39"/>
        <v>0</v>
      </c>
      <c r="BL174" s="18" t="s">
        <v>152</v>
      </c>
      <c r="BM174" s="185" t="s">
        <v>1388</v>
      </c>
    </row>
    <row r="175" spans="1:65" s="2" customFormat="1" ht="16.5" customHeight="1">
      <c r="A175" s="35"/>
      <c r="B175" s="36"/>
      <c r="C175" s="174" t="s">
        <v>315</v>
      </c>
      <c r="D175" s="174" t="s">
        <v>148</v>
      </c>
      <c r="E175" s="175" t="s">
        <v>1723</v>
      </c>
      <c r="F175" s="176" t="s">
        <v>1724</v>
      </c>
      <c r="G175" s="177" t="s">
        <v>233</v>
      </c>
      <c r="H175" s="178">
        <v>2040</v>
      </c>
      <c r="I175" s="179"/>
      <c r="J175" s="180">
        <f t="shared" si="30"/>
        <v>0</v>
      </c>
      <c r="K175" s="176" t="s">
        <v>19</v>
      </c>
      <c r="L175" s="40"/>
      <c r="M175" s="181" t="s">
        <v>19</v>
      </c>
      <c r="N175" s="182" t="s">
        <v>43</v>
      </c>
      <c r="O175" s="65"/>
      <c r="P175" s="183">
        <f t="shared" si="31"/>
        <v>0</v>
      </c>
      <c r="Q175" s="183">
        <v>0</v>
      </c>
      <c r="R175" s="183">
        <f t="shared" si="32"/>
        <v>0</v>
      </c>
      <c r="S175" s="183">
        <v>0</v>
      </c>
      <c r="T175" s="184">
        <f t="shared" si="3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5" t="s">
        <v>152</v>
      </c>
      <c r="AT175" s="185" t="s">
        <v>148</v>
      </c>
      <c r="AU175" s="185" t="s">
        <v>80</v>
      </c>
      <c r="AY175" s="18" t="s">
        <v>145</v>
      </c>
      <c r="BE175" s="186">
        <f t="shared" si="34"/>
        <v>0</v>
      </c>
      <c r="BF175" s="186">
        <f t="shared" si="35"/>
        <v>0</v>
      </c>
      <c r="BG175" s="186">
        <f t="shared" si="36"/>
        <v>0</v>
      </c>
      <c r="BH175" s="186">
        <f t="shared" si="37"/>
        <v>0</v>
      </c>
      <c r="BI175" s="186">
        <f t="shared" si="38"/>
        <v>0</v>
      </c>
      <c r="BJ175" s="18" t="s">
        <v>80</v>
      </c>
      <c r="BK175" s="186">
        <f t="shared" si="39"/>
        <v>0</v>
      </c>
      <c r="BL175" s="18" t="s">
        <v>152</v>
      </c>
      <c r="BM175" s="185" t="s">
        <v>1389</v>
      </c>
    </row>
    <row r="176" spans="1:65" s="2" customFormat="1" ht="16.5" customHeight="1">
      <c r="A176" s="35"/>
      <c r="B176" s="36"/>
      <c r="C176" s="174" t="s">
        <v>323</v>
      </c>
      <c r="D176" s="174" t="s">
        <v>148</v>
      </c>
      <c r="E176" s="175" t="s">
        <v>1725</v>
      </c>
      <c r="F176" s="176" t="s">
        <v>1726</v>
      </c>
      <c r="G176" s="177" t="s">
        <v>233</v>
      </c>
      <c r="H176" s="178">
        <v>210</v>
      </c>
      <c r="I176" s="179"/>
      <c r="J176" s="180">
        <f t="shared" si="30"/>
        <v>0</v>
      </c>
      <c r="K176" s="176" t="s">
        <v>19</v>
      </c>
      <c r="L176" s="40"/>
      <c r="M176" s="181" t="s">
        <v>19</v>
      </c>
      <c r="N176" s="182" t="s">
        <v>43</v>
      </c>
      <c r="O176" s="65"/>
      <c r="P176" s="183">
        <f t="shared" si="31"/>
        <v>0</v>
      </c>
      <c r="Q176" s="183">
        <v>0</v>
      </c>
      <c r="R176" s="183">
        <f t="shared" si="32"/>
        <v>0</v>
      </c>
      <c r="S176" s="183">
        <v>0</v>
      </c>
      <c r="T176" s="184">
        <f t="shared" si="3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5" t="s">
        <v>152</v>
      </c>
      <c r="AT176" s="185" t="s">
        <v>148</v>
      </c>
      <c r="AU176" s="185" t="s">
        <v>80</v>
      </c>
      <c r="AY176" s="18" t="s">
        <v>145</v>
      </c>
      <c r="BE176" s="186">
        <f t="shared" si="34"/>
        <v>0</v>
      </c>
      <c r="BF176" s="186">
        <f t="shared" si="35"/>
        <v>0</v>
      </c>
      <c r="BG176" s="186">
        <f t="shared" si="36"/>
        <v>0</v>
      </c>
      <c r="BH176" s="186">
        <f t="shared" si="37"/>
        <v>0</v>
      </c>
      <c r="BI176" s="186">
        <f t="shared" si="38"/>
        <v>0</v>
      </c>
      <c r="BJ176" s="18" t="s">
        <v>80</v>
      </c>
      <c r="BK176" s="186">
        <f t="shared" si="39"/>
        <v>0</v>
      </c>
      <c r="BL176" s="18" t="s">
        <v>152</v>
      </c>
      <c r="BM176" s="185" t="s">
        <v>1390</v>
      </c>
    </row>
    <row r="177" spans="1:65" s="2" customFormat="1" ht="16.5" customHeight="1">
      <c r="A177" s="35"/>
      <c r="B177" s="36"/>
      <c r="C177" s="174" t="s">
        <v>330</v>
      </c>
      <c r="D177" s="174" t="s">
        <v>148</v>
      </c>
      <c r="E177" s="175" t="s">
        <v>1614</v>
      </c>
      <c r="F177" s="176" t="s">
        <v>1615</v>
      </c>
      <c r="G177" s="177" t="s">
        <v>233</v>
      </c>
      <c r="H177" s="178">
        <v>340</v>
      </c>
      <c r="I177" s="179"/>
      <c r="J177" s="180">
        <f t="shared" si="30"/>
        <v>0</v>
      </c>
      <c r="K177" s="176" t="s">
        <v>19</v>
      </c>
      <c r="L177" s="40"/>
      <c r="M177" s="181" t="s">
        <v>19</v>
      </c>
      <c r="N177" s="182" t="s">
        <v>43</v>
      </c>
      <c r="O177" s="65"/>
      <c r="P177" s="183">
        <f t="shared" si="31"/>
        <v>0</v>
      </c>
      <c r="Q177" s="183">
        <v>0</v>
      </c>
      <c r="R177" s="183">
        <f t="shared" si="32"/>
        <v>0</v>
      </c>
      <c r="S177" s="183">
        <v>0</v>
      </c>
      <c r="T177" s="184">
        <f t="shared" si="3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5" t="s">
        <v>152</v>
      </c>
      <c r="AT177" s="185" t="s">
        <v>148</v>
      </c>
      <c r="AU177" s="185" t="s">
        <v>80</v>
      </c>
      <c r="AY177" s="18" t="s">
        <v>145</v>
      </c>
      <c r="BE177" s="186">
        <f t="shared" si="34"/>
        <v>0</v>
      </c>
      <c r="BF177" s="186">
        <f t="shared" si="35"/>
        <v>0</v>
      </c>
      <c r="BG177" s="186">
        <f t="shared" si="36"/>
        <v>0</v>
      </c>
      <c r="BH177" s="186">
        <f t="shared" si="37"/>
        <v>0</v>
      </c>
      <c r="BI177" s="186">
        <f t="shared" si="38"/>
        <v>0</v>
      </c>
      <c r="BJ177" s="18" t="s">
        <v>80</v>
      </c>
      <c r="BK177" s="186">
        <f t="shared" si="39"/>
        <v>0</v>
      </c>
      <c r="BL177" s="18" t="s">
        <v>152</v>
      </c>
      <c r="BM177" s="185" t="s">
        <v>1393</v>
      </c>
    </row>
    <row r="178" spans="1:65" s="2" customFormat="1" ht="16.5" customHeight="1">
      <c r="A178" s="35"/>
      <c r="B178" s="36"/>
      <c r="C178" s="174" t="s">
        <v>336</v>
      </c>
      <c r="D178" s="174" t="s">
        <v>148</v>
      </c>
      <c r="E178" s="175" t="s">
        <v>1727</v>
      </c>
      <c r="F178" s="176" t="s">
        <v>1728</v>
      </c>
      <c r="G178" s="177" t="s">
        <v>233</v>
      </c>
      <c r="H178" s="178">
        <v>210</v>
      </c>
      <c r="I178" s="179"/>
      <c r="J178" s="180">
        <f t="shared" si="30"/>
        <v>0</v>
      </c>
      <c r="K178" s="176" t="s">
        <v>19</v>
      </c>
      <c r="L178" s="40"/>
      <c r="M178" s="181" t="s">
        <v>19</v>
      </c>
      <c r="N178" s="182" t="s">
        <v>43</v>
      </c>
      <c r="O178" s="65"/>
      <c r="P178" s="183">
        <f t="shared" si="31"/>
        <v>0</v>
      </c>
      <c r="Q178" s="183">
        <v>0</v>
      </c>
      <c r="R178" s="183">
        <f t="shared" si="32"/>
        <v>0</v>
      </c>
      <c r="S178" s="183">
        <v>0</v>
      </c>
      <c r="T178" s="184">
        <f t="shared" si="3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5" t="s">
        <v>152</v>
      </c>
      <c r="AT178" s="185" t="s">
        <v>148</v>
      </c>
      <c r="AU178" s="185" t="s">
        <v>80</v>
      </c>
      <c r="AY178" s="18" t="s">
        <v>145</v>
      </c>
      <c r="BE178" s="186">
        <f t="shared" si="34"/>
        <v>0</v>
      </c>
      <c r="BF178" s="186">
        <f t="shared" si="35"/>
        <v>0</v>
      </c>
      <c r="BG178" s="186">
        <f t="shared" si="36"/>
        <v>0</v>
      </c>
      <c r="BH178" s="186">
        <f t="shared" si="37"/>
        <v>0</v>
      </c>
      <c r="BI178" s="186">
        <f t="shared" si="38"/>
        <v>0</v>
      </c>
      <c r="BJ178" s="18" t="s">
        <v>80</v>
      </c>
      <c r="BK178" s="186">
        <f t="shared" si="39"/>
        <v>0</v>
      </c>
      <c r="BL178" s="18" t="s">
        <v>152</v>
      </c>
      <c r="BM178" s="185" t="s">
        <v>1394</v>
      </c>
    </row>
    <row r="179" spans="1:65" s="2" customFormat="1" ht="16.5" customHeight="1">
      <c r="A179" s="35"/>
      <c r="B179" s="36"/>
      <c r="C179" s="174" t="s">
        <v>345</v>
      </c>
      <c r="D179" s="174" t="s">
        <v>148</v>
      </c>
      <c r="E179" s="175" t="s">
        <v>1616</v>
      </c>
      <c r="F179" s="176" t="s">
        <v>1617</v>
      </c>
      <c r="G179" s="177" t="s">
        <v>233</v>
      </c>
      <c r="H179" s="178">
        <v>210</v>
      </c>
      <c r="I179" s="179"/>
      <c r="J179" s="180">
        <f t="shared" si="30"/>
        <v>0</v>
      </c>
      <c r="K179" s="176" t="s">
        <v>19</v>
      </c>
      <c r="L179" s="40"/>
      <c r="M179" s="181" t="s">
        <v>19</v>
      </c>
      <c r="N179" s="182" t="s">
        <v>43</v>
      </c>
      <c r="O179" s="65"/>
      <c r="P179" s="183">
        <f t="shared" si="31"/>
        <v>0</v>
      </c>
      <c r="Q179" s="183">
        <v>0</v>
      </c>
      <c r="R179" s="183">
        <f t="shared" si="32"/>
        <v>0</v>
      </c>
      <c r="S179" s="183">
        <v>0</v>
      </c>
      <c r="T179" s="184">
        <f t="shared" si="3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5" t="s">
        <v>152</v>
      </c>
      <c r="AT179" s="185" t="s">
        <v>148</v>
      </c>
      <c r="AU179" s="185" t="s">
        <v>80</v>
      </c>
      <c r="AY179" s="18" t="s">
        <v>145</v>
      </c>
      <c r="BE179" s="186">
        <f t="shared" si="34"/>
        <v>0</v>
      </c>
      <c r="BF179" s="186">
        <f t="shared" si="35"/>
        <v>0</v>
      </c>
      <c r="BG179" s="186">
        <f t="shared" si="36"/>
        <v>0</v>
      </c>
      <c r="BH179" s="186">
        <f t="shared" si="37"/>
        <v>0</v>
      </c>
      <c r="BI179" s="186">
        <f t="shared" si="38"/>
        <v>0</v>
      </c>
      <c r="BJ179" s="18" t="s">
        <v>80</v>
      </c>
      <c r="BK179" s="186">
        <f t="shared" si="39"/>
        <v>0</v>
      </c>
      <c r="BL179" s="18" t="s">
        <v>152</v>
      </c>
      <c r="BM179" s="185" t="s">
        <v>1395</v>
      </c>
    </row>
    <row r="180" spans="1:65" s="2" customFormat="1" ht="16.5" customHeight="1">
      <c r="A180" s="35"/>
      <c r="B180" s="36"/>
      <c r="C180" s="174" t="s">
        <v>351</v>
      </c>
      <c r="D180" s="174" t="s">
        <v>148</v>
      </c>
      <c r="E180" s="175" t="s">
        <v>1729</v>
      </c>
      <c r="F180" s="176" t="s">
        <v>1730</v>
      </c>
      <c r="G180" s="177" t="s">
        <v>233</v>
      </c>
      <c r="H180" s="178">
        <v>145</v>
      </c>
      <c r="I180" s="179"/>
      <c r="J180" s="180">
        <f t="shared" si="30"/>
        <v>0</v>
      </c>
      <c r="K180" s="176" t="s">
        <v>19</v>
      </c>
      <c r="L180" s="40"/>
      <c r="M180" s="181" t="s">
        <v>19</v>
      </c>
      <c r="N180" s="182" t="s">
        <v>43</v>
      </c>
      <c r="O180" s="65"/>
      <c r="P180" s="183">
        <f t="shared" si="31"/>
        <v>0</v>
      </c>
      <c r="Q180" s="183">
        <v>0</v>
      </c>
      <c r="R180" s="183">
        <f t="shared" si="32"/>
        <v>0</v>
      </c>
      <c r="S180" s="183">
        <v>0</v>
      </c>
      <c r="T180" s="184">
        <f t="shared" si="3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5" t="s">
        <v>152</v>
      </c>
      <c r="AT180" s="185" t="s">
        <v>148</v>
      </c>
      <c r="AU180" s="185" t="s">
        <v>80</v>
      </c>
      <c r="AY180" s="18" t="s">
        <v>145</v>
      </c>
      <c r="BE180" s="186">
        <f t="shared" si="34"/>
        <v>0</v>
      </c>
      <c r="BF180" s="186">
        <f t="shared" si="35"/>
        <v>0</v>
      </c>
      <c r="BG180" s="186">
        <f t="shared" si="36"/>
        <v>0</v>
      </c>
      <c r="BH180" s="186">
        <f t="shared" si="37"/>
        <v>0</v>
      </c>
      <c r="BI180" s="186">
        <f t="shared" si="38"/>
        <v>0</v>
      </c>
      <c r="BJ180" s="18" t="s">
        <v>80</v>
      </c>
      <c r="BK180" s="186">
        <f t="shared" si="39"/>
        <v>0</v>
      </c>
      <c r="BL180" s="18" t="s">
        <v>152</v>
      </c>
      <c r="BM180" s="185" t="s">
        <v>1396</v>
      </c>
    </row>
    <row r="181" spans="1:65" s="2" customFormat="1" ht="16.5" customHeight="1">
      <c r="A181" s="35"/>
      <c r="B181" s="36"/>
      <c r="C181" s="174" t="s">
        <v>360</v>
      </c>
      <c r="D181" s="174" t="s">
        <v>148</v>
      </c>
      <c r="E181" s="175" t="s">
        <v>1618</v>
      </c>
      <c r="F181" s="176" t="s">
        <v>1619</v>
      </c>
      <c r="G181" s="177" t="s">
        <v>949</v>
      </c>
      <c r="H181" s="178">
        <v>142</v>
      </c>
      <c r="I181" s="179"/>
      <c r="J181" s="180">
        <f t="shared" si="30"/>
        <v>0</v>
      </c>
      <c r="K181" s="176" t="s">
        <v>19</v>
      </c>
      <c r="L181" s="40"/>
      <c r="M181" s="181" t="s">
        <v>19</v>
      </c>
      <c r="N181" s="182" t="s">
        <v>43</v>
      </c>
      <c r="O181" s="65"/>
      <c r="P181" s="183">
        <f t="shared" si="31"/>
        <v>0</v>
      </c>
      <c r="Q181" s="183">
        <v>0</v>
      </c>
      <c r="R181" s="183">
        <f t="shared" si="32"/>
        <v>0</v>
      </c>
      <c r="S181" s="183">
        <v>0</v>
      </c>
      <c r="T181" s="184">
        <f t="shared" si="3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5" t="s">
        <v>152</v>
      </c>
      <c r="AT181" s="185" t="s">
        <v>148</v>
      </c>
      <c r="AU181" s="185" t="s">
        <v>80</v>
      </c>
      <c r="AY181" s="18" t="s">
        <v>145</v>
      </c>
      <c r="BE181" s="186">
        <f t="shared" si="34"/>
        <v>0</v>
      </c>
      <c r="BF181" s="186">
        <f t="shared" si="35"/>
        <v>0</v>
      </c>
      <c r="BG181" s="186">
        <f t="shared" si="36"/>
        <v>0</v>
      </c>
      <c r="BH181" s="186">
        <f t="shared" si="37"/>
        <v>0</v>
      </c>
      <c r="BI181" s="186">
        <f t="shared" si="38"/>
        <v>0</v>
      </c>
      <c r="BJ181" s="18" t="s">
        <v>80</v>
      </c>
      <c r="BK181" s="186">
        <f t="shared" si="39"/>
        <v>0</v>
      </c>
      <c r="BL181" s="18" t="s">
        <v>152</v>
      </c>
      <c r="BM181" s="185" t="s">
        <v>1397</v>
      </c>
    </row>
    <row r="182" spans="1:65" s="2" customFormat="1" ht="16.5" customHeight="1">
      <c r="A182" s="35"/>
      <c r="B182" s="36"/>
      <c r="C182" s="174" t="s">
        <v>531</v>
      </c>
      <c r="D182" s="174" t="s">
        <v>148</v>
      </c>
      <c r="E182" s="175" t="s">
        <v>1620</v>
      </c>
      <c r="F182" s="176" t="s">
        <v>1621</v>
      </c>
      <c r="G182" s="177" t="s">
        <v>949</v>
      </c>
      <c r="H182" s="178">
        <v>85</v>
      </c>
      <c r="I182" s="179"/>
      <c r="J182" s="180">
        <f t="shared" si="30"/>
        <v>0</v>
      </c>
      <c r="K182" s="176" t="s">
        <v>19</v>
      </c>
      <c r="L182" s="40"/>
      <c r="M182" s="181" t="s">
        <v>19</v>
      </c>
      <c r="N182" s="182" t="s">
        <v>43</v>
      </c>
      <c r="O182" s="65"/>
      <c r="P182" s="183">
        <f t="shared" si="31"/>
        <v>0</v>
      </c>
      <c r="Q182" s="183">
        <v>0</v>
      </c>
      <c r="R182" s="183">
        <f t="shared" si="32"/>
        <v>0</v>
      </c>
      <c r="S182" s="183">
        <v>0</v>
      </c>
      <c r="T182" s="184">
        <f t="shared" si="3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5" t="s">
        <v>152</v>
      </c>
      <c r="AT182" s="185" t="s">
        <v>148</v>
      </c>
      <c r="AU182" s="185" t="s">
        <v>80</v>
      </c>
      <c r="AY182" s="18" t="s">
        <v>145</v>
      </c>
      <c r="BE182" s="186">
        <f t="shared" si="34"/>
        <v>0</v>
      </c>
      <c r="BF182" s="186">
        <f t="shared" si="35"/>
        <v>0</v>
      </c>
      <c r="BG182" s="186">
        <f t="shared" si="36"/>
        <v>0</v>
      </c>
      <c r="BH182" s="186">
        <f t="shared" si="37"/>
        <v>0</v>
      </c>
      <c r="BI182" s="186">
        <f t="shared" si="38"/>
        <v>0</v>
      </c>
      <c r="BJ182" s="18" t="s">
        <v>80</v>
      </c>
      <c r="BK182" s="186">
        <f t="shared" si="39"/>
        <v>0</v>
      </c>
      <c r="BL182" s="18" t="s">
        <v>152</v>
      </c>
      <c r="BM182" s="185" t="s">
        <v>1398</v>
      </c>
    </row>
    <row r="183" spans="1:65" s="2" customFormat="1" ht="16.5" customHeight="1">
      <c r="A183" s="35"/>
      <c r="B183" s="36"/>
      <c r="C183" s="174" t="s">
        <v>538</v>
      </c>
      <c r="D183" s="174" t="s">
        <v>148</v>
      </c>
      <c r="E183" s="175" t="s">
        <v>1622</v>
      </c>
      <c r="F183" s="176" t="s">
        <v>1623</v>
      </c>
      <c r="G183" s="177" t="s">
        <v>949</v>
      </c>
      <c r="H183" s="178">
        <v>18</v>
      </c>
      <c r="I183" s="179"/>
      <c r="J183" s="180">
        <f t="shared" si="30"/>
        <v>0</v>
      </c>
      <c r="K183" s="176" t="s">
        <v>19</v>
      </c>
      <c r="L183" s="40"/>
      <c r="M183" s="181" t="s">
        <v>19</v>
      </c>
      <c r="N183" s="182" t="s">
        <v>43</v>
      </c>
      <c r="O183" s="65"/>
      <c r="P183" s="183">
        <f t="shared" si="31"/>
        <v>0</v>
      </c>
      <c r="Q183" s="183">
        <v>0</v>
      </c>
      <c r="R183" s="183">
        <f t="shared" si="32"/>
        <v>0</v>
      </c>
      <c r="S183" s="183">
        <v>0</v>
      </c>
      <c r="T183" s="184">
        <f t="shared" si="3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5" t="s">
        <v>152</v>
      </c>
      <c r="AT183" s="185" t="s">
        <v>148</v>
      </c>
      <c r="AU183" s="185" t="s">
        <v>80</v>
      </c>
      <c r="AY183" s="18" t="s">
        <v>145</v>
      </c>
      <c r="BE183" s="186">
        <f t="shared" si="34"/>
        <v>0</v>
      </c>
      <c r="BF183" s="186">
        <f t="shared" si="35"/>
        <v>0</v>
      </c>
      <c r="BG183" s="186">
        <f t="shared" si="36"/>
        <v>0</v>
      </c>
      <c r="BH183" s="186">
        <f t="shared" si="37"/>
        <v>0</v>
      </c>
      <c r="BI183" s="186">
        <f t="shared" si="38"/>
        <v>0</v>
      </c>
      <c r="BJ183" s="18" t="s">
        <v>80</v>
      </c>
      <c r="BK183" s="186">
        <f t="shared" si="39"/>
        <v>0</v>
      </c>
      <c r="BL183" s="18" t="s">
        <v>152</v>
      </c>
      <c r="BM183" s="185" t="s">
        <v>1399</v>
      </c>
    </row>
    <row r="184" spans="1:65" s="2" customFormat="1" ht="16.5" customHeight="1">
      <c r="A184" s="35"/>
      <c r="B184" s="36"/>
      <c r="C184" s="174" t="s">
        <v>549</v>
      </c>
      <c r="D184" s="174" t="s">
        <v>148</v>
      </c>
      <c r="E184" s="175" t="s">
        <v>1731</v>
      </c>
      <c r="F184" s="176" t="s">
        <v>1732</v>
      </c>
      <c r="G184" s="177" t="s">
        <v>949</v>
      </c>
      <c r="H184" s="178">
        <v>5</v>
      </c>
      <c r="I184" s="179"/>
      <c r="J184" s="180">
        <f t="shared" si="30"/>
        <v>0</v>
      </c>
      <c r="K184" s="176" t="s">
        <v>19</v>
      </c>
      <c r="L184" s="40"/>
      <c r="M184" s="181" t="s">
        <v>19</v>
      </c>
      <c r="N184" s="182" t="s">
        <v>43</v>
      </c>
      <c r="O184" s="65"/>
      <c r="P184" s="183">
        <f t="shared" si="31"/>
        <v>0</v>
      </c>
      <c r="Q184" s="183">
        <v>0</v>
      </c>
      <c r="R184" s="183">
        <f t="shared" si="32"/>
        <v>0</v>
      </c>
      <c r="S184" s="183">
        <v>0</v>
      </c>
      <c r="T184" s="184">
        <f t="shared" si="3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5" t="s">
        <v>152</v>
      </c>
      <c r="AT184" s="185" t="s">
        <v>148</v>
      </c>
      <c r="AU184" s="185" t="s">
        <v>80</v>
      </c>
      <c r="AY184" s="18" t="s">
        <v>145</v>
      </c>
      <c r="BE184" s="186">
        <f t="shared" si="34"/>
        <v>0</v>
      </c>
      <c r="BF184" s="186">
        <f t="shared" si="35"/>
        <v>0</v>
      </c>
      <c r="BG184" s="186">
        <f t="shared" si="36"/>
        <v>0</v>
      </c>
      <c r="BH184" s="186">
        <f t="shared" si="37"/>
        <v>0</v>
      </c>
      <c r="BI184" s="186">
        <f t="shared" si="38"/>
        <v>0</v>
      </c>
      <c r="BJ184" s="18" t="s">
        <v>80</v>
      </c>
      <c r="BK184" s="186">
        <f t="shared" si="39"/>
        <v>0</v>
      </c>
      <c r="BL184" s="18" t="s">
        <v>152</v>
      </c>
      <c r="BM184" s="185" t="s">
        <v>1400</v>
      </c>
    </row>
    <row r="185" spans="1:65" s="2" customFormat="1" ht="16.5" customHeight="1">
      <c r="A185" s="35"/>
      <c r="B185" s="36"/>
      <c r="C185" s="174" t="s">
        <v>556</v>
      </c>
      <c r="D185" s="174" t="s">
        <v>148</v>
      </c>
      <c r="E185" s="175" t="s">
        <v>1626</v>
      </c>
      <c r="F185" s="176" t="s">
        <v>1627</v>
      </c>
      <c r="G185" s="177" t="s">
        <v>949</v>
      </c>
      <c r="H185" s="178">
        <v>450</v>
      </c>
      <c r="I185" s="179"/>
      <c r="J185" s="180">
        <f t="shared" si="30"/>
        <v>0</v>
      </c>
      <c r="K185" s="176" t="s">
        <v>19</v>
      </c>
      <c r="L185" s="40"/>
      <c r="M185" s="181" t="s">
        <v>19</v>
      </c>
      <c r="N185" s="182" t="s">
        <v>43</v>
      </c>
      <c r="O185" s="65"/>
      <c r="P185" s="183">
        <f t="shared" si="31"/>
        <v>0</v>
      </c>
      <c r="Q185" s="183">
        <v>0</v>
      </c>
      <c r="R185" s="183">
        <f t="shared" si="32"/>
        <v>0</v>
      </c>
      <c r="S185" s="183">
        <v>0</v>
      </c>
      <c r="T185" s="184">
        <f t="shared" si="3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5" t="s">
        <v>152</v>
      </c>
      <c r="AT185" s="185" t="s">
        <v>148</v>
      </c>
      <c r="AU185" s="185" t="s">
        <v>80</v>
      </c>
      <c r="AY185" s="18" t="s">
        <v>145</v>
      </c>
      <c r="BE185" s="186">
        <f t="shared" si="34"/>
        <v>0</v>
      </c>
      <c r="BF185" s="186">
        <f t="shared" si="35"/>
        <v>0</v>
      </c>
      <c r="BG185" s="186">
        <f t="shared" si="36"/>
        <v>0</v>
      </c>
      <c r="BH185" s="186">
        <f t="shared" si="37"/>
        <v>0</v>
      </c>
      <c r="BI185" s="186">
        <f t="shared" si="38"/>
        <v>0</v>
      </c>
      <c r="BJ185" s="18" t="s">
        <v>80</v>
      </c>
      <c r="BK185" s="186">
        <f t="shared" si="39"/>
        <v>0</v>
      </c>
      <c r="BL185" s="18" t="s">
        <v>152</v>
      </c>
      <c r="BM185" s="185" t="s">
        <v>1401</v>
      </c>
    </row>
    <row r="186" spans="1:65" s="2" customFormat="1" ht="16.5" customHeight="1">
      <c r="A186" s="35"/>
      <c r="B186" s="36"/>
      <c r="C186" s="174" t="s">
        <v>563</v>
      </c>
      <c r="D186" s="174" t="s">
        <v>148</v>
      </c>
      <c r="E186" s="175" t="s">
        <v>1628</v>
      </c>
      <c r="F186" s="176" t="s">
        <v>1629</v>
      </c>
      <c r="G186" s="177" t="s">
        <v>949</v>
      </c>
      <c r="H186" s="178">
        <v>65</v>
      </c>
      <c r="I186" s="179"/>
      <c r="J186" s="180">
        <f t="shared" si="30"/>
        <v>0</v>
      </c>
      <c r="K186" s="176" t="s">
        <v>19</v>
      </c>
      <c r="L186" s="40"/>
      <c r="M186" s="181" t="s">
        <v>19</v>
      </c>
      <c r="N186" s="182" t="s">
        <v>43</v>
      </c>
      <c r="O186" s="65"/>
      <c r="P186" s="183">
        <f t="shared" si="31"/>
        <v>0</v>
      </c>
      <c r="Q186" s="183">
        <v>0</v>
      </c>
      <c r="R186" s="183">
        <f t="shared" si="32"/>
        <v>0</v>
      </c>
      <c r="S186" s="183">
        <v>0</v>
      </c>
      <c r="T186" s="184">
        <f t="shared" si="3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5" t="s">
        <v>152</v>
      </c>
      <c r="AT186" s="185" t="s">
        <v>148</v>
      </c>
      <c r="AU186" s="185" t="s">
        <v>80</v>
      </c>
      <c r="AY186" s="18" t="s">
        <v>145</v>
      </c>
      <c r="BE186" s="186">
        <f t="shared" si="34"/>
        <v>0</v>
      </c>
      <c r="BF186" s="186">
        <f t="shared" si="35"/>
        <v>0</v>
      </c>
      <c r="BG186" s="186">
        <f t="shared" si="36"/>
        <v>0</v>
      </c>
      <c r="BH186" s="186">
        <f t="shared" si="37"/>
        <v>0</v>
      </c>
      <c r="BI186" s="186">
        <f t="shared" si="38"/>
        <v>0</v>
      </c>
      <c r="BJ186" s="18" t="s">
        <v>80</v>
      </c>
      <c r="BK186" s="186">
        <f t="shared" si="39"/>
        <v>0</v>
      </c>
      <c r="BL186" s="18" t="s">
        <v>152</v>
      </c>
      <c r="BM186" s="185" t="s">
        <v>1404</v>
      </c>
    </row>
    <row r="187" spans="1:65" s="2" customFormat="1" ht="16.5" customHeight="1">
      <c r="A187" s="35"/>
      <c r="B187" s="36"/>
      <c r="C187" s="174" t="s">
        <v>569</v>
      </c>
      <c r="D187" s="174" t="s">
        <v>148</v>
      </c>
      <c r="E187" s="175" t="s">
        <v>1733</v>
      </c>
      <c r="F187" s="176" t="s">
        <v>1734</v>
      </c>
      <c r="G187" s="177" t="s">
        <v>949</v>
      </c>
      <c r="H187" s="178">
        <v>2</v>
      </c>
      <c r="I187" s="179"/>
      <c r="J187" s="180">
        <f t="shared" si="30"/>
        <v>0</v>
      </c>
      <c r="K187" s="176" t="s">
        <v>19</v>
      </c>
      <c r="L187" s="40"/>
      <c r="M187" s="181" t="s">
        <v>19</v>
      </c>
      <c r="N187" s="182" t="s">
        <v>43</v>
      </c>
      <c r="O187" s="65"/>
      <c r="P187" s="183">
        <f t="shared" si="31"/>
        <v>0</v>
      </c>
      <c r="Q187" s="183">
        <v>0</v>
      </c>
      <c r="R187" s="183">
        <f t="shared" si="32"/>
        <v>0</v>
      </c>
      <c r="S187" s="183">
        <v>0</v>
      </c>
      <c r="T187" s="184">
        <f t="shared" si="3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5" t="s">
        <v>152</v>
      </c>
      <c r="AT187" s="185" t="s">
        <v>148</v>
      </c>
      <c r="AU187" s="185" t="s">
        <v>80</v>
      </c>
      <c r="AY187" s="18" t="s">
        <v>145</v>
      </c>
      <c r="BE187" s="186">
        <f t="shared" si="34"/>
        <v>0</v>
      </c>
      <c r="BF187" s="186">
        <f t="shared" si="35"/>
        <v>0</v>
      </c>
      <c r="BG187" s="186">
        <f t="shared" si="36"/>
        <v>0</v>
      </c>
      <c r="BH187" s="186">
        <f t="shared" si="37"/>
        <v>0</v>
      </c>
      <c r="BI187" s="186">
        <f t="shared" si="38"/>
        <v>0</v>
      </c>
      <c r="BJ187" s="18" t="s">
        <v>80</v>
      </c>
      <c r="BK187" s="186">
        <f t="shared" si="39"/>
        <v>0</v>
      </c>
      <c r="BL187" s="18" t="s">
        <v>152</v>
      </c>
      <c r="BM187" s="185" t="s">
        <v>1407</v>
      </c>
    </row>
    <row r="188" spans="1:65" s="2" customFormat="1" ht="16.5" customHeight="1">
      <c r="A188" s="35"/>
      <c r="B188" s="36"/>
      <c r="C188" s="174" t="s">
        <v>574</v>
      </c>
      <c r="D188" s="174" t="s">
        <v>148</v>
      </c>
      <c r="E188" s="175" t="s">
        <v>1735</v>
      </c>
      <c r="F188" s="176" t="s">
        <v>1736</v>
      </c>
      <c r="G188" s="177" t="s">
        <v>949</v>
      </c>
      <c r="H188" s="178">
        <v>2</v>
      </c>
      <c r="I188" s="179"/>
      <c r="J188" s="180">
        <f t="shared" si="30"/>
        <v>0</v>
      </c>
      <c r="K188" s="176" t="s">
        <v>19</v>
      </c>
      <c r="L188" s="40"/>
      <c r="M188" s="181" t="s">
        <v>19</v>
      </c>
      <c r="N188" s="182" t="s">
        <v>43</v>
      </c>
      <c r="O188" s="65"/>
      <c r="P188" s="183">
        <f t="shared" si="31"/>
        <v>0</v>
      </c>
      <c r="Q188" s="183">
        <v>0</v>
      </c>
      <c r="R188" s="183">
        <f t="shared" si="32"/>
        <v>0</v>
      </c>
      <c r="S188" s="183">
        <v>0</v>
      </c>
      <c r="T188" s="184">
        <f t="shared" si="3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5" t="s">
        <v>152</v>
      </c>
      <c r="AT188" s="185" t="s">
        <v>148</v>
      </c>
      <c r="AU188" s="185" t="s">
        <v>80</v>
      </c>
      <c r="AY188" s="18" t="s">
        <v>145</v>
      </c>
      <c r="BE188" s="186">
        <f t="shared" si="34"/>
        <v>0</v>
      </c>
      <c r="BF188" s="186">
        <f t="shared" si="35"/>
        <v>0</v>
      </c>
      <c r="BG188" s="186">
        <f t="shared" si="36"/>
        <v>0</v>
      </c>
      <c r="BH188" s="186">
        <f t="shared" si="37"/>
        <v>0</v>
      </c>
      <c r="BI188" s="186">
        <f t="shared" si="38"/>
        <v>0</v>
      </c>
      <c r="BJ188" s="18" t="s">
        <v>80</v>
      </c>
      <c r="BK188" s="186">
        <f t="shared" si="39"/>
        <v>0</v>
      </c>
      <c r="BL188" s="18" t="s">
        <v>152</v>
      </c>
      <c r="BM188" s="185" t="s">
        <v>1408</v>
      </c>
    </row>
    <row r="189" spans="1:65" s="2" customFormat="1" ht="16.5" customHeight="1">
      <c r="A189" s="35"/>
      <c r="B189" s="36"/>
      <c r="C189" s="174" t="s">
        <v>582</v>
      </c>
      <c r="D189" s="174" t="s">
        <v>148</v>
      </c>
      <c r="E189" s="175" t="s">
        <v>1630</v>
      </c>
      <c r="F189" s="176" t="s">
        <v>1631</v>
      </c>
      <c r="G189" s="177" t="s">
        <v>949</v>
      </c>
      <c r="H189" s="178">
        <v>6</v>
      </c>
      <c r="I189" s="179"/>
      <c r="J189" s="180">
        <f t="shared" si="30"/>
        <v>0</v>
      </c>
      <c r="K189" s="176" t="s">
        <v>19</v>
      </c>
      <c r="L189" s="40"/>
      <c r="M189" s="181" t="s">
        <v>19</v>
      </c>
      <c r="N189" s="182" t="s">
        <v>43</v>
      </c>
      <c r="O189" s="65"/>
      <c r="P189" s="183">
        <f t="shared" si="31"/>
        <v>0</v>
      </c>
      <c r="Q189" s="183">
        <v>0</v>
      </c>
      <c r="R189" s="183">
        <f t="shared" si="32"/>
        <v>0</v>
      </c>
      <c r="S189" s="183">
        <v>0</v>
      </c>
      <c r="T189" s="184">
        <f t="shared" si="3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5" t="s">
        <v>152</v>
      </c>
      <c r="AT189" s="185" t="s">
        <v>148</v>
      </c>
      <c r="AU189" s="185" t="s">
        <v>80</v>
      </c>
      <c r="AY189" s="18" t="s">
        <v>145</v>
      </c>
      <c r="BE189" s="186">
        <f t="shared" si="34"/>
        <v>0</v>
      </c>
      <c r="BF189" s="186">
        <f t="shared" si="35"/>
        <v>0</v>
      </c>
      <c r="BG189" s="186">
        <f t="shared" si="36"/>
        <v>0</v>
      </c>
      <c r="BH189" s="186">
        <f t="shared" si="37"/>
        <v>0</v>
      </c>
      <c r="BI189" s="186">
        <f t="shared" si="38"/>
        <v>0</v>
      </c>
      <c r="BJ189" s="18" t="s">
        <v>80</v>
      </c>
      <c r="BK189" s="186">
        <f t="shared" si="39"/>
        <v>0</v>
      </c>
      <c r="BL189" s="18" t="s">
        <v>152</v>
      </c>
      <c r="BM189" s="185" t="s">
        <v>1409</v>
      </c>
    </row>
    <row r="190" spans="1:65" s="12" customFormat="1" ht="25.9" customHeight="1">
      <c r="B190" s="158"/>
      <c r="C190" s="159"/>
      <c r="D190" s="160" t="s">
        <v>71</v>
      </c>
      <c r="E190" s="161" t="s">
        <v>698</v>
      </c>
      <c r="F190" s="161" t="s">
        <v>1737</v>
      </c>
      <c r="G190" s="159"/>
      <c r="H190" s="159"/>
      <c r="I190" s="162"/>
      <c r="J190" s="163">
        <f>BK190</f>
        <v>0</v>
      </c>
      <c r="K190" s="159"/>
      <c r="L190" s="164"/>
      <c r="M190" s="165"/>
      <c r="N190" s="166"/>
      <c r="O190" s="166"/>
      <c r="P190" s="167">
        <f>SUM(P191:P198)</f>
        <v>0</v>
      </c>
      <c r="Q190" s="166"/>
      <c r="R190" s="167">
        <f>SUM(R191:R198)</f>
        <v>0</v>
      </c>
      <c r="S190" s="166"/>
      <c r="T190" s="168">
        <f>SUM(T191:T198)</f>
        <v>0</v>
      </c>
      <c r="AR190" s="169" t="s">
        <v>80</v>
      </c>
      <c r="AT190" s="170" t="s">
        <v>71</v>
      </c>
      <c r="AU190" s="170" t="s">
        <v>72</v>
      </c>
      <c r="AY190" s="169" t="s">
        <v>145</v>
      </c>
      <c r="BK190" s="171">
        <f>SUM(BK191:BK198)</f>
        <v>0</v>
      </c>
    </row>
    <row r="191" spans="1:65" s="2" customFormat="1" ht="16.5" customHeight="1">
      <c r="A191" s="35"/>
      <c r="B191" s="36"/>
      <c r="C191" s="174" t="s">
        <v>80</v>
      </c>
      <c r="D191" s="174" t="s">
        <v>148</v>
      </c>
      <c r="E191" s="175" t="s">
        <v>1633</v>
      </c>
      <c r="F191" s="176" t="s">
        <v>1634</v>
      </c>
      <c r="G191" s="177" t="s">
        <v>949</v>
      </c>
      <c r="H191" s="178">
        <v>6</v>
      </c>
      <c r="I191" s="179"/>
      <c r="J191" s="180">
        <f t="shared" ref="J191:J198" si="40">ROUND(I191*H191,2)</f>
        <v>0</v>
      </c>
      <c r="K191" s="176" t="s">
        <v>19</v>
      </c>
      <c r="L191" s="40"/>
      <c r="M191" s="181" t="s">
        <v>19</v>
      </c>
      <c r="N191" s="182" t="s">
        <v>43</v>
      </c>
      <c r="O191" s="65"/>
      <c r="P191" s="183">
        <f t="shared" ref="P191:P198" si="41">O191*H191</f>
        <v>0</v>
      </c>
      <c r="Q191" s="183">
        <v>0</v>
      </c>
      <c r="R191" s="183">
        <f t="shared" ref="R191:R198" si="42">Q191*H191</f>
        <v>0</v>
      </c>
      <c r="S191" s="183">
        <v>0</v>
      </c>
      <c r="T191" s="184">
        <f t="shared" ref="T191:T198" si="43"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5" t="s">
        <v>152</v>
      </c>
      <c r="AT191" s="185" t="s">
        <v>148</v>
      </c>
      <c r="AU191" s="185" t="s">
        <v>80</v>
      </c>
      <c r="AY191" s="18" t="s">
        <v>145</v>
      </c>
      <c r="BE191" s="186">
        <f t="shared" ref="BE191:BE198" si="44">IF(N191="základní",J191,0)</f>
        <v>0</v>
      </c>
      <c r="BF191" s="186">
        <f t="shared" ref="BF191:BF198" si="45">IF(N191="snížená",J191,0)</f>
        <v>0</v>
      </c>
      <c r="BG191" s="186">
        <f t="shared" ref="BG191:BG198" si="46">IF(N191="zákl. přenesená",J191,0)</f>
        <v>0</v>
      </c>
      <c r="BH191" s="186">
        <f t="shared" ref="BH191:BH198" si="47">IF(N191="sníž. přenesená",J191,0)</f>
        <v>0</v>
      </c>
      <c r="BI191" s="186">
        <f t="shared" ref="BI191:BI198" si="48">IF(N191="nulová",J191,0)</f>
        <v>0</v>
      </c>
      <c r="BJ191" s="18" t="s">
        <v>80</v>
      </c>
      <c r="BK191" s="186">
        <f t="shared" ref="BK191:BK198" si="49">ROUND(I191*H191,2)</f>
        <v>0</v>
      </c>
      <c r="BL191" s="18" t="s">
        <v>152</v>
      </c>
      <c r="BM191" s="185" t="s">
        <v>1410</v>
      </c>
    </row>
    <row r="192" spans="1:65" s="2" customFormat="1" ht="16.5" customHeight="1">
      <c r="A192" s="35"/>
      <c r="B192" s="36"/>
      <c r="C192" s="174" t="s">
        <v>82</v>
      </c>
      <c r="D192" s="174" t="s">
        <v>148</v>
      </c>
      <c r="E192" s="175" t="s">
        <v>1635</v>
      </c>
      <c r="F192" s="176" t="s">
        <v>1636</v>
      </c>
      <c r="G192" s="177" t="s">
        <v>949</v>
      </c>
      <c r="H192" s="178">
        <v>227</v>
      </c>
      <c r="I192" s="179"/>
      <c r="J192" s="180">
        <f t="shared" si="40"/>
        <v>0</v>
      </c>
      <c r="K192" s="176" t="s">
        <v>19</v>
      </c>
      <c r="L192" s="40"/>
      <c r="M192" s="181" t="s">
        <v>19</v>
      </c>
      <c r="N192" s="182" t="s">
        <v>43</v>
      </c>
      <c r="O192" s="65"/>
      <c r="P192" s="183">
        <f t="shared" si="41"/>
        <v>0</v>
      </c>
      <c r="Q192" s="183">
        <v>0</v>
      </c>
      <c r="R192" s="183">
        <f t="shared" si="42"/>
        <v>0</v>
      </c>
      <c r="S192" s="183">
        <v>0</v>
      </c>
      <c r="T192" s="184">
        <f t="shared" si="4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5" t="s">
        <v>152</v>
      </c>
      <c r="AT192" s="185" t="s">
        <v>148</v>
      </c>
      <c r="AU192" s="185" t="s">
        <v>80</v>
      </c>
      <c r="AY192" s="18" t="s">
        <v>145</v>
      </c>
      <c r="BE192" s="186">
        <f t="shared" si="44"/>
        <v>0</v>
      </c>
      <c r="BF192" s="186">
        <f t="shared" si="45"/>
        <v>0</v>
      </c>
      <c r="BG192" s="186">
        <f t="shared" si="46"/>
        <v>0</v>
      </c>
      <c r="BH192" s="186">
        <f t="shared" si="47"/>
        <v>0</v>
      </c>
      <c r="BI192" s="186">
        <f t="shared" si="48"/>
        <v>0</v>
      </c>
      <c r="BJ192" s="18" t="s">
        <v>80</v>
      </c>
      <c r="BK192" s="186">
        <f t="shared" si="49"/>
        <v>0</v>
      </c>
      <c r="BL192" s="18" t="s">
        <v>152</v>
      </c>
      <c r="BM192" s="185" t="s">
        <v>1413</v>
      </c>
    </row>
    <row r="193" spans="1:65" s="2" customFormat="1" ht="16.5" customHeight="1">
      <c r="A193" s="35"/>
      <c r="B193" s="36"/>
      <c r="C193" s="174" t="s">
        <v>163</v>
      </c>
      <c r="D193" s="174" t="s">
        <v>148</v>
      </c>
      <c r="E193" s="175" t="s">
        <v>1738</v>
      </c>
      <c r="F193" s="176" t="s">
        <v>1739</v>
      </c>
      <c r="G193" s="177" t="s">
        <v>949</v>
      </c>
      <c r="H193" s="178">
        <v>1</v>
      </c>
      <c r="I193" s="179"/>
      <c r="J193" s="180">
        <f t="shared" si="40"/>
        <v>0</v>
      </c>
      <c r="K193" s="176" t="s">
        <v>19</v>
      </c>
      <c r="L193" s="40"/>
      <c r="M193" s="181" t="s">
        <v>19</v>
      </c>
      <c r="N193" s="182" t="s">
        <v>43</v>
      </c>
      <c r="O193" s="65"/>
      <c r="P193" s="183">
        <f t="shared" si="41"/>
        <v>0</v>
      </c>
      <c r="Q193" s="183">
        <v>0</v>
      </c>
      <c r="R193" s="183">
        <f t="shared" si="42"/>
        <v>0</v>
      </c>
      <c r="S193" s="183">
        <v>0</v>
      </c>
      <c r="T193" s="184">
        <f t="shared" si="4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5" t="s">
        <v>152</v>
      </c>
      <c r="AT193" s="185" t="s">
        <v>148</v>
      </c>
      <c r="AU193" s="185" t="s">
        <v>80</v>
      </c>
      <c r="AY193" s="18" t="s">
        <v>145</v>
      </c>
      <c r="BE193" s="186">
        <f t="shared" si="44"/>
        <v>0</v>
      </c>
      <c r="BF193" s="186">
        <f t="shared" si="45"/>
        <v>0</v>
      </c>
      <c r="BG193" s="186">
        <f t="shared" si="46"/>
        <v>0</v>
      </c>
      <c r="BH193" s="186">
        <f t="shared" si="47"/>
        <v>0</v>
      </c>
      <c r="BI193" s="186">
        <f t="shared" si="48"/>
        <v>0</v>
      </c>
      <c r="BJ193" s="18" t="s">
        <v>80</v>
      </c>
      <c r="BK193" s="186">
        <f t="shared" si="49"/>
        <v>0</v>
      </c>
      <c r="BL193" s="18" t="s">
        <v>152</v>
      </c>
      <c r="BM193" s="185" t="s">
        <v>1414</v>
      </c>
    </row>
    <row r="194" spans="1:65" s="2" customFormat="1" ht="16.5" customHeight="1">
      <c r="A194" s="35"/>
      <c r="B194" s="36"/>
      <c r="C194" s="174" t="s">
        <v>152</v>
      </c>
      <c r="D194" s="174" t="s">
        <v>148</v>
      </c>
      <c r="E194" s="175" t="s">
        <v>1740</v>
      </c>
      <c r="F194" s="176" t="s">
        <v>1741</v>
      </c>
      <c r="G194" s="177" t="s">
        <v>949</v>
      </c>
      <c r="H194" s="178">
        <v>1</v>
      </c>
      <c r="I194" s="179"/>
      <c r="J194" s="180">
        <f t="shared" si="40"/>
        <v>0</v>
      </c>
      <c r="K194" s="176" t="s">
        <v>19</v>
      </c>
      <c r="L194" s="40"/>
      <c r="M194" s="181" t="s">
        <v>19</v>
      </c>
      <c r="N194" s="182" t="s">
        <v>43</v>
      </c>
      <c r="O194" s="65"/>
      <c r="P194" s="183">
        <f t="shared" si="41"/>
        <v>0</v>
      </c>
      <c r="Q194" s="183">
        <v>0</v>
      </c>
      <c r="R194" s="183">
        <f t="shared" si="42"/>
        <v>0</v>
      </c>
      <c r="S194" s="183">
        <v>0</v>
      </c>
      <c r="T194" s="184">
        <f t="shared" si="4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5" t="s">
        <v>152</v>
      </c>
      <c r="AT194" s="185" t="s">
        <v>148</v>
      </c>
      <c r="AU194" s="185" t="s">
        <v>80</v>
      </c>
      <c r="AY194" s="18" t="s">
        <v>145</v>
      </c>
      <c r="BE194" s="186">
        <f t="shared" si="44"/>
        <v>0</v>
      </c>
      <c r="BF194" s="186">
        <f t="shared" si="45"/>
        <v>0</v>
      </c>
      <c r="BG194" s="186">
        <f t="shared" si="46"/>
        <v>0</v>
      </c>
      <c r="BH194" s="186">
        <f t="shared" si="47"/>
        <v>0</v>
      </c>
      <c r="BI194" s="186">
        <f t="shared" si="48"/>
        <v>0</v>
      </c>
      <c r="BJ194" s="18" t="s">
        <v>80</v>
      </c>
      <c r="BK194" s="186">
        <f t="shared" si="49"/>
        <v>0</v>
      </c>
      <c r="BL194" s="18" t="s">
        <v>152</v>
      </c>
      <c r="BM194" s="185" t="s">
        <v>1415</v>
      </c>
    </row>
    <row r="195" spans="1:65" s="2" customFormat="1" ht="16.5" customHeight="1">
      <c r="A195" s="35"/>
      <c r="B195" s="36"/>
      <c r="C195" s="174" t="s">
        <v>184</v>
      </c>
      <c r="D195" s="174" t="s">
        <v>148</v>
      </c>
      <c r="E195" s="175" t="s">
        <v>1637</v>
      </c>
      <c r="F195" s="176" t="s">
        <v>1638</v>
      </c>
      <c r="G195" s="177" t="s">
        <v>233</v>
      </c>
      <c r="H195" s="178">
        <v>30</v>
      </c>
      <c r="I195" s="179"/>
      <c r="J195" s="180">
        <f t="shared" si="40"/>
        <v>0</v>
      </c>
      <c r="K195" s="176" t="s">
        <v>19</v>
      </c>
      <c r="L195" s="40"/>
      <c r="M195" s="181" t="s">
        <v>19</v>
      </c>
      <c r="N195" s="182" t="s">
        <v>43</v>
      </c>
      <c r="O195" s="65"/>
      <c r="P195" s="183">
        <f t="shared" si="41"/>
        <v>0</v>
      </c>
      <c r="Q195" s="183">
        <v>0</v>
      </c>
      <c r="R195" s="183">
        <f t="shared" si="42"/>
        <v>0</v>
      </c>
      <c r="S195" s="183">
        <v>0</v>
      </c>
      <c r="T195" s="184">
        <f t="shared" si="4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5" t="s">
        <v>152</v>
      </c>
      <c r="AT195" s="185" t="s">
        <v>148</v>
      </c>
      <c r="AU195" s="185" t="s">
        <v>80</v>
      </c>
      <c r="AY195" s="18" t="s">
        <v>145</v>
      </c>
      <c r="BE195" s="186">
        <f t="shared" si="44"/>
        <v>0</v>
      </c>
      <c r="BF195" s="186">
        <f t="shared" si="45"/>
        <v>0</v>
      </c>
      <c r="BG195" s="186">
        <f t="shared" si="46"/>
        <v>0</v>
      </c>
      <c r="BH195" s="186">
        <f t="shared" si="47"/>
        <v>0</v>
      </c>
      <c r="BI195" s="186">
        <f t="shared" si="48"/>
        <v>0</v>
      </c>
      <c r="BJ195" s="18" t="s">
        <v>80</v>
      </c>
      <c r="BK195" s="186">
        <f t="shared" si="49"/>
        <v>0</v>
      </c>
      <c r="BL195" s="18" t="s">
        <v>152</v>
      </c>
      <c r="BM195" s="185" t="s">
        <v>1416</v>
      </c>
    </row>
    <row r="196" spans="1:65" s="2" customFormat="1" ht="16.5" customHeight="1">
      <c r="A196" s="35"/>
      <c r="B196" s="36"/>
      <c r="C196" s="174" t="s">
        <v>191</v>
      </c>
      <c r="D196" s="174" t="s">
        <v>148</v>
      </c>
      <c r="E196" s="175" t="s">
        <v>1639</v>
      </c>
      <c r="F196" s="176" t="s">
        <v>1640</v>
      </c>
      <c r="G196" s="177" t="s">
        <v>233</v>
      </c>
      <c r="H196" s="178">
        <v>30</v>
      </c>
      <c r="I196" s="179"/>
      <c r="J196" s="180">
        <f t="shared" si="40"/>
        <v>0</v>
      </c>
      <c r="K196" s="176" t="s">
        <v>19</v>
      </c>
      <c r="L196" s="40"/>
      <c r="M196" s="181" t="s">
        <v>19</v>
      </c>
      <c r="N196" s="182" t="s">
        <v>43</v>
      </c>
      <c r="O196" s="65"/>
      <c r="P196" s="183">
        <f t="shared" si="41"/>
        <v>0</v>
      </c>
      <c r="Q196" s="183">
        <v>0</v>
      </c>
      <c r="R196" s="183">
        <f t="shared" si="42"/>
        <v>0</v>
      </c>
      <c r="S196" s="183">
        <v>0</v>
      </c>
      <c r="T196" s="184">
        <f t="shared" si="4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5" t="s">
        <v>152</v>
      </c>
      <c r="AT196" s="185" t="s">
        <v>148</v>
      </c>
      <c r="AU196" s="185" t="s">
        <v>80</v>
      </c>
      <c r="AY196" s="18" t="s">
        <v>145</v>
      </c>
      <c r="BE196" s="186">
        <f t="shared" si="44"/>
        <v>0</v>
      </c>
      <c r="BF196" s="186">
        <f t="shared" si="45"/>
        <v>0</v>
      </c>
      <c r="BG196" s="186">
        <f t="shared" si="46"/>
        <v>0</v>
      </c>
      <c r="BH196" s="186">
        <f t="shared" si="47"/>
        <v>0</v>
      </c>
      <c r="BI196" s="186">
        <f t="shared" si="48"/>
        <v>0</v>
      </c>
      <c r="BJ196" s="18" t="s">
        <v>80</v>
      </c>
      <c r="BK196" s="186">
        <f t="shared" si="49"/>
        <v>0</v>
      </c>
      <c r="BL196" s="18" t="s">
        <v>152</v>
      </c>
      <c r="BM196" s="185" t="s">
        <v>1417</v>
      </c>
    </row>
    <row r="197" spans="1:65" s="2" customFormat="1" ht="16.5" customHeight="1">
      <c r="A197" s="35"/>
      <c r="B197" s="36"/>
      <c r="C197" s="174" t="s">
        <v>200</v>
      </c>
      <c r="D197" s="174" t="s">
        <v>148</v>
      </c>
      <c r="E197" s="175" t="s">
        <v>1641</v>
      </c>
      <c r="F197" s="176" t="s">
        <v>1642</v>
      </c>
      <c r="G197" s="177" t="s">
        <v>233</v>
      </c>
      <c r="H197" s="178">
        <v>15</v>
      </c>
      <c r="I197" s="179"/>
      <c r="J197" s="180">
        <f t="shared" si="40"/>
        <v>0</v>
      </c>
      <c r="K197" s="176" t="s">
        <v>19</v>
      </c>
      <c r="L197" s="40"/>
      <c r="M197" s="181" t="s">
        <v>19</v>
      </c>
      <c r="N197" s="182" t="s">
        <v>43</v>
      </c>
      <c r="O197" s="65"/>
      <c r="P197" s="183">
        <f t="shared" si="41"/>
        <v>0</v>
      </c>
      <c r="Q197" s="183">
        <v>0</v>
      </c>
      <c r="R197" s="183">
        <f t="shared" si="42"/>
        <v>0</v>
      </c>
      <c r="S197" s="183">
        <v>0</v>
      </c>
      <c r="T197" s="184">
        <f t="shared" si="4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5" t="s">
        <v>152</v>
      </c>
      <c r="AT197" s="185" t="s">
        <v>148</v>
      </c>
      <c r="AU197" s="185" t="s">
        <v>80</v>
      </c>
      <c r="AY197" s="18" t="s">
        <v>145</v>
      </c>
      <c r="BE197" s="186">
        <f t="shared" si="44"/>
        <v>0</v>
      </c>
      <c r="BF197" s="186">
        <f t="shared" si="45"/>
        <v>0</v>
      </c>
      <c r="BG197" s="186">
        <f t="shared" si="46"/>
        <v>0</v>
      </c>
      <c r="BH197" s="186">
        <f t="shared" si="47"/>
        <v>0</v>
      </c>
      <c r="BI197" s="186">
        <f t="shared" si="48"/>
        <v>0</v>
      </c>
      <c r="BJ197" s="18" t="s">
        <v>80</v>
      </c>
      <c r="BK197" s="186">
        <f t="shared" si="49"/>
        <v>0</v>
      </c>
      <c r="BL197" s="18" t="s">
        <v>152</v>
      </c>
      <c r="BM197" s="185" t="s">
        <v>1418</v>
      </c>
    </row>
    <row r="198" spans="1:65" s="2" customFormat="1" ht="16.5" customHeight="1">
      <c r="A198" s="35"/>
      <c r="B198" s="36"/>
      <c r="C198" s="174" t="s">
        <v>211</v>
      </c>
      <c r="D198" s="174" t="s">
        <v>148</v>
      </c>
      <c r="E198" s="175" t="s">
        <v>1643</v>
      </c>
      <c r="F198" s="176" t="s">
        <v>1644</v>
      </c>
      <c r="G198" s="177" t="s">
        <v>233</v>
      </c>
      <c r="H198" s="178">
        <v>15</v>
      </c>
      <c r="I198" s="179"/>
      <c r="J198" s="180">
        <f t="shared" si="40"/>
        <v>0</v>
      </c>
      <c r="K198" s="176" t="s">
        <v>19</v>
      </c>
      <c r="L198" s="40"/>
      <c r="M198" s="181" t="s">
        <v>19</v>
      </c>
      <c r="N198" s="182" t="s">
        <v>43</v>
      </c>
      <c r="O198" s="65"/>
      <c r="P198" s="183">
        <f t="shared" si="41"/>
        <v>0</v>
      </c>
      <c r="Q198" s="183">
        <v>0</v>
      </c>
      <c r="R198" s="183">
        <f t="shared" si="42"/>
        <v>0</v>
      </c>
      <c r="S198" s="183">
        <v>0</v>
      </c>
      <c r="T198" s="184">
        <f t="shared" si="4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5" t="s">
        <v>152</v>
      </c>
      <c r="AT198" s="185" t="s">
        <v>148</v>
      </c>
      <c r="AU198" s="185" t="s">
        <v>80</v>
      </c>
      <c r="AY198" s="18" t="s">
        <v>145</v>
      </c>
      <c r="BE198" s="186">
        <f t="shared" si="44"/>
        <v>0</v>
      </c>
      <c r="BF198" s="186">
        <f t="shared" si="45"/>
        <v>0</v>
      </c>
      <c r="BG198" s="186">
        <f t="shared" si="46"/>
        <v>0</v>
      </c>
      <c r="BH198" s="186">
        <f t="shared" si="47"/>
        <v>0</v>
      </c>
      <c r="BI198" s="186">
        <f t="shared" si="48"/>
        <v>0</v>
      </c>
      <c r="BJ198" s="18" t="s">
        <v>80</v>
      </c>
      <c r="BK198" s="186">
        <f t="shared" si="49"/>
        <v>0</v>
      </c>
      <c r="BL198" s="18" t="s">
        <v>152</v>
      </c>
      <c r="BM198" s="185" t="s">
        <v>1422</v>
      </c>
    </row>
    <row r="199" spans="1:65" s="12" customFormat="1" ht="25.9" customHeight="1">
      <c r="B199" s="158"/>
      <c r="C199" s="159"/>
      <c r="D199" s="160" t="s">
        <v>71</v>
      </c>
      <c r="E199" s="161" t="s">
        <v>964</v>
      </c>
      <c r="F199" s="161" t="s">
        <v>1742</v>
      </c>
      <c r="G199" s="159"/>
      <c r="H199" s="159"/>
      <c r="I199" s="162"/>
      <c r="J199" s="163">
        <f>BK199</f>
        <v>0</v>
      </c>
      <c r="K199" s="159"/>
      <c r="L199" s="164"/>
      <c r="M199" s="165"/>
      <c r="N199" s="166"/>
      <c r="O199" s="166"/>
      <c r="P199" s="167">
        <f>SUM(P200:P224)</f>
        <v>0</v>
      </c>
      <c r="Q199" s="166"/>
      <c r="R199" s="167">
        <f>SUM(R200:R224)</f>
        <v>0</v>
      </c>
      <c r="S199" s="166"/>
      <c r="T199" s="168">
        <f>SUM(T200:T224)</f>
        <v>0</v>
      </c>
      <c r="AR199" s="169" t="s">
        <v>80</v>
      </c>
      <c r="AT199" s="170" t="s">
        <v>71</v>
      </c>
      <c r="AU199" s="170" t="s">
        <v>72</v>
      </c>
      <c r="AY199" s="169" t="s">
        <v>145</v>
      </c>
      <c r="BK199" s="171">
        <f>SUM(BK200:BK224)</f>
        <v>0</v>
      </c>
    </row>
    <row r="200" spans="1:65" s="2" customFormat="1" ht="16.5" customHeight="1">
      <c r="A200" s="35"/>
      <c r="B200" s="36"/>
      <c r="C200" s="174" t="s">
        <v>80</v>
      </c>
      <c r="D200" s="174" t="s">
        <v>148</v>
      </c>
      <c r="E200" s="175" t="s">
        <v>1743</v>
      </c>
      <c r="F200" s="176" t="s">
        <v>1697</v>
      </c>
      <c r="G200" s="177" t="s">
        <v>949</v>
      </c>
      <c r="H200" s="178">
        <v>1</v>
      </c>
      <c r="I200" s="179"/>
      <c r="J200" s="180">
        <f t="shared" ref="J200:J224" si="50">ROUND(I200*H200,2)</f>
        <v>0</v>
      </c>
      <c r="K200" s="176" t="s">
        <v>19</v>
      </c>
      <c r="L200" s="40"/>
      <c r="M200" s="181" t="s">
        <v>19</v>
      </c>
      <c r="N200" s="182" t="s">
        <v>43</v>
      </c>
      <c r="O200" s="65"/>
      <c r="P200" s="183">
        <f t="shared" ref="P200:P224" si="51">O200*H200</f>
        <v>0</v>
      </c>
      <c r="Q200" s="183">
        <v>0</v>
      </c>
      <c r="R200" s="183">
        <f t="shared" ref="R200:R224" si="52">Q200*H200</f>
        <v>0</v>
      </c>
      <c r="S200" s="183">
        <v>0</v>
      </c>
      <c r="T200" s="184">
        <f t="shared" ref="T200:T224" si="53"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5" t="s">
        <v>152</v>
      </c>
      <c r="AT200" s="185" t="s">
        <v>148</v>
      </c>
      <c r="AU200" s="185" t="s">
        <v>80</v>
      </c>
      <c r="AY200" s="18" t="s">
        <v>145</v>
      </c>
      <c r="BE200" s="186">
        <f t="shared" ref="BE200:BE224" si="54">IF(N200="základní",J200,0)</f>
        <v>0</v>
      </c>
      <c r="BF200" s="186">
        <f t="shared" ref="BF200:BF224" si="55">IF(N200="snížená",J200,0)</f>
        <v>0</v>
      </c>
      <c r="BG200" s="186">
        <f t="shared" ref="BG200:BG224" si="56">IF(N200="zákl. přenesená",J200,0)</f>
        <v>0</v>
      </c>
      <c r="BH200" s="186">
        <f t="shared" ref="BH200:BH224" si="57">IF(N200="sníž. přenesená",J200,0)</f>
        <v>0</v>
      </c>
      <c r="BI200" s="186">
        <f t="shared" ref="BI200:BI224" si="58">IF(N200="nulová",J200,0)</f>
        <v>0</v>
      </c>
      <c r="BJ200" s="18" t="s">
        <v>80</v>
      </c>
      <c r="BK200" s="186">
        <f t="shared" ref="BK200:BK224" si="59">ROUND(I200*H200,2)</f>
        <v>0</v>
      </c>
      <c r="BL200" s="18" t="s">
        <v>152</v>
      </c>
      <c r="BM200" s="185" t="s">
        <v>1425</v>
      </c>
    </row>
    <row r="201" spans="1:65" s="2" customFormat="1" ht="16.5" customHeight="1">
      <c r="A201" s="35"/>
      <c r="B201" s="36"/>
      <c r="C201" s="174" t="s">
        <v>82</v>
      </c>
      <c r="D201" s="174" t="s">
        <v>148</v>
      </c>
      <c r="E201" s="175" t="s">
        <v>1744</v>
      </c>
      <c r="F201" s="176" t="s">
        <v>1699</v>
      </c>
      <c r="G201" s="177" t="s">
        <v>1745</v>
      </c>
      <c r="H201" s="178">
        <v>1</v>
      </c>
      <c r="I201" s="179"/>
      <c r="J201" s="180">
        <f t="shared" si="50"/>
        <v>0</v>
      </c>
      <c r="K201" s="176" t="s">
        <v>19</v>
      </c>
      <c r="L201" s="40"/>
      <c r="M201" s="181" t="s">
        <v>19</v>
      </c>
      <c r="N201" s="182" t="s">
        <v>43</v>
      </c>
      <c r="O201" s="65"/>
      <c r="P201" s="183">
        <f t="shared" si="51"/>
        <v>0</v>
      </c>
      <c r="Q201" s="183">
        <v>0</v>
      </c>
      <c r="R201" s="183">
        <f t="shared" si="52"/>
        <v>0</v>
      </c>
      <c r="S201" s="183">
        <v>0</v>
      </c>
      <c r="T201" s="184">
        <f t="shared" si="5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5" t="s">
        <v>152</v>
      </c>
      <c r="AT201" s="185" t="s">
        <v>148</v>
      </c>
      <c r="AU201" s="185" t="s">
        <v>80</v>
      </c>
      <c r="AY201" s="18" t="s">
        <v>145</v>
      </c>
      <c r="BE201" s="186">
        <f t="shared" si="54"/>
        <v>0</v>
      </c>
      <c r="BF201" s="186">
        <f t="shared" si="55"/>
        <v>0</v>
      </c>
      <c r="BG201" s="186">
        <f t="shared" si="56"/>
        <v>0</v>
      </c>
      <c r="BH201" s="186">
        <f t="shared" si="57"/>
        <v>0</v>
      </c>
      <c r="BI201" s="186">
        <f t="shared" si="58"/>
        <v>0</v>
      </c>
      <c r="BJ201" s="18" t="s">
        <v>80</v>
      </c>
      <c r="BK201" s="186">
        <f t="shared" si="59"/>
        <v>0</v>
      </c>
      <c r="BL201" s="18" t="s">
        <v>152</v>
      </c>
      <c r="BM201" s="185" t="s">
        <v>1428</v>
      </c>
    </row>
    <row r="202" spans="1:65" s="2" customFormat="1" ht="16.5" customHeight="1">
      <c r="A202" s="35"/>
      <c r="B202" s="36"/>
      <c r="C202" s="174" t="s">
        <v>163</v>
      </c>
      <c r="D202" s="174" t="s">
        <v>148</v>
      </c>
      <c r="E202" s="175" t="s">
        <v>1746</v>
      </c>
      <c r="F202" s="176" t="s">
        <v>1747</v>
      </c>
      <c r="G202" s="177" t="s">
        <v>233</v>
      </c>
      <c r="H202" s="178">
        <v>110</v>
      </c>
      <c r="I202" s="179"/>
      <c r="J202" s="180">
        <f t="shared" si="50"/>
        <v>0</v>
      </c>
      <c r="K202" s="176" t="s">
        <v>19</v>
      </c>
      <c r="L202" s="40"/>
      <c r="M202" s="181" t="s">
        <v>19</v>
      </c>
      <c r="N202" s="182" t="s">
        <v>43</v>
      </c>
      <c r="O202" s="65"/>
      <c r="P202" s="183">
        <f t="shared" si="51"/>
        <v>0</v>
      </c>
      <c r="Q202" s="183">
        <v>0</v>
      </c>
      <c r="R202" s="183">
        <f t="shared" si="52"/>
        <v>0</v>
      </c>
      <c r="S202" s="183">
        <v>0</v>
      </c>
      <c r="T202" s="184">
        <f t="shared" si="5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5" t="s">
        <v>152</v>
      </c>
      <c r="AT202" s="185" t="s">
        <v>148</v>
      </c>
      <c r="AU202" s="185" t="s">
        <v>80</v>
      </c>
      <c r="AY202" s="18" t="s">
        <v>145</v>
      </c>
      <c r="BE202" s="186">
        <f t="shared" si="54"/>
        <v>0</v>
      </c>
      <c r="BF202" s="186">
        <f t="shared" si="55"/>
        <v>0</v>
      </c>
      <c r="BG202" s="186">
        <f t="shared" si="56"/>
        <v>0</v>
      </c>
      <c r="BH202" s="186">
        <f t="shared" si="57"/>
        <v>0</v>
      </c>
      <c r="BI202" s="186">
        <f t="shared" si="58"/>
        <v>0</v>
      </c>
      <c r="BJ202" s="18" t="s">
        <v>80</v>
      </c>
      <c r="BK202" s="186">
        <f t="shared" si="59"/>
        <v>0</v>
      </c>
      <c r="BL202" s="18" t="s">
        <v>152</v>
      </c>
      <c r="BM202" s="185" t="s">
        <v>1431</v>
      </c>
    </row>
    <row r="203" spans="1:65" s="2" customFormat="1" ht="16.5" customHeight="1">
      <c r="A203" s="35"/>
      <c r="B203" s="36"/>
      <c r="C203" s="174" t="s">
        <v>152</v>
      </c>
      <c r="D203" s="174" t="s">
        <v>148</v>
      </c>
      <c r="E203" s="175" t="s">
        <v>1748</v>
      </c>
      <c r="F203" s="176" t="s">
        <v>1749</v>
      </c>
      <c r="G203" s="177" t="s">
        <v>233</v>
      </c>
      <c r="H203" s="178">
        <v>330</v>
      </c>
      <c r="I203" s="179"/>
      <c r="J203" s="180">
        <f t="shared" si="50"/>
        <v>0</v>
      </c>
      <c r="K203" s="176" t="s">
        <v>19</v>
      </c>
      <c r="L203" s="40"/>
      <c r="M203" s="181" t="s">
        <v>19</v>
      </c>
      <c r="N203" s="182" t="s">
        <v>43</v>
      </c>
      <c r="O203" s="65"/>
      <c r="P203" s="183">
        <f t="shared" si="51"/>
        <v>0</v>
      </c>
      <c r="Q203" s="183">
        <v>0</v>
      </c>
      <c r="R203" s="183">
        <f t="shared" si="52"/>
        <v>0</v>
      </c>
      <c r="S203" s="183">
        <v>0</v>
      </c>
      <c r="T203" s="184">
        <f t="shared" si="5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5" t="s">
        <v>152</v>
      </c>
      <c r="AT203" s="185" t="s">
        <v>148</v>
      </c>
      <c r="AU203" s="185" t="s">
        <v>80</v>
      </c>
      <c r="AY203" s="18" t="s">
        <v>145</v>
      </c>
      <c r="BE203" s="186">
        <f t="shared" si="54"/>
        <v>0</v>
      </c>
      <c r="BF203" s="186">
        <f t="shared" si="55"/>
        <v>0</v>
      </c>
      <c r="BG203" s="186">
        <f t="shared" si="56"/>
        <v>0</v>
      </c>
      <c r="BH203" s="186">
        <f t="shared" si="57"/>
        <v>0</v>
      </c>
      <c r="BI203" s="186">
        <f t="shared" si="58"/>
        <v>0</v>
      </c>
      <c r="BJ203" s="18" t="s">
        <v>80</v>
      </c>
      <c r="BK203" s="186">
        <f t="shared" si="59"/>
        <v>0</v>
      </c>
      <c r="BL203" s="18" t="s">
        <v>152</v>
      </c>
      <c r="BM203" s="185" t="s">
        <v>1434</v>
      </c>
    </row>
    <row r="204" spans="1:65" s="2" customFormat="1" ht="16.5" customHeight="1">
      <c r="A204" s="35"/>
      <c r="B204" s="36"/>
      <c r="C204" s="174" t="s">
        <v>184</v>
      </c>
      <c r="D204" s="174" t="s">
        <v>148</v>
      </c>
      <c r="E204" s="175" t="s">
        <v>1750</v>
      </c>
      <c r="F204" s="176" t="s">
        <v>1707</v>
      </c>
      <c r="G204" s="177" t="s">
        <v>949</v>
      </c>
      <c r="H204" s="178">
        <v>136</v>
      </c>
      <c r="I204" s="179"/>
      <c r="J204" s="180">
        <f t="shared" si="50"/>
        <v>0</v>
      </c>
      <c r="K204" s="176" t="s">
        <v>19</v>
      </c>
      <c r="L204" s="40"/>
      <c r="M204" s="181" t="s">
        <v>19</v>
      </c>
      <c r="N204" s="182" t="s">
        <v>43</v>
      </c>
      <c r="O204" s="65"/>
      <c r="P204" s="183">
        <f t="shared" si="51"/>
        <v>0</v>
      </c>
      <c r="Q204" s="183">
        <v>0</v>
      </c>
      <c r="R204" s="183">
        <f t="shared" si="52"/>
        <v>0</v>
      </c>
      <c r="S204" s="183">
        <v>0</v>
      </c>
      <c r="T204" s="184">
        <f t="shared" si="5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5" t="s">
        <v>152</v>
      </c>
      <c r="AT204" s="185" t="s">
        <v>148</v>
      </c>
      <c r="AU204" s="185" t="s">
        <v>80</v>
      </c>
      <c r="AY204" s="18" t="s">
        <v>145</v>
      </c>
      <c r="BE204" s="186">
        <f t="shared" si="54"/>
        <v>0</v>
      </c>
      <c r="BF204" s="186">
        <f t="shared" si="55"/>
        <v>0</v>
      </c>
      <c r="BG204" s="186">
        <f t="shared" si="56"/>
        <v>0</v>
      </c>
      <c r="BH204" s="186">
        <f t="shared" si="57"/>
        <v>0</v>
      </c>
      <c r="BI204" s="186">
        <f t="shared" si="58"/>
        <v>0</v>
      </c>
      <c r="BJ204" s="18" t="s">
        <v>80</v>
      </c>
      <c r="BK204" s="186">
        <f t="shared" si="59"/>
        <v>0</v>
      </c>
      <c r="BL204" s="18" t="s">
        <v>152</v>
      </c>
      <c r="BM204" s="185" t="s">
        <v>1435</v>
      </c>
    </row>
    <row r="205" spans="1:65" s="2" customFormat="1" ht="16.5" customHeight="1">
      <c r="A205" s="35"/>
      <c r="B205" s="36"/>
      <c r="C205" s="174" t="s">
        <v>191</v>
      </c>
      <c r="D205" s="174" t="s">
        <v>148</v>
      </c>
      <c r="E205" s="175" t="s">
        <v>1751</v>
      </c>
      <c r="F205" s="176" t="s">
        <v>1709</v>
      </c>
      <c r="G205" s="177" t="s">
        <v>949</v>
      </c>
      <c r="H205" s="178">
        <v>24</v>
      </c>
      <c r="I205" s="179"/>
      <c r="J205" s="180">
        <f t="shared" si="50"/>
        <v>0</v>
      </c>
      <c r="K205" s="176" t="s">
        <v>19</v>
      </c>
      <c r="L205" s="40"/>
      <c r="M205" s="181" t="s">
        <v>19</v>
      </c>
      <c r="N205" s="182" t="s">
        <v>43</v>
      </c>
      <c r="O205" s="65"/>
      <c r="P205" s="183">
        <f t="shared" si="51"/>
        <v>0</v>
      </c>
      <c r="Q205" s="183">
        <v>0</v>
      </c>
      <c r="R205" s="183">
        <f t="shared" si="52"/>
        <v>0</v>
      </c>
      <c r="S205" s="183">
        <v>0</v>
      </c>
      <c r="T205" s="184">
        <f t="shared" si="5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5" t="s">
        <v>152</v>
      </c>
      <c r="AT205" s="185" t="s">
        <v>148</v>
      </c>
      <c r="AU205" s="185" t="s">
        <v>80</v>
      </c>
      <c r="AY205" s="18" t="s">
        <v>145</v>
      </c>
      <c r="BE205" s="186">
        <f t="shared" si="54"/>
        <v>0</v>
      </c>
      <c r="BF205" s="186">
        <f t="shared" si="55"/>
        <v>0</v>
      </c>
      <c r="BG205" s="186">
        <f t="shared" si="56"/>
        <v>0</v>
      </c>
      <c r="BH205" s="186">
        <f t="shared" si="57"/>
        <v>0</v>
      </c>
      <c r="BI205" s="186">
        <f t="shared" si="58"/>
        <v>0</v>
      </c>
      <c r="BJ205" s="18" t="s">
        <v>80</v>
      </c>
      <c r="BK205" s="186">
        <f t="shared" si="59"/>
        <v>0</v>
      </c>
      <c r="BL205" s="18" t="s">
        <v>152</v>
      </c>
      <c r="BM205" s="185" t="s">
        <v>1436</v>
      </c>
    </row>
    <row r="206" spans="1:65" s="2" customFormat="1" ht="16.5" customHeight="1">
      <c r="A206" s="35"/>
      <c r="B206" s="36"/>
      <c r="C206" s="174" t="s">
        <v>200</v>
      </c>
      <c r="D206" s="174" t="s">
        <v>148</v>
      </c>
      <c r="E206" s="175" t="s">
        <v>1752</v>
      </c>
      <c r="F206" s="176" t="s">
        <v>1711</v>
      </c>
      <c r="G206" s="177" t="s">
        <v>949</v>
      </c>
      <c r="H206" s="178">
        <v>2</v>
      </c>
      <c r="I206" s="179"/>
      <c r="J206" s="180">
        <f t="shared" si="50"/>
        <v>0</v>
      </c>
      <c r="K206" s="176" t="s">
        <v>19</v>
      </c>
      <c r="L206" s="40"/>
      <c r="M206" s="181" t="s">
        <v>19</v>
      </c>
      <c r="N206" s="182" t="s">
        <v>43</v>
      </c>
      <c r="O206" s="65"/>
      <c r="P206" s="183">
        <f t="shared" si="51"/>
        <v>0</v>
      </c>
      <c r="Q206" s="183">
        <v>0</v>
      </c>
      <c r="R206" s="183">
        <f t="shared" si="52"/>
        <v>0</v>
      </c>
      <c r="S206" s="183">
        <v>0</v>
      </c>
      <c r="T206" s="184">
        <f t="shared" si="5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5" t="s">
        <v>152</v>
      </c>
      <c r="AT206" s="185" t="s">
        <v>148</v>
      </c>
      <c r="AU206" s="185" t="s">
        <v>80</v>
      </c>
      <c r="AY206" s="18" t="s">
        <v>145</v>
      </c>
      <c r="BE206" s="186">
        <f t="shared" si="54"/>
        <v>0</v>
      </c>
      <c r="BF206" s="186">
        <f t="shared" si="55"/>
        <v>0</v>
      </c>
      <c r="BG206" s="186">
        <f t="shared" si="56"/>
        <v>0</v>
      </c>
      <c r="BH206" s="186">
        <f t="shared" si="57"/>
        <v>0</v>
      </c>
      <c r="BI206" s="186">
        <f t="shared" si="58"/>
        <v>0</v>
      </c>
      <c r="BJ206" s="18" t="s">
        <v>80</v>
      </c>
      <c r="BK206" s="186">
        <f t="shared" si="59"/>
        <v>0</v>
      </c>
      <c r="BL206" s="18" t="s">
        <v>152</v>
      </c>
      <c r="BM206" s="185" t="s">
        <v>1437</v>
      </c>
    </row>
    <row r="207" spans="1:65" s="2" customFormat="1" ht="16.5" customHeight="1">
      <c r="A207" s="35"/>
      <c r="B207" s="36"/>
      <c r="C207" s="174" t="s">
        <v>211</v>
      </c>
      <c r="D207" s="174" t="s">
        <v>148</v>
      </c>
      <c r="E207" s="175" t="s">
        <v>1753</v>
      </c>
      <c r="F207" s="176" t="s">
        <v>1713</v>
      </c>
      <c r="G207" s="177" t="s">
        <v>949</v>
      </c>
      <c r="H207" s="178">
        <v>2</v>
      </c>
      <c r="I207" s="179"/>
      <c r="J207" s="180">
        <f t="shared" si="50"/>
        <v>0</v>
      </c>
      <c r="K207" s="176" t="s">
        <v>19</v>
      </c>
      <c r="L207" s="40"/>
      <c r="M207" s="181" t="s">
        <v>19</v>
      </c>
      <c r="N207" s="182" t="s">
        <v>43</v>
      </c>
      <c r="O207" s="65"/>
      <c r="P207" s="183">
        <f t="shared" si="51"/>
        <v>0</v>
      </c>
      <c r="Q207" s="183">
        <v>0</v>
      </c>
      <c r="R207" s="183">
        <f t="shared" si="52"/>
        <v>0</v>
      </c>
      <c r="S207" s="183">
        <v>0</v>
      </c>
      <c r="T207" s="184">
        <f t="shared" si="5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5" t="s">
        <v>152</v>
      </c>
      <c r="AT207" s="185" t="s">
        <v>148</v>
      </c>
      <c r="AU207" s="185" t="s">
        <v>80</v>
      </c>
      <c r="AY207" s="18" t="s">
        <v>145</v>
      </c>
      <c r="BE207" s="186">
        <f t="shared" si="54"/>
        <v>0</v>
      </c>
      <c r="BF207" s="186">
        <f t="shared" si="55"/>
        <v>0</v>
      </c>
      <c r="BG207" s="186">
        <f t="shared" si="56"/>
        <v>0</v>
      </c>
      <c r="BH207" s="186">
        <f t="shared" si="57"/>
        <v>0</v>
      </c>
      <c r="BI207" s="186">
        <f t="shared" si="58"/>
        <v>0</v>
      </c>
      <c r="BJ207" s="18" t="s">
        <v>80</v>
      </c>
      <c r="BK207" s="186">
        <f t="shared" si="59"/>
        <v>0</v>
      </c>
      <c r="BL207" s="18" t="s">
        <v>152</v>
      </c>
      <c r="BM207" s="185" t="s">
        <v>1438</v>
      </c>
    </row>
    <row r="208" spans="1:65" s="2" customFormat="1" ht="16.5" customHeight="1">
      <c r="A208" s="35"/>
      <c r="B208" s="36"/>
      <c r="C208" s="174" t="s">
        <v>146</v>
      </c>
      <c r="D208" s="174" t="s">
        <v>148</v>
      </c>
      <c r="E208" s="175" t="s">
        <v>1754</v>
      </c>
      <c r="F208" s="176" t="s">
        <v>1715</v>
      </c>
      <c r="G208" s="177" t="s">
        <v>1716</v>
      </c>
      <c r="H208" s="178">
        <v>9</v>
      </c>
      <c r="I208" s="179"/>
      <c r="J208" s="180">
        <f t="shared" si="50"/>
        <v>0</v>
      </c>
      <c r="K208" s="176" t="s">
        <v>19</v>
      </c>
      <c r="L208" s="40"/>
      <c r="M208" s="181" t="s">
        <v>19</v>
      </c>
      <c r="N208" s="182" t="s">
        <v>43</v>
      </c>
      <c r="O208" s="65"/>
      <c r="P208" s="183">
        <f t="shared" si="51"/>
        <v>0</v>
      </c>
      <c r="Q208" s="183">
        <v>0</v>
      </c>
      <c r="R208" s="183">
        <f t="shared" si="52"/>
        <v>0</v>
      </c>
      <c r="S208" s="183">
        <v>0</v>
      </c>
      <c r="T208" s="184">
        <f t="shared" si="5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5" t="s">
        <v>152</v>
      </c>
      <c r="AT208" s="185" t="s">
        <v>148</v>
      </c>
      <c r="AU208" s="185" t="s">
        <v>80</v>
      </c>
      <c r="AY208" s="18" t="s">
        <v>145</v>
      </c>
      <c r="BE208" s="186">
        <f t="shared" si="54"/>
        <v>0</v>
      </c>
      <c r="BF208" s="186">
        <f t="shared" si="55"/>
        <v>0</v>
      </c>
      <c r="BG208" s="186">
        <f t="shared" si="56"/>
        <v>0</v>
      </c>
      <c r="BH208" s="186">
        <f t="shared" si="57"/>
        <v>0</v>
      </c>
      <c r="BI208" s="186">
        <f t="shared" si="58"/>
        <v>0</v>
      </c>
      <c r="BJ208" s="18" t="s">
        <v>80</v>
      </c>
      <c r="BK208" s="186">
        <f t="shared" si="59"/>
        <v>0</v>
      </c>
      <c r="BL208" s="18" t="s">
        <v>152</v>
      </c>
      <c r="BM208" s="185" t="s">
        <v>1439</v>
      </c>
    </row>
    <row r="209" spans="1:65" s="2" customFormat="1" ht="16.5" customHeight="1">
      <c r="A209" s="35"/>
      <c r="B209" s="36"/>
      <c r="C209" s="174" t="s">
        <v>223</v>
      </c>
      <c r="D209" s="174" t="s">
        <v>148</v>
      </c>
      <c r="E209" s="175" t="s">
        <v>1717</v>
      </c>
      <c r="F209" s="176" t="s">
        <v>1718</v>
      </c>
      <c r="G209" s="177" t="s">
        <v>949</v>
      </c>
      <c r="H209" s="178">
        <v>4</v>
      </c>
      <c r="I209" s="179"/>
      <c r="J209" s="180">
        <f t="shared" si="50"/>
        <v>0</v>
      </c>
      <c r="K209" s="176" t="s">
        <v>19</v>
      </c>
      <c r="L209" s="40"/>
      <c r="M209" s="181" t="s">
        <v>19</v>
      </c>
      <c r="N209" s="182" t="s">
        <v>43</v>
      </c>
      <c r="O209" s="65"/>
      <c r="P209" s="183">
        <f t="shared" si="51"/>
        <v>0</v>
      </c>
      <c r="Q209" s="183">
        <v>0</v>
      </c>
      <c r="R209" s="183">
        <f t="shared" si="52"/>
        <v>0</v>
      </c>
      <c r="S209" s="183">
        <v>0</v>
      </c>
      <c r="T209" s="184">
        <f t="shared" si="5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5" t="s">
        <v>152</v>
      </c>
      <c r="AT209" s="185" t="s">
        <v>148</v>
      </c>
      <c r="AU209" s="185" t="s">
        <v>80</v>
      </c>
      <c r="AY209" s="18" t="s">
        <v>145</v>
      </c>
      <c r="BE209" s="186">
        <f t="shared" si="54"/>
        <v>0</v>
      </c>
      <c r="BF209" s="186">
        <f t="shared" si="55"/>
        <v>0</v>
      </c>
      <c r="BG209" s="186">
        <f t="shared" si="56"/>
        <v>0</v>
      </c>
      <c r="BH209" s="186">
        <f t="shared" si="57"/>
        <v>0</v>
      </c>
      <c r="BI209" s="186">
        <f t="shared" si="58"/>
        <v>0</v>
      </c>
      <c r="BJ209" s="18" t="s">
        <v>80</v>
      </c>
      <c r="BK209" s="186">
        <f t="shared" si="59"/>
        <v>0</v>
      </c>
      <c r="BL209" s="18" t="s">
        <v>152</v>
      </c>
      <c r="BM209" s="185" t="s">
        <v>1440</v>
      </c>
    </row>
    <row r="210" spans="1:65" s="2" customFormat="1" ht="16.5" customHeight="1">
      <c r="A210" s="35"/>
      <c r="B210" s="36"/>
      <c r="C210" s="174" t="s">
        <v>230</v>
      </c>
      <c r="D210" s="174" t="s">
        <v>148</v>
      </c>
      <c r="E210" s="175" t="s">
        <v>1663</v>
      </c>
      <c r="F210" s="176" t="s">
        <v>1664</v>
      </c>
      <c r="G210" s="177" t="s">
        <v>233</v>
      </c>
      <c r="H210" s="178">
        <v>120</v>
      </c>
      <c r="I210" s="179"/>
      <c r="J210" s="180">
        <f t="shared" si="50"/>
        <v>0</v>
      </c>
      <c r="K210" s="176" t="s">
        <v>19</v>
      </c>
      <c r="L210" s="40"/>
      <c r="M210" s="181" t="s">
        <v>19</v>
      </c>
      <c r="N210" s="182" t="s">
        <v>43</v>
      </c>
      <c r="O210" s="65"/>
      <c r="P210" s="183">
        <f t="shared" si="51"/>
        <v>0</v>
      </c>
      <c r="Q210" s="183">
        <v>0</v>
      </c>
      <c r="R210" s="183">
        <f t="shared" si="52"/>
        <v>0</v>
      </c>
      <c r="S210" s="183">
        <v>0</v>
      </c>
      <c r="T210" s="184">
        <f t="shared" si="5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5" t="s">
        <v>152</v>
      </c>
      <c r="AT210" s="185" t="s">
        <v>148</v>
      </c>
      <c r="AU210" s="185" t="s">
        <v>80</v>
      </c>
      <c r="AY210" s="18" t="s">
        <v>145</v>
      </c>
      <c r="BE210" s="186">
        <f t="shared" si="54"/>
        <v>0</v>
      </c>
      <c r="BF210" s="186">
        <f t="shared" si="55"/>
        <v>0</v>
      </c>
      <c r="BG210" s="186">
        <f t="shared" si="56"/>
        <v>0</v>
      </c>
      <c r="BH210" s="186">
        <f t="shared" si="57"/>
        <v>0</v>
      </c>
      <c r="BI210" s="186">
        <f t="shared" si="58"/>
        <v>0</v>
      </c>
      <c r="BJ210" s="18" t="s">
        <v>80</v>
      </c>
      <c r="BK210" s="186">
        <f t="shared" si="59"/>
        <v>0</v>
      </c>
      <c r="BL210" s="18" t="s">
        <v>152</v>
      </c>
      <c r="BM210" s="185" t="s">
        <v>1445</v>
      </c>
    </row>
    <row r="211" spans="1:65" s="2" customFormat="1" ht="16.5" customHeight="1">
      <c r="A211" s="35"/>
      <c r="B211" s="36"/>
      <c r="C211" s="174" t="s">
        <v>238</v>
      </c>
      <c r="D211" s="174" t="s">
        <v>148</v>
      </c>
      <c r="E211" s="175" t="s">
        <v>1755</v>
      </c>
      <c r="F211" s="176" t="s">
        <v>1756</v>
      </c>
      <c r="G211" s="177" t="s">
        <v>233</v>
      </c>
      <c r="H211" s="178">
        <v>70</v>
      </c>
      <c r="I211" s="179"/>
      <c r="J211" s="180">
        <f t="shared" si="50"/>
        <v>0</v>
      </c>
      <c r="K211" s="176" t="s">
        <v>19</v>
      </c>
      <c r="L211" s="40"/>
      <c r="M211" s="181" t="s">
        <v>19</v>
      </c>
      <c r="N211" s="182" t="s">
        <v>43</v>
      </c>
      <c r="O211" s="65"/>
      <c r="P211" s="183">
        <f t="shared" si="51"/>
        <v>0</v>
      </c>
      <c r="Q211" s="183">
        <v>0</v>
      </c>
      <c r="R211" s="183">
        <f t="shared" si="52"/>
        <v>0</v>
      </c>
      <c r="S211" s="183">
        <v>0</v>
      </c>
      <c r="T211" s="184">
        <f t="shared" si="5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5" t="s">
        <v>152</v>
      </c>
      <c r="AT211" s="185" t="s">
        <v>148</v>
      </c>
      <c r="AU211" s="185" t="s">
        <v>80</v>
      </c>
      <c r="AY211" s="18" t="s">
        <v>145</v>
      </c>
      <c r="BE211" s="186">
        <f t="shared" si="54"/>
        <v>0</v>
      </c>
      <c r="BF211" s="186">
        <f t="shared" si="55"/>
        <v>0</v>
      </c>
      <c r="BG211" s="186">
        <f t="shared" si="56"/>
        <v>0</v>
      </c>
      <c r="BH211" s="186">
        <f t="shared" si="57"/>
        <v>0</v>
      </c>
      <c r="BI211" s="186">
        <f t="shared" si="58"/>
        <v>0</v>
      </c>
      <c r="BJ211" s="18" t="s">
        <v>80</v>
      </c>
      <c r="BK211" s="186">
        <f t="shared" si="59"/>
        <v>0</v>
      </c>
      <c r="BL211" s="18" t="s">
        <v>152</v>
      </c>
      <c r="BM211" s="185" t="s">
        <v>1448</v>
      </c>
    </row>
    <row r="212" spans="1:65" s="2" customFormat="1" ht="16.5" customHeight="1">
      <c r="A212" s="35"/>
      <c r="B212" s="36"/>
      <c r="C212" s="174" t="s">
        <v>248</v>
      </c>
      <c r="D212" s="174" t="s">
        <v>148</v>
      </c>
      <c r="E212" s="175" t="s">
        <v>1757</v>
      </c>
      <c r="F212" s="176" t="s">
        <v>1758</v>
      </c>
      <c r="G212" s="177" t="s">
        <v>233</v>
      </c>
      <c r="H212" s="178">
        <v>120</v>
      </c>
      <c r="I212" s="179"/>
      <c r="J212" s="180">
        <f t="shared" si="50"/>
        <v>0</v>
      </c>
      <c r="K212" s="176" t="s">
        <v>19</v>
      </c>
      <c r="L212" s="40"/>
      <c r="M212" s="181" t="s">
        <v>19</v>
      </c>
      <c r="N212" s="182" t="s">
        <v>43</v>
      </c>
      <c r="O212" s="65"/>
      <c r="P212" s="183">
        <f t="shared" si="51"/>
        <v>0</v>
      </c>
      <c r="Q212" s="183">
        <v>0</v>
      </c>
      <c r="R212" s="183">
        <f t="shared" si="52"/>
        <v>0</v>
      </c>
      <c r="S212" s="183">
        <v>0</v>
      </c>
      <c r="T212" s="184">
        <f t="shared" si="5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5" t="s">
        <v>152</v>
      </c>
      <c r="AT212" s="185" t="s">
        <v>148</v>
      </c>
      <c r="AU212" s="185" t="s">
        <v>80</v>
      </c>
      <c r="AY212" s="18" t="s">
        <v>145</v>
      </c>
      <c r="BE212" s="186">
        <f t="shared" si="54"/>
        <v>0</v>
      </c>
      <c r="BF212" s="186">
        <f t="shared" si="55"/>
        <v>0</v>
      </c>
      <c r="BG212" s="186">
        <f t="shared" si="56"/>
        <v>0</v>
      </c>
      <c r="BH212" s="186">
        <f t="shared" si="57"/>
        <v>0</v>
      </c>
      <c r="BI212" s="186">
        <f t="shared" si="58"/>
        <v>0</v>
      </c>
      <c r="BJ212" s="18" t="s">
        <v>80</v>
      </c>
      <c r="BK212" s="186">
        <f t="shared" si="59"/>
        <v>0</v>
      </c>
      <c r="BL212" s="18" t="s">
        <v>152</v>
      </c>
      <c r="BM212" s="185" t="s">
        <v>1451</v>
      </c>
    </row>
    <row r="213" spans="1:65" s="2" customFormat="1" ht="16.5" customHeight="1">
      <c r="A213" s="35"/>
      <c r="B213" s="36"/>
      <c r="C213" s="174" t="s">
        <v>254</v>
      </c>
      <c r="D213" s="174" t="s">
        <v>148</v>
      </c>
      <c r="E213" s="175" t="s">
        <v>1759</v>
      </c>
      <c r="F213" s="176" t="s">
        <v>1760</v>
      </c>
      <c r="G213" s="177" t="s">
        <v>233</v>
      </c>
      <c r="H213" s="178">
        <v>2040</v>
      </c>
      <c r="I213" s="179"/>
      <c r="J213" s="180">
        <f t="shared" si="50"/>
        <v>0</v>
      </c>
      <c r="K213" s="176" t="s">
        <v>19</v>
      </c>
      <c r="L213" s="40"/>
      <c r="M213" s="181" t="s">
        <v>19</v>
      </c>
      <c r="N213" s="182" t="s">
        <v>43</v>
      </c>
      <c r="O213" s="65"/>
      <c r="P213" s="183">
        <f t="shared" si="51"/>
        <v>0</v>
      </c>
      <c r="Q213" s="183">
        <v>0</v>
      </c>
      <c r="R213" s="183">
        <f t="shared" si="52"/>
        <v>0</v>
      </c>
      <c r="S213" s="183">
        <v>0</v>
      </c>
      <c r="T213" s="184">
        <f t="shared" si="5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5" t="s">
        <v>152</v>
      </c>
      <c r="AT213" s="185" t="s">
        <v>148</v>
      </c>
      <c r="AU213" s="185" t="s">
        <v>80</v>
      </c>
      <c r="AY213" s="18" t="s">
        <v>145</v>
      </c>
      <c r="BE213" s="186">
        <f t="shared" si="54"/>
        <v>0</v>
      </c>
      <c r="BF213" s="186">
        <f t="shared" si="55"/>
        <v>0</v>
      </c>
      <c r="BG213" s="186">
        <f t="shared" si="56"/>
        <v>0</v>
      </c>
      <c r="BH213" s="186">
        <f t="shared" si="57"/>
        <v>0</v>
      </c>
      <c r="BI213" s="186">
        <f t="shared" si="58"/>
        <v>0</v>
      </c>
      <c r="BJ213" s="18" t="s">
        <v>80</v>
      </c>
      <c r="BK213" s="186">
        <f t="shared" si="59"/>
        <v>0</v>
      </c>
      <c r="BL213" s="18" t="s">
        <v>152</v>
      </c>
      <c r="BM213" s="185" t="s">
        <v>1454</v>
      </c>
    </row>
    <row r="214" spans="1:65" s="2" customFormat="1" ht="16.5" customHeight="1">
      <c r="A214" s="35"/>
      <c r="B214" s="36"/>
      <c r="C214" s="174" t="s">
        <v>8</v>
      </c>
      <c r="D214" s="174" t="s">
        <v>148</v>
      </c>
      <c r="E214" s="175" t="s">
        <v>1761</v>
      </c>
      <c r="F214" s="176" t="s">
        <v>1762</v>
      </c>
      <c r="G214" s="177" t="s">
        <v>233</v>
      </c>
      <c r="H214" s="178">
        <v>210</v>
      </c>
      <c r="I214" s="179"/>
      <c r="J214" s="180">
        <f t="shared" si="50"/>
        <v>0</v>
      </c>
      <c r="K214" s="176" t="s">
        <v>19</v>
      </c>
      <c r="L214" s="40"/>
      <c r="M214" s="181" t="s">
        <v>19</v>
      </c>
      <c r="N214" s="182" t="s">
        <v>43</v>
      </c>
      <c r="O214" s="65"/>
      <c r="P214" s="183">
        <f t="shared" si="51"/>
        <v>0</v>
      </c>
      <c r="Q214" s="183">
        <v>0</v>
      </c>
      <c r="R214" s="183">
        <f t="shared" si="52"/>
        <v>0</v>
      </c>
      <c r="S214" s="183">
        <v>0</v>
      </c>
      <c r="T214" s="184">
        <f t="shared" si="5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5" t="s">
        <v>152</v>
      </c>
      <c r="AT214" s="185" t="s">
        <v>148</v>
      </c>
      <c r="AU214" s="185" t="s">
        <v>80</v>
      </c>
      <c r="AY214" s="18" t="s">
        <v>145</v>
      </c>
      <c r="BE214" s="186">
        <f t="shared" si="54"/>
        <v>0</v>
      </c>
      <c r="BF214" s="186">
        <f t="shared" si="55"/>
        <v>0</v>
      </c>
      <c r="BG214" s="186">
        <f t="shared" si="56"/>
        <v>0</v>
      </c>
      <c r="BH214" s="186">
        <f t="shared" si="57"/>
        <v>0</v>
      </c>
      <c r="BI214" s="186">
        <f t="shared" si="58"/>
        <v>0</v>
      </c>
      <c r="BJ214" s="18" t="s">
        <v>80</v>
      </c>
      <c r="BK214" s="186">
        <f t="shared" si="59"/>
        <v>0</v>
      </c>
      <c r="BL214" s="18" t="s">
        <v>152</v>
      </c>
      <c r="BM214" s="185" t="s">
        <v>1455</v>
      </c>
    </row>
    <row r="215" spans="1:65" s="2" customFormat="1" ht="16.5" customHeight="1">
      <c r="A215" s="35"/>
      <c r="B215" s="36"/>
      <c r="C215" s="174" t="s">
        <v>265</v>
      </c>
      <c r="D215" s="174" t="s">
        <v>148</v>
      </c>
      <c r="E215" s="175" t="s">
        <v>1669</v>
      </c>
      <c r="F215" s="176" t="s">
        <v>1670</v>
      </c>
      <c r="G215" s="177" t="s">
        <v>233</v>
      </c>
      <c r="H215" s="178">
        <v>340</v>
      </c>
      <c r="I215" s="179"/>
      <c r="J215" s="180">
        <f t="shared" si="50"/>
        <v>0</v>
      </c>
      <c r="K215" s="176" t="s">
        <v>19</v>
      </c>
      <c r="L215" s="40"/>
      <c r="M215" s="181" t="s">
        <v>19</v>
      </c>
      <c r="N215" s="182" t="s">
        <v>43</v>
      </c>
      <c r="O215" s="65"/>
      <c r="P215" s="183">
        <f t="shared" si="51"/>
        <v>0</v>
      </c>
      <c r="Q215" s="183">
        <v>0</v>
      </c>
      <c r="R215" s="183">
        <f t="shared" si="52"/>
        <v>0</v>
      </c>
      <c r="S215" s="183">
        <v>0</v>
      </c>
      <c r="T215" s="184">
        <f t="shared" si="5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5" t="s">
        <v>152</v>
      </c>
      <c r="AT215" s="185" t="s">
        <v>148</v>
      </c>
      <c r="AU215" s="185" t="s">
        <v>80</v>
      </c>
      <c r="AY215" s="18" t="s">
        <v>145</v>
      </c>
      <c r="BE215" s="186">
        <f t="shared" si="54"/>
        <v>0</v>
      </c>
      <c r="BF215" s="186">
        <f t="shared" si="55"/>
        <v>0</v>
      </c>
      <c r="BG215" s="186">
        <f t="shared" si="56"/>
        <v>0</v>
      </c>
      <c r="BH215" s="186">
        <f t="shared" si="57"/>
        <v>0</v>
      </c>
      <c r="BI215" s="186">
        <f t="shared" si="58"/>
        <v>0</v>
      </c>
      <c r="BJ215" s="18" t="s">
        <v>80</v>
      </c>
      <c r="BK215" s="186">
        <f t="shared" si="59"/>
        <v>0</v>
      </c>
      <c r="BL215" s="18" t="s">
        <v>152</v>
      </c>
      <c r="BM215" s="185" t="s">
        <v>1460</v>
      </c>
    </row>
    <row r="216" spans="1:65" s="2" customFormat="1" ht="16.5" customHeight="1">
      <c r="A216" s="35"/>
      <c r="B216" s="36"/>
      <c r="C216" s="174" t="s">
        <v>271</v>
      </c>
      <c r="D216" s="174" t="s">
        <v>148</v>
      </c>
      <c r="E216" s="175" t="s">
        <v>1763</v>
      </c>
      <c r="F216" s="176" t="s">
        <v>1764</v>
      </c>
      <c r="G216" s="177" t="s">
        <v>233</v>
      </c>
      <c r="H216" s="178">
        <v>210</v>
      </c>
      <c r="I216" s="179"/>
      <c r="J216" s="180">
        <f t="shared" si="50"/>
        <v>0</v>
      </c>
      <c r="K216" s="176" t="s">
        <v>19</v>
      </c>
      <c r="L216" s="40"/>
      <c r="M216" s="181" t="s">
        <v>19</v>
      </c>
      <c r="N216" s="182" t="s">
        <v>43</v>
      </c>
      <c r="O216" s="65"/>
      <c r="P216" s="183">
        <f t="shared" si="51"/>
        <v>0</v>
      </c>
      <c r="Q216" s="183">
        <v>0</v>
      </c>
      <c r="R216" s="183">
        <f t="shared" si="52"/>
        <v>0</v>
      </c>
      <c r="S216" s="183">
        <v>0</v>
      </c>
      <c r="T216" s="184">
        <f t="shared" si="5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5" t="s">
        <v>152</v>
      </c>
      <c r="AT216" s="185" t="s">
        <v>148</v>
      </c>
      <c r="AU216" s="185" t="s">
        <v>80</v>
      </c>
      <c r="AY216" s="18" t="s">
        <v>145</v>
      </c>
      <c r="BE216" s="186">
        <f t="shared" si="54"/>
        <v>0</v>
      </c>
      <c r="BF216" s="186">
        <f t="shared" si="55"/>
        <v>0</v>
      </c>
      <c r="BG216" s="186">
        <f t="shared" si="56"/>
        <v>0</v>
      </c>
      <c r="BH216" s="186">
        <f t="shared" si="57"/>
        <v>0</v>
      </c>
      <c r="BI216" s="186">
        <f t="shared" si="58"/>
        <v>0</v>
      </c>
      <c r="BJ216" s="18" t="s">
        <v>80</v>
      </c>
      <c r="BK216" s="186">
        <f t="shared" si="59"/>
        <v>0</v>
      </c>
      <c r="BL216" s="18" t="s">
        <v>152</v>
      </c>
      <c r="BM216" s="185" t="s">
        <v>1461</v>
      </c>
    </row>
    <row r="217" spans="1:65" s="2" customFormat="1" ht="16.5" customHeight="1">
      <c r="A217" s="35"/>
      <c r="B217" s="36"/>
      <c r="C217" s="174" t="s">
        <v>281</v>
      </c>
      <c r="D217" s="174" t="s">
        <v>148</v>
      </c>
      <c r="E217" s="175" t="s">
        <v>1671</v>
      </c>
      <c r="F217" s="176" t="s">
        <v>1672</v>
      </c>
      <c r="G217" s="177" t="s">
        <v>233</v>
      </c>
      <c r="H217" s="178">
        <v>210</v>
      </c>
      <c r="I217" s="179"/>
      <c r="J217" s="180">
        <f t="shared" si="50"/>
        <v>0</v>
      </c>
      <c r="K217" s="176" t="s">
        <v>19</v>
      </c>
      <c r="L217" s="40"/>
      <c r="M217" s="181" t="s">
        <v>19</v>
      </c>
      <c r="N217" s="182" t="s">
        <v>43</v>
      </c>
      <c r="O217" s="65"/>
      <c r="P217" s="183">
        <f t="shared" si="51"/>
        <v>0</v>
      </c>
      <c r="Q217" s="183">
        <v>0</v>
      </c>
      <c r="R217" s="183">
        <f t="shared" si="52"/>
        <v>0</v>
      </c>
      <c r="S217" s="183">
        <v>0</v>
      </c>
      <c r="T217" s="184">
        <f t="shared" si="5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5" t="s">
        <v>152</v>
      </c>
      <c r="AT217" s="185" t="s">
        <v>148</v>
      </c>
      <c r="AU217" s="185" t="s">
        <v>80</v>
      </c>
      <c r="AY217" s="18" t="s">
        <v>145</v>
      </c>
      <c r="BE217" s="186">
        <f t="shared" si="54"/>
        <v>0</v>
      </c>
      <c r="BF217" s="186">
        <f t="shared" si="55"/>
        <v>0</v>
      </c>
      <c r="BG217" s="186">
        <f t="shared" si="56"/>
        <v>0</v>
      </c>
      <c r="BH217" s="186">
        <f t="shared" si="57"/>
        <v>0</v>
      </c>
      <c r="BI217" s="186">
        <f t="shared" si="58"/>
        <v>0</v>
      </c>
      <c r="BJ217" s="18" t="s">
        <v>80</v>
      </c>
      <c r="BK217" s="186">
        <f t="shared" si="59"/>
        <v>0</v>
      </c>
      <c r="BL217" s="18" t="s">
        <v>152</v>
      </c>
      <c r="BM217" s="185" t="s">
        <v>1462</v>
      </c>
    </row>
    <row r="218" spans="1:65" s="2" customFormat="1" ht="16.5" customHeight="1">
      <c r="A218" s="35"/>
      <c r="B218" s="36"/>
      <c r="C218" s="174" t="s">
        <v>292</v>
      </c>
      <c r="D218" s="174" t="s">
        <v>148</v>
      </c>
      <c r="E218" s="175" t="s">
        <v>1765</v>
      </c>
      <c r="F218" s="176" t="s">
        <v>1766</v>
      </c>
      <c r="G218" s="177" t="s">
        <v>233</v>
      </c>
      <c r="H218" s="178">
        <v>145</v>
      </c>
      <c r="I218" s="179"/>
      <c r="J218" s="180">
        <f t="shared" si="50"/>
        <v>0</v>
      </c>
      <c r="K218" s="176" t="s">
        <v>19</v>
      </c>
      <c r="L218" s="40"/>
      <c r="M218" s="181" t="s">
        <v>19</v>
      </c>
      <c r="N218" s="182" t="s">
        <v>43</v>
      </c>
      <c r="O218" s="65"/>
      <c r="P218" s="183">
        <f t="shared" si="51"/>
        <v>0</v>
      </c>
      <c r="Q218" s="183">
        <v>0</v>
      </c>
      <c r="R218" s="183">
        <f t="shared" si="52"/>
        <v>0</v>
      </c>
      <c r="S218" s="183">
        <v>0</v>
      </c>
      <c r="T218" s="184">
        <f t="shared" si="5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5" t="s">
        <v>152</v>
      </c>
      <c r="AT218" s="185" t="s">
        <v>148</v>
      </c>
      <c r="AU218" s="185" t="s">
        <v>80</v>
      </c>
      <c r="AY218" s="18" t="s">
        <v>145</v>
      </c>
      <c r="BE218" s="186">
        <f t="shared" si="54"/>
        <v>0</v>
      </c>
      <c r="BF218" s="186">
        <f t="shared" si="55"/>
        <v>0</v>
      </c>
      <c r="BG218" s="186">
        <f t="shared" si="56"/>
        <v>0</v>
      </c>
      <c r="BH218" s="186">
        <f t="shared" si="57"/>
        <v>0</v>
      </c>
      <c r="BI218" s="186">
        <f t="shared" si="58"/>
        <v>0</v>
      </c>
      <c r="BJ218" s="18" t="s">
        <v>80</v>
      </c>
      <c r="BK218" s="186">
        <f t="shared" si="59"/>
        <v>0</v>
      </c>
      <c r="BL218" s="18" t="s">
        <v>152</v>
      </c>
      <c r="BM218" s="185" t="s">
        <v>1463</v>
      </c>
    </row>
    <row r="219" spans="1:65" s="2" customFormat="1" ht="16.5" customHeight="1">
      <c r="A219" s="35"/>
      <c r="B219" s="36"/>
      <c r="C219" s="174" t="s">
        <v>299</v>
      </c>
      <c r="D219" s="174" t="s">
        <v>148</v>
      </c>
      <c r="E219" s="175" t="s">
        <v>1673</v>
      </c>
      <c r="F219" s="176" t="s">
        <v>1619</v>
      </c>
      <c r="G219" s="177" t="s">
        <v>949</v>
      </c>
      <c r="H219" s="178">
        <v>142</v>
      </c>
      <c r="I219" s="179"/>
      <c r="J219" s="180">
        <f t="shared" si="50"/>
        <v>0</v>
      </c>
      <c r="K219" s="176" t="s">
        <v>19</v>
      </c>
      <c r="L219" s="40"/>
      <c r="M219" s="181" t="s">
        <v>19</v>
      </c>
      <c r="N219" s="182" t="s">
        <v>43</v>
      </c>
      <c r="O219" s="65"/>
      <c r="P219" s="183">
        <f t="shared" si="51"/>
        <v>0</v>
      </c>
      <c r="Q219" s="183">
        <v>0</v>
      </c>
      <c r="R219" s="183">
        <f t="shared" si="52"/>
        <v>0</v>
      </c>
      <c r="S219" s="183">
        <v>0</v>
      </c>
      <c r="T219" s="184">
        <f t="shared" si="5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5" t="s">
        <v>152</v>
      </c>
      <c r="AT219" s="185" t="s">
        <v>148</v>
      </c>
      <c r="AU219" s="185" t="s">
        <v>80</v>
      </c>
      <c r="AY219" s="18" t="s">
        <v>145</v>
      </c>
      <c r="BE219" s="186">
        <f t="shared" si="54"/>
        <v>0</v>
      </c>
      <c r="BF219" s="186">
        <f t="shared" si="55"/>
        <v>0</v>
      </c>
      <c r="BG219" s="186">
        <f t="shared" si="56"/>
        <v>0</v>
      </c>
      <c r="BH219" s="186">
        <f t="shared" si="57"/>
        <v>0</v>
      </c>
      <c r="BI219" s="186">
        <f t="shared" si="58"/>
        <v>0</v>
      </c>
      <c r="BJ219" s="18" t="s">
        <v>80</v>
      </c>
      <c r="BK219" s="186">
        <f t="shared" si="59"/>
        <v>0</v>
      </c>
      <c r="BL219" s="18" t="s">
        <v>152</v>
      </c>
      <c r="BM219" s="185" t="s">
        <v>1464</v>
      </c>
    </row>
    <row r="220" spans="1:65" s="2" customFormat="1" ht="16.5" customHeight="1">
      <c r="A220" s="35"/>
      <c r="B220" s="36"/>
      <c r="C220" s="174" t="s">
        <v>7</v>
      </c>
      <c r="D220" s="174" t="s">
        <v>148</v>
      </c>
      <c r="E220" s="175" t="s">
        <v>1674</v>
      </c>
      <c r="F220" s="176" t="s">
        <v>1621</v>
      </c>
      <c r="G220" s="177" t="s">
        <v>949</v>
      </c>
      <c r="H220" s="178">
        <v>85</v>
      </c>
      <c r="I220" s="179"/>
      <c r="J220" s="180">
        <f t="shared" si="50"/>
        <v>0</v>
      </c>
      <c r="K220" s="176" t="s">
        <v>19</v>
      </c>
      <c r="L220" s="40"/>
      <c r="M220" s="181" t="s">
        <v>19</v>
      </c>
      <c r="N220" s="182" t="s">
        <v>43</v>
      </c>
      <c r="O220" s="65"/>
      <c r="P220" s="183">
        <f t="shared" si="51"/>
        <v>0</v>
      </c>
      <c r="Q220" s="183">
        <v>0</v>
      </c>
      <c r="R220" s="183">
        <f t="shared" si="52"/>
        <v>0</v>
      </c>
      <c r="S220" s="183">
        <v>0</v>
      </c>
      <c r="T220" s="184">
        <f t="shared" si="5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5" t="s">
        <v>152</v>
      </c>
      <c r="AT220" s="185" t="s">
        <v>148</v>
      </c>
      <c r="AU220" s="185" t="s">
        <v>80</v>
      </c>
      <c r="AY220" s="18" t="s">
        <v>145</v>
      </c>
      <c r="BE220" s="186">
        <f t="shared" si="54"/>
        <v>0</v>
      </c>
      <c r="BF220" s="186">
        <f t="shared" si="55"/>
        <v>0</v>
      </c>
      <c r="BG220" s="186">
        <f t="shared" si="56"/>
        <v>0</v>
      </c>
      <c r="BH220" s="186">
        <f t="shared" si="57"/>
        <v>0</v>
      </c>
      <c r="BI220" s="186">
        <f t="shared" si="58"/>
        <v>0</v>
      </c>
      <c r="BJ220" s="18" t="s">
        <v>80</v>
      </c>
      <c r="BK220" s="186">
        <f t="shared" si="59"/>
        <v>0</v>
      </c>
      <c r="BL220" s="18" t="s">
        <v>152</v>
      </c>
      <c r="BM220" s="185" t="s">
        <v>655</v>
      </c>
    </row>
    <row r="221" spans="1:65" s="2" customFormat="1" ht="16.5" customHeight="1">
      <c r="A221" s="35"/>
      <c r="B221" s="36"/>
      <c r="C221" s="174" t="s">
        <v>315</v>
      </c>
      <c r="D221" s="174" t="s">
        <v>148</v>
      </c>
      <c r="E221" s="175" t="s">
        <v>1675</v>
      </c>
      <c r="F221" s="176" t="s">
        <v>1623</v>
      </c>
      <c r="G221" s="177" t="s">
        <v>949</v>
      </c>
      <c r="H221" s="178">
        <v>18</v>
      </c>
      <c r="I221" s="179"/>
      <c r="J221" s="180">
        <f t="shared" si="50"/>
        <v>0</v>
      </c>
      <c r="K221" s="176" t="s">
        <v>19</v>
      </c>
      <c r="L221" s="40"/>
      <c r="M221" s="181" t="s">
        <v>19</v>
      </c>
      <c r="N221" s="182" t="s">
        <v>43</v>
      </c>
      <c r="O221" s="65"/>
      <c r="P221" s="183">
        <f t="shared" si="51"/>
        <v>0</v>
      </c>
      <c r="Q221" s="183">
        <v>0</v>
      </c>
      <c r="R221" s="183">
        <f t="shared" si="52"/>
        <v>0</v>
      </c>
      <c r="S221" s="183">
        <v>0</v>
      </c>
      <c r="T221" s="184">
        <f t="shared" si="5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5" t="s">
        <v>152</v>
      </c>
      <c r="AT221" s="185" t="s">
        <v>148</v>
      </c>
      <c r="AU221" s="185" t="s">
        <v>80</v>
      </c>
      <c r="AY221" s="18" t="s">
        <v>145</v>
      </c>
      <c r="BE221" s="186">
        <f t="shared" si="54"/>
        <v>0</v>
      </c>
      <c r="BF221" s="186">
        <f t="shared" si="55"/>
        <v>0</v>
      </c>
      <c r="BG221" s="186">
        <f t="shared" si="56"/>
        <v>0</v>
      </c>
      <c r="BH221" s="186">
        <f t="shared" si="57"/>
        <v>0</v>
      </c>
      <c r="BI221" s="186">
        <f t="shared" si="58"/>
        <v>0</v>
      </c>
      <c r="BJ221" s="18" t="s">
        <v>80</v>
      </c>
      <c r="BK221" s="186">
        <f t="shared" si="59"/>
        <v>0</v>
      </c>
      <c r="BL221" s="18" t="s">
        <v>152</v>
      </c>
      <c r="BM221" s="185" t="s">
        <v>1465</v>
      </c>
    </row>
    <row r="222" spans="1:65" s="2" customFormat="1" ht="16.5" customHeight="1">
      <c r="A222" s="35"/>
      <c r="B222" s="36"/>
      <c r="C222" s="174" t="s">
        <v>323</v>
      </c>
      <c r="D222" s="174" t="s">
        <v>148</v>
      </c>
      <c r="E222" s="175" t="s">
        <v>1767</v>
      </c>
      <c r="F222" s="176" t="s">
        <v>1732</v>
      </c>
      <c r="G222" s="177" t="s">
        <v>949</v>
      </c>
      <c r="H222" s="178">
        <v>5</v>
      </c>
      <c r="I222" s="179"/>
      <c r="J222" s="180">
        <f t="shared" si="50"/>
        <v>0</v>
      </c>
      <c r="K222" s="176" t="s">
        <v>19</v>
      </c>
      <c r="L222" s="40"/>
      <c r="M222" s="181" t="s">
        <v>19</v>
      </c>
      <c r="N222" s="182" t="s">
        <v>43</v>
      </c>
      <c r="O222" s="65"/>
      <c r="P222" s="183">
        <f t="shared" si="51"/>
        <v>0</v>
      </c>
      <c r="Q222" s="183">
        <v>0</v>
      </c>
      <c r="R222" s="183">
        <f t="shared" si="52"/>
        <v>0</v>
      </c>
      <c r="S222" s="183">
        <v>0</v>
      </c>
      <c r="T222" s="184">
        <f t="shared" si="5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5" t="s">
        <v>152</v>
      </c>
      <c r="AT222" s="185" t="s">
        <v>148</v>
      </c>
      <c r="AU222" s="185" t="s">
        <v>80</v>
      </c>
      <c r="AY222" s="18" t="s">
        <v>145</v>
      </c>
      <c r="BE222" s="186">
        <f t="shared" si="54"/>
        <v>0</v>
      </c>
      <c r="BF222" s="186">
        <f t="shared" si="55"/>
        <v>0</v>
      </c>
      <c r="BG222" s="186">
        <f t="shared" si="56"/>
        <v>0</v>
      </c>
      <c r="BH222" s="186">
        <f t="shared" si="57"/>
        <v>0</v>
      </c>
      <c r="BI222" s="186">
        <f t="shared" si="58"/>
        <v>0</v>
      </c>
      <c r="BJ222" s="18" t="s">
        <v>80</v>
      </c>
      <c r="BK222" s="186">
        <f t="shared" si="59"/>
        <v>0</v>
      </c>
      <c r="BL222" s="18" t="s">
        <v>152</v>
      </c>
      <c r="BM222" s="185" t="s">
        <v>1466</v>
      </c>
    </row>
    <row r="223" spans="1:65" s="2" customFormat="1" ht="16.5" customHeight="1">
      <c r="A223" s="35"/>
      <c r="B223" s="36"/>
      <c r="C223" s="174" t="s">
        <v>330</v>
      </c>
      <c r="D223" s="174" t="s">
        <v>148</v>
      </c>
      <c r="E223" s="175" t="s">
        <v>1677</v>
      </c>
      <c r="F223" s="176" t="s">
        <v>1627</v>
      </c>
      <c r="G223" s="177" t="s">
        <v>949</v>
      </c>
      <c r="H223" s="178">
        <v>450</v>
      </c>
      <c r="I223" s="179"/>
      <c r="J223" s="180">
        <f t="shared" si="50"/>
        <v>0</v>
      </c>
      <c r="K223" s="176" t="s">
        <v>19</v>
      </c>
      <c r="L223" s="40"/>
      <c r="M223" s="181" t="s">
        <v>19</v>
      </c>
      <c r="N223" s="182" t="s">
        <v>43</v>
      </c>
      <c r="O223" s="65"/>
      <c r="P223" s="183">
        <f t="shared" si="51"/>
        <v>0</v>
      </c>
      <c r="Q223" s="183">
        <v>0</v>
      </c>
      <c r="R223" s="183">
        <f t="shared" si="52"/>
        <v>0</v>
      </c>
      <c r="S223" s="183">
        <v>0</v>
      </c>
      <c r="T223" s="184">
        <f t="shared" si="5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5" t="s">
        <v>152</v>
      </c>
      <c r="AT223" s="185" t="s">
        <v>148</v>
      </c>
      <c r="AU223" s="185" t="s">
        <v>80</v>
      </c>
      <c r="AY223" s="18" t="s">
        <v>145</v>
      </c>
      <c r="BE223" s="186">
        <f t="shared" si="54"/>
        <v>0</v>
      </c>
      <c r="BF223" s="186">
        <f t="shared" si="55"/>
        <v>0</v>
      </c>
      <c r="BG223" s="186">
        <f t="shared" si="56"/>
        <v>0</v>
      </c>
      <c r="BH223" s="186">
        <f t="shared" si="57"/>
        <v>0</v>
      </c>
      <c r="BI223" s="186">
        <f t="shared" si="58"/>
        <v>0</v>
      </c>
      <c r="BJ223" s="18" t="s">
        <v>80</v>
      </c>
      <c r="BK223" s="186">
        <f t="shared" si="59"/>
        <v>0</v>
      </c>
      <c r="BL223" s="18" t="s">
        <v>152</v>
      </c>
      <c r="BM223" s="185" t="s">
        <v>1467</v>
      </c>
    </row>
    <row r="224" spans="1:65" s="2" customFormat="1" ht="16.5" customHeight="1">
      <c r="A224" s="35"/>
      <c r="B224" s="36"/>
      <c r="C224" s="174" t="s">
        <v>336</v>
      </c>
      <c r="D224" s="174" t="s">
        <v>148</v>
      </c>
      <c r="E224" s="175" t="s">
        <v>1678</v>
      </c>
      <c r="F224" s="176" t="s">
        <v>1631</v>
      </c>
      <c r="G224" s="177" t="s">
        <v>949</v>
      </c>
      <c r="H224" s="178">
        <v>6</v>
      </c>
      <c r="I224" s="179"/>
      <c r="J224" s="180">
        <f t="shared" si="50"/>
        <v>0</v>
      </c>
      <c r="K224" s="176" t="s">
        <v>19</v>
      </c>
      <c r="L224" s="40"/>
      <c r="M224" s="181" t="s">
        <v>19</v>
      </c>
      <c r="N224" s="182" t="s">
        <v>43</v>
      </c>
      <c r="O224" s="65"/>
      <c r="P224" s="183">
        <f t="shared" si="51"/>
        <v>0</v>
      </c>
      <c r="Q224" s="183">
        <v>0</v>
      </c>
      <c r="R224" s="183">
        <f t="shared" si="52"/>
        <v>0</v>
      </c>
      <c r="S224" s="183">
        <v>0</v>
      </c>
      <c r="T224" s="184">
        <f t="shared" si="5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5" t="s">
        <v>152</v>
      </c>
      <c r="AT224" s="185" t="s">
        <v>148</v>
      </c>
      <c r="AU224" s="185" t="s">
        <v>80</v>
      </c>
      <c r="AY224" s="18" t="s">
        <v>145</v>
      </c>
      <c r="BE224" s="186">
        <f t="shared" si="54"/>
        <v>0</v>
      </c>
      <c r="BF224" s="186">
        <f t="shared" si="55"/>
        <v>0</v>
      </c>
      <c r="BG224" s="186">
        <f t="shared" si="56"/>
        <v>0</v>
      </c>
      <c r="BH224" s="186">
        <f t="shared" si="57"/>
        <v>0</v>
      </c>
      <c r="BI224" s="186">
        <f t="shared" si="58"/>
        <v>0</v>
      </c>
      <c r="BJ224" s="18" t="s">
        <v>80</v>
      </c>
      <c r="BK224" s="186">
        <f t="shared" si="59"/>
        <v>0</v>
      </c>
      <c r="BL224" s="18" t="s">
        <v>152</v>
      </c>
      <c r="BM224" s="185" t="s">
        <v>1468</v>
      </c>
    </row>
    <row r="225" spans="1:65" s="12" customFormat="1" ht="25.9" customHeight="1">
      <c r="B225" s="158"/>
      <c r="C225" s="159"/>
      <c r="D225" s="160" t="s">
        <v>71</v>
      </c>
      <c r="E225" s="161" t="s">
        <v>969</v>
      </c>
      <c r="F225" s="161" t="s">
        <v>1768</v>
      </c>
      <c r="G225" s="159"/>
      <c r="H225" s="159"/>
      <c r="I225" s="162"/>
      <c r="J225" s="163">
        <f>BK225</f>
        <v>0</v>
      </c>
      <c r="K225" s="159"/>
      <c r="L225" s="164"/>
      <c r="M225" s="165"/>
      <c r="N225" s="166"/>
      <c r="O225" s="166"/>
      <c r="P225" s="167">
        <f>SUM(P226:P242)</f>
        <v>0</v>
      </c>
      <c r="Q225" s="166"/>
      <c r="R225" s="167">
        <f>SUM(R226:R242)</f>
        <v>0</v>
      </c>
      <c r="S225" s="166"/>
      <c r="T225" s="168">
        <f>SUM(T226:T242)</f>
        <v>0</v>
      </c>
      <c r="AR225" s="169" t="s">
        <v>80</v>
      </c>
      <c r="AT225" s="170" t="s">
        <v>71</v>
      </c>
      <c r="AU225" s="170" t="s">
        <v>72</v>
      </c>
      <c r="AY225" s="169" t="s">
        <v>145</v>
      </c>
      <c r="BK225" s="171">
        <f>SUM(BK226:BK242)</f>
        <v>0</v>
      </c>
    </row>
    <row r="226" spans="1:65" s="2" customFormat="1" ht="16.5" customHeight="1">
      <c r="A226" s="35"/>
      <c r="B226" s="36"/>
      <c r="C226" s="174" t="s">
        <v>80</v>
      </c>
      <c r="D226" s="174" t="s">
        <v>148</v>
      </c>
      <c r="E226" s="175" t="s">
        <v>1769</v>
      </c>
      <c r="F226" s="176" t="s">
        <v>1770</v>
      </c>
      <c r="G226" s="177" t="s">
        <v>949</v>
      </c>
      <c r="H226" s="178">
        <v>1</v>
      </c>
      <c r="I226" s="179"/>
      <c r="J226" s="180">
        <f t="shared" ref="J226:J242" si="60">ROUND(I226*H226,2)</f>
        <v>0</v>
      </c>
      <c r="K226" s="176" t="s">
        <v>19</v>
      </c>
      <c r="L226" s="40"/>
      <c r="M226" s="181" t="s">
        <v>19</v>
      </c>
      <c r="N226" s="182" t="s">
        <v>43</v>
      </c>
      <c r="O226" s="65"/>
      <c r="P226" s="183">
        <f t="shared" ref="P226:P242" si="61">O226*H226</f>
        <v>0</v>
      </c>
      <c r="Q226" s="183">
        <v>0</v>
      </c>
      <c r="R226" s="183">
        <f t="shared" ref="R226:R242" si="62">Q226*H226</f>
        <v>0</v>
      </c>
      <c r="S226" s="183">
        <v>0</v>
      </c>
      <c r="T226" s="184">
        <f t="shared" ref="T226:T242" si="63"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5" t="s">
        <v>152</v>
      </c>
      <c r="AT226" s="185" t="s">
        <v>148</v>
      </c>
      <c r="AU226" s="185" t="s">
        <v>80</v>
      </c>
      <c r="AY226" s="18" t="s">
        <v>145</v>
      </c>
      <c r="BE226" s="186">
        <f t="shared" ref="BE226:BE242" si="64">IF(N226="základní",J226,0)</f>
        <v>0</v>
      </c>
      <c r="BF226" s="186">
        <f t="shared" ref="BF226:BF242" si="65">IF(N226="snížená",J226,0)</f>
        <v>0</v>
      </c>
      <c r="BG226" s="186">
        <f t="shared" ref="BG226:BG242" si="66">IF(N226="zákl. přenesená",J226,0)</f>
        <v>0</v>
      </c>
      <c r="BH226" s="186">
        <f t="shared" ref="BH226:BH242" si="67">IF(N226="sníž. přenesená",J226,0)</f>
        <v>0</v>
      </c>
      <c r="BI226" s="186">
        <f t="shared" ref="BI226:BI242" si="68">IF(N226="nulová",J226,0)</f>
        <v>0</v>
      </c>
      <c r="BJ226" s="18" t="s">
        <v>80</v>
      </c>
      <c r="BK226" s="186">
        <f t="shared" ref="BK226:BK242" si="69">ROUND(I226*H226,2)</f>
        <v>0</v>
      </c>
      <c r="BL226" s="18" t="s">
        <v>152</v>
      </c>
      <c r="BM226" s="185" t="s">
        <v>1469</v>
      </c>
    </row>
    <row r="227" spans="1:65" s="2" customFormat="1" ht="16.5" customHeight="1">
      <c r="A227" s="35"/>
      <c r="B227" s="36"/>
      <c r="C227" s="174" t="s">
        <v>82</v>
      </c>
      <c r="D227" s="174" t="s">
        <v>148</v>
      </c>
      <c r="E227" s="175" t="s">
        <v>1771</v>
      </c>
      <c r="F227" s="176" t="s">
        <v>1772</v>
      </c>
      <c r="G227" s="177" t="s">
        <v>949</v>
      </c>
      <c r="H227" s="178">
        <v>3</v>
      </c>
      <c r="I227" s="179"/>
      <c r="J227" s="180">
        <f t="shared" si="60"/>
        <v>0</v>
      </c>
      <c r="K227" s="176" t="s">
        <v>19</v>
      </c>
      <c r="L227" s="40"/>
      <c r="M227" s="181" t="s">
        <v>19</v>
      </c>
      <c r="N227" s="182" t="s">
        <v>43</v>
      </c>
      <c r="O227" s="65"/>
      <c r="P227" s="183">
        <f t="shared" si="61"/>
        <v>0</v>
      </c>
      <c r="Q227" s="183">
        <v>0</v>
      </c>
      <c r="R227" s="183">
        <f t="shared" si="62"/>
        <v>0</v>
      </c>
      <c r="S227" s="183">
        <v>0</v>
      </c>
      <c r="T227" s="184">
        <f t="shared" si="6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5" t="s">
        <v>152</v>
      </c>
      <c r="AT227" s="185" t="s">
        <v>148</v>
      </c>
      <c r="AU227" s="185" t="s">
        <v>80</v>
      </c>
      <c r="AY227" s="18" t="s">
        <v>145</v>
      </c>
      <c r="BE227" s="186">
        <f t="shared" si="64"/>
        <v>0</v>
      </c>
      <c r="BF227" s="186">
        <f t="shared" si="65"/>
        <v>0</v>
      </c>
      <c r="BG227" s="186">
        <f t="shared" si="66"/>
        <v>0</v>
      </c>
      <c r="BH227" s="186">
        <f t="shared" si="67"/>
        <v>0</v>
      </c>
      <c r="BI227" s="186">
        <f t="shared" si="68"/>
        <v>0</v>
      </c>
      <c r="BJ227" s="18" t="s">
        <v>80</v>
      </c>
      <c r="BK227" s="186">
        <f t="shared" si="69"/>
        <v>0</v>
      </c>
      <c r="BL227" s="18" t="s">
        <v>152</v>
      </c>
      <c r="BM227" s="185" t="s">
        <v>1470</v>
      </c>
    </row>
    <row r="228" spans="1:65" s="2" customFormat="1" ht="16.5" customHeight="1">
      <c r="A228" s="35"/>
      <c r="B228" s="36"/>
      <c r="C228" s="174" t="s">
        <v>163</v>
      </c>
      <c r="D228" s="174" t="s">
        <v>148</v>
      </c>
      <c r="E228" s="175" t="s">
        <v>1773</v>
      </c>
      <c r="F228" s="176" t="s">
        <v>1774</v>
      </c>
      <c r="G228" s="177" t="s">
        <v>949</v>
      </c>
      <c r="H228" s="178">
        <v>1</v>
      </c>
      <c r="I228" s="179"/>
      <c r="J228" s="180">
        <f t="shared" si="60"/>
        <v>0</v>
      </c>
      <c r="K228" s="176" t="s">
        <v>19</v>
      </c>
      <c r="L228" s="40"/>
      <c r="M228" s="181" t="s">
        <v>19</v>
      </c>
      <c r="N228" s="182" t="s">
        <v>43</v>
      </c>
      <c r="O228" s="65"/>
      <c r="P228" s="183">
        <f t="shared" si="61"/>
        <v>0</v>
      </c>
      <c r="Q228" s="183">
        <v>0</v>
      </c>
      <c r="R228" s="183">
        <f t="shared" si="62"/>
        <v>0</v>
      </c>
      <c r="S228" s="183">
        <v>0</v>
      </c>
      <c r="T228" s="184">
        <f t="shared" si="6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5" t="s">
        <v>152</v>
      </c>
      <c r="AT228" s="185" t="s">
        <v>148</v>
      </c>
      <c r="AU228" s="185" t="s">
        <v>80</v>
      </c>
      <c r="AY228" s="18" t="s">
        <v>145</v>
      </c>
      <c r="BE228" s="186">
        <f t="shared" si="64"/>
        <v>0</v>
      </c>
      <c r="BF228" s="186">
        <f t="shared" si="65"/>
        <v>0</v>
      </c>
      <c r="BG228" s="186">
        <f t="shared" si="66"/>
        <v>0</v>
      </c>
      <c r="BH228" s="186">
        <f t="shared" si="67"/>
        <v>0</v>
      </c>
      <c r="BI228" s="186">
        <f t="shared" si="68"/>
        <v>0</v>
      </c>
      <c r="BJ228" s="18" t="s">
        <v>80</v>
      </c>
      <c r="BK228" s="186">
        <f t="shared" si="69"/>
        <v>0</v>
      </c>
      <c r="BL228" s="18" t="s">
        <v>152</v>
      </c>
      <c r="BM228" s="185" t="s">
        <v>1471</v>
      </c>
    </row>
    <row r="229" spans="1:65" s="2" customFormat="1" ht="16.5" customHeight="1">
      <c r="A229" s="35"/>
      <c r="B229" s="36"/>
      <c r="C229" s="174" t="s">
        <v>152</v>
      </c>
      <c r="D229" s="174" t="s">
        <v>148</v>
      </c>
      <c r="E229" s="175" t="s">
        <v>1775</v>
      </c>
      <c r="F229" s="176" t="s">
        <v>1776</v>
      </c>
      <c r="G229" s="177" t="s">
        <v>949</v>
      </c>
      <c r="H229" s="178">
        <v>1</v>
      </c>
      <c r="I229" s="179"/>
      <c r="J229" s="180">
        <f t="shared" si="60"/>
        <v>0</v>
      </c>
      <c r="K229" s="176" t="s">
        <v>19</v>
      </c>
      <c r="L229" s="40"/>
      <c r="M229" s="181" t="s">
        <v>19</v>
      </c>
      <c r="N229" s="182" t="s">
        <v>43</v>
      </c>
      <c r="O229" s="65"/>
      <c r="P229" s="183">
        <f t="shared" si="61"/>
        <v>0</v>
      </c>
      <c r="Q229" s="183">
        <v>0</v>
      </c>
      <c r="R229" s="183">
        <f t="shared" si="62"/>
        <v>0</v>
      </c>
      <c r="S229" s="183">
        <v>0</v>
      </c>
      <c r="T229" s="184">
        <f t="shared" si="6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5" t="s">
        <v>152</v>
      </c>
      <c r="AT229" s="185" t="s">
        <v>148</v>
      </c>
      <c r="AU229" s="185" t="s">
        <v>80</v>
      </c>
      <c r="AY229" s="18" t="s">
        <v>145</v>
      </c>
      <c r="BE229" s="186">
        <f t="shared" si="64"/>
        <v>0</v>
      </c>
      <c r="BF229" s="186">
        <f t="shared" si="65"/>
        <v>0</v>
      </c>
      <c r="BG229" s="186">
        <f t="shared" si="66"/>
        <v>0</v>
      </c>
      <c r="BH229" s="186">
        <f t="shared" si="67"/>
        <v>0</v>
      </c>
      <c r="BI229" s="186">
        <f t="shared" si="68"/>
        <v>0</v>
      </c>
      <c r="BJ229" s="18" t="s">
        <v>80</v>
      </c>
      <c r="BK229" s="186">
        <f t="shared" si="69"/>
        <v>0</v>
      </c>
      <c r="BL229" s="18" t="s">
        <v>152</v>
      </c>
      <c r="BM229" s="185" t="s">
        <v>1472</v>
      </c>
    </row>
    <row r="230" spans="1:65" s="2" customFormat="1" ht="16.5" customHeight="1">
      <c r="A230" s="35"/>
      <c r="B230" s="36"/>
      <c r="C230" s="174" t="s">
        <v>184</v>
      </c>
      <c r="D230" s="174" t="s">
        <v>148</v>
      </c>
      <c r="E230" s="175" t="s">
        <v>1777</v>
      </c>
      <c r="F230" s="176" t="s">
        <v>1778</v>
      </c>
      <c r="G230" s="177" t="s">
        <v>949</v>
      </c>
      <c r="H230" s="178">
        <v>1</v>
      </c>
      <c r="I230" s="179"/>
      <c r="J230" s="180">
        <f t="shared" si="60"/>
        <v>0</v>
      </c>
      <c r="K230" s="176" t="s">
        <v>19</v>
      </c>
      <c r="L230" s="40"/>
      <c r="M230" s="181" t="s">
        <v>19</v>
      </c>
      <c r="N230" s="182" t="s">
        <v>43</v>
      </c>
      <c r="O230" s="65"/>
      <c r="P230" s="183">
        <f t="shared" si="61"/>
        <v>0</v>
      </c>
      <c r="Q230" s="183">
        <v>0</v>
      </c>
      <c r="R230" s="183">
        <f t="shared" si="62"/>
        <v>0</v>
      </c>
      <c r="S230" s="183">
        <v>0</v>
      </c>
      <c r="T230" s="184">
        <f t="shared" si="6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5" t="s">
        <v>152</v>
      </c>
      <c r="AT230" s="185" t="s">
        <v>148</v>
      </c>
      <c r="AU230" s="185" t="s">
        <v>80</v>
      </c>
      <c r="AY230" s="18" t="s">
        <v>145</v>
      </c>
      <c r="BE230" s="186">
        <f t="shared" si="64"/>
        <v>0</v>
      </c>
      <c r="BF230" s="186">
        <f t="shared" si="65"/>
        <v>0</v>
      </c>
      <c r="BG230" s="186">
        <f t="shared" si="66"/>
        <v>0</v>
      </c>
      <c r="BH230" s="186">
        <f t="shared" si="67"/>
        <v>0</v>
      </c>
      <c r="BI230" s="186">
        <f t="shared" si="68"/>
        <v>0</v>
      </c>
      <c r="BJ230" s="18" t="s">
        <v>80</v>
      </c>
      <c r="BK230" s="186">
        <f t="shared" si="69"/>
        <v>0</v>
      </c>
      <c r="BL230" s="18" t="s">
        <v>152</v>
      </c>
      <c r="BM230" s="185" t="s">
        <v>1473</v>
      </c>
    </row>
    <row r="231" spans="1:65" s="2" customFormat="1" ht="16.5" customHeight="1">
      <c r="A231" s="35"/>
      <c r="B231" s="36"/>
      <c r="C231" s="174" t="s">
        <v>191</v>
      </c>
      <c r="D231" s="174" t="s">
        <v>148</v>
      </c>
      <c r="E231" s="175" t="s">
        <v>1779</v>
      </c>
      <c r="F231" s="176" t="s">
        <v>1780</v>
      </c>
      <c r="G231" s="177" t="s">
        <v>949</v>
      </c>
      <c r="H231" s="178">
        <v>7</v>
      </c>
      <c r="I231" s="179"/>
      <c r="J231" s="180">
        <f t="shared" si="60"/>
        <v>0</v>
      </c>
      <c r="K231" s="176" t="s">
        <v>19</v>
      </c>
      <c r="L231" s="40"/>
      <c r="M231" s="181" t="s">
        <v>19</v>
      </c>
      <c r="N231" s="182" t="s">
        <v>43</v>
      </c>
      <c r="O231" s="65"/>
      <c r="P231" s="183">
        <f t="shared" si="61"/>
        <v>0</v>
      </c>
      <c r="Q231" s="183">
        <v>0</v>
      </c>
      <c r="R231" s="183">
        <f t="shared" si="62"/>
        <v>0</v>
      </c>
      <c r="S231" s="183">
        <v>0</v>
      </c>
      <c r="T231" s="184">
        <f t="shared" si="6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5" t="s">
        <v>152</v>
      </c>
      <c r="AT231" s="185" t="s">
        <v>148</v>
      </c>
      <c r="AU231" s="185" t="s">
        <v>80</v>
      </c>
      <c r="AY231" s="18" t="s">
        <v>145</v>
      </c>
      <c r="BE231" s="186">
        <f t="shared" si="64"/>
        <v>0</v>
      </c>
      <c r="BF231" s="186">
        <f t="shared" si="65"/>
        <v>0</v>
      </c>
      <c r="BG231" s="186">
        <f t="shared" si="66"/>
        <v>0</v>
      </c>
      <c r="BH231" s="186">
        <f t="shared" si="67"/>
        <v>0</v>
      </c>
      <c r="BI231" s="186">
        <f t="shared" si="68"/>
        <v>0</v>
      </c>
      <c r="BJ231" s="18" t="s">
        <v>80</v>
      </c>
      <c r="BK231" s="186">
        <f t="shared" si="69"/>
        <v>0</v>
      </c>
      <c r="BL231" s="18" t="s">
        <v>152</v>
      </c>
      <c r="BM231" s="185" t="s">
        <v>1474</v>
      </c>
    </row>
    <row r="232" spans="1:65" s="2" customFormat="1" ht="16.5" customHeight="1">
      <c r="A232" s="35"/>
      <c r="B232" s="36"/>
      <c r="C232" s="174" t="s">
        <v>200</v>
      </c>
      <c r="D232" s="174" t="s">
        <v>148</v>
      </c>
      <c r="E232" s="175" t="s">
        <v>1781</v>
      </c>
      <c r="F232" s="176" t="s">
        <v>1782</v>
      </c>
      <c r="G232" s="177" t="s">
        <v>949</v>
      </c>
      <c r="H232" s="178">
        <v>9</v>
      </c>
      <c r="I232" s="179"/>
      <c r="J232" s="180">
        <f t="shared" si="60"/>
        <v>0</v>
      </c>
      <c r="K232" s="176" t="s">
        <v>19</v>
      </c>
      <c r="L232" s="40"/>
      <c r="M232" s="181" t="s">
        <v>19</v>
      </c>
      <c r="N232" s="182" t="s">
        <v>43</v>
      </c>
      <c r="O232" s="65"/>
      <c r="P232" s="183">
        <f t="shared" si="61"/>
        <v>0</v>
      </c>
      <c r="Q232" s="183">
        <v>0</v>
      </c>
      <c r="R232" s="183">
        <f t="shared" si="62"/>
        <v>0</v>
      </c>
      <c r="S232" s="183">
        <v>0</v>
      </c>
      <c r="T232" s="184">
        <f t="shared" si="6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85" t="s">
        <v>152</v>
      </c>
      <c r="AT232" s="185" t="s">
        <v>148</v>
      </c>
      <c r="AU232" s="185" t="s">
        <v>80</v>
      </c>
      <c r="AY232" s="18" t="s">
        <v>145</v>
      </c>
      <c r="BE232" s="186">
        <f t="shared" si="64"/>
        <v>0</v>
      </c>
      <c r="BF232" s="186">
        <f t="shared" si="65"/>
        <v>0</v>
      </c>
      <c r="BG232" s="186">
        <f t="shared" si="66"/>
        <v>0</v>
      </c>
      <c r="BH232" s="186">
        <f t="shared" si="67"/>
        <v>0</v>
      </c>
      <c r="BI232" s="186">
        <f t="shared" si="68"/>
        <v>0</v>
      </c>
      <c r="BJ232" s="18" t="s">
        <v>80</v>
      </c>
      <c r="BK232" s="186">
        <f t="shared" si="69"/>
        <v>0</v>
      </c>
      <c r="BL232" s="18" t="s">
        <v>152</v>
      </c>
      <c r="BM232" s="185" t="s">
        <v>1479</v>
      </c>
    </row>
    <row r="233" spans="1:65" s="2" customFormat="1" ht="16.5" customHeight="1">
      <c r="A233" s="35"/>
      <c r="B233" s="36"/>
      <c r="C233" s="174" t="s">
        <v>211</v>
      </c>
      <c r="D233" s="174" t="s">
        <v>148</v>
      </c>
      <c r="E233" s="175" t="s">
        <v>1783</v>
      </c>
      <c r="F233" s="176" t="s">
        <v>1784</v>
      </c>
      <c r="G233" s="177" t="s">
        <v>949</v>
      </c>
      <c r="H233" s="178">
        <v>57</v>
      </c>
      <c r="I233" s="179"/>
      <c r="J233" s="180">
        <f t="shared" si="60"/>
        <v>0</v>
      </c>
      <c r="K233" s="176" t="s">
        <v>19</v>
      </c>
      <c r="L233" s="40"/>
      <c r="M233" s="181" t="s">
        <v>19</v>
      </c>
      <c r="N233" s="182" t="s">
        <v>43</v>
      </c>
      <c r="O233" s="65"/>
      <c r="P233" s="183">
        <f t="shared" si="61"/>
        <v>0</v>
      </c>
      <c r="Q233" s="183">
        <v>0</v>
      </c>
      <c r="R233" s="183">
        <f t="shared" si="62"/>
        <v>0</v>
      </c>
      <c r="S233" s="183">
        <v>0</v>
      </c>
      <c r="T233" s="184">
        <f t="shared" si="6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5" t="s">
        <v>152</v>
      </c>
      <c r="AT233" s="185" t="s">
        <v>148</v>
      </c>
      <c r="AU233" s="185" t="s">
        <v>80</v>
      </c>
      <c r="AY233" s="18" t="s">
        <v>145</v>
      </c>
      <c r="BE233" s="186">
        <f t="shared" si="64"/>
        <v>0</v>
      </c>
      <c r="BF233" s="186">
        <f t="shared" si="65"/>
        <v>0</v>
      </c>
      <c r="BG233" s="186">
        <f t="shared" si="66"/>
        <v>0</v>
      </c>
      <c r="BH233" s="186">
        <f t="shared" si="67"/>
        <v>0</v>
      </c>
      <c r="BI233" s="186">
        <f t="shared" si="68"/>
        <v>0</v>
      </c>
      <c r="BJ233" s="18" t="s">
        <v>80</v>
      </c>
      <c r="BK233" s="186">
        <f t="shared" si="69"/>
        <v>0</v>
      </c>
      <c r="BL233" s="18" t="s">
        <v>152</v>
      </c>
      <c r="BM233" s="185" t="s">
        <v>1482</v>
      </c>
    </row>
    <row r="234" spans="1:65" s="2" customFormat="1" ht="16.5" customHeight="1">
      <c r="A234" s="35"/>
      <c r="B234" s="36"/>
      <c r="C234" s="174" t="s">
        <v>146</v>
      </c>
      <c r="D234" s="174" t="s">
        <v>148</v>
      </c>
      <c r="E234" s="175" t="s">
        <v>1785</v>
      </c>
      <c r="F234" s="176" t="s">
        <v>1786</v>
      </c>
      <c r="G234" s="177" t="s">
        <v>949</v>
      </c>
      <c r="H234" s="178">
        <v>8</v>
      </c>
      <c r="I234" s="179"/>
      <c r="J234" s="180">
        <f t="shared" si="60"/>
        <v>0</v>
      </c>
      <c r="K234" s="176" t="s">
        <v>19</v>
      </c>
      <c r="L234" s="40"/>
      <c r="M234" s="181" t="s">
        <v>19</v>
      </c>
      <c r="N234" s="182" t="s">
        <v>43</v>
      </c>
      <c r="O234" s="65"/>
      <c r="P234" s="183">
        <f t="shared" si="61"/>
        <v>0</v>
      </c>
      <c r="Q234" s="183">
        <v>0</v>
      </c>
      <c r="R234" s="183">
        <f t="shared" si="62"/>
        <v>0</v>
      </c>
      <c r="S234" s="183">
        <v>0</v>
      </c>
      <c r="T234" s="184">
        <f t="shared" si="6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5" t="s">
        <v>152</v>
      </c>
      <c r="AT234" s="185" t="s">
        <v>148</v>
      </c>
      <c r="AU234" s="185" t="s">
        <v>80</v>
      </c>
      <c r="AY234" s="18" t="s">
        <v>145</v>
      </c>
      <c r="BE234" s="186">
        <f t="shared" si="64"/>
        <v>0</v>
      </c>
      <c r="BF234" s="186">
        <f t="shared" si="65"/>
        <v>0</v>
      </c>
      <c r="BG234" s="186">
        <f t="shared" si="66"/>
        <v>0</v>
      </c>
      <c r="BH234" s="186">
        <f t="shared" si="67"/>
        <v>0</v>
      </c>
      <c r="BI234" s="186">
        <f t="shared" si="68"/>
        <v>0</v>
      </c>
      <c r="BJ234" s="18" t="s">
        <v>80</v>
      </c>
      <c r="BK234" s="186">
        <f t="shared" si="69"/>
        <v>0</v>
      </c>
      <c r="BL234" s="18" t="s">
        <v>152</v>
      </c>
      <c r="BM234" s="185" t="s">
        <v>1485</v>
      </c>
    </row>
    <row r="235" spans="1:65" s="2" customFormat="1" ht="16.5" customHeight="1">
      <c r="A235" s="35"/>
      <c r="B235" s="36"/>
      <c r="C235" s="174" t="s">
        <v>223</v>
      </c>
      <c r="D235" s="174" t="s">
        <v>148</v>
      </c>
      <c r="E235" s="175" t="s">
        <v>1787</v>
      </c>
      <c r="F235" s="176" t="s">
        <v>1788</v>
      </c>
      <c r="G235" s="177" t="s">
        <v>949</v>
      </c>
      <c r="H235" s="178">
        <v>10</v>
      </c>
      <c r="I235" s="179"/>
      <c r="J235" s="180">
        <f t="shared" si="60"/>
        <v>0</v>
      </c>
      <c r="K235" s="176" t="s">
        <v>19</v>
      </c>
      <c r="L235" s="40"/>
      <c r="M235" s="181" t="s">
        <v>19</v>
      </c>
      <c r="N235" s="182" t="s">
        <v>43</v>
      </c>
      <c r="O235" s="65"/>
      <c r="P235" s="183">
        <f t="shared" si="61"/>
        <v>0</v>
      </c>
      <c r="Q235" s="183">
        <v>0</v>
      </c>
      <c r="R235" s="183">
        <f t="shared" si="62"/>
        <v>0</v>
      </c>
      <c r="S235" s="183">
        <v>0</v>
      </c>
      <c r="T235" s="184">
        <f t="shared" si="6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85" t="s">
        <v>152</v>
      </c>
      <c r="AT235" s="185" t="s">
        <v>148</v>
      </c>
      <c r="AU235" s="185" t="s">
        <v>80</v>
      </c>
      <c r="AY235" s="18" t="s">
        <v>145</v>
      </c>
      <c r="BE235" s="186">
        <f t="shared" si="64"/>
        <v>0</v>
      </c>
      <c r="BF235" s="186">
        <f t="shared" si="65"/>
        <v>0</v>
      </c>
      <c r="BG235" s="186">
        <f t="shared" si="66"/>
        <v>0</v>
      </c>
      <c r="BH235" s="186">
        <f t="shared" si="67"/>
        <v>0</v>
      </c>
      <c r="BI235" s="186">
        <f t="shared" si="68"/>
        <v>0</v>
      </c>
      <c r="BJ235" s="18" t="s">
        <v>80</v>
      </c>
      <c r="BK235" s="186">
        <f t="shared" si="69"/>
        <v>0</v>
      </c>
      <c r="BL235" s="18" t="s">
        <v>152</v>
      </c>
      <c r="BM235" s="185" t="s">
        <v>1488</v>
      </c>
    </row>
    <row r="236" spans="1:65" s="2" customFormat="1" ht="16.5" customHeight="1">
      <c r="A236" s="35"/>
      <c r="B236" s="36"/>
      <c r="C236" s="174" t="s">
        <v>230</v>
      </c>
      <c r="D236" s="174" t="s">
        <v>148</v>
      </c>
      <c r="E236" s="175" t="s">
        <v>1789</v>
      </c>
      <c r="F236" s="176" t="s">
        <v>1790</v>
      </c>
      <c r="G236" s="177" t="s">
        <v>949</v>
      </c>
      <c r="H236" s="178">
        <v>6</v>
      </c>
      <c r="I236" s="179"/>
      <c r="J236" s="180">
        <f t="shared" si="60"/>
        <v>0</v>
      </c>
      <c r="K236" s="176" t="s">
        <v>19</v>
      </c>
      <c r="L236" s="40"/>
      <c r="M236" s="181" t="s">
        <v>19</v>
      </c>
      <c r="N236" s="182" t="s">
        <v>43</v>
      </c>
      <c r="O236" s="65"/>
      <c r="P236" s="183">
        <f t="shared" si="61"/>
        <v>0</v>
      </c>
      <c r="Q236" s="183">
        <v>0</v>
      </c>
      <c r="R236" s="183">
        <f t="shared" si="62"/>
        <v>0</v>
      </c>
      <c r="S236" s="183">
        <v>0</v>
      </c>
      <c r="T236" s="184">
        <f t="shared" si="6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85" t="s">
        <v>152</v>
      </c>
      <c r="AT236" s="185" t="s">
        <v>148</v>
      </c>
      <c r="AU236" s="185" t="s">
        <v>80</v>
      </c>
      <c r="AY236" s="18" t="s">
        <v>145</v>
      </c>
      <c r="BE236" s="186">
        <f t="shared" si="64"/>
        <v>0</v>
      </c>
      <c r="BF236" s="186">
        <f t="shared" si="65"/>
        <v>0</v>
      </c>
      <c r="BG236" s="186">
        <f t="shared" si="66"/>
        <v>0</v>
      </c>
      <c r="BH236" s="186">
        <f t="shared" si="67"/>
        <v>0</v>
      </c>
      <c r="BI236" s="186">
        <f t="shared" si="68"/>
        <v>0</v>
      </c>
      <c r="BJ236" s="18" t="s">
        <v>80</v>
      </c>
      <c r="BK236" s="186">
        <f t="shared" si="69"/>
        <v>0</v>
      </c>
      <c r="BL236" s="18" t="s">
        <v>152</v>
      </c>
      <c r="BM236" s="185" t="s">
        <v>1493</v>
      </c>
    </row>
    <row r="237" spans="1:65" s="2" customFormat="1" ht="16.5" customHeight="1">
      <c r="A237" s="35"/>
      <c r="B237" s="36"/>
      <c r="C237" s="174" t="s">
        <v>238</v>
      </c>
      <c r="D237" s="174" t="s">
        <v>148</v>
      </c>
      <c r="E237" s="175" t="s">
        <v>1791</v>
      </c>
      <c r="F237" s="176" t="s">
        <v>1792</v>
      </c>
      <c r="G237" s="177" t="s">
        <v>949</v>
      </c>
      <c r="H237" s="178">
        <v>2</v>
      </c>
      <c r="I237" s="179"/>
      <c r="J237" s="180">
        <f t="shared" si="60"/>
        <v>0</v>
      </c>
      <c r="K237" s="176" t="s">
        <v>19</v>
      </c>
      <c r="L237" s="40"/>
      <c r="M237" s="181" t="s">
        <v>19</v>
      </c>
      <c r="N237" s="182" t="s">
        <v>43</v>
      </c>
      <c r="O237" s="65"/>
      <c r="P237" s="183">
        <f t="shared" si="61"/>
        <v>0</v>
      </c>
      <c r="Q237" s="183">
        <v>0</v>
      </c>
      <c r="R237" s="183">
        <f t="shared" si="62"/>
        <v>0</v>
      </c>
      <c r="S237" s="183">
        <v>0</v>
      </c>
      <c r="T237" s="184">
        <f t="shared" si="63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5" t="s">
        <v>152</v>
      </c>
      <c r="AT237" s="185" t="s">
        <v>148</v>
      </c>
      <c r="AU237" s="185" t="s">
        <v>80</v>
      </c>
      <c r="AY237" s="18" t="s">
        <v>145</v>
      </c>
      <c r="BE237" s="186">
        <f t="shared" si="64"/>
        <v>0</v>
      </c>
      <c r="BF237" s="186">
        <f t="shared" si="65"/>
        <v>0</v>
      </c>
      <c r="BG237" s="186">
        <f t="shared" si="66"/>
        <v>0</v>
      </c>
      <c r="BH237" s="186">
        <f t="shared" si="67"/>
        <v>0</v>
      </c>
      <c r="BI237" s="186">
        <f t="shared" si="68"/>
        <v>0</v>
      </c>
      <c r="BJ237" s="18" t="s">
        <v>80</v>
      </c>
      <c r="BK237" s="186">
        <f t="shared" si="69"/>
        <v>0</v>
      </c>
      <c r="BL237" s="18" t="s">
        <v>152</v>
      </c>
      <c r="BM237" s="185" t="s">
        <v>1494</v>
      </c>
    </row>
    <row r="238" spans="1:65" s="2" customFormat="1" ht="16.5" customHeight="1">
      <c r="A238" s="35"/>
      <c r="B238" s="36"/>
      <c r="C238" s="174" t="s">
        <v>248</v>
      </c>
      <c r="D238" s="174" t="s">
        <v>148</v>
      </c>
      <c r="E238" s="175" t="s">
        <v>1793</v>
      </c>
      <c r="F238" s="176" t="s">
        <v>1794</v>
      </c>
      <c r="G238" s="177" t="s">
        <v>949</v>
      </c>
      <c r="H238" s="178">
        <v>1</v>
      </c>
      <c r="I238" s="179"/>
      <c r="J238" s="180">
        <f t="shared" si="60"/>
        <v>0</v>
      </c>
      <c r="K238" s="176" t="s">
        <v>19</v>
      </c>
      <c r="L238" s="40"/>
      <c r="M238" s="181" t="s">
        <v>19</v>
      </c>
      <c r="N238" s="182" t="s">
        <v>43</v>
      </c>
      <c r="O238" s="65"/>
      <c r="P238" s="183">
        <f t="shared" si="61"/>
        <v>0</v>
      </c>
      <c r="Q238" s="183">
        <v>0</v>
      </c>
      <c r="R238" s="183">
        <f t="shared" si="62"/>
        <v>0</v>
      </c>
      <c r="S238" s="183">
        <v>0</v>
      </c>
      <c r="T238" s="184">
        <f t="shared" si="63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85" t="s">
        <v>152</v>
      </c>
      <c r="AT238" s="185" t="s">
        <v>148</v>
      </c>
      <c r="AU238" s="185" t="s">
        <v>80</v>
      </c>
      <c r="AY238" s="18" t="s">
        <v>145</v>
      </c>
      <c r="BE238" s="186">
        <f t="shared" si="64"/>
        <v>0</v>
      </c>
      <c r="BF238" s="186">
        <f t="shared" si="65"/>
        <v>0</v>
      </c>
      <c r="BG238" s="186">
        <f t="shared" si="66"/>
        <v>0</v>
      </c>
      <c r="BH238" s="186">
        <f t="shared" si="67"/>
        <v>0</v>
      </c>
      <c r="BI238" s="186">
        <f t="shared" si="68"/>
        <v>0</v>
      </c>
      <c r="BJ238" s="18" t="s">
        <v>80</v>
      </c>
      <c r="BK238" s="186">
        <f t="shared" si="69"/>
        <v>0</v>
      </c>
      <c r="BL238" s="18" t="s">
        <v>152</v>
      </c>
      <c r="BM238" s="185" t="s">
        <v>1497</v>
      </c>
    </row>
    <row r="239" spans="1:65" s="2" customFormat="1" ht="16.5" customHeight="1">
      <c r="A239" s="35"/>
      <c r="B239" s="36"/>
      <c r="C239" s="174" t="s">
        <v>254</v>
      </c>
      <c r="D239" s="174" t="s">
        <v>148</v>
      </c>
      <c r="E239" s="175" t="s">
        <v>1795</v>
      </c>
      <c r="F239" s="176" t="s">
        <v>1796</v>
      </c>
      <c r="G239" s="177" t="s">
        <v>949</v>
      </c>
      <c r="H239" s="178">
        <v>2</v>
      </c>
      <c r="I239" s="179"/>
      <c r="J239" s="180">
        <f t="shared" si="60"/>
        <v>0</v>
      </c>
      <c r="K239" s="176" t="s">
        <v>19</v>
      </c>
      <c r="L239" s="40"/>
      <c r="M239" s="181" t="s">
        <v>19</v>
      </c>
      <c r="N239" s="182" t="s">
        <v>43</v>
      </c>
      <c r="O239" s="65"/>
      <c r="P239" s="183">
        <f t="shared" si="61"/>
        <v>0</v>
      </c>
      <c r="Q239" s="183">
        <v>0</v>
      </c>
      <c r="R239" s="183">
        <f t="shared" si="62"/>
        <v>0</v>
      </c>
      <c r="S239" s="183">
        <v>0</v>
      </c>
      <c r="T239" s="184">
        <f t="shared" si="6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85" t="s">
        <v>152</v>
      </c>
      <c r="AT239" s="185" t="s">
        <v>148</v>
      </c>
      <c r="AU239" s="185" t="s">
        <v>80</v>
      </c>
      <c r="AY239" s="18" t="s">
        <v>145</v>
      </c>
      <c r="BE239" s="186">
        <f t="shared" si="64"/>
        <v>0</v>
      </c>
      <c r="BF239" s="186">
        <f t="shared" si="65"/>
        <v>0</v>
      </c>
      <c r="BG239" s="186">
        <f t="shared" si="66"/>
        <v>0</v>
      </c>
      <c r="BH239" s="186">
        <f t="shared" si="67"/>
        <v>0</v>
      </c>
      <c r="BI239" s="186">
        <f t="shared" si="68"/>
        <v>0</v>
      </c>
      <c r="BJ239" s="18" t="s">
        <v>80</v>
      </c>
      <c r="BK239" s="186">
        <f t="shared" si="69"/>
        <v>0</v>
      </c>
      <c r="BL239" s="18" t="s">
        <v>152</v>
      </c>
      <c r="BM239" s="185" t="s">
        <v>1500</v>
      </c>
    </row>
    <row r="240" spans="1:65" s="2" customFormat="1" ht="16.5" customHeight="1">
      <c r="A240" s="35"/>
      <c r="B240" s="36"/>
      <c r="C240" s="174" t="s">
        <v>8</v>
      </c>
      <c r="D240" s="174" t="s">
        <v>148</v>
      </c>
      <c r="E240" s="175" t="s">
        <v>1797</v>
      </c>
      <c r="F240" s="176" t="s">
        <v>1798</v>
      </c>
      <c r="G240" s="177" t="s">
        <v>949</v>
      </c>
      <c r="H240" s="178">
        <v>9</v>
      </c>
      <c r="I240" s="179"/>
      <c r="J240" s="180">
        <f t="shared" si="60"/>
        <v>0</v>
      </c>
      <c r="K240" s="176" t="s">
        <v>19</v>
      </c>
      <c r="L240" s="40"/>
      <c r="M240" s="181" t="s">
        <v>19</v>
      </c>
      <c r="N240" s="182" t="s">
        <v>43</v>
      </c>
      <c r="O240" s="65"/>
      <c r="P240" s="183">
        <f t="shared" si="61"/>
        <v>0</v>
      </c>
      <c r="Q240" s="183">
        <v>0</v>
      </c>
      <c r="R240" s="183">
        <f t="shared" si="62"/>
        <v>0</v>
      </c>
      <c r="S240" s="183">
        <v>0</v>
      </c>
      <c r="T240" s="184">
        <f t="shared" si="6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85" t="s">
        <v>152</v>
      </c>
      <c r="AT240" s="185" t="s">
        <v>148</v>
      </c>
      <c r="AU240" s="185" t="s">
        <v>80</v>
      </c>
      <c r="AY240" s="18" t="s">
        <v>145</v>
      </c>
      <c r="BE240" s="186">
        <f t="shared" si="64"/>
        <v>0</v>
      </c>
      <c r="BF240" s="186">
        <f t="shared" si="65"/>
        <v>0</v>
      </c>
      <c r="BG240" s="186">
        <f t="shared" si="66"/>
        <v>0</v>
      </c>
      <c r="BH240" s="186">
        <f t="shared" si="67"/>
        <v>0</v>
      </c>
      <c r="BI240" s="186">
        <f t="shared" si="68"/>
        <v>0</v>
      </c>
      <c r="BJ240" s="18" t="s">
        <v>80</v>
      </c>
      <c r="BK240" s="186">
        <f t="shared" si="69"/>
        <v>0</v>
      </c>
      <c r="BL240" s="18" t="s">
        <v>152</v>
      </c>
      <c r="BM240" s="185" t="s">
        <v>1501</v>
      </c>
    </row>
    <row r="241" spans="1:65" s="2" customFormat="1" ht="16.5" customHeight="1">
      <c r="A241" s="35"/>
      <c r="B241" s="36"/>
      <c r="C241" s="174" t="s">
        <v>265</v>
      </c>
      <c r="D241" s="174" t="s">
        <v>148</v>
      </c>
      <c r="E241" s="175" t="s">
        <v>1799</v>
      </c>
      <c r="F241" s="176" t="s">
        <v>1800</v>
      </c>
      <c r="G241" s="177" t="s">
        <v>949</v>
      </c>
      <c r="H241" s="178">
        <v>1</v>
      </c>
      <c r="I241" s="179"/>
      <c r="J241" s="180">
        <f t="shared" si="60"/>
        <v>0</v>
      </c>
      <c r="K241" s="176" t="s">
        <v>19</v>
      </c>
      <c r="L241" s="40"/>
      <c r="M241" s="181" t="s">
        <v>19</v>
      </c>
      <c r="N241" s="182" t="s">
        <v>43</v>
      </c>
      <c r="O241" s="65"/>
      <c r="P241" s="183">
        <f t="shared" si="61"/>
        <v>0</v>
      </c>
      <c r="Q241" s="183">
        <v>0</v>
      </c>
      <c r="R241" s="183">
        <f t="shared" si="62"/>
        <v>0</v>
      </c>
      <c r="S241" s="183">
        <v>0</v>
      </c>
      <c r="T241" s="184">
        <f t="shared" si="6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85" t="s">
        <v>152</v>
      </c>
      <c r="AT241" s="185" t="s">
        <v>148</v>
      </c>
      <c r="AU241" s="185" t="s">
        <v>80</v>
      </c>
      <c r="AY241" s="18" t="s">
        <v>145</v>
      </c>
      <c r="BE241" s="186">
        <f t="shared" si="64"/>
        <v>0</v>
      </c>
      <c r="BF241" s="186">
        <f t="shared" si="65"/>
        <v>0</v>
      </c>
      <c r="BG241" s="186">
        <f t="shared" si="66"/>
        <v>0</v>
      </c>
      <c r="BH241" s="186">
        <f t="shared" si="67"/>
        <v>0</v>
      </c>
      <c r="BI241" s="186">
        <f t="shared" si="68"/>
        <v>0</v>
      </c>
      <c r="BJ241" s="18" t="s">
        <v>80</v>
      </c>
      <c r="BK241" s="186">
        <f t="shared" si="69"/>
        <v>0</v>
      </c>
      <c r="BL241" s="18" t="s">
        <v>152</v>
      </c>
      <c r="BM241" s="185" t="s">
        <v>1502</v>
      </c>
    </row>
    <row r="242" spans="1:65" s="2" customFormat="1" ht="16.5" customHeight="1">
      <c r="A242" s="35"/>
      <c r="B242" s="36"/>
      <c r="C242" s="174" t="s">
        <v>271</v>
      </c>
      <c r="D242" s="174" t="s">
        <v>148</v>
      </c>
      <c r="E242" s="175" t="s">
        <v>1801</v>
      </c>
      <c r="F242" s="176" t="s">
        <v>1802</v>
      </c>
      <c r="G242" s="177" t="s">
        <v>949</v>
      </c>
      <c r="H242" s="178">
        <v>3</v>
      </c>
      <c r="I242" s="179"/>
      <c r="J242" s="180">
        <f t="shared" si="60"/>
        <v>0</v>
      </c>
      <c r="K242" s="176" t="s">
        <v>19</v>
      </c>
      <c r="L242" s="40"/>
      <c r="M242" s="181" t="s">
        <v>19</v>
      </c>
      <c r="N242" s="182" t="s">
        <v>43</v>
      </c>
      <c r="O242" s="65"/>
      <c r="P242" s="183">
        <f t="shared" si="61"/>
        <v>0</v>
      </c>
      <c r="Q242" s="183">
        <v>0</v>
      </c>
      <c r="R242" s="183">
        <f t="shared" si="62"/>
        <v>0</v>
      </c>
      <c r="S242" s="183">
        <v>0</v>
      </c>
      <c r="T242" s="184">
        <f t="shared" si="6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85" t="s">
        <v>152</v>
      </c>
      <c r="AT242" s="185" t="s">
        <v>148</v>
      </c>
      <c r="AU242" s="185" t="s">
        <v>80</v>
      </c>
      <c r="AY242" s="18" t="s">
        <v>145</v>
      </c>
      <c r="BE242" s="186">
        <f t="shared" si="64"/>
        <v>0</v>
      </c>
      <c r="BF242" s="186">
        <f t="shared" si="65"/>
        <v>0</v>
      </c>
      <c r="BG242" s="186">
        <f t="shared" si="66"/>
        <v>0</v>
      </c>
      <c r="BH242" s="186">
        <f t="shared" si="67"/>
        <v>0</v>
      </c>
      <c r="BI242" s="186">
        <f t="shared" si="68"/>
        <v>0</v>
      </c>
      <c r="BJ242" s="18" t="s">
        <v>80</v>
      </c>
      <c r="BK242" s="186">
        <f t="shared" si="69"/>
        <v>0</v>
      </c>
      <c r="BL242" s="18" t="s">
        <v>152</v>
      </c>
      <c r="BM242" s="185" t="s">
        <v>1503</v>
      </c>
    </row>
    <row r="243" spans="1:65" s="12" customFormat="1" ht="25.9" customHeight="1">
      <c r="B243" s="158"/>
      <c r="C243" s="159"/>
      <c r="D243" s="160" t="s">
        <v>71</v>
      </c>
      <c r="E243" s="161" t="s">
        <v>974</v>
      </c>
      <c r="F243" s="161" t="s">
        <v>1803</v>
      </c>
      <c r="G243" s="159"/>
      <c r="H243" s="159"/>
      <c r="I243" s="162"/>
      <c r="J243" s="163">
        <f>BK243</f>
        <v>0</v>
      </c>
      <c r="K243" s="159"/>
      <c r="L243" s="164"/>
      <c r="M243" s="165"/>
      <c r="N243" s="166"/>
      <c r="O243" s="166"/>
      <c r="P243" s="167">
        <f>SUM(P244:P260)</f>
        <v>0</v>
      </c>
      <c r="Q243" s="166"/>
      <c r="R243" s="167">
        <f>SUM(R244:R260)</f>
        <v>0</v>
      </c>
      <c r="S243" s="166"/>
      <c r="T243" s="168">
        <f>SUM(T244:T260)</f>
        <v>0</v>
      </c>
      <c r="AR243" s="169" t="s">
        <v>80</v>
      </c>
      <c r="AT243" s="170" t="s">
        <v>71</v>
      </c>
      <c r="AU243" s="170" t="s">
        <v>72</v>
      </c>
      <c r="AY243" s="169" t="s">
        <v>145</v>
      </c>
      <c r="BK243" s="171">
        <f>SUM(BK244:BK260)</f>
        <v>0</v>
      </c>
    </row>
    <row r="244" spans="1:65" s="2" customFormat="1" ht="16.5" customHeight="1">
      <c r="A244" s="35"/>
      <c r="B244" s="36"/>
      <c r="C244" s="174" t="s">
        <v>80</v>
      </c>
      <c r="D244" s="174" t="s">
        <v>148</v>
      </c>
      <c r="E244" s="175" t="s">
        <v>1804</v>
      </c>
      <c r="F244" s="176" t="s">
        <v>1770</v>
      </c>
      <c r="G244" s="177" t="s">
        <v>949</v>
      </c>
      <c r="H244" s="178">
        <v>1</v>
      </c>
      <c r="I244" s="179"/>
      <c r="J244" s="180">
        <f t="shared" ref="J244:J260" si="70">ROUND(I244*H244,2)</f>
        <v>0</v>
      </c>
      <c r="K244" s="176" t="s">
        <v>19</v>
      </c>
      <c r="L244" s="40"/>
      <c r="M244" s="181" t="s">
        <v>19</v>
      </c>
      <c r="N244" s="182" t="s">
        <v>43</v>
      </c>
      <c r="O244" s="65"/>
      <c r="P244" s="183">
        <f t="shared" ref="P244:P260" si="71">O244*H244</f>
        <v>0</v>
      </c>
      <c r="Q244" s="183">
        <v>0</v>
      </c>
      <c r="R244" s="183">
        <f t="shared" ref="R244:R260" si="72">Q244*H244</f>
        <v>0</v>
      </c>
      <c r="S244" s="183">
        <v>0</v>
      </c>
      <c r="T244" s="184">
        <f t="shared" ref="T244:T260" si="73"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85" t="s">
        <v>152</v>
      </c>
      <c r="AT244" s="185" t="s">
        <v>148</v>
      </c>
      <c r="AU244" s="185" t="s">
        <v>80</v>
      </c>
      <c r="AY244" s="18" t="s">
        <v>145</v>
      </c>
      <c r="BE244" s="186">
        <f t="shared" ref="BE244:BE260" si="74">IF(N244="základní",J244,0)</f>
        <v>0</v>
      </c>
      <c r="BF244" s="186">
        <f t="shared" ref="BF244:BF260" si="75">IF(N244="snížená",J244,0)</f>
        <v>0</v>
      </c>
      <c r="BG244" s="186">
        <f t="shared" ref="BG244:BG260" si="76">IF(N244="zákl. přenesená",J244,0)</f>
        <v>0</v>
      </c>
      <c r="BH244" s="186">
        <f t="shared" ref="BH244:BH260" si="77">IF(N244="sníž. přenesená",J244,0)</f>
        <v>0</v>
      </c>
      <c r="BI244" s="186">
        <f t="shared" ref="BI244:BI260" si="78">IF(N244="nulová",J244,0)</f>
        <v>0</v>
      </c>
      <c r="BJ244" s="18" t="s">
        <v>80</v>
      </c>
      <c r="BK244" s="186">
        <f t="shared" ref="BK244:BK260" si="79">ROUND(I244*H244,2)</f>
        <v>0</v>
      </c>
      <c r="BL244" s="18" t="s">
        <v>152</v>
      </c>
      <c r="BM244" s="185" t="s">
        <v>1805</v>
      </c>
    </row>
    <row r="245" spans="1:65" s="2" customFormat="1" ht="16.5" customHeight="1">
      <c r="A245" s="35"/>
      <c r="B245" s="36"/>
      <c r="C245" s="174" t="s">
        <v>82</v>
      </c>
      <c r="D245" s="174" t="s">
        <v>148</v>
      </c>
      <c r="E245" s="175" t="s">
        <v>1806</v>
      </c>
      <c r="F245" s="176" t="s">
        <v>1772</v>
      </c>
      <c r="G245" s="177" t="s">
        <v>949</v>
      </c>
      <c r="H245" s="178">
        <v>3</v>
      </c>
      <c r="I245" s="179"/>
      <c r="J245" s="180">
        <f t="shared" si="70"/>
        <v>0</v>
      </c>
      <c r="K245" s="176" t="s">
        <v>19</v>
      </c>
      <c r="L245" s="40"/>
      <c r="M245" s="181" t="s">
        <v>19</v>
      </c>
      <c r="N245" s="182" t="s">
        <v>43</v>
      </c>
      <c r="O245" s="65"/>
      <c r="P245" s="183">
        <f t="shared" si="71"/>
        <v>0</v>
      </c>
      <c r="Q245" s="183">
        <v>0</v>
      </c>
      <c r="R245" s="183">
        <f t="shared" si="72"/>
        <v>0</v>
      </c>
      <c r="S245" s="183">
        <v>0</v>
      </c>
      <c r="T245" s="184">
        <f t="shared" si="7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85" t="s">
        <v>152</v>
      </c>
      <c r="AT245" s="185" t="s">
        <v>148</v>
      </c>
      <c r="AU245" s="185" t="s">
        <v>80</v>
      </c>
      <c r="AY245" s="18" t="s">
        <v>145</v>
      </c>
      <c r="BE245" s="186">
        <f t="shared" si="74"/>
        <v>0</v>
      </c>
      <c r="BF245" s="186">
        <f t="shared" si="75"/>
        <v>0</v>
      </c>
      <c r="BG245" s="186">
        <f t="shared" si="76"/>
        <v>0</v>
      </c>
      <c r="BH245" s="186">
        <f t="shared" si="77"/>
        <v>0</v>
      </c>
      <c r="BI245" s="186">
        <f t="shared" si="78"/>
        <v>0</v>
      </c>
      <c r="BJ245" s="18" t="s">
        <v>80</v>
      </c>
      <c r="BK245" s="186">
        <f t="shared" si="79"/>
        <v>0</v>
      </c>
      <c r="BL245" s="18" t="s">
        <v>152</v>
      </c>
      <c r="BM245" s="185" t="s">
        <v>1807</v>
      </c>
    </row>
    <row r="246" spans="1:65" s="2" customFormat="1" ht="16.5" customHeight="1">
      <c r="A246" s="35"/>
      <c r="B246" s="36"/>
      <c r="C246" s="174" t="s">
        <v>163</v>
      </c>
      <c r="D246" s="174" t="s">
        <v>148</v>
      </c>
      <c r="E246" s="175" t="s">
        <v>1808</v>
      </c>
      <c r="F246" s="176" t="s">
        <v>1774</v>
      </c>
      <c r="G246" s="177" t="s">
        <v>949</v>
      </c>
      <c r="H246" s="178">
        <v>1</v>
      </c>
      <c r="I246" s="179"/>
      <c r="J246" s="180">
        <f t="shared" si="70"/>
        <v>0</v>
      </c>
      <c r="K246" s="176" t="s">
        <v>19</v>
      </c>
      <c r="L246" s="40"/>
      <c r="M246" s="181" t="s">
        <v>19</v>
      </c>
      <c r="N246" s="182" t="s">
        <v>43</v>
      </c>
      <c r="O246" s="65"/>
      <c r="P246" s="183">
        <f t="shared" si="71"/>
        <v>0</v>
      </c>
      <c r="Q246" s="183">
        <v>0</v>
      </c>
      <c r="R246" s="183">
        <f t="shared" si="72"/>
        <v>0</v>
      </c>
      <c r="S246" s="183">
        <v>0</v>
      </c>
      <c r="T246" s="184">
        <f t="shared" si="7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85" t="s">
        <v>152</v>
      </c>
      <c r="AT246" s="185" t="s">
        <v>148</v>
      </c>
      <c r="AU246" s="185" t="s">
        <v>80</v>
      </c>
      <c r="AY246" s="18" t="s">
        <v>145</v>
      </c>
      <c r="BE246" s="186">
        <f t="shared" si="74"/>
        <v>0</v>
      </c>
      <c r="BF246" s="186">
        <f t="shared" si="75"/>
        <v>0</v>
      </c>
      <c r="BG246" s="186">
        <f t="shared" si="76"/>
        <v>0</v>
      </c>
      <c r="BH246" s="186">
        <f t="shared" si="77"/>
        <v>0</v>
      </c>
      <c r="BI246" s="186">
        <f t="shared" si="78"/>
        <v>0</v>
      </c>
      <c r="BJ246" s="18" t="s">
        <v>80</v>
      </c>
      <c r="BK246" s="186">
        <f t="shared" si="79"/>
        <v>0</v>
      </c>
      <c r="BL246" s="18" t="s">
        <v>152</v>
      </c>
      <c r="BM246" s="185" t="s">
        <v>1809</v>
      </c>
    </row>
    <row r="247" spans="1:65" s="2" customFormat="1" ht="16.5" customHeight="1">
      <c r="A247" s="35"/>
      <c r="B247" s="36"/>
      <c r="C247" s="174" t="s">
        <v>152</v>
      </c>
      <c r="D247" s="174" t="s">
        <v>148</v>
      </c>
      <c r="E247" s="175" t="s">
        <v>1810</v>
      </c>
      <c r="F247" s="176" t="s">
        <v>1776</v>
      </c>
      <c r="G247" s="177" t="s">
        <v>949</v>
      </c>
      <c r="H247" s="178">
        <v>1</v>
      </c>
      <c r="I247" s="179"/>
      <c r="J247" s="180">
        <f t="shared" si="70"/>
        <v>0</v>
      </c>
      <c r="K247" s="176" t="s">
        <v>19</v>
      </c>
      <c r="L247" s="40"/>
      <c r="M247" s="181" t="s">
        <v>19</v>
      </c>
      <c r="N247" s="182" t="s">
        <v>43</v>
      </c>
      <c r="O247" s="65"/>
      <c r="P247" s="183">
        <f t="shared" si="71"/>
        <v>0</v>
      </c>
      <c r="Q247" s="183">
        <v>0</v>
      </c>
      <c r="R247" s="183">
        <f t="shared" si="72"/>
        <v>0</v>
      </c>
      <c r="S247" s="183">
        <v>0</v>
      </c>
      <c r="T247" s="184">
        <f t="shared" si="7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5" t="s">
        <v>152</v>
      </c>
      <c r="AT247" s="185" t="s">
        <v>148</v>
      </c>
      <c r="AU247" s="185" t="s">
        <v>80</v>
      </c>
      <c r="AY247" s="18" t="s">
        <v>145</v>
      </c>
      <c r="BE247" s="186">
        <f t="shared" si="74"/>
        <v>0</v>
      </c>
      <c r="BF247" s="186">
        <f t="shared" si="75"/>
        <v>0</v>
      </c>
      <c r="BG247" s="186">
        <f t="shared" si="76"/>
        <v>0</v>
      </c>
      <c r="BH247" s="186">
        <f t="shared" si="77"/>
        <v>0</v>
      </c>
      <c r="BI247" s="186">
        <f t="shared" si="78"/>
        <v>0</v>
      </c>
      <c r="BJ247" s="18" t="s">
        <v>80</v>
      </c>
      <c r="BK247" s="186">
        <f t="shared" si="79"/>
        <v>0</v>
      </c>
      <c r="BL247" s="18" t="s">
        <v>152</v>
      </c>
      <c r="BM247" s="185" t="s">
        <v>1811</v>
      </c>
    </row>
    <row r="248" spans="1:65" s="2" customFormat="1" ht="16.5" customHeight="1">
      <c r="A248" s="35"/>
      <c r="B248" s="36"/>
      <c r="C248" s="174" t="s">
        <v>184</v>
      </c>
      <c r="D248" s="174" t="s">
        <v>148</v>
      </c>
      <c r="E248" s="175" t="s">
        <v>1812</v>
      </c>
      <c r="F248" s="176" t="s">
        <v>1778</v>
      </c>
      <c r="G248" s="177" t="s">
        <v>949</v>
      </c>
      <c r="H248" s="178">
        <v>1</v>
      </c>
      <c r="I248" s="179"/>
      <c r="J248" s="180">
        <f t="shared" si="70"/>
        <v>0</v>
      </c>
      <c r="K248" s="176" t="s">
        <v>19</v>
      </c>
      <c r="L248" s="40"/>
      <c r="M248" s="181" t="s">
        <v>19</v>
      </c>
      <c r="N248" s="182" t="s">
        <v>43</v>
      </c>
      <c r="O248" s="65"/>
      <c r="P248" s="183">
        <f t="shared" si="71"/>
        <v>0</v>
      </c>
      <c r="Q248" s="183">
        <v>0</v>
      </c>
      <c r="R248" s="183">
        <f t="shared" si="72"/>
        <v>0</v>
      </c>
      <c r="S248" s="183">
        <v>0</v>
      </c>
      <c r="T248" s="184">
        <f t="shared" si="7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85" t="s">
        <v>152</v>
      </c>
      <c r="AT248" s="185" t="s">
        <v>148</v>
      </c>
      <c r="AU248" s="185" t="s">
        <v>80</v>
      </c>
      <c r="AY248" s="18" t="s">
        <v>145</v>
      </c>
      <c r="BE248" s="186">
        <f t="shared" si="74"/>
        <v>0</v>
      </c>
      <c r="BF248" s="186">
        <f t="shared" si="75"/>
        <v>0</v>
      </c>
      <c r="BG248" s="186">
        <f t="shared" si="76"/>
        <v>0</v>
      </c>
      <c r="BH248" s="186">
        <f t="shared" si="77"/>
        <v>0</v>
      </c>
      <c r="BI248" s="186">
        <f t="shared" si="78"/>
        <v>0</v>
      </c>
      <c r="BJ248" s="18" t="s">
        <v>80</v>
      </c>
      <c r="BK248" s="186">
        <f t="shared" si="79"/>
        <v>0</v>
      </c>
      <c r="BL248" s="18" t="s">
        <v>152</v>
      </c>
      <c r="BM248" s="185" t="s">
        <v>1813</v>
      </c>
    </row>
    <row r="249" spans="1:65" s="2" customFormat="1" ht="16.5" customHeight="1">
      <c r="A249" s="35"/>
      <c r="B249" s="36"/>
      <c r="C249" s="174" t="s">
        <v>191</v>
      </c>
      <c r="D249" s="174" t="s">
        <v>148</v>
      </c>
      <c r="E249" s="175" t="s">
        <v>1814</v>
      </c>
      <c r="F249" s="176" t="s">
        <v>1780</v>
      </c>
      <c r="G249" s="177" t="s">
        <v>949</v>
      </c>
      <c r="H249" s="178">
        <v>7</v>
      </c>
      <c r="I249" s="179"/>
      <c r="J249" s="180">
        <f t="shared" si="70"/>
        <v>0</v>
      </c>
      <c r="K249" s="176" t="s">
        <v>19</v>
      </c>
      <c r="L249" s="40"/>
      <c r="M249" s="181" t="s">
        <v>19</v>
      </c>
      <c r="N249" s="182" t="s">
        <v>43</v>
      </c>
      <c r="O249" s="65"/>
      <c r="P249" s="183">
        <f t="shared" si="71"/>
        <v>0</v>
      </c>
      <c r="Q249" s="183">
        <v>0</v>
      </c>
      <c r="R249" s="183">
        <f t="shared" si="72"/>
        <v>0</v>
      </c>
      <c r="S249" s="183">
        <v>0</v>
      </c>
      <c r="T249" s="184">
        <f t="shared" si="73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85" t="s">
        <v>152</v>
      </c>
      <c r="AT249" s="185" t="s">
        <v>148</v>
      </c>
      <c r="AU249" s="185" t="s">
        <v>80</v>
      </c>
      <c r="AY249" s="18" t="s">
        <v>145</v>
      </c>
      <c r="BE249" s="186">
        <f t="shared" si="74"/>
        <v>0</v>
      </c>
      <c r="BF249" s="186">
        <f t="shared" si="75"/>
        <v>0</v>
      </c>
      <c r="BG249" s="186">
        <f t="shared" si="76"/>
        <v>0</v>
      </c>
      <c r="BH249" s="186">
        <f t="shared" si="77"/>
        <v>0</v>
      </c>
      <c r="BI249" s="186">
        <f t="shared" si="78"/>
        <v>0</v>
      </c>
      <c r="BJ249" s="18" t="s">
        <v>80</v>
      </c>
      <c r="BK249" s="186">
        <f t="shared" si="79"/>
        <v>0</v>
      </c>
      <c r="BL249" s="18" t="s">
        <v>152</v>
      </c>
      <c r="BM249" s="185" t="s">
        <v>1815</v>
      </c>
    </row>
    <row r="250" spans="1:65" s="2" customFormat="1" ht="16.5" customHeight="1">
      <c r="A250" s="35"/>
      <c r="B250" s="36"/>
      <c r="C250" s="174" t="s">
        <v>200</v>
      </c>
      <c r="D250" s="174" t="s">
        <v>148</v>
      </c>
      <c r="E250" s="175" t="s">
        <v>1816</v>
      </c>
      <c r="F250" s="176" t="s">
        <v>1782</v>
      </c>
      <c r="G250" s="177" t="s">
        <v>949</v>
      </c>
      <c r="H250" s="178">
        <v>9</v>
      </c>
      <c r="I250" s="179"/>
      <c r="J250" s="180">
        <f t="shared" si="70"/>
        <v>0</v>
      </c>
      <c r="K250" s="176" t="s">
        <v>19</v>
      </c>
      <c r="L250" s="40"/>
      <c r="M250" s="181" t="s">
        <v>19</v>
      </c>
      <c r="N250" s="182" t="s">
        <v>43</v>
      </c>
      <c r="O250" s="65"/>
      <c r="P250" s="183">
        <f t="shared" si="71"/>
        <v>0</v>
      </c>
      <c r="Q250" s="183">
        <v>0</v>
      </c>
      <c r="R250" s="183">
        <f t="shared" si="72"/>
        <v>0</v>
      </c>
      <c r="S250" s="183">
        <v>0</v>
      </c>
      <c r="T250" s="184">
        <f t="shared" si="7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5" t="s">
        <v>152</v>
      </c>
      <c r="AT250" s="185" t="s">
        <v>148</v>
      </c>
      <c r="AU250" s="185" t="s">
        <v>80</v>
      </c>
      <c r="AY250" s="18" t="s">
        <v>145</v>
      </c>
      <c r="BE250" s="186">
        <f t="shared" si="74"/>
        <v>0</v>
      </c>
      <c r="BF250" s="186">
        <f t="shared" si="75"/>
        <v>0</v>
      </c>
      <c r="BG250" s="186">
        <f t="shared" si="76"/>
        <v>0</v>
      </c>
      <c r="BH250" s="186">
        <f t="shared" si="77"/>
        <v>0</v>
      </c>
      <c r="BI250" s="186">
        <f t="shared" si="78"/>
        <v>0</v>
      </c>
      <c r="BJ250" s="18" t="s">
        <v>80</v>
      </c>
      <c r="BK250" s="186">
        <f t="shared" si="79"/>
        <v>0</v>
      </c>
      <c r="BL250" s="18" t="s">
        <v>152</v>
      </c>
      <c r="BM250" s="185" t="s">
        <v>1817</v>
      </c>
    </row>
    <row r="251" spans="1:65" s="2" customFormat="1" ht="16.5" customHeight="1">
      <c r="A251" s="35"/>
      <c r="B251" s="36"/>
      <c r="C251" s="174" t="s">
        <v>211</v>
      </c>
      <c r="D251" s="174" t="s">
        <v>148</v>
      </c>
      <c r="E251" s="175" t="s">
        <v>1818</v>
      </c>
      <c r="F251" s="176" t="s">
        <v>1784</v>
      </c>
      <c r="G251" s="177" t="s">
        <v>949</v>
      </c>
      <c r="H251" s="178">
        <v>57</v>
      </c>
      <c r="I251" s="179"/>
      <c r="J251" s="180">
        <f t="shared" si="70"/>
        <v>0</v>
      </c>
      <c r="K251" s="176" t="s">
        <v>19</v>
      </c>
      <c r="L251" s="40"/>
      <c r="M251" s="181" t="s">
        <v>19</v>
      </c>
      <c r="N251" s="182" t="s">
        <v>43</v>
      </c>
      <c r="O251" s="65"/>
      <c r="P251" s="183">
        <f t="shared" si="71"/>
        <v>0</v>
      </c>
      <c r="Q251" s="183">
        <v>0</v>
      </c>
      <c r="R251" s="183">
        <f t="shared" si="72"/>
        <v>0</v>
      </c>
      <c r="S251" s="183">
        <v>0</v>
      </c>
      <c r="T251" s="184">
        <f t="shared" si="7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85" t="s">
        <v>152</v>
      </c>
      <c r="AT251" s="185" t="s">
        <v>148</v>
      </c>
      <c r="AU251" s="185" t="s">
        <v>80</v>
      </c>
      <c r="AY251" s="18" t="s">
        <v>145</v>
      </c>
      <c r="BE251" s="186">
        <f t="shared" si="74"/>
        <v>0</v>
      </c>
      <c r="BF251" s="186">
        <f t="shared" si="75"/>
        <v>0</v>
      </c>
      <c r="BG251" s="186">
        <f t="shared" si="76"/>
        <v>0</v>
      </c>
      <c r="BH251" s="186">
        <f t="shared" si="77"/>
        <v>0</v>
      </c>
      <c r="BI251" s="186">
        <f t="shared" si="78"/>
        <v>0</v>
      </c>
      <c r="BJ251" s="18" t="s">
        <v>80</v>
      </c>
      <c r="BK251" s="186">
        <f t="shared" si="79"/>
        <v>0</v>
      </c>
      <c r="BL251" s="18" t="s">
        <v>152</v>
      </c>
      <c r="BM251" s="185" t="s">
        <v>1819</v>
      </c>
    </row>
    <row r="252" spans="1:65" s="2" customFormat="1" ht="16.5" customHeight="1">
      <c r="A252" s="35"/>
      <c r="B252" s="36"/>
      <c r="C252" s="174" t="s">
        <v>146</v>
      </c>
      <c r="D252" s="174" t="s">
        <v>148</v>
      </c>
      <c r="E252" s="175" t="s">
        <v>1820</v>
      </c>
      <c r="F252" s="176" t="s">
        <v>1786</v>
      </c>
      <c r="G252" s="177" t="s">
        <v>949</v>
      </c>
      <c r="H252" s="178">
        <v>8</v>
      </c>
      <c r="I252" s="179"/>
      <c r="J252" s="180">
        <f t="shared" si="70"/>
        <v>0</v>
      </c>
      <c r="K252" s="176" t="s">
        <v>19</v>
      </c>
      <c r="L252" s="40"/>
      <c r="M252" s="181" t="s">
        <v>19</v>
      </c>
      <c r="N252" s="182" t="s">
        <v>43</v>
      </c>
      <c r="O252" s="65"/>
      <c r="P252" s="183">
        <f t="shared" si="71"/>
        <v>0</v>
      </c>
      <c r="Q252" s="183">
        <v>0</v>
      </c>
      <c r="R252" s="183">
        <f t="shared" si="72"/>
        <v>0</v>
      </c>
      <c r="S252" s="183">
        <v>0</v>
      </c>
      <c r="T252" s="184">
        <f t="shared" si="7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5" t="s">
        <v>152</v>
      </c>
      <c r="AT252" s="185" t="s">
        <v>148</v>
      </c>
      <c r="AU252" s="185" t="s">
        <v>80</v>
      </c>
      <c r="AY252" s="18" t="s">
        <v>145</v>
      </c>
      <c r="BE252" s="186">
        <f t="shared" si="74"/>
        <v>0</v>
      </c>
      <c r="BF252" s="186">
        <f t="shared" si="75"/>
        <v>0</v>
      </c>
      <c r="BG252" s="186">
        <f t="shared" si="76"/>
        <v>0</v>
      </c>
      <c r="BH252" s="186">
        <f t="shared" si="77"/>
        <v>0</v>
      </c>
      <c r="BI252" s="186">
        <f t="shared" si="78"/>
        <v>0</v>
      </c>
      <c r="BJ252" s="18" t="s">
        <v>80</v>
      </c>
      <c r="BK252" s="186">
        <f t="shared" si="79"/>
        <v>0</v>
      </c>
      <c r="BL252" s="18" t="s">
        <v>152</v>
      </c>
      <c r="BM252" s="185" t="s">
        <v>1821</v>
      </c>
    </row>
    <row r="253" spans="1:65" s="2" customFormat="1" ht="16.5" customHeight="1">
      <c r="A253" s="35"/>
      <c r="B253" s="36"/>
      <c r="C253" s="174" t="s">
        <v>223</v>
      </c>
      <c r="D253" s="174" t="s">
        <v>148</v>
      </c>
      <c r="E253" s="175" t="s">
        <v>1822</v>
      </c>
      <c r="F253" s="176" t="s">
        <v>1788</v>
      </c>
      <c r="G253" s="177" t="s">
        <v>949</v>
      </c>
      <c r="H253" s="178">
        <v>10</v>
      </c>
      <c r="I253" s="179"/>
      <c r="J253" s="180">
        <f t="shared" si="70"/>
        <v>0</v>
      </c>
      <c r="K253" s="176" t="s">
        <v>19</v>
      </c>
      <c r="L253" s="40"/>
      <c r="M253" s="181" t="s">
        <v>19</v>
      </c>
      <c r="N253" s="182" t="s">
        <v>43</v>
      </c>
      <c r="O253" s="65"/>
      <c r="P253" s="183">
        <f t="shared" si="71"/>
        <v>0</v>
      </c>
      <c r="Q253" s="183">
        <v>0</v>
      </c>
      <c r="R253" s="183">
        <f t="shared" si="72"/>
        <v>0</v>
      </c>
      <c r="S253" s="183">
        <v>0</v>
      </c>
      <c r="T253" s="184">
        <f t="shared" si="73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85" t="s">
        <v>152</v>
      </c>
      <c r="AT253" s="185" t="s">
        <v>148</v>
      </c>
      <c r="AU253" s="185" t="s">
        <v>80</v>
      </c>
      <c r="AY253" s="18" t="s">
        <v>145</v>
      </c>
      <c r="BE253" s="186">
        <f t="shared" si="74"/>
        <v>0</v>
      </c>
      <c r="BF253" s="186">
        <f t="shared" si="75"/>
        <v>0</v>
      </c>
      <c r="BG253" s="186">
        <f t="shared" si="76"/>
        <v>0</v>
      </c>
      <c r="BH253" s="186">
        <f t="shared" si="77"/>
        <v>0</v>
      </c>
      <c r="BI253" s="186">
        <f t="shared" si="78"/>
        <v>0</v>
      </c>
      <c r="BJ253" s="18" t="s">
        <v>80</v>
      </c>
      <c r="BK253" s="186">
        <f t="shared" si="79"/>
        <v>0</v>
      </c>
      <c r="BL253" s="18" t="s">
        <v>152</v>
      </c>
      <c r="BM253" s="185" t="s">
        <v>1823</v>
      </c>
    </row>
    <row r="254" spans="1:65" s="2" customFormat="1" ht="16.5" customHeight="1">
      <c r="A254" s="35"/>
      <c r="B254" s="36"/>
      <c r="C254" s="174" t="s">
        <v>230</v>
      </c>
      <c r="D254" s="174" t="s">
        <v>148</v>
      </c>
      <c r="E254" s="175" t="s">
        <v>1824</v>
      </c>
      <c r="F254" s="176" t="s">
        <v>1790</v>
      </c>
      <c r="G254" s="177" t="s">
        <v>949</v>
      </c>
      <c r="H254" s="178">
        <v>6</v>
      </c>
      <c r="I254" s="179"/>
      <c r="J254" s="180">
        <f t="shared" si="70"/>
        <v>0</v>
      </c>
      <c r="K254" s="176" t="s">
        <v>19</v>
      </c>
      <c r="L254" s="40"/>
      <c r="M254" s="181" t="s">
        <v>19</v>
      </c>
      <c r="N254" s="182" t="s">
        <v>43</v>
      </c>
      <c r="O254" s="65"/>
      <c r="P254" s="183">
        <f t="shared" si="71"/>
        <v>0</v>
      </c>
      <c r="Q254" s="183">
        <v>0</v>
      </c>
      <c r="R254" s="183">
        <f t="shared" si="72"/>
        <v>0</v>
      </c>
      <c r="S254" s="183">
        <v>0</v>
      </c>
      <c r="T254" s="184">
        <f t="shared" si="73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85" t="s">
        <v>152</v>
      </c>
      <c r="AT254" s="185" t="s">
        <v>148</v>
      </c>
      <c r="AU254" s="185" t="s">
        <v>80</v>
      </c>
      <c r="AY254" s="18" t="s">
        <v>145</v>
      </c>
      <c r="BE254" s="186">
        <f t="shared" si="74"/>
        <v>0</v>
      </c>
      <c r="BF254" s="186">
        <f t="shared" si="75"/>
        <v>0</v>
      </c>
      <c r="BG254" s="186">
        <f t="shared" si="76"/>
        <v>0</v>
      </c>
      <c r="BH254" s="186">
        <f t="shared" si="77"/>
        <v>0</v>
      </c>
      <c r="BI254" s="186">
        <f t="shared" si="78"/>
        <v>0</v>
      </c>
      <c r="BJ254" s="18" t="s">
        <v>80</v>
      </c>
      <c r="BK254" s="186">
        <f t="shared" si="79"/>
        <v>0</v>
      </c>
      <c r="BL254" s="18" t="s">
        <v>152</v>
      </c>
      <c r="BM254" s="185" t="s">
        <v>1825</v>
      </c>
    </row>
    <row r="255" spans="1:65" s="2" customFormat="1" ht="16.5" customHeight="1">
      <c r="A255" s="35"/>
      <c r="B255" s="36"/>
      <c r="C255" s="174" t="s">
        <v>238</v>
      </c>
      <c r="D255" s="174" t="s">
        <v>148</v>
      </c>
      <c r="E255" s="175" t="s">
        <v>1826</v>
      </c>
      <c r="F255" s="176" t="s">
        <v>1792</v>
      </c>
      <c r="G255" s="177" t="s">
        <v>949</v>
      </c>
      <c r="H255" s="178">
        <v>2</v>
      </c>
      <c r="I255" s="179"/>
      <c r="J255" s="180">
        <f t="shared" si="70"/>
        <v>0</v>
      </c>
      <c r="K255" s="176" t="s">
        <v>19</v>
      </c>
      <c r="L255" s="40"/>
      <c r="M255" s="181" t="s">
        <v>19</v>
      </c>
      <c r="N255" s="182" t="s">
        <v>43</v>
      </c>
      <c r="O255" s="65"/>
      <c r="P255" s="183">
        <f t="shared" si="71"/>
        <v>0</v>
      </c>
      <c r="Q255" s="183">
        <v>0</v>
      </c>
      <c r="R255" s="183">
        <f t="shared" si="72"/>
        <v>0</v>
      </c>
      <c r="S255" s="183">
        <v>0</v>
      </c>
      <c r="T255" s="184">
        <f t="shared" si="73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5" t="s">
        <v>152</v>
      </c>
      <c r="AT255" s="185" t="s">
        <v>148</v>
      </c>
      <c r="AU255" s="185" t="s">
        <v>80</v>
      </c>
      <c r="AY255" s="18" t="s">
        <v>145</v>
      </c>
      <c r="BE255" s="186">
        <f t="shared" si="74"/>
        <v>0</v>
      </c>
      <c r="BF255" s="186">
        <f t="shared" si="75"/>
        <v>0</v>
      </c>
      <c r="BG255" s="186">
        <f t="shared" si="76"/>
        <v>0</v>
      </c>
      <c r="BH255" s="186">
        <f t="shared" si="77"/>
        <v>0</v>
      </c>
      <c r="BI255" s="186">
        <f t="shared" si="78"/>
        <v>0</v>
      </c>
      <c r="BJ255" s="18" t="s">
        <v>80</v>
      </c>
      <c r="BK255" s="186">
        <f t="shared" si="79"/>
        <v>0</v>
      </c>
      <c r="BL255" s="18" t="s">
        <v>152</v>
      </c>
      <c r="BM255" s="185" t="s">
        <v>1827</v>
      </c>
    </row>
    <row r="256" spans="1:65" s="2" customFormat="1" ht="16.5" customHeight="1">
      <c r="A256" s="35"/>
      <c r="B256" s="36"/>
      <c r="C256" s="174" t="s">
        <v>248</v>
      </c>
      <c r="D256" s="174" t="s">
        <v>148</v>
      </c>
      <c r="E256" s="175" t="s">
        <v>1828</v>
      </c>
      <c r="F256" s="176" t="s">
        <v>1794</v>
      </c>
      <c r="G256" s="177" t="s">
        <v>949</v>
      </c>
      <c r="H256" s="178">
        <v>1</v>
      </c>
      <c r="I256" s="179"/>
      <c r="J256" s="180">
        <f t="shared" si="70"/>
        <v>0</v>
      </c>
      <c r="K256" s="176" t="s">
        <v>19</v>
      </c>
      <c r="L256" s="40"/>
      <c r="M256" s="181" t="s">
        <v>19</v>
      </c>
      <c r="N256" s="182" t="s">
        <v>43</v>
      </c>
      <c r="O256" s="65"/>
      <c r="P256" s="183">
        <f t="shared" si="71"/>
        <v>0</v>
      </c>
      <c r="Q256" s="183">
        <v>0</v>
      </c>
      <c r="R256" s="183">
        <f t="shared" si="72"/>
        <v>0</v>
      </c>
      <c r="S256" s="183">
        <v>0</v>
      </c>
      <c r="T256" s="184">
        <f t="shared" si="73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85" t="s">
        <v>152</v>
      </c>
      <c r="AT256" s="185" t="s">
        <v>148</v>
      </c>
      <c r="AU256" s="185" t="s">
        <v>80</v>
      </c>
      <c r="AY256" s="18" t="s">
        <v>145</v>
      </c>
      <c r="BE256" s="186">
        <f t="shared" si="74"/>
        <v>0</v>
      </c>
      <c r="BF256" s="186">
        <f t="shared" si="75"/>
        <v>0</v>
      </c>
      <c r="BG256" s="186">
        <f t="shared" si="76"/>
        <v>0</v>
      </c>
      <c r="BH256" s="186">
        <f t="shared" si="77"/>
        <v>0</v>
      </c>
      <c r="BI256" s="186">
        <f t="shared" si="78"/>
        <v>0</v>
      </c>
      <c r="BJ256" s="18" t="s">
        <v>80</v>
      </c>
      <c r="BK256" s="186">
        <f t="shared" si="79"/>
        <v>0</v>
      </c>
      <c r="BL256" s="18" t="s">
        <v>152</v>
      </c>
      <c r="BM256" s="185" t="s">
        <v>1829</v>
      </c>
    </row>
    <row r="257" spans="1:65" s="2" customFormat="1" ht="16.5" customHeight="1">
      <c r="A257" s="35"/>
      <c r="B257" s="36"/>
      <c r="C257" s="174" t="s">
        <v>254</v>
      </c>
      <c r="D257" s="174" t="s">
        <v>148</v>
      </c>
      <c r="E257" s="175" t="s">
        <v>1830</v>
      </c>
      <c r="F257" s="176" t="s">
        <v>1796</v>
      </c>
      <c r="G257" s="177" t="s">
        <v>949</v>
      </c>
      <c r="H257" s="178">
        <v>2</v>
      </c>
      <c r="I257" s="179"/>
      <c r="J257" s="180">
        <f t="shared" si="70"/>
        <v>0</v>
      </c>
      <c r="K257" s="176" t="s">
        <v>19</v>
      </c>
      <c r="L257" s="40"/>
      <c r="M257" s="181" t="s">
        <v>19</v>
      </c>
      <c r="N257" s="182" t="s">
        <v>43</v>
      </c>
      <c r="O257" s="65"/>
      <c r="P257" s="183">
        <f t="shared" si="71"/>
        <v>0</v>
      </c>
      <c r="Q257" s="183">
        <v>0</v>
      </c>
      <c r="R257" s="183">
        <f t="shared" si="72"/>
        <v>0</v>
      </c>
      <c r="S257" s="183">
        <v>0</v>
      </c>
      <c r="T257" s="184">
        <f t="shared" si="73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85" t="s">
        <v>152</v>
      </c>
      <c r="AT257" s="185" t="s">
        <v>148</v>
      </c>
      <c r="AU257" s="185" t="s">
        <v>80</v>
      </c>
      <c r="AY257" s="18" t="s">
        <v>145</v>
      </c>
      <c r="BE257" s="186">
        <f t="shared" si="74"/>
        <v>0</v>
      </c>
      <c r="BF257" s="186">
        <f t="shared" si="75"/>
        <v>0</v>
      </c>
      <c r="BG257" s="186">
        <f t="shared" si="76"/>
        <v>0</v>
      </c>
      <c r="BH257" s="186">
        <f t="shared" si="77"/>
        <v>0</v>
      </c>
      <c r="BI257" s="186">
        <f t="shared" si="78"/>
        <v>0</v>
      </c>
      <c r="BJ257" s="18" t="s">
        <v>80</v>
      </c>
      <c r="BK257" s="186">
        <f t="shared" si="79"/>
        <v>0</v>
      </c>
      <c r="BL257" s="18" t="s">
        <v>152</v>
      </c>
      <c r="BM257" s="185" t="s">
        <v>1831</v>
      </c>
    </row>
    <row r="258" spans="1:65" s="2" customFormat="1" ht="16.5" customHeight="1">
      <c r="A258" s="35"/>
      <c r="B258" s="36"/>
      <c r="C258" s="174" t="s">
        <v>8</v>
      </c>
      <c r="D258" s="174" t="s">
        <v>148</v>
      </c>
      <c r="E258" s="175" t="s">
        <v>1832</v>
      </c>
      <c r="F258" s="176" t="s">
        <v>1833</v>
      </c>
      <c r="G258" s="177" t="s">
        <v>949</v>
      </c>
      <c r="H258" s="178">
        <v>1</v>
      </c>
      <c r="I258" s="179"/>
      <c r="J258" s="180">
        <f t="shared" si="70"/>
        <v>0</v>
      </c>
      <c r="K258" s="176" t="s">
        <v>19</v>
      </c>
      <c r="L258" s="40"/>
      <c r="M258" s="181" t="s">
        <v>19</v>
      </c>
      <c r="N258" s="182" t="s">
        <v>43</v>
      </c>
      <c r="O258" s="65"/>
      <c r="P258" s="183">
        <f t="shared" si="71"/>
        <v>0</v>
      </c>
      <c r="Q258" s="183">
        <v>0</v>
      </c>
      <c r="R258" s="183">
        <f t="shared" si="72"/>
        <v>0</v>
      </c>
      <c r="S258" s="183">
        <v>0</v>
      </c>
      <c r="T258" s="184">
        <f t="shared" si="73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85" t="s">
        <v>152</v>
      </c>
      <c r="AT258" s="185" t="s">
        <v>148</v>
      </c>
      <c r="AU258" s="185" t="s">
        <v>80</v>
      </c>
      <c r="AY258" s="18" t="s">
        <v>145</v>
      </c>
      <c r="BE258" s="186">
        <f t="shared" si="74"/>
        <v>0</v>
      </c>
      <c r="BF258" s="186">
        <f t="shared" si="75"/>
        <v>0</v>
      </c>
      <c r="BG258" s="186">
        <f t="shared" si="76"/>
        <v>0</v>
      </c>
      <c r="BH258" s="186">
        <f t="shared" si="77"/>
        <v>0</v>
      </c>
      <c r="BI258" s="186">
        <f t="shared" si="78"/>
        <v>0</v>
      </c>
      <c r="BJ258" s="18" t="s">
        <v>80</v>
      </c>
      <c r="BK258" s="186">
        <f t="shared" si="79"/>
        <v>0</v>
      </c>
      <c r="BL258" s="18" t="s">
        <v>152</v>
      </c>
      <c r="BM258" s="185" t="s">
        <v>1834</v>
      </c>
    </row>
    <row r="259" spans="1:65" s="2" customFormat="1" ht="16.5" customHeight="1">
      <c r="A259" s="35"/>
      <c r="B259" s="36"/>
      <c r="C259" s="174" t="s">
        <v>265</v>
      </c>
      <c r="D259" s="174" t="s">
        <v>148</v>
      </c>
      <c r="E259" s="175" t="s">
        <v>1801</v>
      </c>
      <c r="F259" s="176" t="s">
        <v>1802</v>
      </c>
      <c r="G259" s="177" t="s">
        <v>949</v>
      </c>
      <c r="H259" s="178">
        <v>3</v>
      </c>
      <c r="I259" s="179"/>
      <c r="J259" s="180">
        <f t="shared" si="70"/>
        <v>0</v>
      </c>
      <c r="K259" s="176" t="s">
        <v>19</v>
      </c>
      <c r="L259" s="40"/>
      <c r="M259" s="181" t="s">
        <v>19</v>
      </c>
      <c r="N259" s="182" t="s">
        <v>43</v>
      </c>
      <c r="O259" s="65"/>
      <c r="P259" s="183">
        <f t="shared" si="71"/>
        <v>0</v>
      </c>
      <c r="Q259" s="183">
        <v>0</v>
      </c>
      <c r="R259" s="183">
        <f t="shared" si="72"/>
        <v>0</v>
      </c>
      <c r="S259" s="183">
        <v>0</v>
      </c>
      <c r="T259" s="184">
        <f t="shared" si="73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85" t="s">
        <v>152</v>
      </c>
      <c r="AT259" s="185" t="s">
        <v>148</v>
      </c>
      <c r="AU259" s="185" t="s">
        <v>80</v>
      </c>
      <c r="AY259" s="18" t="s">
        <v>145</v>
      </c>
      <c r="BE259" s="186">
        <f t="shared" si="74"/>
        <v>0</v>
      </c>
      <c r="BF259" s="186">
        <f t="shared" si="75"/>
        <v>0</v>
      </c>
      <c r="BG259" s="186">
        <f t="shared" si="76"/>
        <v>0</v>
      </c>
      <c r="BH259" s="186">
        <f t="shared" si="77"/>
        <v>0</v>
      </c>
      <c r="BI259" s="186">
        <f t="shared" si="78"/>
        <v>0</v>
      </c>
      <c r="BJ259" s="18" t="s">
        <v>80</v>
      </c>
      <c r="BK259" s="186">
        <f t="shared" si="79"/>
        <v>0</v>
      </c>
      <c r="BL259" s="18" t="s">
        <v>152</v>
      </c>
      <c r="BM259" s="185" t="s">
        <v>1835</v>
      </c>
    </row>
    <row r="260" spans="1:65" s="2" customFormat="1" ht="16.5" customHeight="1">
      <c r="A260" s="35"/>
      <c r="B260" s="36"/>
      <c r="C260" s="174" t="s">
        <v>271</v>
      </c>
      <c r="D260" s="174" t="s">
        <v>148</v>
      </c>
      <c r="E260" s="175" t="s">
        <v>1836</v>
      </c>
      <c r="F260" s="176" t="s">
        <v>1798</v>
      </c>
      <c r="G260" s="177" t="s">
        <v>949</v>
      </c>
      <c r="H260" s="178">
        <v>1</v>
      </c>
      <c r="I260" s="179"/>
      <c r="J260" s="180">
        <f t="shared" si="70"/>
        <v>0</v>
      </c>
      <c r="K260" s="176" t="s">
        <v>19</v>
      </c>
      <c r="L260" s="40"/>
      <c r="M260" s="181" t="s">
        <v>19</v>
      </c>
      <c r="N260" s="182" t="s">
        <v>43</v>
      </c>
      <c r="O260" s="65"/>
      <c r="P260" s="183">
        <f t="shared" si="71"/>
        <v>0</v>
      </c>
      <c r="Q260" s="183">
        <v>0</v>
      </c>
      <c r="R260" s="183">
        <f t="shared" si="72"/>
        <v>0</v>
      </c>
      <c r="S260" s="183">
        <v>0</v>
      </c>
      <c r="T260" s="184">
        <f t="shared" si="73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85" t="s">
        <v>152</v>
      </c>
      <c r="AT260" s="185" t="s">
        <v>148</v>
      </c>
      <c r="AU260" s="185" t="s">
        <v>80</v>
      </c>
      <c r="AY260" s="18" t="s">
        <v>145</v>
      </c>
      <c r="BE260" s="186">
        <f t="shared" si="74"/>
        <v>0</v>
      </c>
      <c r="BF260" s="186">
        <f t="shared" si="75"/>
        <v>0</v>
      </c>
      <c r="BG260" s="186">
        <f t="shared" si="76"/>
        <v>0</v>
      </c>
      <c r="BH260" s="186">
        <f t="shared" si="77"/>
        <v>0</v>
      </c>
      <c r="BI260" s="186">
        <f t="shared" si="78"/>
        <v>0</v>
      </c>
      <c r="BJ260" s="18" t="s">
        <v>80</v>
      </c>
      <c r="BK260" s="186">
        <f t="shared" si="79"/>
        <v>0</v>
      </c>
      <c r="BL260" s="18" t="s">
        <v>152</v>
      </c>
      <c r="BM260" s="185" t="s">
        <v>1837</v>
      </c>
    </row>
    <row r="261" spans="1:65" s="12" customFormat="1" ht="25.9" customHeight="1">
      <c r="B261" s="158"/>
      <c r="C261" s="159"/>
      <c r="D261" s="160" t="s">
        <v>71</v>
      </c>
      <c r="E261" s="161" t="s">
        <v>919</v>
      </c>
      <c r="F261" s="161" t="s">
        <v>1838</v>
      </c>
      <c r="G261" s="159"/>
      <c r="H261" s="159"/>
      <c r="I261" s="162"/>
      <c r="J261" s="163">
        <f>BK261</f>
        <v>0</v>
      </c>
      <c r="K261" s="159"/>
      <c r="L261" s="164"/>
      <c r="M261" s="165"/>
      <c r="N261" s="166"/>
      <c r="O261" s="166"/>
      <c r="P261" s="167">
        <f>SUM(P262:P263)</f>
        <v>0</v>
      </c>
      <c r="Q261" s="166"/>
      <c r="R261" s="167">
        <f>SUM(R262:R263)</f>
        <v>0</v>
      </c>
      <c r="S261" s="166"/>
      <c r="T261" s="168">
        <f>SUM(T262:T263)</f>
        <v>0</v>
      </c>
      <c r="AR261" s="169" t="s">
        <v>80</v>
      </c>
      <c r="AT261" s="170" t="s">
        <v>71</v>
      </c>
      <c r="AU261" s="170" t="s">
        <v>72</v>
      </c>
      <c r="AY261" s="169" t="s">
        <v>145</v>
      </c>
      <c r="BK261" s="171">
        <f>SUM(BK262:BK263)</f>
        <v>0</v>
      </c>
    </row>
    <row r="262" spans="1:65" s="2" customFormat="1" ht="16.5" customHeight="1">
      <c r="A262" s="35"/>
      <c r="B262" s="36"/>
      <c r="C262" s="174" t="s">
        <v>80</v>
      </c>
      <c r="D262" s="174" t="s">
        <v>148</v>
      </c>
      <c r="E262" s="175" t="s">
        <v>1839</v>
      </c>
      <c r="F262" s="176" t="s">
        <v>1840</v>
      </c>
      <c r="G262" s="177" t="s">
        <v>1575</v>
      </c>
      <c r="H262" s="178">
        <v>48</v>
      </c>
      <c r="I262" s="179"/>
      <c r="J262" s="180">
        <f>ROUND(I262*H262,2)</f>
        <v>0</v>
      </c>
      <c r="K262" s="176" t="s">
        <v>19</v>
      </c>
      <c r="L262" s="40"/>
      <c r="M262" s="181" t="s">
        <v>19</v>
      </c>
      <c r="N262" s="182" t="s">
        <v>43</v>
      </c>
      <c r="O262" s="65"/>
      <c r="P262" s="183">
        <f>O262*H262</f>
        <v>0</v>
      </c>
      <c r="Q262" s="183">
        <v>0</v>
      </c>
      <c r="R262" s="183">
        <f>Q262*H262</f>
        <v>0</v>
      </c>
      <c r="S262" s="183">
        <v>0</v>
      </c>
      <c r="T262" s="184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85" t="s">
        <v>152</v>
      </c>
      <c r="AT262" s="185" t="s">
        <v>148</v>
      </c>
      <c r="AU262" s="185" t="s">
        <v>80</v>
      </c>
      <c r="AY262" s="18" t="s">
        <v>145</v>
      </c>
      <c r="BE262" s="186">
        <f>IF(N262="základní",J262,0)</f>
        <v>0</v>
      </c>
      <c r="BF262" s="186">
        <f>IF(N262="snížená",J262,0)</f>
        <v>0</v>
      </c>
      <c r="BG262" s="186">
        <f>IF(N262="zákl. přenesená",J262,0)</f>
        <v>0</v>
      </c>
      <c r="BH262" s="186">
        <f>IF(N262="sníž. přenesená",J262,0)</f>
        <v>0</v>
      </c>
      <c r="BI262" s="186">
        <f>IF(N262="nulová",J262,0)</f>
        <v>0</v>
      </c>
      <c r="BJ262" s="18" t="s">
        <v>80</v>
      </c>
      <c r="BK262" s="186">
        <f>ROUND(I262*H262,2)</f>
        <v>0</v>
      </c>
      <c r="BL262" s="18" t="s">
        <v>152</v>
      </c>
      <c r="BM262" s="185" t="s">
        <v>1841</v>
      </c>
    </row>
    <row r="263" spans="1:65" s="2" customFormat="1" ht="16.5" customHeight="1">
      <c r="A263" s="35"/>
      <c r="B263" s="36"/>
      <c r="C263" s="174" t="s">
        <v>82</v>
      </c>
      <c r="D263" s="174" t="s">
        <v>148</v>
      </c>
      <c r="E263" s="175" t="s">
        <v>1842</v>
      </c>
      <c r="F263" s="176" t="s">
        <v>1843</v>
      </c>
      <c r="G263" s="177" t="s">
        <v>1575</v>
      </c>
      <c r="H263" s="178">
        <v>48</v>
      </c>
      <c r="I263" s="179"/>
      <c r="J263" s="180">
        <f>ROUND(I263*H263,2)</f>
        <v>0</v>
      </c>
      <c r="K263" s="176" t="s">
        <v>19</v>
      </c>
      <c r="L263" s="40"/>
      <c r="M263" s="239" t="s">
        <v>19</v>
      </c>
      <c r="N263" s="240" t="s">
        <v>43</v>
      </c>
      <c r="O263" s="241"/>
      <c r="P263" s="242">
        <f>O263*H263</f>
        <v>0</v>
      </c>
      <c r="Q263" s="242">
        <v>0</v>
      </c>
      <c r="R263" s="242">
        <f>Q263*H263</f>
        <v>0</v>
      </c>
      <c r="S263" s="242">
        <v>0</v>
      </c>
      <c r="T263" s="243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85" t="s">
        <v>152</v>
      </c>
      <c r="AT263" s="185" t="s">
        <v>148</v>
      </c>
      <c r="AU263" s="185" t="s">
        <v>80</v>
      </c>
      <c r="AY263" s="18" t="s">
        <v>145</v>
      </c>
      <c r="BE263" s="186">
        <f>IF(N263="základní",J263,0)</f>
        <v>0</v>
      </c>
      <c r="BF263" s="186">
        <f>IF(N263="snížená",J263,0)</f>
        <v>0</v>
      </c>
      <c r="BG263" s="186">
        <f>IF(N263="zákl. přenesená",J263,0)</f>
        <v>0</v>
      </c>
      <c r="BH263" s="186">
        <f>IF(N263="sníž. přenesená",J263,0)</f>
        <v>0</v>
      </c>
      <c r="BI263" s="186">
        <f>IF(N263="nulová",J263,0)</f>
        <v>0</v>
      </c>
      <c r="BJ263" s="18" t="s">
        <v>80</v>
      </c>
      <c r="BK263" s="186">
        <f>ROUND(I263*H263,2)</f>
        <v>0</v>
      </c>
      <c r="BL263" s="18" t="s">
        <v>152</v>
      </c>
      <c r="BM263" s="185" t="s">
        <v>1844</v>
      </c>
    </row>
    <row r="264" spans="1:65" s="2" customFormat="1" ht="6.95" customHeight="1">
      <c r="A264" s="35"/>
      <c r="B264" s="48"/>
      <c r="C264" s="49"/>
      <c r="D264" s="49"/>
      <c r="E264" s="49"/>
      <c r="F264" s="49"/>
      <c r="G264" s="49"/>
      <c r="H264" s="49"/>
      <c r="I264" s="49"/>
      <c r="J264" s="49"/>
      <c r="K264" s="49"/>
      <c r="L264" s="40"/>
      <c r="M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</row>
  </sheetData>
  <sheetProtection algorithmName="SHA-512" hashValue="stkgJvc3XR4sYYbEvpWHMtn/wXitwwDjp5Zq4dCoP9+bcC/ygg8V6g4NE1J8qC1D+iqyvn847inS1bmjRsmciw==" saltValue="Env3RQ5Pj5acmkoZqdksCxnEvkEzG9NSuXRWdAETTpIO/JKW8lbCu/qp02eaPHQqqhNdImWSbNdHHo4nUP7XvA==" spinCount="100000" sheet="1" objects="1" scenarios="1" formatColumns="0" formatRows="0" autoFilter="0"/>
  <autoFilter ref="C87:K263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8" t="s">
        <v>94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82</v>
      </c>
    </row>
    <row r="4" spans="1:46" s="1" customFormat="1" ht="24.95" customHeight="1">
      <c r="B4" s="21"/>
      <c r="D4" s="104" t="s">
        <v>111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6" t="str">
        <f>'Rekapitulace stavby'!K6</f>
        <v>UHK-Objekt E-Stavební úpravy pracoviště centra terénní archeologie - 1. Etapa</v>
      </c>
      <c r="F7" s="367"/>
      <c r="G7" s="367"/>
      <c r="H7" s="367"/>
      <c r="L7" s="21"/>
    </row>
    <row r="8" spans="1:46" s="2" customFormat="1" ht="12" customHeight="1">
      <c r="A8" s="35"/>
      <c r="B8" s="40"/>
      <c r="C8" s="35"/>
      <c r="D8" s="106" t="s">
        <v>112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8" t="s">
        <v>1845</v>
      </c>
      <c r="F9" s="369"/>
      <c r="G9" s="369"/>
      <c r="H9" s="369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35</v>
      </c>
      <c r="G12" s="35"/>
      <c r="H12" s="35"/>
      <c r="I12" s="106" t="s">
        <v>23</v>
      </c>
      <c r="J12" s="109" t="str">
        <f>'Rekapitulace stavby'!AN8</f>
        <v>22. 6. 2022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>Univerzita Hradec Králové</v>
      </c>
      <c r="F15" s="35"/>
      <c r="G15" s="35"/>
      <c r="H15" s="35"/>
      <c r="I15" s="106" t="s">
        <v>28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0" t="str">
        <f>'Rekapitulace stavby'!E14</f>
        <v>Vyplň údaj</v>
      </c>
      <c r="F18" s="371"/>
      <c r="G18" s="371"/>
      <c r="H18" s="371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>Fplan projekty a stavby s. r. o.</v>
      </c>
      <c r="F21" s="35"/>
      <c r="G21" s="35"/>
      <c r="H21" s="35"/>
      <c r="I21" s="106" t="s">
        <v>28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34</v>
      </c>
      <c r="E23" s="35"/>
      <c r="F23" s="35"/>
      <c r="G23" s="35"/>
      <c r="H23" s="35"/>
      <c r="I23" s="106" t="s">
        <v>26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28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36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72" t="s">
        <v>19</v>
      </c>
      <c r="F27" s="372"/>
      <c r="G27" s="372"/>
      <c r="H27" s="372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38</v>
      </c>
      <c r="E30" s="35"/>
      <c r="F30" s="35"/>
      <c r="G30" s="35"/>
      <c r="H30" s="35"/>
      <c r="I30" s="35"/>
      <c r="J30" s="115">
        <f>ROUND(J81,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40</v>
      </c>
      <c r="G32" s="35"/>
      <c r="H32" s="35"/>
      <c r="I32" s="116" t="s">
        <v>39</v>
      </c>
      <c r="J32" s="116" t="s">
        <v>41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42</v>
      </c>
      <c r="E33" s="106" t="s">
        <v>43</v>
      </c>
      <c r="F33" s="118">
        <f>ROUND((SUM(BE81:BE138)),  2)</f>
        <v>0</v>
      </c>
      <c r="G33" s="35"/>
      <c r="H33" s="35"/>
      <c r="I33" s="119">
        <v>0.21</v>
      </c>
      <c r="J33" s="118">
        <f>ROUND(((SUM(BE81:BE138))*I33),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44</v>
      </c>
      <c r="F34" s="118">
        <f>ROUND((SUM(BF81:BF138)),  2)</f>
        <v>0</v>
      </c>
      <c r="G34" s="35"/>
      <c r="H34" s="35"/>
      <c r="I34" s="119">
        <v>0.15</v>
      </c>
      <c r="J34" s="118">
        <f>ROUND(((SUM(BF81:BF138))*I34),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45</v>
      </c>
      <c r="F35" s="118">
        <f>ROUND((SUM(BG81:BG138)),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46</v>
      </c>
      <c r="F36" s="118">
        <f>ROUND((SUM(BH81:BH138)),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47</v>
      </c>
      <c r="F37" s="118">
        <f>ROUND((SUM(BI81:BI138)),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48</v>
      </c>
      <c r="E39" s="122"/>
      <c r="F39" s="122"/>
      <c r="G39" s="123" t="s">
        <v>49</v>
      </c>
      <c r="H39" s="124" t="s">
        <v>50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114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3" t="str">
        <f>E7</f>
        <v>UHK-Objekt E-Stavební úpravy pracoviště centra terénní archeologie - 1. Etapa</v>
      </c>
      <c r="F48" s="374"/>
      <c r="G48" s="374"/>
      <c r="H48" s="374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112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30" t="str">
        <f>E9</f>
        <v>SO 01.4b - Elektro-slaboproud</v>
      </c>
      <c r="F50" s="375"/>
      <c r="G50" s="375"/>
      <c r="H50" s="375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 xml:space="preserve"> </v>
      </c>
      <c r="G52" s="37"/>
      <c r="H52" s="37"/>
      <c r="I52" s="30" t="s">
        <v>23</v>
      </c>
      <c r="J52" s="60" t="str">
        <f>IF(J12="","",J12)</f>
        <v>22. 6. 2022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30" t="s">
        <v>25</v>
      </c>
      <c r="D54" s="37"/>
      <c r="E54" s="37"/>
      <c r="F54" s="28" t="str">
        <f>E15</f>
        <v>Univerzita Hradec Králové</v>
      </c>
      <c r="G54" s="37"/>
      <c r="H54" s="37"/>
      <c r="I54" s="30" t="s">
        <v>31</v>
      </c>
      <c r="J54" s="33" t="str">
        <f>E21</f>
        <v>Fplan projekty a stavby s. r. o.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115</v>
      </c>
      <c r="D57" s="132"/>
      <c r="E57" s="132"/>
      <c r="F57" s="132"/>
      <c r="G57" s="132"/>
      <c r="H57" s="132"/>
      <c r="I57" s="132"/>
      <c r="J57" s="133" t="s">
        <v>116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70</v>
      </c>
      <c r="D59" s="37"/>
      <c r="E59" s="37"/>
      <c r="F59" s="37"/>
      <c r="G59" s="37"/>
      <c r="H59" s="37"/>
      <c r="I59" s="37"/>
      <c r="J59" s="78">
        <f>J81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117</v>
      </c>
    </row>
    <row r="60" spans="1:47" s="9" customFormat="1" ht="24.95" customHeight="1">
      <c r="B60" s="135"/>
      <c r="C60" s="136"/>
      <c r="D60" s="137" t="s">
        <v>1846</v>
      </c>
      <c r="E60" s="138"/>
      <c r="F60" s="138"/>
      <c r="G60" s="138"/>
      <c r="H60" s="138"/>
      <c r="I60" s="138"/>
      <c r="J60" s="139">
        <f>J96</f>
        <v>0</v>
      </c>
      <c r="K60" s="136"/>
      <c r="L60" s="140"/>
    </row>
    <row r="61" spans="1:47" s="9" customFormat="1" ht="24.95" customHeight="1">
      <c r="B61" s="135"/>
      <c r="C61" s="136"/>
      <c r="D61" s="137" t="s">
        <v>378</v>
      </c>
      <c r="E61" s="138"/>
      <c r="F61" s="138"/>
      <c r="G61" s="138"/>
      <c r="H61" s="138"/>
      <c r="I61" s="138"/>
      <c r="J61" s="139">
        <f>J133</f>
        <v>0</v>
      </c>
      <c r="K61" s="136"/>
      <c r="L61" s="140"/>
    </row>
    <row r="62" spans="1:47" s="2" customFormat="1" ht="21.7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0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6.95" customHeight="1">
      <c r="A63" s="35"/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10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7" spans="1:31" s="2" customFormat="1" ht="6.95" customHeight="1">
      <c r="A67" s="35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0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24.95" customHeight="1">
      <c r="A68" s="35"/>
      <c r="B68" s="36"/>
      <c r="C68" s="24" t="s">
        <v>130</v>
      </c>
      <c r="D68" s="37"/>
      <c r="E68" s="37"/>
      <c r="F68" s="37"/>
      <c r="G68" s="37"/>
      <c r="H68" s="37"/>
      <c r="I68" s="37"/>
      <c r="J68" s="37"/>
      <c r="K68" s="37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12" customHeight="1">
      <c r="A70" s="35"/>
      <c r="B70" s="36"/>
      <c r="C70" s="30" t="s">
        <v>16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6.5" customHeight="1">
      <c r="A71" s="35"/>
      <c r="B71" s="36"/>
      <c r="C71" s="37"/>
      <c r="D71" s="37"/>
      <c r="E71" s="373" t="str">
        <f>E7</f>
        <v>UHK-Objekt E-Stavební úpravy pracoviště centra terénní archeologie - 1. Etapa</v>
      </c>
      <c r="F71" s="374"/>
      <c r="G71" s="374"/>
      <c r="H71" s="374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112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6.5" customHeight="1">
      <c r="A73" s="35"/>
      <c r="B73" s="36"/>
      <c r="C73" s="37"/>
      <c r="D73" s="37"/>
      <c r="E73" s="330" t="str">
        <f>E9</f>
        <v>SO 01.4b - Elektro-slaboproud</v>
      </c>
      <c r="F73" s="375"/>
      <c r="G73" s="375"/>
      <c r="H73" s="375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21</v>
      </c>
      <c r="D75" s="37"/>
      <c r="E75" s="37"/>
      <c r="F75" s="28" t="str">
        <f>F12</f>
        <v xml:space="preserve"> </v>
      </c>
      <c r="G75" s="37"/>
      <c r="H75" s="37"/>
      <c r="I75" s="30" t="s">
        <v>23</v>
      </c>
      <c r="J75" s="60" t="str">
        <f>IF(J12="","",J12)</f>
        <v>22. 6. 2022</v>
      </c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25.7" customHeight="1">
      <c r="A77" s="35"/>
      <c r="B77" s="36"/>
      <c r="C77" s="30" t="s">
        <v>25</v>
      </c>
      <c r="D77" s="37"/>
      <c r="E77" s="37"/>
      <c r="F77" s="28" t="str">
        <f>E15</f>
        <v>Univerzita Hradec Králové</v>
      </c>
      <c r="G77" s="37"/>
      <c r="H77" s="37"/>
      <c r="I77" s="30" t="s">
        <v>31</v>
      </c>
      <c r="J77" s="33" t="str">
        <f>E21</f>
        <v>Fplan projekty a stavby s. r. o.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5.2" customHeight="1">
      <c r="A78" s="35"/>
      <c r="B78" s="36"/>
      <c r="C78" s="30" t="s">
        <v>29</v>
      </c>
      <c r="D78" s="37"/>
      <c r="E78" s="37"/>
      <c r="F78" s="28" t="str">
        <f>IF(E18="","",E18)</f>
        <v>Vyplň údaj</v>
      </c>
      <c r="G78" s="37"/>
      <c r="H78" s="37"/>
      <c r="I78" s="30" t="s">
        <v>34</v>
      </c>
      <c r="J78" s="33" t="str">
        <f>E24</f>
        <v xml:space="preserve"> </v>
      </c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0.3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11" customFormat="1" ht="29.25" customHeight="1">
      <c r="A80" s="147"/>
      <c r="B80" s="148"/>
      <c r="C80" s="149" t="s">
        <v>131</v>
      </c>
      <c r="D80" s="150" t="s">
        <v>57</v>
      </c>
      <c r="E80" s="150" t="s">
        <v>53</v>
      </c>
      <c r="F80" s="150" t="s">
        <v>54</v>
      </c>
      <c r="G80" s="150" t="s">
        <v>132</v>
      </c>
      <c r="H80" s="150" t="s">
        <v>133</v>
      </c>
      <c r="I80" s="150" t="s">
        <v>134</v>
      </c>
      <c r="J80" s="150" t="s">
        <v>116</v>
      </c>
      <c r="K80" s="151" t="s">
        <v>135</v>
      </c>
      <c r="L80" s="152"/>
      <c r="M80" s="69" t="s">
        <v>19</v>
      </c>
      <c r="N80" s="70" t="s">
        <v>42</v>
      </c>
      <c r="O80" s="70" t="s">
        <v>136</v>
      </c>
      <c r="P80" s="70" t="s">
        <v>137</v>
      </c>
      <c r="Q80" s="70" t="s">
        <v>138</v>
      </c>
      <c r="R80" s="70" t="s">
        <v>139</v>
      </c>
      <c r="S80" s="70" t="s">
        <v>140</v>
      </c>
      <c r="T80" s="71" t="s">
        <v>141</v>
      </c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</row>
    <row r="81" spans="1:65" s="2" customFormat="1" ht="22.9" customHeight="1">
      <c r="A81" s="35"/>
      <c r="B81" s="36"/>
      <c r="C81" s="76" t="s">
        <v>142</v>
      </c>
      <c r="D81" s="37"/>
      <c r="E81" s="37"/>
      <c r="F81" s="37"/>
      <c r="G81" s="37"/>
      <c r="H81" s="37"/>
      <c r="I81" s="37"/>
      <c r="J81" s="153">
        <f>BK81</f>
        <v>0</v>
      </c>
      <c r="K81" s="37"/>
      <c r="L81" s="40"/>
      <c r="M81" s="72"/>
      <c r="N81" s="154"/>
      <c r="O81" s="73"/>
      <c r="P81" s="155">
        <f>P82+SUM(P83:P96)+P133</f>
        <v>0</v>
      </c>
      <c r="Q81" s="73"/>
      <c r="R81" s="155">
        <f>R82+SUM(R83:R96)+R133</f>
        <v>0</v>
      </c>
      <c r="S81" s="73"/>
      <c r="T81" s="156">
        <f>T82+SUM(T83:T96)+T133</f>
        <v>0</v>
      </c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T81" s="18" t="s">
        <v>71</v>
      </c>
      <c r="AU81" s="18" t="s">
        <v>117</v>
      </c>
      <c r="BK81" s="157">
        <f>BK82+SUM(BK83:BK96)+BK133</f>
        <v>0</v>
      </c>
    </row>
    <row r="82" spans="1:65" s="2" customFormat="1" ht="16.5" customHeight="1">
      <c r="A82" s="35"/>
      <c r="B82" s="36"/>
      <c r="C82" s="174" t="s">
        <v>80</v>
      </c>
      <c r="D82" s="174" t="s">
        <v>148</v>
      </c>
      <c r="E82" s="175" t="s">
        <v>1847</v>
      </c>
      <c r="F82" s="176" t="s">
        <v>1848</v>
      </c>
      <c r="G82" s="177" t="s">
        <v>949</v>
      </c>
      <c r="H82" s="178">
        <v>4</v>
      </c>
      <c r="I82" s="179"/>
      <c r="J82" s="180">
        <f t="shared" ref="J82:J95" si="0">ROUND(I82*H82,2)</f>
        <v>0</v>
      </c>
      <c r="K82" s="176" t="s">
        <v>19</v>
      </c>
      <c r="L82" s="40"/>
      <c r="M82" s="181" t="s">
        <v>19</v>
      </c>
      <c r="N82" s="182" t="s">
        <v>43</v>
      </c>
      <c r="O82" s="65"/>
      <c r="P82" s="183">
        <f t="shared" ref="P82:P95" si="1">O82*H82</f>
        <v>0</v>
      </c>
      <c r="Q82" s="183">
        <v>0</v>
      </c>
      <c r="R82" s="183">
        <f t="shared" ref="R82:R95" si="2">Q82*H82</f>
        <v>0</v>
      </c>
      <c r="S82" s="183">
        <v>0</v>
      </c>
      <c r="T82" s="184">
        <f t="shared" ref="T82:T95" si="3">S82*H82</f>
        <v>0</v>
      </c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R82" s="185" t="s">
        <v>152</v>
      </c>
      <c r="AT82" s="185" t="s">
        <v>148</v>
      </c>
      <c r="AU82" s="185" t="s">
        <v>72</v>
      </c>
      <c r="AY82" s="18" t="s">
        <v>145</v>
      </c>
      <c r="BE82" s="186">
        <f t="shared" ref="BE82:BE95" si="4">IF(N82="základní",J82,0)</f>
        <v>0</v>
      </c>
      <c r="BF82" s="186">
        <f t="shared" ref="BF82:BF95" si="5">IF(N82="snížená",J82,0)</f>
        <v>0</v>
      </c>
      <c r="BG82" s="186">
        <f t="shared" ref="BG82:BG95" si="6">IF(N82="zákl. přenesená",J82,0)</f>
        <v>0</v>
      </c>
      <c r="BH82" s="186">
        <f t="shared" ref="BH82:BH95" si="7">IF(N82="sníž. přenesená",J82,0)</f>
        <v>0</v>
      </c>
      <c r="BI82" s="186">
        <f t="shared" ref="BI82:BI95" si="8">IF(N82="nulová",J82,0)</f>
        <v>0</v>
      </c>
      <c r="BJ82" s="18" t="s">
        <v>80</v>
      </c>
      <c r="BK82" s="186">
        <f t="shared" ref="BK82:BK95" si="9">ROUND(I82*H82,2)</f>
        <v>0</v>
      </c>
      <c r="BL82" s="18" t="s">
        <v>152</v>
      </c>
      <c r="BM82" s="185" t="s">
        <v>82</v>
      </c>
    </row>
    <row r="83" spans="1:65" s="2" customFormat="1" ht="16.5" customHeight="1">
      <c r="A83" s="35"/>
      <c r="B83" s="36"/>
      <c r="C83" s="174" t="s">
        <v>82</v>
      </c>
      <c r="D83" s="174" t="s">
        <v>148</v>
      </c>
      <c r="E83" s="175" t="s">
        <v>1849</v>
      </c>
      <c r="F83" s="176" t="s">
        <v>1850</v>
      </c>
      <c r="G83" s="177" t="s">
        <v>949</v>
      </c>
      <c r="H83" s="178">
        <v>8</v>
      </c>
      <c r="I83" s="179"/>
      <c r="J83" s="180">
        <f t="shared" si="0"/>
        <v>0</v>
      </c>
      <c r="K83" s="176" t="s">
        <v>19</v>
      </c>
      <c r="L83" s="40"/>
      <c r="M83" s="181" t="s">
        <v>19</v>
      </c>
      <c r="N83" s="182" t="s">
        <v>43</v>
      </c>
      <c r="O83" s="65"/>
      <c r="P83" s="183">
        <f t="shared" si="1"/>
        <v>0</v>
      </c>
      <c r="Q83" s="183">
        <v>0</v>
      </c>
      <c r="R83" s="183">
        <f t="shared" si="2"/>
        <v>0</v>
      </c>
      <c r="S83" s="183">
        <v>0</v>
      </c>
      <c r="T83" s="184">
        <f t="shared" si="3"/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R83" s="185" t="s">
        <v>152</v>
      </c>
      <c r="AT83" s="185" t="s">
        <v>148</v>
      </c>
      <c r="AU83" s="185" t="s">
        <v>72</v>
      </c>
      <c r="AY83" s="18" t="s">
        <v>145</v>
      </c>
      <c r="BE83" s="186">
        <f t="shared" si="4"/>
        <v>0</v>
      </c>
      <c r="BF83" s="186">
        <f t="shared" si="5"/>
        <v>0</v>
      </c>
      <c r="BG83" s="186">
        <f t="shared" si="6"/>
        <v>0</v>
      </c>
      <c r="BH83" s="186">
        <f t="shared" si="7"/>
        <v>0</v>
      </c>
      <c r="BI83" s="186">
        <f t="shared" si="8"/>
        <v>0</v>
      </c>
      <c r="BJ83" s="18" t="s">
        <v>80</v>
      </c>
      <c r="BK83" s="186">
        <f t="shared" si="9"/>
        <v>0</v>
      </c>
      <c r="BL83" s="18" t="s">
        <v>152</v>
      </c>
      <c r="BM83" s="185" t="s">
        <v>152</v>
      </c>
    </row>
    <row r="84" spans="1:65" s="2" customFormat="1" ht="16.5" customHeight="1">
      <c r="A84" s="35"/>
      <c r="B84" s="36"/>
      <c r="C84" s="174" t="s">
        <v>163</v>
      </c>
      <c r="D84" s="174" t="s">
        <v>148</v>
      </c>
      <c r="E84" s="175" t="s">
        <v>1851</v>
      </c>
      <c r="F84" s="176" t="s">
        <v>1852</v>
      </c>
      <c r="G84" s="177" t="s">
        <v>949</v>
      </c>
      <c r="H84" s="178">
        <v>8</v>
      </c>
      <c r="I84" s="179"/>
      <c r="J84" s="180">
        <f t="shared" si="0"/>
        <v>0</v>
      </c>
      <c r="K84" s="176" t="s">
        <v>19</v>
      </c>
      <c r="L84" s="40"/>
      <c r="M84" s="181" t="s">
        <v>19</v>
      </c>
      <c r="N84" s="182" t="s">
        <v>43</v>
      </c>
      <c r="O84" s="65"/>
      <c r="P84" s="183">
        <f t="shared" si="1"/>
        <v>0</v>
      </c>
      <c r="Q84" s="183">
        <v>0</v>
      </c>
      <c r="R84" s="183">
        <f t="shared" si="2"/>
        <v>0</v>
      </c>
      <c r="S84" s="183">
        <v>0</v>
      </c>
      <c r="T84" s="184">
        <f t="shared" si="3"/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185" t="s">
        <v>152</v>
      </c>
      <c r="AT84" s="185" t="s">
        <v>148</v>
      </c>
      <c r="AU84" s="185" t="s">
        <v>72</v>
      </c>
      <c r="AY84" s="18" t="s">
        <v>145</v>
      </c>
      <c r="BE84" s="186">
        <f t="shared" si="4"/>
        <v>0</v>
      </c>
      <c r="BF84" s="186">
        <f t="shared" si="5"/>
        <v>0</v>
      </c>
      <c r="BG84" s="186">
        <f t="shared" si="6"/>
        <v>0</v>
      </c>
      <c r="BH84" s="186">
        <f t="shared" si="7"/>
        <v>0</v>
      </c>
      <c r="BI84" s="186">
        <f t="shared" si="8"/>
        <v>0</v>
      </c>
      <c r="BJ84" s="18" t="s">
        <v>80</v>
      </c>
      <c r="BK84" s="186">
        <f t="shared" si="9"/>
        <v>0</v>
      </c>
      <c r="BL84" s="18" t="s">
        <v>152</v>
      </c>
      <c r="BM84" s="185" t="s">
        <v>191</v>
      </c>
    </row>
    <row r="85" spans="1:65" s="2" customFormat="1" ht="16.5" customHeight="1">
      <c r="A85" s="35"/>
      <c r="B85" s="36"/>
      <c r="C85" s="174" t="s">
        <v>152</v>
      </c>
      <c r="D85" s="174" t="s">
        <v>148</v>
      </c>
      <c r="E85" s="175" t="s">
        <v>1853</v>
      </c>
      <c r="F85" s="176" t="s">
        <v>1854</v>
      </c>
      <c r="G85" s="177" t="s">
        <v>949</v>
      </c>
      <c r="H85" s="178">
        <v>3</v>
      </c>
      <c r="I85" s="179"/>
      <c r="J85" s="180">
        <f t="shared" si="0"/>
        <v>0</v>
      </c>
      <c r="K85" s="176" t="s">
        <v>19</v>
      </c>
      <c r="L85" s="40"/>
      <c r="M85" s="181" t="s">
        <v>19</v>
      </c>
      <c r="N85" s="182" t="s">
        <v>43</v>
      </c>
      <c r="O85" s="65"/>
      <c r="P85" s="183">
        <f t="shared" si="1"/>
        <v>0</v>
      </c>
      <c r="Q85" s="183">
        <v>0</v>
      </c>
      <c r="R85" s="183">
        <f t="shared" si="2"/>
        <v>0</v>
      </c>
      <c r="S85" s="183">
        <v>0</v>
      </c>
      <c r="T85" s="184">
        <f t="shared" si="3"/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R85" s="185" t="s">
        <v>152</v>
      </c>
      <c r="AT85" s="185" t="s">
        <v>148</v>
      </c>
      <c r="AU85" s="185" t="s">
        <v>72</v>
      </c>
      <c r="AY85" s="18" t="s">
        <v>145</v>
      </c>
      <c r="BE85" s="186">
        <f t="shared" si="4"/>
        <v>0</v>
      </c>
      <c r="BF85" s="186">
        <f t="shared" si="5"/>
        <v>0</v>
      </c>
      <c r="BG85" s="186">
        <f t="shared" si="6"/>
        <v>0</v>
      </c>
      <c r="BH85" s="186">
        <f t="shared" si="7"/>
        <v>0</v>
      </c>
      <c r="BI85" s="186">
        <f t="shared" si="8"/>
        <v>0</v>
      </c>
      <c r="BJ85" s="18" t="s">
        <v>80</v>
      </c>
      <c r="BK85" s="186">
        <f t="shared" si="9"/>
        <v>0</v>
      </c>
      <c r="BL85" s="18" t="s">
        <v>152</v>
      </c>
      <c r="BM85" s="185" t="s">
        <v>211</v>
      </c>
    </row>
    <row r="86" spans="1:65" s="2" customFormat="1" ht="16.5" customHeight="1">
      <c r="A86" s="35"/>
      <c r="B86" s="36"/>
      <c r="C86" s="174" t="s">
        <v>184</v>
      </c>
      <c r="D86" s="174" t="s">
        <v>148</v>
      </c>
      <c r="E86" s="175" t="s">
        <v>1855</v>
      </c>
      <c r="F86" s="176" t="s">
        <v>1856</v>
      </c>
      <c r="G86" s="177" t="s">
        <v>949</v>
      </c>
      <c r="H86" s="178">
        <v>10</v>
      </c>
      <c r="I86" s="179"/>
      <c r="J86" s="180">
        <f t="shared" si="0"/>
        <v>0</v>
      </c>
      <c r="K86" s="176" t="s">
        <v>19</v>
      </c>
      <c r="L86" s="40"/>
      <c r="M86" s="181" t="s">
        <v>19</v>
      </c>
      <c r="N86" s="182" t="s">
        <v>43</v>
      </c>
      <c r="O86" s="65"/>
      <c r="P86" s="183">
        <f t="shared" si="1"/>
        <v>0</v>
      </c>
      <c r="Q86" s="183">
        <v>0</v>
      </c>
      <c r="R86" s="183">
        <f t="shared" si="2"/>
        <v>0</v>
      </c>
      <c r="S86" s="183">
        <v>0</v>
      </c>
      <c r="T86" s="184">
        <f t="shared" si="3"/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5" t="s">
        <v>152</v>
      </c>
      <c r="AT86" s="185" t="s">
        <v>148</v>
      </c>
      <c r="AU86" s="185" t="s">
        <v>72</v>
      </c>
      <c r="AY86" s="18" t="s">
        <v>145</v>
      </c>
      <c r="BE86" s="186">
        <f t="shared" si="4"/>
        <v>0</v>
      </c>
      <c r="BF86" s="186">
        <f t="shared" si="5"/>
        <v>0</v>
      </c>
      <c r="BG86" s="186">
        <f t="shared" si="6"/>
        <v>0</v>
      </c>
      <c r="BH86" s="186">
        <f t="shared" si="7"/>
        <v>0</v>
      </c>
      <c r="BI86" s="186">
        <f t="shared" si="8"/>
        <v>0</v>
      </c>
      <c r="BJ86" s="18" t="s">
        <v>80</v>
      </c>
      <c r="BK86" s="186">
        <f t="shared" si="9"/>
        <v>0</v>
      </c>
      <c r="BL86" s="18" t="s">
        <v>152</v>
      </c>
      <c r="BM86" s="185" t="s">
        <v>223</v>
      </c>
    </row>
    <row r="87" spans="1:65" s="2" customFormat="1" ht="16.5" customHeight="1">
      <c r="A87" s="35"/>
      <c r="B87" s="36"/>
      <c r="C87" s="174" t="s">
        <v>191</v>
      </c>
      <c r="D87" s="174" t="s">
        <v>148</v>
      </c>
      <c r="E87" s="175" t="s">
        <v>1857</v>
      </c>
      <c r="F87" s="176" t="s">
        <v>1858</v>
      </c>
      <c r="G87" s="177" t="s">
        <v>949</v>
      </c>
      <c r="H87" s="178">
        <v>10</v>
      </c>
      <c r="I87" s="179"/>
      <c r="J87" s="180">
        <f t="shared" si="0"/>
        <v>0</v>
      </c>
      <c r="K87" s="176" t="s">
        <v>19</v>
      </c>
      <c r="L87" s="40"/>
      <c r="M87" s="181" t="s">
        <v>19</v>
      </c>
      <c r="N87" s="182" t="s">
        <v>43</v>
      </c>
      <c r="O87" s="65"/>
      <c r="P87" s="183">
        <f t="shared" si="1"/>
        <v>0</v>
      </c>
      <c r="Q87" s="183">
        <v>0</v>
      </c>
      <c r="R87" s="183">
        <f t="shared" si="2"/>
        <v>0</v>
      </c>
      <c r="S87" s="183">
        <v>0</v>
      </c>
      <c r="T87" s="184">
        <f t="shared" si="3"/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185" t="s">
        <v>152</v>
      </c>
      <c r="AT87" s="185" t="s">
        <v>148</v>
      </c>
      <c r="AU87" s="185" t="s">
        <v>72</v>
      </c>
      <c r="AY87" s="18" t="s">
        <v>145</v>
      </c>
      <c r="BE87" s="186">
        <f t="shared" si="4"/>
        <v>0</v>
      </c>
      <c r="BF87" s="186">
        <f t="shared" si="5"/>
        <v>0</v>
      </c>
      <c r="BG87" s="186">
        <f t="shared" si="6"/>
        <v>0</v>
      </c>
      <c r="BH87" s="186">
        <f t="shared" si="7"/>
        <v>0</v>
      </c>
      <c r="BI87" s="186">
        <f t="shared" si="8"/>
        <v>0</v>
      </c>
      <c r="BJ87" s="18" t="s">
        <v>80</v>
      </c>
      <c r="BK87" s="186">
        <f t="shared" si="9"/>
        <v>0</v>
      </c>
      <c r="BL87" s="18" t="s">
        <v>152</v>
      </c>
      <c r="BM87" s="185" t="s">
        <v>238</v>
      </c>
    </row>
    <row r="88" spans="1:65" s="2" customFormat="1" ht="16.5" customHeight="1">
      <c r="A88" s="35"/>
      <c r="B88" s="36"/>
      <c r="C88" s="174" t="s">
        <v>200</v>
      </c>
      <c r="D88" s="174" t="s">
        <v>148</v>
      </c>
      <c r="E88" s="175" t="s">
        <v>1859</v>
      </c>
      <c r="F88" s="176" t="s">
        <v>1860</v>
      </c>
      <c r="G88" s="177" t="s">
        <v>233</v>
      </c>
      <c r="H88" s="178">
        <v>660</v>
      </c>
      <c r="I88" s="179"/>
      <c r="J88" s="180">
        <f t="shared" si="0"/>
        <v>0</v>
      </c>
      <c r="K88" s="176" t="s">
        <v>19</v>
      </c>
      <c r="L88" s="40"/>
      <c r="M88" s="181" t="s">
        <v>19</v>
      </c>
      <c r="N88" s="182" t="s">
        <v>43</v>
      </c>
      <c r="O88" s="65"/>
      <c r="P88" s="183">
        <f t="shared" si="1"/>
        <v>0</v>
      </c>
      <c r="Q88" s="183">
        <v>0</v>
      </c>
      <c r="R88" s="183">
        <f t="shared" si="2"/>
        <v>0</v>
      </c>
      <c r="S88" s="183">
        <v>0</v>
      </c>
      <c r="T88" s="184">
        <f t="shared" si="3"/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5" t="s">
        <v>152</v>
      </c>
      <c r="AT88" s="185" t="s">
        <v>148</v>
      </c>
      <c r="AU88" s="185" t="s">
        <v>72</v>
      </c>
      <c r="AY88" s="18" t="s">
        <v>145</v>
      </c>
      <c r="BE88" s="186">
        <f t="shared" si="4"/>
        <v>0</v>
      </c>
      <c r="BF88" s="186">
        <f t="shared" si="5"/>
        <v>0</v>
      </c>
      <c r="BG88" s="186">
        <f t="shared" si="6"/>
        <v>0</v>
      </c>
      <c r="BH88" s="186">
        <f t="shared" si="7"/>
        <v>0</v>
      </c>
      <c r="BI88" s="186">
        <f t="shared" si="8"/>
        <v>0</v>
      </c>
      <c r="BJ88" s="18" t="s">
        <v>80</v>
      </c>
      <c r="BK88" s="186">
        <f t="shared" si="9"/>
        <v>0</v>
      </c>
      <c r="BL88" s="18" t="s">
        <v>152</v>
      </c>
      <c r="BM88" s="185" t="s">
        <v>254</v>
      </c>
    </row>
    <row r="89" spans="1:65" s="2" customFormat="1" ht="16.5" customHeight="1">
      <c r="A89" s="35"/>
      <c r="B89" s="36"/>
      <c r="C89" s="174" t="s">
        <v>211</v>
      </c>
      <c r="D89" s="174" t="s">
        <v>148</v>
      </c>
      <c r="E89" s="175" t="s">
        <v>1861</v>
      </c>
      <c r="F89" s="176" t="s">
        <v>1862</v>
      </c>
      <c r="G89" s="177" t="s">
        <v>233</v>
      </c>
      <c r="H89" s="178">
        <v>25</v>
      </c>
      <c r="I89" s="179"/>
      <c r="J89" s="180">
        <f t="shared" si="0"/>
        <v>0</v>
      </c>
      <c r="K89" s="176" t="s">
        <v>19</v>
      </c>
      <c r="L89" s="40"/>
      <c r="M89" s="181" t="s">
        <v>19</v>
      </c>
      <c r="N89" s="182" t="s">
        <v>43</v>
      </c>
      <c r="O89" s="65"/>
      <c r="P89" s="183">
        <f t="shared" si="1"/>
        <v>0</v>
      </c>
      <c r="Q89" s="183">
        <v>0</v>
      </c>
      <c r="R89" s="183">
        <f t="shared" si="2"/>
        <v>0</v>
      </c>
      <c r="S89" s="183">
        <v>0</v>
      </c>
      <c r="T89" s="184">
        <f t="shared" si="3"/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85" t="s">
        <v>152</v>
      </c>
      <c r="AT89" s="185" t="s">
        <v>148</v>
      </c>
      <c r="AU89" s="185" t="s">
        <v>72</v>
      </c>
      <c r="AY89" s="18" t="s">
        <v>145</v>
      </c>
      <c r="BE89" s="186">
        <f t="shared" si="4"/>
        <v>0</v>
      </c>
      <c r="BF89" s="186">
        <f t="shared" si="5"/>
        <v>0</v>
      </c>
      <c r="BG89" s="186">
        <f t="shared" si="6"/>
        <v>0</v>
      </c>
      <c r="BH89" s="186">
        <f t="shared" si="7"/>
        <v>0</v>
      </c>
      <c r="BI89" s="186">
        <f t="shared" si="8"/>
        <v>0</v>
      </c>
      <c r="BJ89" s="18" t="s">
        <v>80</v>
      </c>
      <c r="BK89" s="186">
        <f t="shared" si="9"/>
        <v>0</v>
      </c>
      <c r="BL89" s="18" t="s">
        <v>152</v>
      </c>
      <c r="BM89" s="185" t="s">
        <v>265</v>
      </c>
    </row>
    <row r="90" spans="1:65" s="2" customFormat="1" ht="16.5" customHeight="1">
      <c r="A90" s="35"/>
      <c r="B90" s="36"/>
      <c r="C90" s="174" t="s">
        <v>146</v>
      </c>
      <c r="D90" s="174" t="s">
        <v>148</v>
      </c>
      <c r="E90" s="175" t="s">
        <v>1863</v>
      </c>
      <c r="F90" s="176" t="s">
        <v>1864</v>
      </c>
      <c r="G90" s="177" t="s">
        <v>233</v>
      </c>
      <c r="H90" s="178">
        <v>120</v>
      </c>
      <c r="I90" s="179"/>
      <c r="J90" s="180">
        <f t="shared" si="0"/>
        <v>0</v>
      </c>
      <c r="K90" s="176" t="s">
        <v>19</v>
      </c>
      <c r="L90" s="40"/>
      <c r="M90" s="181" t="s">
        <v>19</v>
      </c>
      <c r="N90" s="182" t="s">
        <v>43</v>
      </c>
      <c r="O90" s="65"/>
      <c r="P90" s="183">
        <f t="shared" si="1"/>
        <v>0</v>
      </c>
      <c r="Q90" s="183">
        <v>0</v>
      </c>
      <c r="R90" s="183">
        <f t="shared" si="2"/>
        <v>0</v>
      </c>
      <c r="S90" s="183">
        <v>0</v>
      </c>
      <c r="T90" s="184">
        <f t="shared" si="3"/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5" t="s">
        <v>152</v>
      </c>
      <c r="AT90" s="185" t="s">
        <v>148</v>
      </c>
      <c r="AU90" s="185" t="s">
        <v>72</v>
      </c>
      <c r="AY90" s="18" t="s">
        <v>145</v>
      </c>
      <c r="BE90" s="186">
        <f t="shared" si="4"/>
        <v>0</v>
      </c>
      <c r="BF90" s="186">
        <f t="shared" si="5"/>
        <v>0</v>
      </c>
      <c r="BG90" s="186">
        <f t="shared" si="6"/>
        <v>0</v>
      </c>
      <c r="BH90" s="186">
        <f t="shared" si="7"/>
        <v>0</v>
      </c>
      <c r="BI90" s="186">
        <f t="shared" si="8"/>
        <v>0</v>
      </c>
      <c r="BJ90" s="18" t="s">
        <v>80</v>
      </c>
      <c r="BK90" s="186">
        <f t="shared" si="9"/>
        <v>0</v>
      </c>
      <c r="BL90" s="18" t="s">
        <v>152</v>
      </c>
      <c r="BM90" s="185" t="s">
        <v>281</v>
      </c>
    </row>
    <row r="91" spans="1:65" s="2" customFormat="1" ht="16.5" customHeight="1">
      <c r="A91" s="35"/>
      <c r="B91" s="36"/>
      <c r="C91" s="174" t="s">
        <v>223</v>
      </c>
      <c r="D91" s="174" t="s">
        <v>148</v>
      </c>
      <c r="E91" s="175" t="s">
        <v>1865</v>
      </c>
      <c r="F91" s="176" t="s">
        <v>1866</v>
      </c>
      <c r="G91" s="177" t="s">
        <v>233</v>
      </c>
      <c r="H91" s="178">
        <v>150</v>
      </c>
      <c r="I91" s="179"/>
      <c r="J91" s="180">
        <f t="shared" si="0"/>
        <v>0</v>
      </c>
      <c r="K91" s="176" t="s">
        <v>19</v>
      </c>
      <c r="L91" s="40"/>
      <c r="M91" s="181" t="s">
        <v>19</v>
      </c>
      <c r="N91" s="182" t="s">
        <v>43</v>
      </c>
      <c r="O91" s="65"/>
      <c r="P91" s="183">
        <f t="shared" si="1"/>
        <v>0</v>
      </c>
      <c r="Q91" s="183">
        <v>0</v>
      </c>
      <c r="R91" s="183">
        <f t="shared" si="2"/>
        <v>0</v>
      </c>
      <c r="S91" s="183">
        <v>0</v>
      </c>
      <c r="T91" s="184">
        <f t="shared" si="3"/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5" t="s">
        <v>152</v>
      </c>
      <c r="AT91" s="185" t="s">
        <v>148</v>
      </c>
      <c r="AU91" s="185" t="s">
        <v>72</v>
      </c>
      <c r="AY91" s="18" t="s">
        <v>145</v>
      </c>
      <c r="BE91" s="186">
        <f t="shared" si="4"/>
        <v>0</v>
      </c>
      <c r="BF91" s="186">
        <f t="shared" si="5"/>
        <v>0</v>
      </c>
      <c r="BG91" s="186">
        <f t="shared" si="6"/>
        <v>0</v>
      </c>
      <c r="BH91" s="186">
        <f t="shared" si="7"/>
        <v>0</v>
      </c>
      <c r="BI91" s="186">
        <f t="shared" si="8"/>
        <v>0</v>
      </c>
      <c r="BJ91" s="18" t="s">
        <v>80</v>
      </c>
      <c r="BK91" s="186">
        <f t="shared" si="9"/>
        <v>0</v>
      </c>
      <c r="BL91" s="18" t="s">
        <v>152</v>
      </c>
      <c r="BM91" s="185" t="s">
        <v>299</v>
      </c>
    </row>
    <row r="92" spans="1:65" s="2" customFormat="1" ht="16.5" customHeight="1">
      <c r="A92" s="35"/>
      <c r="B92" s="36"/>
      <c r="C92" s="174" t="s">
        <v>230</v>
      </c>
      <c r="D92" s="174" t="s">
        <v>148</v>
      </c>
      <c r="E92" s="175" t="s">
        <v>1867</v>
      </c>
      <c r="F92" s="176" t="s">
        <v>1868</v>
      </c>
      <c r="G92" s="177" t="s">
        <v>949</v>
      </c>
      <c r="H92" s="178">
        <v>2</v>
      </c>
      <c r="I92" s="179"/>
      <c r="J92" s="180">
        <f t="shared" si="0"/>
        <v>0</v>
      </c>
      <c r="K92" s="176" t="s">
        <v>19</v>
      </c>
      <c r="L92" s="40"/>
      <c r="M92" s="181" t="s">
        <v>19</v>
      </c>
      <c r="N92" s="182" t="s">
        <v>43</v>
      </c>
      <c r="O92" s="65"/>
      <c r="P92" s="183">
        <f t="shared" si="1"/>
        <v>0</v>
      </c>
      <c r="Q92" s="183">
        <v>0</v>
      </c>
      <c r="R92" s="183">
        <f t="shared" si="2"/>
        <v>0</v>
      </c>
      <c r="S92" s="183">
        <v>0</v>
      </c>
      <c r="T92" s="184">
        <f t="shared" si="3"/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5" t="s">
        <v>152</v>
      </c>
      <c r="AT92" s="185" t="s">
        <v>148</v>
      </c>
      <c r="AU92" s="185" t="s">
        <v>72</v>
      </c>
      <c r="AY92" s="18" t="s">
        <v>145</v>
      </c>
      <c r="BE92" s="186">
        <f t="shared" si="4"/>
        <v>0</v>
      </c>
      <c r="BF92" s="186">
        <f t="shared" si="5"/>
        <v>0</v>
      </c>
      <c r="BG92" s="186">
        <f t="shared" si="6"/>
        <v>0</v>
      </c>
      <c r="BH92" s="186">
        <f t="shared" si="7"/>
        <v>0</v>
      </c>
      <c r="BI92" s="186">
        <f t="shared" si="8"/>
        <v>0</v>
      </c>
      <c r="BJ92" s="18" t="s">
        <v>80</v>
      </c>
      <c r="BK92" s="186">
        <f t="shared" si="9"/>
        <v>0</v>
      </c>
      <c r="BL92" s="18" t="s">
        <v>152</v>
      </c>
      <c r="BM92" s="185" t="s">
        <v>315</v>
      </c>
    </row>
    <row r="93" spans="1:65" s="2" customFormat="1" ht="16.5" customHeight="1">
      <c r="A93" s="35"/>
      <c r="B93" s="36"/>
      <c r="C93" s="174" t="s">
        <v>238</v>
      </c>
      <c r="D93" s="174" t="s">
        <v>148</v>
      </c>
      <c r="E93" s="175" t="s">
        <v>1869</v>
      </c>
      <c r="F93" s="176" t="s">
        <v>1870</v>
      </c>
      <c r="G93" s="177" t="s">
        <v>19</v>
      </c>
      <c r="H93" s="178">
        <v>4</v>
      </c>
      <c r="I93" s="179"/>
      <c r="J93" s="180">
        <f t="shared" si="0"/>
        <v>0</v>
      </c>
      <c r="K93" s="176" t="s">
        <v>19</v>
      </c>
      <c r="L93" s="40"/>
      <c r="M93" s="181" t="s">
        <v>19</v>
      </c>
      <c r="N93" s="182" t="s">
        <v>43</v>
      </c>
      <c r="O93" s="65"/>
      <c r="P93" s="183">
        <f t="shared" si="1"/>
        <v>0</v>
      </c>
      <c r="Q93" s="183">
        <v>0</v>
      </c>
      <c r="R93" s="183">
        <f t="shared" si="2"/>
        <v>0</v>
      </c>
      <c r="S93" s="183">
        <v>0</v>
      </c>
      <c r="T93" s="184">
        <f t="shared" si="3"/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85" t="s">
        <v>152</v>
      </c>
      <c r="AT93" s="185" t="s">
        <v>148</v>
      </c>
      <c r="AU93" s="185" t="s">
        <v>72</v>
      </c>
      <c r="AY93" s="18" t="s">
        <v>145</v>
      </c>
      <c r="BE93" s="186">
        <f t="shared" si="4"/>
        <v>0</v>
      </c>
      <c r="BF93" s="186">
        <f t="shared" si="5"/>
        <v>0</v>
      </c>
      <c r="BG93" s="186">
        <f t="shared" si="6"/>
        <v>0</v>
      </c>
      <c r="BH93" s="186">
        <f t="shared" si="7"/>
        <v>0</v>
      </c>
      <c r="BI93" s="186">
        <f t="shared" si="8"/>
        <v>0</v>
      </c>
      <c r="BJ93" s="18" t="s">
        <v>80</v>
      </c>
      <c r="BK93" s="186">
        <f t="shared" si="9"/>
        <v>0</v>
      </c>
      <c r="BL93" s="18" t="s">
        <v>152</v>
      </c>
      <c r="BM93" s="185" t="s">
        <v>330</v>
      </c>
    </row>
    <row r="94" spans="1:65" s="2" customFormat="1" ht="16.5" customHeight="1">
      <c r="A94" s="35"/>
      <c r="B94" s="36"/>
      <c r="C94" s="174" t="s">
        <v>248</v>
      </c>
      <c r="D94" s="174" t="s">
        <v>148</v>
      </c>
      <c r="E94" s="175" t="s">
        <v>1871</v>
      </c>
      <c r="F94" s="176" t="s">
        <v>1872</v>
      </c>
      <c r="G94" s="177" t="s">
        <v>19</v>
      </c>
      <c r="H94" s="178">
        <v>4</v>
      </c>
      <c r="I94" s="179"/>
      <c r="J94" s="180">
        <f t="shared" si="0"/>
        <v>0</v>
      </c>
      <c r="K94" s="176" t="s">
        <v>19</v>
      </c>
      <c r="L94" s="40"/>
      <c r="M94" s="181" t="s">
        <v>19</v>
      </c>
      <c r="N94" s="182" t="s">
        <v>43</v>
      </c>
      <c r="O94" s="65"/>
      <c r="P94" s="183">
        <f t="shared" si="1"/>
        <v>0</v>
      </c>
      <c r="Q94" s="183">
        <v>0</v>
      </c>
      <c r="R94" s="183">
        <f t="shared" si="2"/>
        <v>0</v>
      </c>
      <c r="S94" s="183">
        <v>0</v>
      </c>
      <c r="T94" s="184">
        <f t="shared" si="3"/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5" t="s">
        <v>152</v>
      </c>
      <c r="AT94" s="185" t="s">
        <v>148</v>
      </c>
      <c r="AU94" s="185" t="s">
        <v>72</v>
      </c>
      <c r="AY94" s="18" t="s">
        <v>145</v>
      </c>
      <c r="BE94" s="186">
        <f t="shared" si="4"/>
        <v>0</v>
      </c>
      <c r="BF94" s="186">
        <f t="shared" si="5"/>
        <v>0</v>
      </c>
      <c r="BG94" s="186">
        <f t="shared" si="6"/>
        <v>0</v>
      </c>
      <c r="BH94" s="186">
        <f t="shared" si="7"/>
        <v>0</v>
      </c>
      <c r="BI94" s="186">
        <f t="shared" si="8"/>
        <v>0</v>
      </c>
      <c r="BJ94" s="18" t="s">
        <v>80</v>
      </c>
      <c r="BK94" s="186">
        <f t="shared" si="9"/>
        <v>0</v>
      </c>
      <c r="BL94" s="18" t="s">
        <v>152</v>
      </c>
      <c r="BM94" s="185" t="s">
        <v>345</v>
      </c>
    </row>
    <row r="95" spans="1:65" s="2" customFormat="1" ht="16.5" customHeight="1">
      <c r="A95" s="35"/>
      <c r="B95" s="36"/>
      <c r="C95" s="174" t="s">
        <v>254</v>
      </c>
      <c r="D95" s="174" t="s">
        <v>148</v>
      </c>
      <c r="E95" s="175" t="s">
        <v>1873</v>
      </c>
      <c r="F95" s="176" t="s">
        <v>1874</v>
      </c>
      <c r="G95" s="177" t="s">
        <v>19</v>
      </c>
      <c r="H95" s="178">
        <v>20</v>
      </c>
      <c r="I95" s="179"/>
      <c r="J95" s="180">
        <f t="shared" si="0"/>
        <v>0</v>
      </c>
      <c r="K95" s="176" t="s">
        <v>19</v>
      </c>
      <c r="L95" s="40"/>
      <c r="M95" s="181" t="s">
        <v>19</v>
      </c>
      <c r="N95" s="182" t="s">
        <v>43</v>
      </c>
      <c r="O95" s="65"/>
      <c r="P95" s="183">
        <f t="shared" si="1"/>
        <v>0</v>
      </c>
      <c r="Q95" s="183">
        <v>0</v>
      </c>
      <c r="R95" s="183">
        <f t="shared" si="2"/>
        <v>0</v>
      </c>
      <c r="S95" s="183">
        <v>0</v>
      </c>
      <c r="T95" s="184">
        <f t="shared" si="3"/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5" t="s">
        <v>152</v>
      </c>
      <c r="AT95" s="185" t="s">
        <v>148</v>
      </c>
      <c r="AU95" s="185" t="s">
        <v>72</v>
      </c>
      <c r="AY95" s="18" t="s">
        <v>145</v>
      </c>
      <c r="BE95" s="186">
        <f t="shared" si="4"/>
        <v>0</v>
      </c>
      <c r="BF95" s="186">
        <f t="shared" si="5"/>
        <v>0</v>
      </c>
      <c r="BG95" s="186">
        <f t="shared" si="6"/>
        <v>0</v>
      </c>
      <c r="BH95" s="186">
        <f t="shared" si="7"/>
        <v>0</v>
      </c>
      <c r="BI95" s="186">
        <f t="shared" si="8"/>
        <v>0</v>
      </c>
      <c r="BJ95" s="18" t="s">
        <v>80</v>
      </c>
      <c r="BK95" s="186">
        <f t="shared" si="9"/>
        <v>0</v>
      </c>
      <c r="BL95" s="18" t="s">
        <v>152</v>
      </c>
      <c r="BM95" s="185" t="s">
        <v>360</v>
      </c>
    </row>
    <row r="96" spans="1:65" s="12" customFormat="1" ht="25.9" customHeight="1">
      <c r="B96" s="158"/>
      <c r="C96" s="159"/>
      <c r="D96" s="160" t="s">
        <v>71</v>
      </c>
      <c r="E96" s="161" t="s">
        <v>1282</v>
      </c>
      <c r="F96" s="161" t="s">
        <v>1875</v>
      </c>
      <c r="G96" s="159"/>
      <c r="H96" s="159"/>
      <c r="I96" s="162"/>
      <c r="J96" s="163">
        <f>BK96</f>
        <v>0</v>
      </c>
      <c r="K96" s="159"/>
      <c r="L96" s="164"/>
      <c r="M96" s="165"/>
      <c r="N96" s="166"/>
      <c r="O96" s="166"/>
      <c r="P96" s="167">
        <f>SUM(P97:P132)</f>
        <v>0</v>
      </c>
      <c r="Q96" s="166"/>
      <c r="R96" s="167">
        <f>SUM(R97:R132)</f>
        <v>0</v>
      </c>
      <c r="S96" s="166"/>
      <c r="T96" s="168">
        <f>SUM(T97:T132)</f>
        <v>0</v>
      </c>
      <c r="AR96" s="169" t="s">
        <v>80</v>
      </c>
      <c r="AT96" s="170" t="s">
        <v>71</v>
      </c>
      <c r="AU96" s="170" t="s">
        <v>72</v>
      </c>
      <c r="AY96" s="169" t="s">
        <v>145</v>
      </c>
      <c r="BK96" s="171">
        <f>SUM(BK97:BK132)</f>
        <v>0</v>
      </c>
    </row>
    <row r="97" spans="1:65" s="2" customFormat="1" ht="16.5" customHeight="1">
      <c r="A97" s="35"/>
      <c r="B97" s="36"/>
      <c r="C97" s="174" t="s">
        <v>8</v>
      </c>
      <c r="D97" s="174" t="s">
        <v>148</v>
      </c>
      <c r="E97" s="175" t="s">
        <v>1876</v>
      </c>
      <c r="F97" s="176" t="s">
        <v>1877</v>
      </c>
      <c r="G97" s="177" t="s">
        <v>949</v>
      </c>
      <c r="H97" s="178">
        <v>1</v>
      </c>
      <c r="I97" s="179"/>
      <c r="J97" s="180">
        <f t="shared" ref="J97:J132" si="10">ROUND(I97*H97,2)</f>
        <v>0</v>
      </c>
      <c r="K97" s="176" t="s">
        <v>19</v>
      </c>
      <c r="L97" s="40"/>
      <c r="M97" s="181" t="s">
        <v>19</v>
      </c>
      <c r="N97" s="182" t="s">
        <v>43</v>
      </c>
      <c r="O97" s="65"/>
      <c r="P97" s="183">
        <f t="shared" ref="P97:P132" si="11">O97*H97</f>
        <v>0</v>
      </c>
      <c r="Q97" s="183">
        <v>0</v>
      </c>
      <c r="R97" s="183">
        <f t="shared" ref="R97:R132" si="12">Q97*H97</f>
        <v>0</v>
      </c>
      <c r="S97" s="183">
        <v>0</v>
      </c>
      <c r="T97" s="184">
        <f t="shared" ref="T97:T132" si="13"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5" t="s">
        <v>152</v>
      </c>
      <c r="AT97" s="185" t="s">
        <v>148</v>
      </c>
      <c r="AU97" s="185" t="s">
        <v>80</v>
      </c>
      <c r="AY97" s="18" t="s">
        <v>145</v>
      </c>
      <c r="BE97" s="186">
        <f t="shared" ref="BE97:BE132" si="14">IF(N97="základní",J97,0)</f>
        <v>0</v>
      </c>
      <c r="BF97" s="186">
        <f t="shared" ref="BF97:BF132" si="15">IF(N97="snížená",J97,0)</f>
        <v>0</v>
      </c>
      <c r="BG97" s="186">
        <f t="shared" ref="BG97:BG132" si="16">IF(N97="zákl. přenesená",J97,0)</f>
        <v>0</v>
      </c>
      <c r="BH97" s="186">
        <f t="shared" ref="BH97:BH132" si="17">IF(N97="sníž. přenesená",J97,0)</f>
        <v>0</v>
      </c>
      <c r="BI97" s="186">
        <f t="shared" ref="BI97:BI132" si="18">IF(N97="nulová",J97,0)</f>
        <v>0</v>
      </c>
      <c r="BJ97" s="18" t="s">
        <v>80</v>
      </c>
      <c r="BK97" s="186">
        <f t="shared" ref="BK97:BK132" si="19">ROUND(I97*H97,2)</f>
        <v>0</v>
      </c>
      <c r="BL97" s="18" t="s">
        <v>152</v>
      </c>
      <c r="BM97" s="185" t="s">
        <v>538</v>
      </c>
    </row>
    <row r="98" spans="1:65" s="2" customFormat="1" ht="16.5" customHeight="1">
      <c r="A98" s="35"/>
      <c r="B98" s="36"/>
      <c r="C98" s="174" t="s">
        <v>265</v>
      </c>
      <c r="D98" s="174" t="s">
        <v>148</v>
      </c>
      <c r="E98" s="175" t="s">
        <v>1878</v>
      </c>
      <c r="F98" s="176" t="s">
        <v>1879</v>
      </c>
      <c r="G98" s="177" t="s">
        <v>949</v>
      </c>
      <c r="H98" s="178">
        <v>1</v>
      </c>
      <c r="I98" s="179"/>
      <c r="J98" s="180">
        <f t="shared" si="10"/>
        <v>0</v>
      </c>
      <c r="K98" s="176" t="s">
        <v>19</v>
      </c>
      <c r="L98" s="40"/>
      <c r="M98" s="181" t="s">
        <v>19</v>
      </c>
      <c r="N98" s="182" t="s">
        <v>43</v>
      </c>
      <c r="O98" s="65"/>
      <c r="P98" s="183">
        <f t="shared" si="11"/>
        <v>0</v>
      </c>
      <c r="Q98" s="183">
        <v>0</v>
      </c>
      <c r="R98" s="183">
        <f t="shared" si="12"/>
        <v>0</v>
      </c>
      <c r="S98" s="183">
        <v>0</v>
      </c>
      <c r="T98" s="184">
        <f t="shared" si="13"/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5" t="s">
        <v>152</v>
      </c>
      <c r="AT98" s="185" t="s">
        <v>148</v>
      </c>
      <c r="AU98" s="185" t="s">
        <v>80</v>
      </c>
      <c r="AY98" s="18" t="s">
        <v>145</v>
      </c>
      <c r="BE98" s="186">
        <f t="shared" si="14"/>
        <v>0</v>
      </c>
      <c r="BF98" s="186">
        <f t="shared" si="15"/>
        <v>0</v>
      </c>
      <c r="BG98" s="186">
        <f t="shared" si="16"/>
        <v>0</v>
      </c>
      <c r="BH98" s="186">
        <f t="shared" si="17"/>
        <v>0</v>
      </c>
      <c r="BI98" s="186">
        <f t="shared" si="18"/>
        <v>0</v>
      </c>
      <c r="BJ98" s="18" t="s">
        <v>80</v>
      </c>
      <c r="BK98" s="186">
        <f t="shared" si="19"/>
        <v>0</v>
      </c>
      <c r="BL98" s="18" t="s">
        <v>152</v>
      </c>
      <c r="BM98" s="185" t="s">
        <v>556</v>
      </c>
    </row>
    <row r="99" spans="1:65" s="2" customFormat="1" ht="16.5" customHeight="1">
      <c r="A99" s="35"/>
      <c r="B99" s="36"/>
      <c r="C99" s="174" t="s">
        <v>271</v>
      </c>
      <c r="D99" s="174" t="s">
        <v>148</v>
      </c>
      <c r="E99" s="175" t="s">
        <v>1880</v>
      </c>
      <c r="F99" s="176" t="s">
        <v>1881</v>
      </c>
      <c r="G99" s="177" t="s">
        <v>949</v>
      </c>
      <c r="H99" s="178">
        <v>2</v>
      </c>
      <c r="I99" s="179"/>
      <c r="J99" s="180">
        <f t="shared" si="10"/>
        <v>0</v>
      </c>
      <c r="K99" s="176" t="s">
        <v>19</v>
      </c>
      <c r="L99" s="40"/>
      <c r="M99" s="181" t="s">
        <v>19</v>
      </c>
      <c r="N99" s="182" t="s">
        <v>43</v>
      </c>
      <c r="O99" s="65"/>
      <c r="P99" s="183">
        <f t="shared" si="11"/>
        <v>0</v>
      </c>
      <c r="Q99" s="183">
        <v>0</v>
      </c>
      <c r="R99" s="183">
        <f t="shared" si="12"/>
        <v>0</v>
      </c>
      <c r="S99" s="183">
        <v>0</v>
      </c>
      <c r="T99" s="184">
        <f t="shared" si="13"/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5" t="s">
        <v>152</v>
      </c>
      <c r="AT99" s="185" t="s">
        <v>148</v>
      </c>
      <c r="AU99" s="185" t="s">
        <v>80</v>
      </c>
      <c r="AY99" s="18" t="s">
        <v>145</v>
      </c>
      <c r="BE99" s="186">
        <f t="shared" si="14"/>
        <v>0</v>
      </c>
      <c r="BF99" s="186">
        <f t="shared" si="15"/>
        <v>0</v>
      </c>
      <c r="BG99" s="186">
        <f t="shared" si="16"/>
        <v>0</v>
      </c>
      <c r="BH99" s="186">
        <f t="shared" si="17"/>
        <v>0</v>
      </c>
      <c r="BI99" s="186">
        <f t="shared" si="18"/>
        <v>0</v>
      </c>
      <c r="BJ99" s="18" t="s">
        <v>80</v>
      </c>
      <c r="BK99" s="186">
        <f t="shared" si="19"/>
        <v>0</v>
      </c>
      <c r="BL99" s="18" t="s">
        <v>152</v>
      </c>
      <c r="BM99" s="185" t="s">
        <v>569</v>
      </c>
    </row>
    <row r="100" spans="1:65" s="2" customFormat="1" ht="16.5" customHeight="1">
      <c r="A100" s="35"/>
      <c r="B100" s="36"/>
      <c r="C100" s="174" t="s">
        <v>281</v>
      </c>
      <c r="D100" s="174" t="s">
        <v>148</v>
      </c>
      <c r="E100" s="175" t="s">
        <v>1882</v>
      </c>
      <c r="F100" s="176" t="s">
        <v>1883</v>
      </c>
      <c r="G100" s="177" t="s">
        <v>949</v>
      </c>
      <c r="H100" s="178">
        <v>1</v>
      </c>
      <c r="I100" s="179"/>
      <c r="J100" s="180">
        <f t="shared" si="10"/>
        <v>0</v>
      </c>
      <c r="K100" s="176" t="s">
        <v>19</v>
      </c>
      <c r="L100" s="40"/>
      <c r="M100" s="181" t="s">
        <v>19</v>
      </c>
      <c r="N100" s="182" t="s">
        <v>43</v>
      </c>
      <c r="O100" s="65"/>
      <c r="P100" s="183">
        <f t="shared" si="11"/>
        <v>0</v>
      </c>
      <c r="Q100" s="183">
        <v>0</v>
      </c>
      <c r="R100" s="183">
        <f t="shared" si="12"/>
        <v>0</v>
      </c>
      <c r="S100" s="183">
        <v>0</v>
      </c>
      <c r="T100" s="184">
        <f t="shared" si="13"/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5" t="s">
        <v>152</v>
      </c>
      <c r="AT100" s="185" t="s">
        <v>148</v>
      </c>
      <c r="AU100" s="185" t="s">
        <v>80</v>
      </c>
      <c r="AY100" s="18" t="s">
        <v>145</v>
      </c>
      <c r="BE100" s="186">
        <f t="shared" si="14"/>
        <v>0</v>
      </c>
      <c r="BF100" s="186">
        <f t="shared" si="15"/>
        <v>0</v>
      </c>
      <c r="BG100" s="186">
        <f t="shared" si="16"/>
        <v>0</v>
      </c>
      <c r="BH100" s="186">
        <f t="shared" si="17"/>
        <v>0</v>
      </c>
      <c r="BI100" s="186">
        <f t="shared" si="18"/>
        <v>0</v>
      </c>
      <c r="BJ100" s="18" t="s">
        <v>80</v>
      </c>
      <c r="BK100" s="186">
        <f t="shared" si="19"/>
        <v>0</v>
      </c>
      <c r="BL100" s="18" t="s">
        <v>152</v>
      </c>
      <c r="BM100" s="185" t="s">
        <v>582</v>
      </c>
    </row>
    <row r="101" spans="1:65" s="2" customFormat="1" ht="16.5" customHeight="1">
      <c r="A101" s="35"/>
      <c r="B101" s="36"/>
      <c r="C101" s="174" t="s">
        <v>292</v>
      </c>
      <c r="D101" s="174" t="s">
        <v>148</v>
      </c>
      <c r="E101" s="175" t="s">
        <v>1884</v>
      </c>
      <c r="F101" s="176" t="s">
        <v>1885</v>
      </c>
      <c r="G101" s="177" t="s">
        <v>949</v>
      </c>
      <c r="H101" s="178">
        <v>5</v>
      </c>
      <c r="I101" s="179"/>
      <c r="J101" s="180">
        <f t="shared" si="10"/>
        <v>0</v>
      </c>
      <c r="K101" s="176" t="s">
        <v>19</v>
      </c>
      <c r="L101" s="40"/>
      <c r="M101" s="181" t="s">
        <v>19</v>
      </c>
      <c r="N101" s="182" t="s">
        <v>43</v>
      </c>
      <c r="O101" s="65"/>
      <c r="P101" s="183">
        <f t="shared" si="11"/>
        <v>0</v>
      </c>
      <c r="Q101" s="183">
        <v>0</v>
      </c>
      <c r="R101" s="183">
        <f t="shared" si="12"/>
        <v>0</v>
      </c>
      <c r="S101" s="183">
        <v>0</v>
      </c>
      <c r="T101" s="184">
        <f t="shared" si="13"/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5" t="s">
        <v>152</v>
      </c>
      <c r="AT101" s="185" t="s">
        <v>148</v>
      </c>
      <c r="AU101" s="185" t="s">
        <v>80</v>
      </c>
      <c r="AY101" s="18" t="s">
        <v>145</v>
      </c>
      <c r="BE101" s="186">
        <f t="shared" si="14"/>
        <v>0</v>
      </c>
      <c r="BF101" s="186">
        <f t="shared" si="15"/>
        <v>0</v>
      </c>
      <c r="BG101" s="186">
        <f t="shared" si="16"/>
        <v>0</v>
      </c>
      <c r="BH101" s="186">
        <f t="shared" si="17"/>
        <v>0</v>
      </c>
      <c r="BI101" s="186">
        <f t="shared" si="18"/>
        <v>0</v>
      </c>
      <c r="BJ101" s="18" t="s">
        <v>80</v>
      </c>
      <c r="BK101" s="186">
        <f t="shared" si="19"/>
        <v>0</v>
      </c>
      <c r="BL101" s="18" t="s">
        <v>152</v>
      </c>
      <c r="BM101" s="185" t="s">
        <v>606</v>
      </c>
    </row>
    <row r="102" spans="1:65" s="2" customFormat="1" ht="16.5" customHeight="1">
      <c r="A102" s="35"/>
      <c r="B102" s="36"/>
      <c r="C102" s="174" t="s">
        <v>299</v>
      </c>
      <c r="D102" s="174" t="s">
        <v>148</v>
      </c>
      <c r="E102" s="175" t="s">
        <v>1886</v>
      </c>
      <c r="F102" s="176" t="s">
        <v>1887</v>
      </c>
      <c r="G102" s="177" t="s">
        <v>949</v>
      </c>
      <c r="H102" s="178">
        <v>1</v>
      </c>
      <c r="I102" s="179"/>
      <c r="J102" s="180">
        <f t="shared" si="10"/>
        <v>0</v>
      </c>
      <c r="K102" s="176" t="s">
        <v>19</v>
      </c>
      <c r="L102" s="40"/>
      <c r="M102" s="181" t="s">
        <v>19</v>
      </c>
      <c r="N102" s="182" t="s">
        <v>43</v>
      </c>
      <c r="O102" s="65"/>
      <c r="P102" s="183">
        <f t="shared" si="11"/>
        <v>0</v>
      </c>
      <c r="Q102" s="183">
        <v>0</v>
      </c>
      <c r="R102" s="183">
        <f t="shared" si="12"/>
        <v>0</v>
      </c>
      <c r="S102" s="183">
        <v>0</v>
      </c>
      <c r="T102" s="184">
        <f t="shared" si="13"/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5" t="s">
        <v>152</v>
      </c>
      <c r="AT102" s="185" t="s">
        <v>148</v>
      </c>
      <c r="AU102" s="185" t="s">
        <v>80</v>
      </c>
      <c r="AY102" s="18" t="s">
        <v>145</v>
      </c>
      <c r="BE102" s="186">
        <f t="shared" si="14"/>
        <v>0</v>
      </c>
      <c r="BF102" s="186">
        <f t="shared" si="15"/>
        <v>0</v>
      </c>
      <c r="BG102" s="186">
        <f t="shared" si="16"/>
        <v>0</v>
      </c>
      <c r="BH102" s="186">
        <f t="shared" si="17"/>
        <v>0</v>
      </c>
      <c r="BI102" s="186">
        <f t="shared" si="18"/>
        <v>0</v>
      </c>
      <c r="BJ102" s="18" t="s">
        <v>80</v>
      </c>
      <c r="BK102" s="186">
        <f t="shared" si="19"/>
        <v>0</v>
      </c>
      <c r="BL102" s="18" t="s">
        <v>152</v>
      </c>
      <c r="BM102" s="185" t="s">
        <v>624</v>
      </c>
    </row>
    <row r="103" spans="1:65" s="2" customFormat="1" ht="21.75" customHeight="1">
      <c r="A103" s="35"/>
      <c r="B103" s="36"/>
      <c r="C103" s="174" t="s">
        <v>7</v>
      </c>
      <c r="D103" s="174" t="s">
        <v>148</v>
      </c>
      <c r="E103" s="175" t="s">
        <v>1888</v>
      </c>
      <c r="F103" s="176" t="s">
        <v>1889</v>
      </c>
      <c r="G103" s="177" t="s">
        <v>949</v>
      </c>
      <c r="H103" s="178">
        <v>1</v>
      </c>
      <c r="I103" s="179"/>
      <c r="J103" s="180">
        <f t="shared" si="10"/>
        <v>0</v>
      </c>
      <c r="K103" s="176" t="s">
        <v>19</v>
      </c>
      <c r="L103" s="40"/>
      <c r="M103" s="181" t="s">
        <v>19</v>
      </c>
      <c r="N103" s="182" t="s">
        <v>43</v>
      </c>
      <c r="O103" s="65"/>
      <c r="P103" s="183">
        <f t="shared" si="11"/>
        <v>0</v>
      </c>
      <c r="Q103" s="183">
        <v>0</v>
      </c>
      <c r="R103" s="183">
        <f t="shared" si="12"/>
        <v>0</v>
      </c>
      <c r="S103" s="183">
        <v>0</v>
      </c>
      <c r="T103" s="184">
        <f t="shared" si="13"/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5" t="s">
        <v>152</v>
      </c>
      <c r="AT103" s="185" t="s">
        <v>148</v>
      </c>
      <c r="AU103" s="185" t="s">
        <v>80</v>
      </c>
      <c r="AY103" s="18" t="s">
        <v>145</v>
      </c>
      <c r="BE103" s="186">
        <f t="shared" si="14"/>
        <v>0</v>
      </c>
      <c r="BF103" s="186">
        <f t="shared" si="15"/>
        <v>0</v>
      </c>
      <c r="BG103" s="186">
        <f t="shared" si="16"/>
        <v>0</v>
      </c>
      <c r="BH103" s="186">
        <f t="shared" si="17"/>
        <v>0</v>
      </c>
      <c r="BI103" s="186">
        <f t="shared" si="18"/>
        <v>0</v>
      </c>
      <c r="BJ103" s="18" t="s">
        <v>80</v>
      </c>
      <c r="BK103" s="186">
        <f t="shared" si="19"/>
        <v>0</v>
      </c>
      <c r="BL103" s="18" t="s">
        <v>152</v>
      </c>
      <c r="BM103" s="185" t="s">
        <v>643</v>
      </c>
    </row>
    <row r="104" spans="1:65" s="2" customFormat="1" ht="16.5" customHeight="1">
      <c r="A104" s="35"/>
      <c r="B104" s="36"/>
      <c r="C104" s="174" t="s">
        <v>315</v>
      </c>
      <c r="D104" s="174" t="s">
        <v>148</v>
      </c>
      <c r="E104" s="175" t="s">
        <v>1890</v>
      </c>
      <c r="F104" s="176" t="s">
        <v>1891</v>
      </c>
      <c r="G104" s="177" t="s">
        <v>949</v>
      </c>
      <c r="H104" s="178">
        <v>2</v>
      </c>
      <c r="I104" s="179"/>
      <c r="J104" s="180">
        <f t="shared" si="10"/>
        <v>0</v>
      </c>
      <c r="K104" s="176" t="s">
        <v>19</v>
      </c>
      <c r="L104" s="40"/>
      <c r="M104" s="181" t="s">
        <v>19</v>
      </c>
      <c r="N104" s="182" t="s">
        <v>43</v>
      </c>
      <c r="O104" s="65"/>
      <c r="P104" s="183">
        <f t="shared" si="11"/>
        <v>0</v>
      </c>
      <c r="Q104" s="183">
        <v>0</v>
      </c>
      <c r="R104" s="183">
        <f t="shared" si="12"/>
        <v>0</v>
      </c>
      <c r="S104" s="183">
        <v>0</v>
      </c>
      <c r="T104" s="184">
        <f t="shared" si="13"/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5" t="s">
        <v>152</v>
      </c>
      <c r="AT104" s="185" t="s">
        <v>148</v>
      </c>
      <c r="AU104" s="185" t="s">
        <v>80</v>
      </c>
      <c r="AY104" s="18" t="s">
        <v>145</v>
      </c>
      <c r="BE104" s="186">
        <f t="shared" si="14"/>
        <v>0</v>
      </c>
      <c r="BF104" s="186">
        <f t="shared" si="15"/>
        <v>0</v>
      </c>
      <c r="BG104" s="186">
        <f t="shared" si="16"/>
        <v>0</v>
      </c>
      <c r="BH104" s="186">
        <f t="shared" si="17"/>
        <v>0</v>
      </c>
      <c r="BI104" s="186">
        <f t="shared" si="18"/>
        <v>0</v>
      </c>
      <c r="BJ104" s="18" t="s">
        <v>80</v>
      </c>
      <c r="BK104" s="186">
        <f t="shared" si="19"/>
        <v>0</v>
      </c>
      <c r="BL104" s="18" t="s">
        <v>152</v>
      </c>
      <c r="BM104" s="185" t="s">
        <v>656</v>
      </c>
    </row>
    <row r="105" spans="1:65" s="2" customFormat="1" ht="16.5" customHeight="1">
      <c r="A105" s="35"/>
      <c r="B105" s="36"/>
      <c r="C105" s="174" t="s">
        <v>323</v>
      </c>
      <c r="D105" s="174" t="s">
        <v>148</v>
      </c>
      <c r="E105" s="175" t="s">
        <v>1892</v>
      </c>
      <c r="F105" s="176" t="s">
        <v>1893</v>
      </c>
      <c r="G105" s="177" t="s">
        <v>949</v>
      </c>
      <c r="H105" s="178">
        <v>1</v>
      </c>
      <c r="I105" s="179"/>
      <c r="J105" s="180">
        <f t="shared" si="10"/>
        <v>0</v>
      </c>
      <c r="K105" s="176" t="s">
        <v>19</v>
      </c>
      <c r="L105" s="40"/>
      <c r="M105" s="181" t="s">
        <v>19</v>
      </c>
      <c r="N105" s="182" t="s">
        <v>43</v>
      </c>
      <c r="O105" s="65"/>
      <c r="P105" s="183">
        <f t="shared" si="11"/>
        <v>0</v>
      </c>
      <c r="Q105" s="183">
        <v>0</v>
      </c>
      <c r="R105" s="183">
        <f t="shared" si="12"/>
        <v>0</v>
      </c>
      <c r="S105" s="183">
        <v>0</v>
      </c>
      <c r="T105" s="184">
        <f t="shared" si="13"/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5" t="s">
        <v>152</v>
      </c>
      <c r="AT105" s="185" t="s">
        <v>148</v>
      </c>
      <c r="AU105" s="185" t="s">
        <v>80</v>
      </c>
      <c r="AY105" s="18" t="s">
        <v>145</v>
      </c>
      <c r="BE105" s="186">
        <f t="shared" si="14"/>
        <v>0</v>
      </c>
      <c r="BF105" s="186">
        <f t="shared" si="15"/>
        <v>0</v>
      </c>
      <c r="BG105" s="186">
        <f t="shared" si="16"/>
        <v>0</v>
      </c>
      <c r="BH105" s="186">
        <f t="shared" si="17"/>
        <v>0</v>
      </c>
      <c r="BI105" s="186">
        <f t="shared" si="18"/>
        <v>0</v>
      </c>
      <c r="BJ105" s="18" t="s">
        <v>80</v>
      </c>
      <c r="BK105" s="186">
        <f t="shared" si="19"/>
        <v>0</v>
      </c>
      <c r="BL105" s="18" t="s">
        <v>152</v>
      </c>
      <c r="BM105" s="185" t="s">
        <v>667</v>
      </c>
    </row>
    <row r="106" spans="1:65" s="2" customFormat="1" ht="16.5" customHeight="1">
      <c r="A106" s="35"/>
      <c r="B106" s="36"/>
      <c r="C106" s="174" t="s">
        <v>330</v>
      </c>
      <c r="D106" s="174" t="s">
        <v>148</v>
      </c>
      <c r="E106" s="175" t="s">
        <v>1894</v>
      </c>
      <c r="F106" s="176" t="s">
        <v>1895</v>
      </c>
      <c r="G106" s="177" t="s">
        <v>949</v>
      </c>
      <c r="H106" s="178">
        <v>1</v>
      </c>
      <c r="I106" s="179"/>
      <c r="J106" s="180">
        <f t="shared" si="10"/>
        <v>0</v>
      </c>
      <c r="K106" s="176" t="s">
        <v>19</v>
      </c>
      <c r="L106" s="40"/>
      <c r="M106" s="181" t="s">
        <v>19</v>
      </c>
      <c r="N106" s="182" t="s">
        <v>43</v>
      </c>
      <c r="O106" s="65"/>
      <c r="P106" s="183">
        <f t="shared" si="11"/>
        <v>0</v>
      </c>
      <c r="Q106" s="183">
        <v>0</v>
      </c>
      <c r="R106" s="183">
        <f t="shared" si="12"/>
        <v>0</v>
      </c>
      <c r="S106" s="183">
        <v>0</v>
      </c>
      <c r="T106" s="184">
        <f t="shared" si="13"/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5" t="s">
        <v>152</v>
      </c>
      <c r="AT106" s="185" t="s">
        <v>148</v>
      </c>
      <c r="AU106" s="185" t="s">
        <v>80</v>
      </c>
      <c r="AY106" s="18" t="s">
        <v>145</v>
      </c>
      <c r="BE106" s="186">
        <f t="shared" si="14"/>
        <v>0</v>
      </c>
      <c r="BF106" s="186">
        <f t="shared" si="15"/>
        <v>0</v>
      </c>
      <c r="BG106" s="186">
        <f t="shared" si="16"/>
        <v>0</v>
      </c>
      <c r="BH106" s="186">
        <f t="shared" si="17"/>
        <v>0</v>
      </c>
      <c r="BI106" s="186">
        <f t="shared" si="18"/>
        <v>0</v>
      </c>
      <c r="BJ106" s="18" t="s">
        <v>80</v>
      </c>
      <c r="BK106" s="186">
        <f t="shared" si="19"/>
        <v>0</v>
      </c>
      <c r="BL106" s="18" t="s">
        <v>152</v>
      </c>
      <c r="BM106" s="185" t="s">
        <v>677</v>
      </c>
    </row>
    <row r="107" spans="1:65" s="2" customFormat="1" ht="16.5" customHeight="1">
      <c r="A107" s="35"/>
      <c r="B107" s="36"/>
      <c r="C107" s="174" t="s">
        <v>336</v>
      </c>
      <c r="D107" s="174" t="s">
        <v>148</v>
      </c>
      <c r="E107" s="175" t="s">
        <v>1896</v>
      </c>
      <c r="F107" s="176" t="s">
        <v>1897</v>
      </c>
      <c r="G107" s="177" t="s">
        <v>949</v>
      </c>
      <c r="H107" s="178">
        <v>2</v>
      </c>
      <c r="I107" s="179"/>
      <c r="J107" s="180">
        <f t="shared" si="10"/>
        <v>0</v>
      </c>
      <c r="K107" s="176" t="s">
        <v>19</v>
      </c>
      <c r="L107" s="40"/>
      <c r="M107" s="181" t="s">
        <v>19</v>
      </c>
      <c r="N107" s="182" t="s">
        <v>43</v>
      </c>
      <c r="O107" s="65"/>
      <c r="P107" s="183">
        <f t="shared" si="11"/>
        <v>0</v>
      </c>
      <c r="Q107" s="183">
        <v>0</v>
      </c>
      <c r="R107" s="183">
        <f t="shared" si="12"/>
        <v>0</v>
      </c>
      <c r="S107" s="183">
        <v>0</v>
      </c>
      <c r="T107" s="184">
        <f t="shared" si="13"/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5" t="s">
        <v>152</v>
      </c>
      <c r="AT107" s="185" t="s">
        <v>148</v>
      </c>
      <c r="AU107" s="185" t="s">
        <v>80</v>
      </c>
      <c r="AY107" s="18" t="s">
        <v>145</v>
      </c>
      <c r="BE107" s="186">
        <f t="shared" si="14"/>
        <v>0</v>
      </c>
      <c r="BF107" s="186">
        <f t="shared" si="15"/>
        <v>0</v>
      </c>
      <c r="BG107" s="186">
        <f t="shared" si="16"/>
        <v>0</v>
      </c>
      <c r="BH107" s="186">
        <f t="shared" si="17"/>
        <v>0</v>
      </c>
      <c r="BI107" s="186">
        <f t="shared" si="18"/>
        <v>0</v>
      </c>
      <c r="BJ107" s="18" t="s">
        <v>80</v>
      </c>
      <c r="BK107" s="186">
        <f t="shared" si="19"/>
        <v>0</v>
      </c>
      <c r="BL107" s="18" t="s">
        <v>152</v>
      </c>
      <c r="BM107" s="185" t="s">
        <v>690</v>
      </c>
    </row>
    <row r="108" spans="1:65" s="2" customFormat="1" ht="16.5" customHeight="1">
      <c r="A108" s="35"/>
      <c r="B108" s="36"/>
      <c r="C108" s="174" t="s">
        <v>345</v>
      </c>
      <c r="D108" s="174" t="s">
        <v>148</v>
      </c>
      <c r="E108" s="175" t="s">
        <v>1898</v>
      </c>
      <c r="F108" s="176" t="s">
        <v>1899</v>
      </c>
      <c r="G108" s="177" t="s">
        <v>949</v>
      </c>
      <c r="H108" s="178">
        <v>5</v>
      </c>
      <c r="I108" s="179"/>
      <c r="J108" s="180">
        <f t="shared" si="10"/>
        <v>0</v>
      </c>
      <c r="K108" s="176" t="s">
        <v>19</v>
      </c>
      <c r="L108" s="40"/>
      <c r="M108" s="181" t="s">
        <v>19</v>
      </c>
      <c r="N108" s="182" t="s">
        <v>43</v>
      </c>
      <c r="O108" s="65"/>
      <c r="P108" s="183">
        <f t="shared" si="11"/>
        <v>0</v>
      </c>
      <c r="Q108" s="183">
        <v>0</v>
      </c>
      <c r="R108" s="183">
        <f t="shared" si="12"/>
        <v>0</v>
      </c>
      <c r="S108" s="183">
        <v>0</v>
      </c>
      <c r="T108" s="184">
        <f t="shared" si="13"/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5" t="s">
        <v>152</v>
      </c>
      <c r="AT108" s="185" t="s">
        <v>148</v>
      </c>
      <c r="AU108" s="185" t="s">
        <v>80</v>
      </c>
      <c r="AY108" s="18" t="s">
        <v>145</v>
      </c>
      <c r="BE108" s="186">
        <f t="shared" si="14"/>
        <v>0</v>
      </c>
      <c r="BF108" s="186">
        <f t="shared" si="15"/>
        <v>0</v>
      </c>
      <c r="BG108" s="186">
        <f t="shared" si="16"/>
        <v>0</v>
      </c>
      <c r="BH108" s="186">
        <f t="shared" si="17"/>
        <v>0</v>
      </c>
      <c r="BI108" s="186">
        <f t="shared" si="18"/>
        <v>0</v>
      </c>
      <c r="BJ108" s="18" t="s">
        <v>80</v>
      </c>
      <c r="BK108" s="186">
        <f t="shared" si="19"/>
        <v>0</v>
      </c>
      <c r="BL108" s="18" t="s">
        <v>152</v>
      </c>
      <c r="BM108" s="185" t="s">
        <v>704</v>
      </c>
    </row>
    <row r="109" spans="1:65" s="2" customFormat="1" ht="16.5" customHeight="1">
      <c r="A109" s="35"/>
      <c r="B109" s="36"/>
      <c r="C109" s="174" t="s">
        <v>351</v>
      </c>
      <c r="D109" s="174" t="s">
        <v>148</v>
      </c>
      <c r="E109" s="175" t="s">
        <v>1900</v>
      </c>
      <c r="F109" s="176" t="s">
        <v>1901</v>
      </c>
      <c r="G109" s="177" t="s">
        <v>233</v>
      </c>
      <c r="H109" s="178">
        <v>100</v>
      </c>
      <c r="I109" s="179"/>
      <c r="J109" s="180">
        <f t="shared" si="10"/>
        <v>0</v>
      </c>
      <c r="K109" s="176" t="s">
        <v>19</v>
      </c>
      <c r="L109" s="40"/>
      <c r="M109" s="181" t="s">
        <v>19</v>
      </c>
      <c r="N109" s="182" t="s">
        <v>43</v>
      </c>
      <c r="O109" s="65"/>
      <c r="P109" s="183">
        <f t="shared" si="11"/>
        <v>0</v>
      </c>
      <c r="Q109" s="183">
        <v>0</v>
      </c>
      <c r="R109" s="183">
        <f t="shared" si="12"/>
        <v>0</v>
      </c>
      <c r="S109" s="183">
        <v>0</v>
      </c>
      <c r="T109" s="184">
        <f t="shared" si="13"/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5" t="s">
        <v>152</v>
      </c>
      <c r="AT109" s="185" t="s">
        <v>148</v>
      </c>
      <c r="AU109" s="185" t="s">
        <v>80</v>
      </c>
      <c r="AY109" s="18" t="s">
        <v>145</v>
      </c>
      <c r="BE109" s="186">
        <f t="shared" si="14"/>
        <v>0</v>
      </c>
      <c r="BF109" s="186">
        <f t="shared" si="15"/>
        <v>0</v>
      </c>
      <c r="BG109" s="186">
        <f t="shared" si="16"/>
        <v>0</v>
      </c>
      <c r="BH109" s="186">
        <f t="shared" si="17"/>
        <v>0</v>
      </c>
      <c r="BI109" s="186">
        <f t="shared" si="18"/>
        <v>0</v>
      </c>
      <c r="BJ109" s="18" t="s">
        <v>80</v>
      </c>
      <c r="BK109" s="186">
        <f t="shared" si="19"/>
        <v>0</v>
      </c>
      <c r="BL109" s="18" t="s">
        <v>152</v>
      </c>
      <c r="BM109" s="185" t="s">
        <v>356</v>
      </c>
    </row>
    <row r="110" spans="1:65" s="2" customFormat="1" ht="16.5" customHeight="1">
      <c r="A110" s="35"/>
      <c r="B110" s="36"/>
      <c r="C110" s="174" t="s">
        <v>360</v>
      </c>
      <c r="D110" s="174" t="s">
        <v>148</v>
      </c>
      <c r="E110" s="175" t="s">
        <v>1902</v>
      </c>
      <c r="F110" s="176" t="s">
        <v>1903</v>
      </c>
      <c r="G110" s="177" t="s">
        <v>949</v>
      </c>
      <c r="H110" s="178">
        <v>2</v>
      </c>
      <c r="I110" s="179"/>
      <c r="J110" s="180">
        <f t="shared" si="10"/>
        <v>0</v>
      </c>
      <c r="K110" s="176" t="s">
        <v>19</v>
      </c>
      <c r="L110" s="40"/>
      <c r="M110" s="181" t="s">
        <v>19</v>
      </c>
      <c r="N110" s="182" t="s">
        <v>43</v>
      </c>
      <c r="O110" s="65"/>
      <c r="P110" s="183">
        <f t="shared" si="11"/>
        <v>0</v>
      </c>
      <c r="Q110" s="183">
        <v>0</v>
      </c>
      <c r="R110" s="183">
        <f t="shared" si="12"/>
        <v>0</v>
      </c>
      <c r="S110" s="183">
        <v>0</v>
      </c>
      <c r="T110" s="184">
        <f t="shared" si="13"/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5" t="s">
        <v>152</v>
      </c>
      <c r="AT110" s="185" t="s">
        <v>148</v>
      </c>
      <c r="AU110" s="185" t="s">
        <v>80</v>
      </c>
      <c r="AY110" s="18" t="s">
        <v>145</v>
      </c>
      <c r="BE110" s="186">
        <f t="shared" si="14"/>
        <v>0</v>
      </c>
      <c r="BF110" s="186">
        <f t="shared" si="15"/>
        <v>0</v>
      </c>
      <c r="BG110" s="186">
        <f t="shared" si="16"/>
        <v>0</v>
      </c>
      <c r="BH110" s="186">
        <f t="shared" si="17"/>
        <v>0</v>
      </c>
      <c r="BI110" s="186">
        <f t="shared" si="18"/>
        <v>0</v>
      </c>
      <c r="BJ110" s="18" t="s">
        <v>80</v>
      </c>
      <c r="BK110" s="186">
        <f t="shared" si="19"/>
        <v>0</v>
      </c>
      <c r="BL110" s="18" t="s">
        <v>152</v>
      </c>
      <c r="BM110" s="185" t="s">
        <v>723</v>
      </c>
    </row>
    <row r="111" spans="1:65" s="2" customFormat="1" ht="16.5" customHeight="1">
      <c r="A111" s="35"/>
      <c r="B111" s="36"/>
      <c r="C111" s="174" t="s">
        <v>531</v>
      </c>
      <c r="D111" s="174" t="s">
        <v>148</v>
      </c>
      <c r="E111" s="175" t="s">
        <v>1904</v>
      </c>
      <c r="F111" s="176" t="s">
        <v>1905</v>
      </c>
      <c r="G111" s="177" t="s">
        <v>949</v>
      </c>
      <c r="H111" s="178">
        <v>88</v>
      </c>
      <c r="I111" s="179"/>
      <c r="J111" s="180">
        <f t="shared" si="10"/>
        <v>0</v>
      </c>
      <c r="K111" s="176" t="s">
        <v>19</v>
      </c>
      <c r="L111" s="40"/>
      <c r="M111" s="181" t="s">
        <v>19</v>
      </c>
      <c r="N111" s="182" t="s">
        <v>43</v>
      </c>
      <c r="O111" s="65"/>
      <c r="P111" s="183">
        <f t="shared" si="11"/>
        <v>0</v>
      </c>
      <c r="Q111" s="183">
        <v>0</v>
      </c>
      <c r="R111" s="183">
        <f t="shared" si="12"/>
        <v>0</v>
      </c>
      <c r="S111" s="183">
        <v>0</v>
      </c>
      <c r="T111" s="184">
        <f t="shared" si="13"/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5" t="s">
        <v>152</v>
      </c>
      <c r="AT111" s="185" t="s">
        <v>148</v>
      </c>
      <c r="AU111" s="185" t="s">
        <v>80</v>
      </c>
      <c r="AY111" s="18" t="s">
        <v>145</v>
      </c>
      <c r="BE111" s="186">
        <f t="shared" si="14"/>
        <v>0</v>
      </c>
      <c r="BF111" s="186">
        <f t="shared" si="15"/>
        <v>0</v>
      </c>
      <c r="BG111" s="186">
        <f t="shared" si="16"/>
        <v>0</v>
      </c>
      <c r="BH111" s="186">
        <f t="shared" si="17"/>
        <v>0</v>
      </c>
      <c r="BI111" s="186">
        <f t="shared" si="18"/>
        <v>0</v>
      </c>
      <c r="BJ111" s="18" t="s">
        <v>80</v>
      </c>
      <c r="BK111" s="186">
        <f t="shared" si="19"/>
        <v>0</v>
      </c>
      <c r="BL111" s="18" t="s">
        <v>152</v>
      </c>
      <c r="BM111" s="185" t="s">
        <v>733</v>
      </c>
    </row>
    <row r="112" spans="1:65" s="2" customFormat="1" ht="16.5" customHeight="1">
      <c r="A112" s="35"/>
      <c r="B112" s="36"/>
      <c r="C112" s="174" t="s">
        <v>538</v>
      </c>
      <c r="D112" s="174" t="s">
        <v>148</v>
      </c>
      <c r="E112" s="175" t="s">
        <v>1906</v>
      </c>
      <c r="F112" s="176" t="s">
        <v>1907</v>
      </c>
      <c r="G112" s="177" t="s">
        <v>233</v>
      </c>
      <c r="H112" s="178">
        <v>1700</v>
      </c>
      <c r="I112" s="179"/>
      <c r="J112" s="180">
        <f t="shared" si="10"/>
        <v>0</v>
      </c>
      <c r="K112" s="176" t="s">
        <v>19</v>
      </c>
      <c r="L112" s="40"/>
      <c r="M112" s="181" t="s">
        <v>19</v>
      </c>
      <c r="N112" s="182" t="s">
        <v>43</v>
      </c>
      <c r="O112" s="65"/>
      <c r="P112" s="183">
        <f t="shared" si="11"/>
        <v>0</v>
      </c>
      <c r="Q112" s="183">
        <v>0</v>
      </c>
      <c r="R112" s="183">
        <f t="shared" si="12"/>
        <v>0</v>
      </c>
      <c r="S112" s="183">
        <v>0</v>
      </c>
      <c r="T112" s="184">
        <f t="shared" si="13"/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5" t="s">
        <v>152</v>
      </c>
      <c r="AT112" s="185" t="s">
        <v>148</v>
      </c>
      <c r="AU112" s="185" t="s">
        <v>80</v>
      </c>
      <c r="AY112" s="18" t="s">
        <v>145</v>
      </c>
      <c r="BE112" s="186">
        <f t="shared" si="14"/>
        <v>0</v>
      </c>
      <c r="BF112" s="186">
        <f t="shared" si="15"/>
        <v>0</v>
      </c>
      <c r="BG112" s="186">
        <f t="shared" si="16"/>
        <v>0</v>
      </c>
      <c r="BH112" s="186">
        <f t="shared" si="17"/>
        <v>0</v>
      </c>
      <c r="BI112" s="186">
        <f t="shared" si="18"/>
        <v>0</v>
      </c>
      <c r="BJ112" s="18" t="s">
        <v>80</v>
      </c>
      <c r="BK112" s="186">
        <f t="shared" si="19"/>
        <v>0</v>
      </c>
      <c r="BL112" s="18" t="s">
        <v>152</v>
      </c>
      <c r="BM112" s="185" t="s">
        <v>237</v>
      </c>
    </row>
    <row r="113" spans="1:65" s="2" customFormat="1" ht="16.5" customHeight="1">
      <c r="A113" s="35"/>
      <c r="B113" s="36"/>
      <c r="C113" s="174" t="s">
        <v>549</v>
      </c>
      <c r="D113" s="174" t="s">
        <v>148</v>
      </c>
      <c r="E113" s="175" t="s">
        <v>1908</v>
      </c>
      <c r="F113" s="176" t="s">
        <v>1909</v>
      </c>
      <c r="G113" s="177" t="s">
        <v>949</v>
      </c>
      <c r="H113" s="178">
        <v>17</v>
      </c>
      <c r="I113" s="179"/>
      <c r="J113" s="180">
        <f t="shared" si="10"/>
        <v>0</v>
      </c>
      <c r="K113" s="176" t="s">
        <v>19</v>
      </c>
      <c r="L113" s="40"/>
      <c r="M113" s="181" t="s">
        <v>19</v>
      </c>
      <c r="N113" s="182" t="s">
        <v>43</v>
      </c>
      <c r="O113" s="65"/>
      <c r="P113" s="183">
        <f t="shared" si="11"/>
        <v>0</v>
      </c>
      <c r="Q113" s="183">
        <v>0</v>
      </c>
      <c r="R113" s="183">
        <f t="shared" si="12"/>
        <v>0</v>
      </c>
      <c r="S113" s="183">
        <v>0</v>
      </c>
      <c r="T113" s="184">
        <f t="shared" si="13"/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5" t="s">
        <v>152</v>
      </c>
      <c r="AT113" s="185" t="s">
        <v>148</v>
      </c>
      <c r="AU113" s="185" t="s">
        <v>80</v>
      </c>
      <c r="AY113" s="18" t="s">
        <v>145</v>
      </c>
      <c r="BE113" s="186">
        <f t="shared" si="14"/>
        <v>0</v>
      </c>
      <c r="BF113" s="186">
        <f t="shared" si="15"/>
        <v>0</v>
      </c>
      <c r="BG113" s="186">
        <f t="shared" si="16"/>
        <v>0</v>
      </c>
      <c r="BH113" s="186">
        <f t="shared" si="17"/>
        <v>0</v>
      </c>
      <c r="BI113" s="186">
        <f t="shared" si="18"/>
        <v>0</v>
      </c>
      <c r="BJ113" s="18" t="s">
        <v>80</v>
      </c>
      <c r="BK113" s="186">
        <f t="shared" si="19"/>
        <v>0</v>
      </c>
      <c r="BL113" s="18" t="s">
        <v>152</v>
      </c>
      <c r="BM113" s="185" t="s">
        <v>751</v>
      </c>
    </row>
    <row r="114" spans="1:65" s="2" customFormat="1" ht="16.5" customHeight="1">
      <c r="A114" s="35"/>
      <c r="B114" s="36"/>
      <c r="C114" s="174" t="s">
        <v>556</v>
      </c>
      <c r="D114" s="174" t="s">
        <v>148</v>
      </c>
      <c r="E114" s="175" t="s">
        <v>1910</v>
      </c>
      <c r="F114" s="176" t="s">
        <v>1909</v>
      </c>
      <c r="G114" s="177" t="s">
        <v>949</v>
      </c>
      <c r="H114" s="178">
        <v>18</v>
      </c>
      <c r="I114" s="179"/>
      <c r="J114" s="180">
        <f t="shared" si="10"/>
        <v>0</v>
      </c>
      <c r="K114" s="176" t="s">
        <v>19</v>
      </c>
      <c r="L114" s="40"/>
      <c r="M114" s="181" t="s">
        <v>19</v>
      </c>
      <c r="N114" s="182" t="s">
        <v>43</v>
      </c>
      <c r="O114" s="65"/>
      <c r="P114" s="183">
        <f t="shared" si="11"/>
        <v>0</v>
      </c>
      <c r="Q114" s="183">
        <v>0</v>
      </c>
      <c r="R114" s="183">
        <f t="shared" si="12"/>
        <v>0</v>
      </c>
      <c r="S114" s="183">
        <v>0</v>
      </c>
      <c r="T114" s="184">
        <f t="shared" si="13"/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5" t="s">
        <v>152</v>
      </c>
      <c r="AT114" s="185" t="s">
        <v>148</v>
      </c>
      <c r="AU114" s="185" t="s">
        <v>80</v>
      </c>
      <c r="AY114" s="18" t="s">
        <v>145</v>
      </c>
      <c r="BE114" s="186">
        <f t="shared" si="14"/>
        <v>0</v>
      </c>
      <c r="BF114" s="186">
        <f t="shared" si="15"/>
        <v>0</v>
      </c>
      <c r="BG114" s="186">
        <f t="shared" si="16"/>
        <v>0</v>
      </c>
      <c r="BH114" s="186">
        <f t="shared" si="17"/>
        <v>0</v>
      </c>
      <c r="BI114" s="186">
        <f t="shared" si="18"/>
        <v>0</v>
      </c>
      <c r="BJ114" s="18" t="s">
        <v>80</v>
      </c>
      <c r="BK114" s="186">
        <f t="shared" si="19"/>
        <v>0</v>
      </c>
      <c r="BL114" s="18" t="s">
        <v>152</v>
      </c>
      <c r="BM114" s="185" t="s">
        <v>763</v>
      </c>
    </row>
    <row r="115" spans="1:65" s="2" customFormat="1" ht="16.5" customHeight="1">
      <c r="A115" s="35"/>
      <c r="B115" s="36"/>
      <c r="C115" s="174" t="s">
        <v>563</v>
      </c>
      <c r="D115" s="174" t="s">
        <v>148</v>
      </c>
      <c r="E115" s="175" t="s">
        <v>1911</v>
      </c>
      <c r="F115" s="176" t="s">
        <v>1912</v>
      </c>
      <c r="G115" s="177" t="s">
        <v>949</v>
      </c>
      <c r="H115" s="178">
        <v>16</v>
      </c>
      <c r="I115" s="179"/>
      <c r="J115" s="180">
        <f t="shared" si="10"/>
        <v>0</v>
      </c>
      <c r="K115" s="176" t="s">
        <v>19</v>
      </c>
      <c r="L115" s="40"/>
      <c r="M115" s="181" t="s">
        <v>19</v>
      </c>
      <c r="N115" s="182" t="s">
        <v>43</v>
      </c>
      <c r="O115" s="65"/>
      <c r="P115" s="183">
        <f t="shared" si="11"/>
        <v>0</v>
      </c>
      <c r="Q115" s="183">
        <v>0</v>
      </c>
      <c r="R115" s="183">
        <f t="shared" si="12"/>
        <v>0</v>
      </c>
      <c r="S115" s="183">
        <v>0</v>
      </c>
      <c r="T115" s="184">
        <f t="shared" si="13"/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5" t="s">
        <v>152</v>
      </c>
      <c r="AT115" s="185" t="s">
        <v>148</v>
      </c>
      <c r="AU115" s="185" t="s">
        <v>80</v>
      </c>
      <c r="AY115" s="18" t="s">
        <v>145</v>
      </c>
      <c r="BE115" s="186">
        <f t="shared" si="14"/>
        <v>0</v>
      </c>
      <c r="BF115" s="186">
        <f t="shared" si="15"/>
        <v>0</v>
      </c>
      <c r="BG115" s="186">
        <f t="shared" si="16"/>
        <v>0</v>
      </c>
      <c r="BH115" s="186">
        <f t="shared" si="17"/>
        <v>0</v>
      </c>
      <c r="BI115" s="186">
        <f t="shared" si="18"/>
        <v>0</v>
      </c>
      <c r="BJ115" s="18" t="s">
        <v>80</v>
      </c>
      <c r="BK115" s="186">
        <f t="shared" si="19"/>
        <v>0</v>
      </c>
      <c r="BL115" s="18" t="s">
        <v>152</v>
      </c>
      <c r="BM115" s="185" t="s">
        <v>774</v>
      </c>
    </row>
    <row r="116" spans="1:65" s="2" customFormat="1" ht="16.5" customHeight="1">
      <c r="A116" s="35"/>
      <c r="B116" s="36"/>
      <c r="C116" s="174" t="s">
        <v>569</v>
      </c>
      <c r="D116" s="174" t="s">
        <v>148</v>
      </c>
      <c r="E116" s="175" t="s">
        <v>1913</v>
      </c>
      <c r="F116" s="176" t="s">
        <v>1914</v>
      </c>
      <c r="G116" s="177" t="s">
        <v>949</v>
      </c>
      <c r="H116" s="178">
        <v>40</v>
      </c>
      <c r="I116" s="179"/>
      <c r="J116" s="180">
        <f t="shared" si="10"/>
        <v>0</v>
      </c>
      <c r="K116" s="176" t="s">
        <v>19</v>
      </c>
      <c r="L116" s="40"/>
      <c r="M116" s="181" t="s">
        <v>19</v>
      </c>
      <c r="N116" s="182" t="s">
        <v>43</v>
      </c>
      <c r="O116" s="65"/>
      <c r="P116" s="183">
        <f t="shared" si="11"/>
        <v>0</v>
      </c>
      <c r="Q116" s="183">
        <v>0</v>
      </c>
      <c r="R116" s="183">
        <f t="shared" si="12"/>
        <v>0</v>
      </c>
      <c r="S116" s="183">
        <v>0</v>
      </c>
      <c r="T116" s="184">
        <f t="shared" si="13"/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5" t="s">
        <v>152</v>
      </c>
      <c r="AT116" s="185" t="s">
        <v>148</v>
      </c>
      <c r="AU116" s="185" t="s">
        <v>80</v>
      </c>
      <c r="AY116" s="18" t="s">
        <v>145</v>
      </c>
      <c r="BE116" s="186">
        <f t="shared" si="14"/>
        <v>0</v>
      </c>
      <c r="BF116" s="186">
        <f t="shared" si="15"/>
        <v>0</v>
      </c>
      <c r="BG116" s="186">
        <f t="shared" si="16"/>
        <v>0</v>
      </c>
      <c r="BH116" s="186">
        <f t="shared" si="17"/>
        <v>0</v>
      </c>
      <c r="BI116" s="186">
        <f t="shared" si="18"/>
        <v>0</v>
      </c>
      <c r="BJ116" s="18" t="s">
        <v>80</v>
      </c>
      <c r="BK116" s="186">
        <f t="shared" si="19"/>
        <v>0</v>
      </c>
      <c r="BL116" s="18" t="s">
        <v>152</v>
      </c>
      <c r="BM116" s="185" t="s">
        <v>335</v>
      </c>
    </row>
    <row r="117" spans="1:65" s="2" customFormat="1" ht="16.5" customHeight="1">
      <c r="A117" s="35"/>
      <c r="B117" s="36"/>
      <c r="C117" s="174" t="s">
        <v>574</v>
      </c>
      <c r="D117" s="174" t="s">
        <v>148</v>
      </c>
      <c r="E117" s="175" t="s">
        <v>1915</v>
      </c>
      <c r="F117" s="176" t="s">
        <v>1916</v>
      </c>
      <c r="G117" s="177" t="s">
        <v>949</v>
      </c>
      <c r="H117" s="178">
        <v>1</v>
      </c>
      <c r="I117" s="179"/>
      <c r="J117" s="180">
        <f t="shared" si="10"/>
        <v>0</v>
      </c>
      <c r="K117" s="176" t="s">
        <v>19</v>
      </c>
      <c r="L117" s="40"/>
      <c r="M117" s="181" t="s">
        <v>19</v>
      </c>
      <c r="N117" s="182" t="s">
        <v>43</v>
      </c>
      <c r="O117" s="65"/>
      <c r="P117" s="183">
        <f t="shared" si="11"/>
        <v>0</v>
      </c>
      <c r="Q117" s="183">
        <v>0</v>
      </c>
      <c r="R117" s="183">
        <f t="shared" si="12"/>
        <v>0</v>
      </c>
      <c r="S117" s="183">
        <v>0</v>
      </c>
      <c r="T117" s="184">
        <f t="shared" si="13"/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5" t="s">
        <v>152</v>
      </c>
      <c r="AT117" s="185" t="s">
        <v>148</v>
      </c>
      <c r="AU117" s="185" t="s">
        <v>80</v>
      </c>
      <c r="AY117" s="18" t="s">
        <v>145</v>
      </c>
      <c r="BE117" s="186">
        <f t="shared" si="14"/>
        <v>0</v>
      </c>
      <c r="BF117" s="186">
        <f t="shared" si="15"/>
        <v>0</v>
      </c>
      <c r="BG117" s="186">
        <f t="shared" si="16"/>
        <v>0</v>
      </c>
      <c r="BH117" s="186">
        <f t="shared" si="17"/>
        <v>0</v>
      </c>
      <c r="BI117" s="186">
        <f t="shared" si="18"/>
        <v>0</v>
      </c>
      <c r="BJ117" s="18" t="s">
        <v>80</v>
      </c>
      <c r="BK117" s="186">
        <f t="shared" si="19"/>
        <v>0</v>
      </c>
      <c r="BL117" s="18" t="s">
        <v>152</v>
      </c>
      <c r="BM117" s="185" t="s">
        <v>787</v>
      </c>
    </row>
    <row r="118" spans="1:65" s="2" customFormat="1" ht="16.5" customHeight="1">
      <c r="A118" s="35"/>
      <c r="B118" s="36"/>
      <c r="C118" s="174" t="s">
        <v>582</v>
      </c>
      <c r="D118" s="174" t="s">
        <v>148</v>
      </c>
      <c r="E118" s="175" t="s">
        <v>1917</v>
      </c>
      <c r="F118" s="176" t="s">
        <v>1918</v>
      </c>
      <c r="G118" s="177" t="s">
        <v>949</v>
      </c>
      <c r="H118" s="178">
        <v>11</v>
      </c>
      <c r="I118" s="179"/>
      <c r="J118" s="180">
        <f t="shared" si="10"/>
        <v>0</v>
      </c>
      <c r="K118" s="176" t="s">
        <v>19</v>
      </c>
      <c r="L118" s="40"/>
      <c r="M118" s="181" t="s">
        <v>19</v>
      </c>
      <c r="N118" s="182" t="s">
        <v>43</v>
      </c>
      <c r="O118" s="65"/>
      <c r="P118" s="183">
        <f t="shared" si="11"/>
        <v>0</v>
      </c>
      <c r="Q118" s="183">
        <v>0</v>
      </c>
      <c r="R118" s="183">
        <f t="shared" si="12"/>
        <v>0</v>
      </c>
      <c r="S118" s="183">
        <v>0</v>
      </c>
      <c r="T118" s="184">
        <f t="shared" si="13"/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5" t="s">
        <v>152</v>
      </c>
      <c r="AT118" s="185" t="s">
        <v>148</v>
      </c>
      <c r="AU118" s="185" t="s">
        <v>80</v>
      </c>
      <c r="AY118" s="18" t="s">
        <v>145</v>
      </c>
      <c r="BE118" s="186">
        <f t="shared" si="14"/>
        <v>0</v>
      </c>
      <c r="BF118" s="186">
        <f t="shared" si="15"/>
        <v>0</v>
      </c>
      <c r="BG118" s="186">
        <f t="shared" si="16"/>
        <v>0</v>
      </c>
      <c r="BH118" s="186">
        <f t="shared" si="17"/>
        <v>0</v>
      </c>
      <c r="BI118" s="186">
        <f t="shared" si="18"/>
        <v>0</v>
      </c>
      <c r="BJ118" s="18" t="s">
        <v>80</v>
      </c>
      <c r="BK118" s="186">
        <f t="shared" si="19"/>
        <v>0</v>
      </c>
      <c r="BL118" s="18" t="s">
        <v>152</v>
      </c>
      <c r="BM118" s="185" t="s">
        <v>795</v>
      </c>
    </row>
    <row r="119" spans="1:65" s="2" customFormat="1" ht="16.5" customHeight="1">
      <c r="A119" s="35"/>
      <c r="B119" s="36"/>
      <c r="C119" s="174" t="s">
        <v>591</v>
      </c>
      <c r="D119" s="174" t="s">
        <v>148</v>
      </c>
      <c r="E119" s="175" t="s">
        <v>1919</v>
      </c>
      <c r="F119" s="176" t="s">
        <v>1920</v>
      </c>
      <c r="G119" s="177" t="s">
        <v>949</v>
      </c>
      <c r="H119" s="178">
        <v>1</v>
      </c>
      <c r="I119" s="179"/>
      <c r="J119" s="180">
        <f t="shared" si="10"/>
        <v>0</v>
      </c>
      <c r="K119" s="176" t="s">
        <v>19</v>
      </c>
      <c r="L119" s="40"/>
      <c r="M119" s="181" t="s">
        <v>19</v>
      </c>
      <c r="N119" s="182" t="s">
        <v>43</v>
      </c>
      <c r="O119" s="65"/>
      <c r="P119" s="183">
        <f t="shared" si="11"/>
        <v>0</v>
      </c>
      <c r="Q119" s="183">
        <v>0</v>
      </c>
      <c r="R119" s="183">
        <f t="shared" si="12"/>
        <v>0</v>
      </c>
      <c r="S119" s="183">
        <v>0</v>
      </c>
      <c r="T119" s="184">
        <f t="shared" si="13"/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5" t="s">
        <v>152</v>
      </c>
      <c r="AT119" s="185" t="s">
        <v>148</v>
      </c>
      <c r="AU119" s="185" t="s">
        <v>80</v>
      </c>
      <c r="AY119" s="18" t="s">
        <v>145</v>
      </c>
      <c r="BE119" s="186">
        <f t="shared" si="14"/>
        <v>0</v>
      </c>
      <c r="BF119" s="186">
        <f t="shared" si="15"/>
        <v>0</v>
      </c>
      <c r="BG119" s="186">
        <f t="shared" si="16"/>
        <v>0</v>
      </c>
      <c r="BH119" s="186">
        <f t="shared" si="17"/>
        <v>0</v>
      </c>
      <c r="BI119" s="186">
        <f t="shared" si="18"/>
        <v>0</v>
      </c>
      <c r="BJ119" s="18" t="s">
        <v>80</v>
      </c>
      <c r="BK119" s="186">
        <f t="shared" si="19"/>
        <v>0</v>
      </c>
      <c r="BL119" s="18" t="s">
        <v>152</v>
      </c>
      <c r="BM119" s="185" t="s">
        <v>807</v>
      </c>
    </row>
    <row r="120" spans="1:65" s="2" customFormat="1" ht="16.5" customHeight="1">
      <c r="A120" s="35"/>
      <c r="B120" s="36"/>
      <c r="C120" s="174" t="s">
        <v>606</v>
      </c>
      <c r="D120" s="174" t="s">
        <v>148</v>
      </c>
      <c r="E120" s="175" t="s">
        <v>1921</v>
      </c>
      <c r="F120" s="176" t="s">
        <v>1922</v>
      </c>
      <c r="G120" s="177" t="s">
        <v>949</v>
      </c>
      <c r="H120" s="178">
        <v>2</v>
      </c>
      <c r="I120" s="179"/>
      <c r="J120" s="180">
        <f t="shared" si="10"/>
        <v>0</v>
      </c>
      <c r="K120" s="176" t="s">
        <v>19</v>
      </c>
      <c r="L120" s="40"/>
      <c r="M120" s="181" t="s">
        <v>19</v>
      </c>
      <c r="N120" s="182" t="s">
        <v>43</v>
      </c>
      <c r="O120" s="65"/>
      <c r="P120" s="183">
        <f t="shared" si="11"/>
        <v>0</v>
      </c>
      <c r="Q120" s="183">
        <v>0</v>
      </c>
      <c r="R120" s="183">
        <f t="shared" si="12"/>
        <v>0</v>
      </c>
      <c r="S120" s="183">
        <v>0</v>
      </c>
      <c r="T120" s="184">
        <f t="shared" si="13"/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5" t="s">
        <v>152</v>
      </c>
      <c r="AT120" s="185" t="s">
        <v>148</v>
      </c>
      <c r="AU120" s="185" t="s">
        <v>80</v>
      </c>
      <c r="AY120" s="18" t="s">
        <v>145</v>
      </c>
      <c r="BE120" s="186">
        <f t="shared" si="14"/>
        <v>0</v>
      </c>
      <c r="BF120" s="186">
        <f t="shared" si="15"/>
        <v>0</v>
      </c>
      <c r="BG120" s="186">
        <f t="shared" si="16"/>
        <v>0</v>
      </c>
      <c r="BH120" s="186">
        <f t="shared" si="17"/>
        <v>0</v>
      </c>
      <c r="BI120" s="186">
        <f t="shared" si="18"/>
        <v>0</v>
      </c>
      <c r="BJ120" s="18" t="s">
        <v>80</v>
      </c>
      <c r="BK120" s="186">
        <f t="shared" si="19"/>
        <v>0</v>
      </c>
      <c r="BL120" s="18" t="s">
        <v>152</v>
      </c>
      <c r="BM120" s="185" t="s">
        <v>818</v>
      </c>
    </row>
    <row r="121" spans="1:65" s="2" customFormat="1" ht="16.5" customHeight="1">
      <c r="A121" s="35"/>
      <c r="B121" s="36"/>
      <c r="C121" s="174" t="s">
        <v>619</v>
      </c>
      <c r="D121" s="174" t="s">
        <v>148</v>
      </c>
      <c r="E121" s="175" t="s">
        <v>1923</v>
      </c>
      <c r="F121" s="176" t="s">
        <v>1924</v>
      </c>
      <c r="G121" s="177" t="s">
        <v>233</v>
      </c>
      <c r="H121" s="178">
        <v>90</v>
      </c>
      <c r="I121" s="179"/>
      <c r="J121" s="180">
        <f t="shared" si="10"/>
        <v>0</v>
      </c>
      <c r="K121" s="176" t="s">
        <v>19</v>
      </c>
      <c r="L121" s="40"/>
      <c r="M121" s="181" t="s">
        <v>19</v>
      </c>
      <c r="N121" s="182" t="s">
        <v>43</v>
      </c>
      <c r="O121" s="65"/>
      <c r="P121" s="183">
        <f t="shared" si="11"/>
        <v>0</v>
      </c>
      <c r="Q121" s="183">
        <v>0</v>
      </c>
      <c r="R121" s="183">
        <f t="shared" si="12"/>
        <v>0</v>
      </c>
      <c r="S121" s="183">
        <v>0</v>
      </c>
      <c r="T121" s="184">
        <f t="shared" si="13"/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5" t="s">
        <v>152</v>
      </c>
      <c r="AT121" s="185" t="s">
        <v>148</v>
      </c>
      <c r="AU121" s="185" t="s">
        <v>80</v>
      </c>
      <c r="AY121" s="18" t="s">
        <v>145</v>
      </c>
      <c r="BE121" s="186">
        <f t="shared" si="14"/>
        <v>0</v>
      </c>
      <c r="BF121" s="186">
        <f t="shared" si="15"/>
        <v>0</v>
      </c>
      <c r="BG121" s="186">
        <f t="shared" si="16"/>
        <v>0</v>
      </c>
      <c r="BH121" s="186">
        <f t="shared" si="17"/>
        <v>0</v>
      </c>
      <c r="BI121" s="186">
        <f t="shared" si="18"/>
        <v>0</v>
      </c>
      <c r="BJ121" s="18" t="s">
        <v>80</v>
      </c>
      <c r="BK121" s="186">
        <f t="shared" si="19"/>
        <v>0</v>
      </c>
      <c r="BL121" s="18" t="s">
        <v>152</v>
      </c>
      <c r="BM121" s="185" t="s">
        <v>830</v>
      </c>
    </row>
    <row r="122" spans="1:65" s="2" customFormat="1" ht="16.5" customHeight="1">
      <c r="A122" s="35"/>
      <c r="B122" s="36"/>
      <c r="C122" s="174" t="s">
        <v>624</v>
      </c>
      <c r="D122" s="174" t="s">
        <v>148</v>
      </c>
      <c r="E122" s="175" t="s">
        <v>1925</v>
      </c>
      <c r="F122" s="176" t="s">
        <v>1926</v>
      </c>
      <c r="G122" s="177" t="s">
        <v>151</v>
      </c>
      <c r="H122" s="178">
        <v>1</v>
      </c>
      <c r="I122" s="179"/>
      <c r="J122" s="180">
        <f t="shared" si="10"/>
        <v>0</v>
      </c>
      <c r="K122" s="176" t="s">
        <v>19</v>
      </c>
      <c r="L122" s="40"/>
      <c r="M122" s="181" t="s">
        <v>19</v>
      </c>
      <c r="N122" s="182" t="s">
        <v>43</v>
      </c>
      <c r="O122" s="65"/>
      <c r="P122" s="183">
        <f t="shared" si="11"/>
        <v>0</v>
      </c>
      <c r="Q122" s="183">
        <v>0</v>
      </c>
      <c r="R122" s="183">
        <f t="shared" si="12"/>
        <v>0</v>
      </c>
      <c r="S122" s="183">
        <v>0</v>
      </c>
      <c r="T122" s="184">
        <f t="shared" si="13"/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5" t="s">
        <v>152</v>
      </c>
      <c r="AT122" s="185" t="s">
        <v>148</v>
      </c>
      <c r="AU122" s="185" t="s">
        <v>80</v>
      </c>
      <c r="AY122" s="18" t="s">
        <v>145</v>
      </c>
      <c r="BE122" s="186">
        <f t="shared" si="14"/>
        <v>0</v>
      </c>
      <c r="BF122" s="186">
        <f t="shared" si="15"/>
        <v>0</v>
      </c>
      <c r="BG122" s="186">
        <f t="shared" si="16"/>
        <v>0</v>
      </c>
      <c r="BH122" s="186">
        <f t="shared" si="17"/>
        <v>0</v>
      </c>
      <c r="BI122" s="186">
        <f t="shared" si="18"/>
        <v>0</v>
      </c>
      <c r="BJ122" s="18" t="s">
        <v>80</v>
      </c>
      <c r="BK122" s="186">
        <f t="shared" si="19"/>
        <v>0</v>
      </c>
      <c r="BL122" s="18" t="s">
        <v>152</v>
      </c>
      <c r="BM122" s="185" t="s">
        <v>841</v>
      </c>
    </row>
    <row r="123" spans="1:65" s="2" customFormat="1" ht="16.5" customHeight="1">
      <c r="A123" s="35"/>
      <c r="B123" s="36"/>
      <c r="C123" s="174" t="s">
        <v>634</v>
      </c>
      <c r="D123" s="174" t="s">
        <v>148</v>
      </c>
      <c r="E123" s="175" t="s">
        <v>1927</v>
      </c>
      <c r="F123" s="176" t="s">
        <v>1928</v>
      </c>
      <c r="G123" s="177" t="s">
        <v>949</v>
      </c>
      <c r="H123" s="178">
        <v>3</v>
      </c>
      <c r="I123" s="179"/>
      <c r="J123" s="180">
        <f t="shared" si="10"/>
        <v>0</v>
      </c>
      <c r="K123" s="176" t="s">
        <v>19</v>
      </c>
      <c r="L123" s="40"/>
      <c r="M123" s="181" t="s">
        <v>19</v>
      </c>
      <c r="N123" s="182" t="s">
        <v>43</v>
      </c>
      <c r="O123" s="65"/>
      <c r="P123" s="183">
        <f t="shared" si="11"/>
        <v>0</v>
      </c>
      <c r="Q123" s="183">
        <v>0</v>
      </c>
      <c r="R123" s="183">
        <f t="shared" si="12"/>
        <v>0</v>
      </c>
      <c r="S123" s="183">
        <v>0</v>
      </c>
      <c r="T123" s="184">
        <f t="shared" si="13"/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5" t="s">
        <v>152</v>
      </c>
      <c r="AT123" s="185" t="s">
        <v>148</v>
      </c>
      <c r="AU123" s="185" t="s">
        <v>80</v>
      </c>
      <c r="AY123" s="18" t="s">
        <v>145</v>
      </c>
      <c r="BE123" s="186">
        <f t="shared" si="14"/>
        <v>0</v>
      </c>
      <c r="BF123" s="186">
        <f t="shared" si="15"/>
        <v>0</v>
      </c>
      <c r="BG123" s="186">
        <f t="shared" si="16"/>
        <v>0</v>
      </c>
      <c r="BH123" s="186">
        <f t="shared" si="17"/>
        <v>0</v>
      </c>
      <c r="BI123" s="186">
        <f t="shared" si="18"/>
        <v>0</v>
      </c>
      <c r="BJ123" s="18" t="s">
        <v>80</v>
      </c>
      <c r="BK123" s="186">
        <f t="shared" si="19"/>
        <v>0</v>
      </c>
      <c r="BL123" s="18" t="s">
        <v>152</v>
      </c>
      <c r="BM123" s="185" t="s">
        <v>853</v>
      </c>
    </row>
    <row r="124" spans="1:65" s="2" customFormat="1" ht="16.5" customHeight="1">
      <c r="A124" s="35"/>
      <c r="B124" s="36"/>
      <c r="C124" s="174" t="s">
        <v>643</v>
      </c>
      <c r="D124" s="174" t="s">
        <v>148</v>
      </c>
      <c r="E124" s="175" t="s">
        <v>1929</v>
      </c>
      <c r="F124" s="176" t="s">
        <v>1930</v>
      </c>
      <c r="G124" s="177" t="s">
        <v>949</v>
      </c>
      <c r="H124" s="178">
        <v>2</v>
      </c>
      <c r="I124" s="179"/>
      <c r="J124" s="180">
        <f t="shared" si="10"/>
        <v>0</v>
      </c>
      <c r="K124" s="176" t="s">
        <v>19</v>
      </c>
      <c r="L124" s="40"/>
      <c r="M124" s="181" t="s">
        <v>19</v>
      </c>
      <c r="N124" s="182" t="s">
        <v>43</v>
      </c>
      <c r="O124" s="65"/>
      <c r="P124" s="183">
        <f t="shared" si="11"/>
        <v>0</v>
      </c>
      <c r="Q124" s="183">
        <v>0</v>
      </c>
      <c r="R124" s="183">
        <f t="shared" si="12"/>
        <v>0</v>
      </c>
      <c r="S124" s="183">
        <v>0</v>
      </c>
      <c r="T124" s="184">
        <f t="shared" si="13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5" t="s">
        <v>152</v>
      </c>
      <c r="AT124" s="185" t="s">
        <v>148</v>
      </c>
      <c r="AU124" s="185" t="s">
        <v>80</v>
      </c>
      <c r="AY124" s="18" t="s">
        <v>145</v>
      </c>
      <c r="BE124" s="186">
        <f t="shared" si="14"/>
        <v>0</v>
      </c>
      <c r="BF124" s="186">
        <f t="shared" si="15"/>
        <v>0</v>
      </c>
      <c r="BG124" s="186">
        <f t="shared" si="16"/>
        <v>0</v>
      </c>
      <c r="BH124" s="186">
        <f t="shared" si="17"/>
        <v>0</v>
      </c>
      <c r="BI124" s="186">
        <f t="shared" si="18"/>
        <v>0</v>
      </c>
      <c r="BJ124" s="18" t="s">
        <v>80</v>
      </c>
      <c r="BK124" s="186">
        <f t="shared" si="19"/>
        <v>0</v>
      </c>
      <c r="BL124" s="18" t="s">
        <v>152</v>
      </c>
      <c r="BM124" s="185" t="s">
        <v>865</v>
      </c>
    </row>
    <row r="125" spans="1:65" s="2" customFormat="1" ht="16.5" customHeight="1">
      <c r="A125" s="35"/>
      <c r="B125" s="36"/>
      <c r="C125" s="174" t="s">
        <v>649</v>
      </c>
      <c r="D125" s="174" t="s">
        <v>148</v>
      </c>
      <c r="E125" s="175" t="s">
        <v>1931</v>
      </c>
      <c r="F125" s="176" t="s">
        <v>1932</v>
      </c>
      <c r="G125" s="177" t="s">
        <v>949</v>
      </c>
      <c r="H125" s="178">
        <v>86</v>
      </c>
      <c r="I125" s="179"/>
      <c r="J125" s="180">
        <f t="shared" si="10"/>
        <v>0</v>
      </c>
      <c r="K125" s="176" t="s">
        <v>19</v>
      </c>
      <c r="L125" s="40"/>
      <c r="M125" s="181" t="s">
        <v>19</v>
      </c>
      <c r="N125" s="182" t="s">
        <v>43</v>
      </c>
      <c r="O125" s="65"/>
      <c r="P125" s="183">
        <f t="shared" si="11"/>
        <v>0</v>
      </c>
      <c r="Q125" s="183">
        <v>0</v>
      </c>
      <c r="R125" s="183">
        <f t="shared" si="12"/>
        <v>0</v>
      </c>
      <c r="S125" s="183">
        <v>0</v>
      </c>
      <c r="T125" s="184">
        <f t="shared" si="1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5" t="s">
        <v>152</v>
      </c>
      <c r="AT125" s="185" t="s">
        <v>148</v>
      </c>
      <c r="AU125" s="185" t="s">
        <v>80</v>
      </c>
      <c r="AY125" s="18" t="s">
        <v>145</v>
      </c>
      <c r="BE125" s="186">
        <f t="shared" si="14"/>
        <v>0</v>
      </c>
      <c r="BF125" s="186">
        <f t="shared" si="15"/>
        <v>0</v>
      </c>
      <c r="BG125" s="186">
        <f t="shared" si="16"/>
        <v>0</v>
      </c>
      <c r="BH125" s="186">
        <f t="shared" si="17"/>
        <v>0</v>
      </c>
      <c r="BI125" s="186">
        <f t="shared" si="18"/>
        <v>0</v>
      </c>
      <c r="BJ125" s="18" t="s">
        <v>80</v>
      </c>
      <c r="BK125" s="186">
        <f t="shared" si="19"/>
        <v>0</v>
      </c>
      <c r="BL125" s="18" t="s">
        <v>152</v>
      </c>
      <c r="BM125" s="185" t="s">
        <v>876</v>
      </c>
    </row>
    <row r="126" spans="1:65" s="2" customFormat="1" ht="16.5" customHeight="1">
      <c r="A126" s="35"/>
      <c r="B126" s="36"/>
      <c r="C126" s="174" t="s">
        <v>656</v>
      </c>
      <c r="D126" s="174" t="s">
        <v>148</v>
      </c>
      <c r="E126" s="175" t="s">
        <v>1933</v>
      </c>
      <c r="F126" s="176" t="s">
        <v>1934</v>
      </c>
      <c r="G126" s="177" t="s">
        <v>151</v>
      </c>
      <c r="H126" s="178">
        <v>1</v>
      </c>
      <c r="I126" s="179"/>
      <c r="J126" s="180">
        <f t="shared" si="10"/>
        <v>0</v>
      </c>
      <c r="K126" s="176" t="s">
        <v>19</v>
      </c>
      <c r="L126" s="40"/>
      <c r="M126" s="181" t="s">
        <v>19</v>
      </c>
      <c r="N126" s="182" t="s">
        <v>43</v>
      </c>
      <c r="O126" s="65"/>
      <c r="P126" s="183">
        <f t="shared" si="11"/>
        <v>0</v>
      </c>
      <c r="Q126" s="183">
        <v>0</v>
      </c>
      <c r="R126" s="183">
        <f t="shared" si="12"/>
        <v>0</v>
      </c>
      <c r="S126" s="183">
        <v>0</v>
      </c>
      <c r="T126" s="184">
        <f t="shared" si="1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5" t="s">
        <v>152</v>
      </c>
      <c r="AT126" s="185" t="s">
        <v>148</v>
      </c>
      <c r="AU126" s="185" t="s">
        <v>80</v>
      </c>
      <c r="AY126" s="18" t="s">
        <v>145</v>
      </c>
      <c r="BE126" s="186">
        <f t="shared" si="14"/>
        <v>0</v>
      </c>
      <c r="BF126" s="186">
        <f t="shared" si="15"/>
        <v>0</v>
      </c>
      <c r="BG126" s="186">
        <f t="shared" si="16"/>
        <v>0</v>
      </c>
      <c r="BH126" s="186">
        <f t="shared" si="17"/>
        <v>0</v>
      </c>
      <c r="BI126" s="186">
        <f t="shared" si="18"/>
        <v>0</v>
      </c>
      <c r="BJ126" s="18" t="s">
        <v>80</v>
      </c>
      <c r="BK126" s="186">
        <f t="shared" si="19"/>
        <v>0</v>
      </c>
      <c r="BL126" s="18" t="s">
        <v>152</v>
      </c>
      <c r="BM126" s="185" t="s">
        <v>887</v>
      </c>
    </row>
    <row r="127" spans="1:65" s="2" customFormat="1" ht="16.5" customHeight="1">
      <c r="A127" s="35"/>
      <c r="B127" s="36"/>
      <c r="C127" s="174" t="s">
        <v>661</v>
      </c>
      <c r="D127" s="174" t="s">
        <v>148</v>
      </c>
      <c r="E127" s="175" t="s">
        <v>1865</v>
      </c>
      <c r="F127" s="176" t="s">
        <v>1866</v>
      </c>
      <c r="G127" s="177" t="s">
        <v>233</v>
      </c>
      <c r="H127" s="178">
        <v>50</v>
      </c>
      <c r="I127" s="179"/>
      <c r="J127" s="180">
        <f t="shared" si="10"/>
        <v>0</v>
      </c>
      <c r="K127" s="176" t="s">
        <v>19</v>
      </c>
      <c r="L127" s="40"/>
      <c r="M127" s="181" t="s">
        <v>19</v>
      </c>
      <c r="N127" s="182" t="s">
        <v>43</v>
      </c>
      <c r="O127" s="65"/>
      <c r="P127" s="183">
        <f t="shared" si="11"/>
        <v>0</v>
      </c>
      <c r="Q127" s="183">
        <v>0</v>
      </c>
      <c r="R127" s="183">
        <f t="shared" si="12"/>
        <v>0</v>
      </c>
      <c r="S127" s="183">
        <v>0</v>
      </c>
      <c r="T127" s="184">
        <f t="shared" si="1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5" t="s">
        <v>152</v>
      </c>
      <c r="AT127" s="185" t="s">
        <v>148</v>
      </c>
      <c r="AU127" s="185" t="s">
        <v>80</v>
      </c>
      <c r="AY127" s="18" t="s">
        <v>145</v>
      </c>
      <c r="BE127" s="186">
        <f t="shared" si="14"/>
        <v>0</v>
      </c>
      <c r="BF127" s="186">
        <f t="shared" si="15"/>
        <v>0</v>
      </c>
      <c r="BG127" s="186">
        <f t="shared" si="16"/>
        <v>0</v>
      </c>
      <c r="BH127" s="186">
        <f t="shared" si="17"/>
        <v>0</v>
      </c>
      <c r="BI127" s="186">
        <f t="shared" si="18"/>
        <v>0</v>
      </c>
      <c r="BJ127" s="18" t="s">
        <v>80</v>
      </c>
      <c r="BK127" s="186">
        <f t="shared" si="19"/>
        <v>0</v>
      </c>
      <c r="BL127" s="18" t="s">
        <v>152</v>
      </c>
      <c r="BM127" s="185" t="s">
        <v>897</v>
      </c>
    </row>
    <row r="128" spans="1:65" s="2" customFormat="1" ht="16.5" customHeight="1">
      <c r="A128" s="35"/>
      <c r="B128" s="36"/>
      <c r="C128" s="174" t="s">
        <v>667</v>
      </c>
      <c r="D128" s="174" t="s">
        <v>148</v>
      </c>
      <c r="E128" s="175" t="s">
        <v>1863</v>
      </c>
      <c r="F128" s="176" t="s">
        <v>1864</v>
      </c>
      <c r="G128" s="177" t="s">
        <v>233</v>
      </c>
      <c r="H128" s="178">
        <v>50</v>
      </c>
      <c r="I128" s="179"/>
      <c r="J128" s="180">
        <f t="shared" si="10"/>
        <v>0</v>
      </c>
      <c r="K128" s="176" t="s">
        <v>19</v>
      </c>
      <c r="L128" s="40"/>
      <c r="M128" s="181" t="s">
        <v>19</v>
      </c>
      <c r="N128" s="182" t="s">
        <v>43</v>
      </c>
      <c r="O128" s="65"/>
      <c r="P128" s="183">
        <f t="shared" si="11"/>
        <v>0</v>
      </c>
      <c r="Q128" s="183">
        <v>0</v>
      </c>
      <c r="R128" s="183">
        <f t="shared" si="12"/>
        <v>0</v>
      </c>
      <c r="S128" s="183">
        <v>0</v>
      </c>
      <c r="T128" s="184">
        <f t="shared" si="1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5" t="s">
        <v>152</v>
      </c>
      <c r="AT128" s="185" t="s">
        <v>148</v>
      </c>
      <c r="AU128" s="185" t="s">
        <v>80</v>
      </c>
      <c r="AY128" s="18" t="s">
        <v>145</v>
      </c>
      <c r="BE128" s="186">
        <f t="shared" si="14"/>
        <v>0</v>
      </c>
      <c r="BF128" s="186">
        <f t="shared" si="15"/>
        <v>0</v>
      </c>
      <c r="BG128" s="186">
        <f t="shared" si="16"/>
        <v>0</v>
      </c>
      <c r="BH128" s="186">
        <f t="shared" si="17"/>
        <v>0</v>
      </c>
      <c r="BI128" s="186">
        <f t="shared" si="18"/>
        <v>0</v>
      </c>
      <c r="BJ128" s="18" t="s">
        <v>80</v>
      </c>
      <c r="BK128" s="186">
        <f t="shared" si="19"/>
        <v>0</v>
      </c>
      <c r="BL128" s="18" t="s">
        <v>152</v>
      </c>
      <c r="BM128" s="185" t="s">
        <v>906</v>
      </c>
    </row>
    <row r="129" spans="1:65" s="2" customFormat="1" ht="16.5" customHeight="1">
      <c r="A129" s="35"/>
      <c r="B129" s="36"/>
      <c r="C129" s="174" t="s">
        <v>672</v>
      </c>
      <c r="D129" s="174" t="s">
        <v>148</v>
      </c>
      <c r="E129" s="175" t="s">
        <v>1935</v>
      </c>
      <c r="F129" s="176" t="s">
        <v>1936</v>
      </c>
      <c r="G129" s="177" t="s">
        <v>19</v>
      </c>
      <c r="H129" s="178">
        <v>75</v>
      </c>
      <c r="I129" s="179"/>
      <c r="J129" s="180">
        <f t="shared" si="10"/>
        <v>0</v>
      </c>
      <c r="K129" s="176" t="s">
        <v>19</v>
      </c>
      <c r="L129" s="40"/>
      <c r="M129" s="181" t="s">
        <v>19</v>
      </c>
      <c r="N129" s="182" t="s">
        <v>43</v>
      </c>
      <c r="O129" s="65"/>
      <c r="P129" s="183">
        <f t="shared" si="11"/>
        <v>0</v>
      </c>
      <c r="Q129" s="183">
        <v>0</v>
      </c>
      <c r="R129" s="183">
        <f t="shared" si="12"/>
        <v>0</v>
      </c>
      <c r="S129" s="183">
        <v>0</v>
      </c>
      <c r="T129" s="184">
        <f t="shared" si="1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5" t="s">
        <v>152</v>
      </c>
      <c r="AT129" s="185" t="s">
        <v>148</v>
      </c>
      <c r="AU129" s="185" t="s">
        <v>80</v>
      </c>
      <c r="AY129" s="18" t="s">
        <v>145</v>
      </c>
      <c r="BE129" s="186">
        <f t="shared" si="14"/>
        <v>0</v>
      </c>
      <c r="BF129" s="186">
        <f t="shared" si="15"/>
        <v>0</v>
      </c>
      <c r="BG129" s="186">
        <f t="shared" si="16"/>
        <v>0</v>
      </c>
      <c r="BH129" s="186">
        <f t="shared" si="17"/>
        <v>0</v>
      </c>
      <c r="BI129" s="186">
        <f t="shared" si="18"/>
        <v>0</v>
      </c>
      <c r="BJ129" s="18" t="s">
        <v>80</v>
      </c>
      <c r="BK129" s="186">
        <f t="shared" si="19"/>
        <v>0</v>
      </c>
      <c r="BL129" s="18" t="s">
        <v>152</v>
      </c>
      <c r="BM129" s="185" t="s">
        <v>914</v>
      </c>
    </row>
    <row r="130" spans="1:65" s="2" customFormat="1" ht="16.5" customHeight="1">
      <c r="A130" s="35"/>
      <c r="B130" s="36"/>
      <c r="C130" s="174" t="s">
        <v>677</v>
      </c>
      <c r="D130" s="174" t="s">
        <v>148</v>
      </c>
      <c r="E130" s="175" t="s">
        <v>1873</v>
      </c>
      <c r="F130" s="176" t="s">
        <v>1874</v>
      </c>
      <c r="G130" s="177" t="s">
        <v>19</v>
      </c>
      <c r="H130" s="178">
        <v>20</v>
      </c>
      <c r="I130" s="179"/>
      <c r="J130" s="180">
        <f t="shared" si="10"/>
        <v>0</v>
      </c>
      <c r="K130" s="176" t="s">
        <v>19</v>
      </c>
      <c r="L130" s="40"/>
      <c r="M130" s="181" t="s">
        <v>19</v>
      </c>
      <c r="N130" s="182" t="s">
        <v>43</v>
      </c>
      <c r="O130" s="65"/>
      <c r="P130" s="183">
        <f t="shared" si="11"/>
        <v>0</v>
      </c>
      <c r="Q130" s="183">
        <v>0</v>
      </c>
      <c r="R130" s="183">
        <f t="shared" si="12"/>
        <v>0</v>
      </c>
      <c r="S130" s="183">
        <v>0</v>
      </c>
      <c r="T130" s="184">
        <f t="shared" si="1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5" t="s">
        <v>152</v>
      </c>
      <c r="AT130" s="185" t="s">
        <v>148</v>
      </c>
      <c r="AU130" s="185" t="s">
        <v>80</v>
      </c>
      <c r="AY130" s="18" t="s">
        <v>145</v>
      </c>
      <c r="BE130" s="186">
        <f t="shared" si="14"/>
        <v>0</v>
      </c>
      <c r="BF130" s="186">
        <f t="shared" si="15"/>
        <v>0</v>
      </c>
      <c r="BG130" s="186">
        <f t="shared" si="16"/>
        <v>0</v>
      </c>
      <c r="BH130" s="186">
        <f t="shared" si="17"/>
        <v>0</v>
      </c>
      <c r="BI130" s="186">
        <f t="shared" si="18"/>
        <v>0</v>
      </c>
      <c r="BJ130" s="18" t="s">
        <v>80</v>
      </c>
      <c r="BK130" s="186">
        <f t="shared" si="19"/>
        <v>0</v>
      </c>
      <c r="BL130" s="18" t="s">
        <v>152</v>
      </c>
      <c r="BM130" s="185" t="s">
        <v>925</v>
      </c>
    </row>
    <row r="131" spans="1:65" s="2" customFormat="1" ht="16.5" customHeight="1">
      <c r="A131" s="35"/>
      <c r="B131" s="36"/>
      <c r="C131" s="174" t="s">
        <v>684</v>
      </c>
      <c r="D131" s="174" t="s">
        <v>148</v>
      </c>
      <c r="E131" s="175" t="s">
        <v>1937</v>
      </c>
      <c r="F131" s="176" t="s">
        <v>1938</v>
      </c>
      <c r="G131" s="177" t="s">
        <v>19</v>
      </c>
      <c r="H131" s="178">
        <v>88</v>
      </c>
      <c r="I131" s="179"/>
      <c r="J131" s="180">
        <f t="shared" si="10"/>
        <v>0</v>
      </c>
      <c r="K131" s="176" t="s">
        <v>19</v>
      </c>
      <c r="L131" s="40"/>
      <c r="M131" s="181" t="s">
        <v>19</v>
      </c>
      <c r="N131" s="182" t="s">
        <v>43</v>
      </c>
      <c r="O131" s="65"/>
      <c r="P131" s="183">
        <f t="shared" si="11"/>
        <v>0</v>
      </c>
      <c r="Q131" s="183">
        <v>0</v>
      </c>
      <c r="R131" s="183">
        <f t="shared" si="12"/>
        <v>0</v>
      </c>
      <c r="S131" s="183">
        <v>0</v>
      </c>
      <c r="T131" s="184">
        <f t="shared" si="1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5" t="s">
        <v>152</v>
      </c>
      <c r="AT131" s="185" t="s">
        <v>148</v>
      </c>
      <c r="AU131" s="185" t="s">
        <v>80</v>
      </c>
      <c r="AY131" s="18" t="s">
        <v>145</v>
      </c>
      <c r="BE131" s="186">
        <f t="shared" si="14"/>
        <v>0</v>
      </c>
      <c r="BF131" s="186">
        <f t="shared" si="15"/>
        <v>0</v>
      </c>
      <c r="BG131" s="186">
        <f t="shared" si="16"/>
        <v>0</v>
      </c>
      <c r="BH131" s="186">
        <f t="shared" si="17"/>
        <v>0</v>
      </c>
      <c r="BI131" s="186">
        <f t="shared" si="18"/>
        <v>0</v>
      </c>
      <c r="BJ131" s="18" t="s">
        <v>80</v>
      </c>
      <c r="BK131" s="186">
        <f t="shared" si="19"/>
        <v>0</v>
      </c>
      <c r="BL131" s="18" t="s">
        <v>152</v>
      </c>
      <c r="BM131" s="185" t="s">
        <v>933</v>
      </c>
    </row>
    <row r="132" spans="1:65" s="2" customFormat="1" ht="16.5" customHeight="1">
      <c r="A132" s="35"/>
      <c r="B132" s="36"/>
      <c r="C132" s="174" t="s">
        <v>690</v>
      </c>
      <c r="D132" s="174" t="s">
        <v>148</v>
      </c>
      <c r="E132" s="175" t="s">
        <v>1939</v>
      </c>
      <c r="F132" s="176" t="s">
        <v>1940</v>
      </c>
      <c r="G132" s="177" t="s">
        <v>19</v>
      </c>
      <c r="H132" s="178">
        <v>12</v>
      </c>
      <c r="I132" s="179"/>
      <c r="J132" s="180">
        <f t="shared" si="10"/>
        <v>0</v>
      </c>
      <c r="K132" s="176" t="s">
        <v>19</v>
      </c>
      <c r="L132" s="40"/>
      <c r="M132" s="181" t="s">
        <v>19</v>
      </c>
      <c r="N132" s="182" t="s">
        <v>43</v>
      </c>
      <c r="O132" s="65"/>
      <c r="P132" s="183">
        <f t="shared" si="11"/>
        <v>0</v>
      </c>
      <c r="Q132" s="183">
        <v>0</v>
      </c>
      <c r="R132" s="183">
        <f t="shared" si="12"/>
        <v>0</v>
      </c>
      <c r="S132" s="183">
        <v>0</v>
      </c>
      <c r="T132" s="184">
        <f t="shared" si="1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5" t="s">
        <v>152</v>
      </c>
      <c r="AT132" s="185" t="s">
        <v>148</v>
      </c>
      <c r="AU132" s="185" t="s">
        <v>80</v>
      </c>
      <c r="AY132" s="18" t="s">
        <v>145</v>
      </c>
      <c r="BE132" s="186">
        <f t="shared" si="14"/>
        <v>0</v>
      </c>
      <c r="BF132" s="186">
        <f t="shared" si="15"/>
        <v>0</v>
      </c>
      <c r="BG132" s="186">
        <f t="shared" si="16"/>
        <v>0</v>
      </c>
      <c r="BH132" s="186">
        <f t="shared" si="17"/>
        <v>0</v>
      </c>
      <c r="BI132" s="186">
        <f t="shared" si="18"/>
        <v>0</v>
      </c>
      <c r="BJ132" s="18" t="s">
        <v>80</v>
      </c>
      <c r="BK132" s="186">
        <f t="shared" si="19"/>
        <v>0</v>
      </c>
      <c r="BL132" s="18" t="s">
        <v>152</v>
      </c>
      <c r="BM132" s="185" t="s">
        <v>942</v>
      </c>
    </row>
    <row r="133" spans="1:65" s="12" customFormat="1" ht="25.9" customHeight="1">
      <c r="B133" s="158"/>
      <c r="C133" s="159"/>
      <c r="D133" s="160" t="s">
        <v>71</v>
      </c>
      <c r="E133" s="161" t="s">
        <v>1259</v>
      </c>
      <c r="F133" s="161" t="s">
        <v>1260</v>
      </c>
      <c r="G133" s="159"/>
      <c r="H133" s="159"/>
      <c r="I133" s="162"/>
      <c r="J133" s="163">
        <f>BK133</f>
        <v>0</v>
      </c>
      <c r="K133" s="159"/>
      <c r="L133" s="164"/>
      <c r="M133" s="165"/>
      <c r="N133" s="166"/>
      <c r="O133" s="166"/>
      <c r="P133" s="167">
        <f>SUM(P134:P138)</f>
        <v>0</v>
      </c>
      <c r="Q133" s="166"/>
      <c r="R133" s="167">
        <f>SUM(R134:R138)</f>
        <v>0</v>
      </c>
      <c r="S133" s="166"/>
      <c r="T133" s="168">
        <f>SUM(T134:T138)</f>
        <v>0</v>
      </c>
      <c r="AR133" s="169" t="s">
        <v>152</v>
      </c>
      <c r="AT133" s="170" t="s">
        <v>71</v>
      </c>
      <c r="AU133" s="170" t="s">
        <v>72</v>
      </c>
      <c r="AY133" s="169" t="s">
        <v>145</v>
      </c>
      <c r="BK133" s="171">
        <f>SUM(BK134:BK138)</f>
        <v>0</v>
      </c>
    </row>
    <row r="134" spans="1:65" s="2" customFormat="1" ht="16.5" customHeight="1">
      <c r="A134" s="35"/>
      <c r="B134" s="36"/>
      <c r="C134" s="174" t="s">
        <v>700</v>
      </c>
      <c r="D134" s="174" t="s">
        <v>148</v>
      </c>
      <c r="E134" s="175" t="s">
        <v>1941</v>
      </c>
      <c r="F134" s="176" t="s">
        <v>1942</v>
      </c>
      <c r="G134" s="177" t="s">
        <v>151</v>
      </c>
      <c r="H134" s="178">
        <v>1</v>
      </c>
      <c r="I134" s="179"/>
      <c r="J134" s="180">
        <f>ROUND(I134*H134,2)</f>
        <v>0</v>
      </c>
      <c r="K134" s="176" t="s">
        <v>19</v>
      </c>
      <c r="L134" s="40"/>
      <c r="M134" s="181" t="s">
        <v>19</v>
      </c>
      <c r="N134" s="182" t="s">
        <v>43</v>
      </c>
      <c r="O134" s="65"/>
      <c r="P134" s="183">
        <f>O134*H134</f>
        <v>0</v>
      </c>
      <c r="Q134" s="183">
        <v>0</v>
      </c>
      <c r="R134" s="183">
        <f>Q134*H134</f>
        <v>0</v>
      </c>
      <c r="S134" s="183">
        <v>0</v>
      </c>
      <c r="T134" s="18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5" t="s">
        <v>152</v>
      </c>
      <c r="AT134" s="185" t="s">
        <v>148</v>
      </c>
      <c r="AU134" s="185" t="s">
        <v>80</v>
      </c>
      <c r="AY134" s="18" t="s">
        <v>145</v>
      </c>
      <c r="BE134" s="186">
        <f>IF(N134="základní",J134,0)</f>
        <v>0</v>
      </c>
      <c r="BF134" s="186">
        <f>IF(N134="snížená",J134,0)</f>
        <v>0</v>
      </c>
      <c r="BG134" s="186">
        <f>IF(N134="zákl. přenesená",J134,0)</f>
        <v>0</v>
      </c>
      <c r="BH134" s="186">
        <f>IF(N134="sníž. přenesená",J134,0)</f>
        <v>0</v>
      </c>
      <c r="BI134" s="186">
        <f>IF(N134="nulová",J134,0)</f>
        <v>0</v>
      </c>
      <c r="BJ134" s="18" t="s">
        <v>80</v>
      </c>
      <c r="BK134" s="186">
        <f>ROUND(I134*H134,2)</f>
        <v>0</v>
      </c>
      <c r="BL134" s="18" t="s">
        <v>152</v>
      </c>
      <c r="BM134" s="185" t="s">
        <v>951</v>
      </c>
    </row>
    <row r="135" spans="1:65" s="2" customFormat="1" ht="16.5" customHeight="1">
      <c r="A135" s="35"/>
      <c r="B135" s="36"/>
      <c r="C135" s="174" t="s">
        <v>704</v>
      </c>
      <c r="D135" s="174" t="s">
        <v>148</v>
      </c>
      <c r="E135" s="175" t="s">
        <v>1943</v>
      </c>
      <c r="F135" s="176" t="s">
        <v>1944</v>
      </c>
      <c r="G135" s="177" t="s">
        <v>151</v>
      </c>
      <c r="H135" s="178">
        <v>1</v>
      </c>
      <c r="I135" s="179"/>
      <c r="J135" s="180">
        <f>ROUND(I135*H135,2)</f>
        <v>0</v>
      </c>
      <c r="K135" s="176" t="s">
        <v>19</v>
      </c>
      <c r="L135" s="40"/>
      <c r="M135" s="181" t="s">
        <v>19</v>
      </c>
      <c r="N135" s="182" t="s">
        <v>43</v>
      </c>
      <c r="O135" s="65"/>
      <c r="P135" s="183">
        <f>O135*H135</f>
        <v>0</v>
      </c>
      <c r="Q135" s="183">
        <v>0</v>
      </c>
      <c r="R135" s="183">
        <f>Q135*H135</f>
        <v>0</v>
      </c>
      <c r="S135" s="183">
        <v>0</v>
      </c>
      <c r="T135" s="18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5" t="s">
        <v>152</v>
      </c>
      <c r="AT135" s="185" t="s">
        <v>148</v>
      </c>
      <c r="AU135" s="185" t="s">
        <v>80</v>
      </c>
      <c r="AY135" s="18" t="s">
        <v>145</v>
      </c>
      <c r="BE135" s="186">
        <f>IF(N135="základní",J135,0)</f>
        <v>0</v>
      </c>
      <c r="BF135" s="186">
        <f>IF(N135="snížená",J135,0)</f>
        <v>0</v>
      </c>
      <c r="BG135" s="186">
        <f>IF(N135="zákl. přenesená",J135,0)</f>
        <v>0</v>
      </c>
      <c r="BH135" s="186">
        <f>IF(N135="sníž. přenesená",J135,0)</f>
        <v>0</v>
      </c>
      <c r="BI135" s="186">
        <f>IF(N135="nulová",J135,0)</f>
        <v>0</v>
      </c>
      <c r="BJ135" s="18" t="s">
        <v>80</v>
      </c>
      <c r="BK135" s="186">
        <f>ROUND(I135*H135,2)</f>
        <v>0</v>
      </c>
      <c r="BL135" s="18" t="s">
        <v>152</v>
      </c>
      <c r="BM135" s="185" t="s">
        <v>957</v>
      </c>
    </row>
    <row r="136" spans="1:65" s="2" customFormat="1" ht="16.5" customHeight="1">
      <c r="A136" s="35"/>
      <c r="B136" s="36"/>
      <c r="C136" s="174" t="s">
        <v>708</v>
      </c>
      <c r="D136" s="174" t="s">
        <v>148</v>
      </c>
      <c r="E136" s="175" t="s">
        <v>1945</v>
      </c>
      <c r="F136" s="176" t="s">
        <v>1946</v>
      </c>
      <c r="G136" s="177" t="s">
        <v>151</v>
      </c>
      <c r="H136" s="178">
        <v>1</v>
      </c>
      <c r="I136" s="179"/>
      <c r="J136" s="180">
        <f>ROUND(I136*H136,2)</f>
        <v>0</v>
      </c>
      <c r="K136" s="176" t="s">
        <v>19</v>
      </c>
      <c r="L136" s="40"/>
      <c r="M136" s="181" t="s">
        <v>19</v>
      </c>
      <c r="N136" s="182" t="s">
        <v>43</v>
      </c>
      <c r="O136" s="65"/>
      <c r="P136" s="183">
        <f>O136*H136</f>
        <v>0</v>
      </c>
      <c r="Q136" s="183">
        <v>0</v>
      </c>
      <c r="R136" s="183">
        <f>Q136*H136</f>
        <v>0</v>
      </c>
      <c r="S136" s="183">
        <v>0</v>
      </c>
      <c r="T136" s="18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5" t="s">
        <v>152</v>
      </c>
      <c r="AT136" s="185" t="s">
        <v>148</v>
      </c>
      <c r="AU136" s="185" t="s">
        <v>80</v>
      </c>
      <c r="AY136" s="18" t="s">
        <v>145</v>
      </c>
      <c r="BE136" s="186">
        <f>IF(N136="základní",J136,0)</f>
        <v>0</v>
      </c>
      <c r="BF136" s="186">
        <f>IF(N136="snížená",J136,0)</f>
        <v>0</v>
      </c>
      <c r="BG136" s="186">
        <f>IF(N136="zákl. přenesená",J136,0)</f>
        <v>0</v>
      </c>
      <c r="BH136" s="186">
        <f>IF(N136="sníž. přenesená",J136,0)</f>
        <v>0</v>
      </c>
      <c r="BI136" s="186">
        <f>IF(N136="nulová",J136,0)</f>
        <v>0</v>
      </c>
      <c r="BJ136" s="18" t="s">
        <v>80</v>
      </c>
      <c r="BK136" s="186">
        <f>ROUND(I136*H136,2)</f>
        <v>0</v>
      </c>
      <c r="BL136" s="18" t="s">
        <v>152</v>
      </c>
      <c r="BM136" s="185" t="s">
        <v>965</v>
      </c>
    </row>
    <row r="137" spans="1:65" s="2" customFormat="1" ht="16.5" customHeight="1">
      <c r="A137" s="35"/>
      <c r="B137" s="36"/>
      <c r="C137" s="174" t="s">
        <v>356</v>
      </c>
      <c r="D137" s="174" t="s">
        <v>148</v>
      </c>
      <c r="E137" s="175" t="s">
        <v>1947</v>
      </c>
      <c r="F137" s="176" t="s">
        <v>1948</v>
      </c>
      <c r="G137" s="177" t="s">
        <v>151</v>
      </c>
      <c r="H137" s="178">
        <v>1</v>
      </c>
      <c r="I137" s="179"/>
      <c r="J137" s="180">
        <f>ROUND(I137*H137,2)</f>
        <v>0</v>
      </c>
      <c r="K137" s="176" t="s">
        <v>19</v>
      </c>
      <c r="L137" s="40"/>
      <c r="M137" s="181" t="s">
        <v>19</v>
      </c>
      <c r="N137" s="182" t="s">
        <v>43</v>
      </c>
      <c r="O137" s="65"/>
      <c r="P137" s="183">
        <f>O137*H137</f>
        <v>0</v>
      </c>
      <c r="Q137" s="183">
        <v>0</v>
      </c>
      <c r="R137" s="183">
        <f>Q137*H137</f>
        <v>0</v>
      </c>
      <c r="S137" s="183">
        <v>0</v>
      </c>
      <c r="T137" s="18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5" t="s">
        <v>152</v>
      </c>
      <c r="AT137" s="185" t="s">
        <v>148</v>
      </c>
      <c r="AU137" s="185" t="s">
        <v>80</v>
      </c>
      <c r="AY137" s="18" t="s">
        <v>145</v>
      </c>
      <c r="BE137" s="186">
        <f>IF(N137="základní",J137,0)</f>
        <v>0</v>
      </c>
      <c r="BF137" s="186">
        <f>IF(N137="snížená",J137,0)</f>
        <v>0</v>
      </c>
      <c r="BG137" s="186">
        <f>IF(N137="zákl. přenesená",J137,0)</f>
        <v>0</v>
      </c>
      <c r="BH137" s="186">
        <f>IF(N137="sníž. přenesená",J137,0)</f>
        <v>0</v>
      </c>
      <c r="BI137" s="186">
        <f>IF(N137="nulová",J137,0)</f>
        <v>0</v>
      </c>
      <c r="BJ137" s="18" t="s">
        <v>80</v>
      </c>
      <c r="BK137" s="186">
        <f>ROUND(I137*H137,2)</f>
        <v>0</v>
      </c>
      <c r="BL137" s="18" t="s">
        <v>152</v>
      </c>
      <c r="BM137" s="185" t="s">
        <v>975</v>
      </c>
    </row>
    <row r="138" spans="1:65" s="2" customFormat="1" ht="16.5" customHeight="1">
      <c r="A138" s="35"/>
      <c r="B138" s="36"/>
      <c r="C138" s="174" t="s">
        <v>717</v>
      </c>
      <c r="D138" s="174" t="s">
        <v>148</v>
      </c>
      <c r="E138" s="175" t="s">
        <v>1949</v>
      </c>
      <c r="F138" s="176" t="s">
        <v>1950</v>
      </c>
      <c r="G138" s="177" t="s">
        <v>151</v>
      </c>
      <c r="H138" s="178">
        <v>1</v>
      </c>
      <c r="I138" s="179"/>
      <c r="J138" s="180">
        <f>ROUND(I138*H138,2)</f>
        <v>0</v>
      </c>
      <c r="K138" s="176" t="s">
        <v>19</v>
      </c>
      <c r="L138" s="40"/>
      <c r="M138" s="239" t="s">
        <v>19</v>
      </c>
      <c r="N138" s="240" t="s">
        <v>43</v>
      </c>
      <c r="O138" s="241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5" t="s">
        <v>152</v>
      </c>
      <c r="AT138" s="185" t="s">
        <v>148</v>
      </c>
      <c r="AU138" s="185" t="s">
        <v>80</v>
      </c>
      <c r="AY138" s="18" t="s">
        <v>145</v>
      </c>
      <c r="BE138" s="186">
        <f>IF(N138="základní",J138,0)</f>
        <v>0</v>
      </c>
      <c r="BF138" s="186">
        <f>IF(N138="snížená",J138,0)</f>
        <v>0</v>
      </c>
      <c r="BG138" s="186">
        <f>IF(N138="zákl. přenesená",J138,0)</f>
        <v>0</v>
      </c>
      <c r="BH138" s="186">
        <f>IF(N138="sníž. přenesená",J138,0)</f>
        <v>0</v>
      </c>
      <c r="BI138" s="186">
        <f>IF(N138="nulová",J138,0)</f>
        <v>0</v>
      </c>
      <c r="BJ138" s="18" t="s">
        <v>80</v>
      </c>
      <c r="BK138" s="186">
        <f>ROUND(I138*H138,2)</f>
        <v>0</v>
      </c>
      <c r="BL138" s="18" t="s">
        <v>152</v>
      </c>
      <c r="BM138" s="185" t="s">
        <v>986</v>
      </c>
    </row>
    <row r="139" spans="1:65" s="2" customFormat="1" ht="6.95" customHeight="1">
      <c r="A139" s="35"/>
      <c r="B139" s="48"/>
      <c r="C139" s="49"/>
      <c r="D139" s="49"/>
      <c r="E139" s="49"/>
      <c r="F139" s="49"/>
      <c r="G139" s="49"/>
      <c r="H139" s="49"/>
      <c r="I139" s="49"/>
      <c r="J139" s="49"/>
      <c r="K139" s="49"/>
      <c r="L139" s="40"/>
      <c r="M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</sheetData>
  <sheetProtection algorithmName="SHA-512" hashValue="Ya2nICkGZRYtf49Zs8qg7WPqDkiavWS0irrso0BN+en3j9bWaVrBt72a4LELft0PbRiERVmjQPUTk820psQq0w==" saltValue="ZC3s/kxX0XtGDk22Prr79ZwpAnv4HNwdPaG4F7c+1po3RtnGVCy2lWS9XAbIyY2QheyGmK437Sl2bSSFcgk35w==" spinCount="100000" sheet="1" objects="1" scenarios="1" formatColumns="0" formatRows="0" autoFilter="0"/>
  <autoFilter ref="C80:K138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8" t="s">
        <v>97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82</v>
      </c>
    </row>
    <row r="4" spans="1:46" s="1" customFormat="1" ht="24.95" customHeight="1">
      <c r="B4" s="21"/>
      <c r="D4" s="104" t="s">
        <v>111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6" t="str">
        <f>'Rekapitulace stavby'!K6</f>
        <v>UHK-Objekt E-Stavební úpravy pracoviště centra terénní archeologie - 1. Etapa</v>
      </c>
      <c r="F7" s="367"/>
      <c r="G7" s="367"/>
      <c r="H7" s="367"/>
      <c r="L7" s="21"/>
    </row>
    <row r="8" spans="1:46" s="2" customFormat="1" ht="12" customHeight="1">
      <c r="A8" s="35"/>
      <c r="B8" s="40"/>
      <c r="C8" s="35"/>
      <c r="D8" s="106" t="s">
        <v>112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8" t="s">
        <v>1951</v>
      </c>
      <c r="F9" s="369"/>
      <c r="G9" s="369"/>
      <c r="H9" s="369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22. 6. 2022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27</v>
      </c>
      <c r="F15" s="35"/>
      <c r="G15" s="35"/>
      <c r="H15" s="35"/>
      <c r="I15" s="106" t="s">
        <v>28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0" t="str">
        <f>'Rekapitulace stavby'!E14</f>
        <v>Vyplň údaj</v>
      </c>
      <c r="F18" s="371"/>
      <c r="G18" s="371"/>
      <c r="H18" s="371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32</v>
      </c>
      <c r="F21" s="35"/>
      <c r="G21" s="35"/>
      <c r="H21" s="35"/>
      <c r="I21" s="106" t="s">
        <v>28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34</v>
      </c>
      <c r="E23" s="35"/>
      <c r="F23" s="35"/>
      <c r="G23" s="35"/>
      <c r="H23" s="35"/>
      <c r="I23" s="106" t="s">
        <v>26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28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36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72" t="s">
        <v>19</v>
      </c>
      <c r="F27" s="372"/>
      <c r="G27" s="372"/>
      <c r="H27" s="372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38</v>
      </c>
      <c r="E30" s="35"/>
      <c r="F30" s="35"/>
      <c r="G30" s="35"/>
      <c r="H30" s="35"/>
      <c r="I30" s="35"/>
      <c r="J30" s="115">
        <f>ROUND(J94,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40</v>
      </c>
      <c r="G32" s="35"/>
      <c r="H32" s="35"/>
      <c r="I32" s="116" t="s">
        <v>39</v>
      </c>
      <c r="J32" s="116" t="s">
        <v>41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42</v>
      </c>
      <c r="E33" s="106" t="s">
        <v>43</v>
      </c>
      <c r="F33" s="118">
        <f>ROUND((SUM(BE94:BE238)),  2)</f>
        <v>0</v>
      </c>
      <c r="G33" s="35"/>
      <c r="H33" s="35"/>
      <c r="I33" s="119">
        <v>0.21</v>
      </c>
      <c r="J33" s="118">
        <f>ROUND(((SUM(BE94:BE238))*I33),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44</v>
      </c>
      <c r="F34" s="118">
        <f>ROUND((SUM(BF94:BF238)),  2)</f>
        <v>0</v>
      </c>
      <c r="G34" s="35"/>
      <c r="H34" s="35"/>
      <c r="I34" s="119">
        <v>0.15</v>
      </c>
      <c r="J34" s="118">
        <f>ROUND(((SUM(BF94:BF238))*I34),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45</v>
      </c>
      <c r="F35" s="118">
        <f>ROUND((SUM(BG94:BG238)),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46</v>
      </c>
      <c r="F36" s="118">
        <f>ROUND((SUM(BH94:BH238)),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47</v>
      </c>
      <c r="F37" s="118">
        <f>ROUND((SUM(BI94:BI238)),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48</v>
      </c>
      <c r="E39" s="122"/>
      <c r="F39" s="122"/>
      <c r="G39" s="123" t="s">
        <v>49</v>
      </c>
      <c r="H39" s="124" t="s">
        <v>50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114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3" t="str">
        <f>E7</f>
        <v>UHK-Objekt E-Stavební úpravy pracoviště centra terénní archeologie - 1. Etapa</v>
      </c>
      <c r="F48" s="374"/>
      <c r="G48" s="374"/>
      <c r="H48" s="374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112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30" t="str">
        <f>E9</f>
        <v>SO 01.4c - Zdravotechnika</v>
      </c>
      <c r="F50" s="375"/>
      <c r="G50" s="375"/>
      <c r="H50" s="375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Hradec Králové</v>
      </c>
      <c r="G52" s="37"/>
      <c r="H52" s="37"/>
      <c r="I52" s="30" t="s">
        <v>23</v>
      </c>
      <c r="J52" s="60" t="str">
        <f>IF(J12="","",J12)</f>
        <v>22. 6. 2022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30" t="s">
        <v>25</v>
      </c>
      <c r="D54" s="37"/>
      <c r="E54" s="37"/>
      <c r="F54" s="28" t="str">
        <f>E15</f>
        <v>Univerzita Hradec Králové</v>
      </c>
      <c r="G54" s="37"/>
      <c r="H54" s="37"/>
      <c r="I54" s="30" t="s">
        <v>31</v>
      </c>
      <c r="J54" s="33" t="str">
        <f>E21</f>
        <v>Fplan projekty a stavby s. r. o.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115</v>
      </c>
      <c r="D57" s="132"/>
      <c r="E57" s="132"/>
      <c r="F57" s="132"/>
      <c r="G57" s="132"/>
      <c r="H57" s="132"/>
      <c r="I57" s="132"/>
      <c r="J57" s="133" t="s">
        <v>116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70</v>
      </c>
      <c r="D59" s="37"/>
      <c r="E59" s="37"/>
      <c r="F59" s="37"/>
      <c r="G59" s="37"/>
      <c r="H59" s="37"/>
      <c r="I59" s="37"/>
      <c r="J59" s="78">
        <f>J94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117</v>
      </c>
    </row>
    <row r="60" spans="1:47" s="9" customFormat="1" ht="24.95" customHeight="1">
      <c r="B60" s="135"/>
      <c r="C60" s="136"/>
      <c r="D60" s="137" t="s">
        <v>118</v>
      </c>
      <c r="E60" s="138"/>
      <c r="F60" s="138"/>
      <c r="G60" s="138"/>
      <c r="H60" s="138"/>
      <c r="I60" s="138"/>
      <c r="J60" s="139">
        <f>J95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367</v>
      </c>
      <c r="E61" s="144"/>
      <c r="F61" s="144"/>
      <c r="G61" s="144"/>
      <c r="H61" s="144"/>
      <c r="I61" s="144"/>
      <c r="J61" s="145">
        <f>J96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370</v>
      </c>
      <c r="E62" s="144"/>
      <c r="F62" s="144"/>
      <c r="G62" s="144"/>
      <c r="H62" s="144"/>
      <c r="I62" s="144"/>
      <c r="J62" s="145">
        <f>J98</f>
        <v>0</v>
      </c>
      <c r="K62" s="142"/>
      <c r="L62" s="146"/>
    </row>
    <row r="63" spans="1:47" s="10" customFormat="1" ht="14.85" customHeight="1">
      <c r="B63" s="141"/>
      <c r="C63" s="142"/>
      <c r="D63" s="143" t="s">
        <v>1952</v>
      </c>
      <c r="E63" s="144"/>
      <c r="F63" s="144"/>
      <c r="G63" s="144"/>
      <c r="H63" s="144"/>
      <c r="I63" s="144"/>
      <c r="J63" s="145">
        <f>J99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371</v>
      </c>
      <c r="E64" s="144"/>
      <c r="F64" s="144"/>
      <c r="G64" s="144"/>
      <c r="H64" s="144"/>
      <c r="I64" s="144"/>
      <c r="J64" s="145">
        <f>J101</f>
        <v>0</v>
      </c>
      <c r="K64" s="142"/>
      <c r="L64" s="146"/>
    </row>
    <row r="65" spans="1:31" s="10" customFormat="1" ht="19.899999999999999" customHeight="1">
      <c r="B65" s="141"/>
      <c r="C65" s="142"/>
      <c r="D65" s="143" t="s">
        <v>119</v>
      </c>
      <c r="E65" s="144"/>
      <c r="F65" s="144"/>
      <c r="G65" s="144"/>
      <c r="H65" s="144"/>
      <c r="I65" s="144"/>
      <c r="J65" s="145">
        <f>J111</f>
        <v>0</v>
      </c>
      <c r="K65" s="142"/>
      <c r="L65" s="146"/>
    </row>
    <row r="66" spans="1:31" s="10" customFormat="1" ht="14.85" customHeight="1">
      <c r="B66" s="141"/>
      <c r="C66" s="142"/>
      <c r="D66" s="143" t="s">
        <v>1953</v>
      </c>
      <c r="E66" s="144"/>
      <c r="F66" s="144"/>
      <c r="G66" s="144"/>
      <c r="H66" s="144"/>
      <c r="I66" s="144"/>
      <c r="J66" s="145">
        <f>J115</f>
        <v>0</v>
      </c>
      <c r="K66" s="142"/>
      <c r="L66" s="146"/>
    </row>
    <row r="67" spans="1:31" s="10" customFormat="1" ht="19.899999999999999" customHeight="1">
      <c r="B67" s="141"/>
      <c r="C67" s="142"/>
      <c r="D67" s="143" t="s">
        <v>120</v>
      </c>
      <c r="E67" s="144"/>
      <c r="F67" s="144"/>
      <c r="G67" s="144"/>
      <c r="H67" s="144"/>
      <c r="I67" s="144"/>
      <c r="J67" s="145">
        <f>J124</f>
        <v>0</v>
      </c>
      <c r="K67" s="142"/>
      <c r="L67" s="146"/>
    </row>
    <row r="68" spans="1:31" s="9" customFormat="1" ht="24.95" customHeight="1">
      <c r="B68" s="135"/>
      <c r="C68" s="136"/>
      <c r="D68" s="137" t="s">
        <v>121</v>
      </c>
      <c r="E68" s="138"/>
      <c r="F68" s="138"/>
      <c r="G68" s="138"/>
      <c r="H68" s="138"/>
      <c r="I68" s="138"/>
      <c r="J68" s="139">
        <f>J135</f>
        <v>0</v>
      </c>
      <c r="K68" s="136"/>
      <c r="L68" s="140"/>
    </row>
    <row r="69" spans="1:31" s="10" customFormat="1" ht="19.899999999999999" customHeight="1">
      <c r="B69" s="141"/>
      <c r="C69" s="142"/>
      <c r="D69" s="143" t="s">
        <v>1954</v>
      </c>
      <c r="E69" s="144"/>
      <c r="F69" s="144"/>
      <c r="G69" s="144"/>
      <c r="H69" s="144"/>
      <c r="I69" s="144"/>
      <c r="J69" s="145">
        <f>J136</f>
        <v>0</v>
      </c>
      <c r="K69" s="142"/>
      <c r="L69" s="146"/>
    </row>
    <row r="70" spans="1:31" s="10" customFormat="1" ht="19.899999999999999" customHeight="1">
      <c r="B70" s="141"/>
      <c r="C70" s="142"/>
      <c r="D70" s="143" t="s">
        <v>1955</v>
      </c>
      <c r="E70" s="144"/>
      <c r="F70" s="144"/>
      <c r="G70" s="144"/>
      <c r="H70" s="144"/>
      <c r="I70" s="144"/>
      <c r="J70" s="145">
        <f>J155</f>
        <v>0</v>
      </c>
      <c r="K70" s="142"/>
      <c r="L70" s="146"/>
    </row>
    <row r="71" spans="1:31" s="10" customFormat="1" ht="19.899999999999999" customHeight="1">
      <c r="B71" s="141"/>
      <c r="C71" s="142"/>
      <c r="D71" s="143" t="s">
        <v>1956</v>
      </c>
      <c r="E71" s="144"/>
      <c r="F71" s="144"/>
      <c r="G71" s="144"/>
      <c r="H71" s="144"/>
      <c r="I71" s="144"/>
      <c r="J71" s="145">
        <f>J221</f>
        <v>0</v>
      </c>
      <c r="K71" s="142"/>
      <c r="L71" s="146"/>
    </row>
    <row r="72" spans="1:31" s="10" customFormat="1" ht="19.899999999999999" customHeight="1">
      <c r="B72" s="141"/>
      <c r="C72" s="142"/>
      <c r="D72" s="143" t="s">
        <v>127</v>
      </c>
      <c r="E72" s="144"/>
      <c r="F72" s="144"/>
      <c r="G72" s="144"/>
      <c r="H72" s="144"/>
      <c r="I72" s="144"/>
      <c r="J72" s="145">
        <f>J229</f>
        <v>0</v>
      </c>
      <c r="K72" s="142"/>
      <c r="L72" s="146"/>
    </row>
    <row r="73" spans="1:31" s="9" customFormat="1" ht="24.95" customHeight="1">
      <c r="B73" s="135"/>
      <c r="C73" s="136"/>
      <c r="D73" s="137" t="s">
        <v>1957</v>
      </c>
      <c r="E73" s="138"/>
      <c r="F73" s="138"/>
      <c r="G73" s="138"/>
      <c r="H73" s="138"/>
      <c r="I73" s="138"/>
      <c r="J73" s="139">
        <f>J234</f>
        <v>0</v>
      </c>
      <c r="K73" s="136"/>
      <c r="L73" s="140"/>
    </row>
    <row r="74" spans="1:31" s="9" customFormat="1" ht="24.95" customHeight="1">
      <c r="B74" s="135"/>
      <c r="C74" s="136"/>
      <c r="D74" s="137" t="s">
        <v>378</v>
      </c>
      <c r="E74" s="138"/>
      <c r="F74" s="138"/>
      <c r="G74" s="138"/>
      <c r="H74" s="138"/>
      <c r="I74" s="138"/>
      <c r="J74" s="139">
        <f>J237</f>
        <v>0</v>
      </c>
      <c r="K74" s="136"/>
      <c r="L74" s="140"/>
    </row>
    <row r="75" spans="1:31" s="2" customFormat="1" ht="21.7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48"/>
      <c r="C76" s="49"/>
      <c r="D76" s="49"/>
      <c r="E76" s="49"/>
      <c r="F76" s="49"/>
      <c r="G76" s="49"/>
      <c r="H76" s="49"/>
      <c r="I76" s="49"/>
      <c r="J76" s="49"/>
      <c r="K76" s="49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80" spans="1:31" s="2" customFormat="1" ht="6.95" customHeight="1">
      <c r="A80" s="35"/>
      <c r="B80" s="50"/>
      <c r="C80" s="51"/>
      <c r="D80" s="51"/>
      <c r="E80" s="51"/>
      <c r="F80" s="51"/>
      <c r="G80" s="51"/>
      <c r="H80" s="51"/>
      <c r="I80" s="51"/>
      <c r="J80" s="51"/>
      <c r="K80" s="51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3" s="2" customFormat="1" ht="24.95" customHeight="1">
      <c r="A81" s="35"/>
      <c r="B81" s="36"/>
      <c r="C81" s="24" t="s">
        <v>130</v>
      </c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3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3" s="2" customFormat="1" ht="12" customHeight="1">
      <c r="A83" s="35"/>
      <c r="B83" s="36"/>
      <c r="C83" s="30" t="s">
        <v>16</v>
      </c>
      <c r="D83" s="37"/>
      <c r="E83" s="37"/>
      <c r="F83" s="37"/>
      <c r="G83" s="37"/>
      <c r="H83" s="37"/>
      <c r="I83" s="37"/>
      <c r="J83" s="37"/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3" s="2" customFormat="1" ht="16.5" customHeight="1">
      <c r="A84" s="35"/>
      <c r="B84" s="36"/>
      <c r="C84" s="37"/>
      <c r="D84" s="37"/>
      <c r="E84" s="373" t="str">
        <f>E7</f>
        <v>UHK-Objekt E-Stavební úpravy pracoviště centra terénní archeologie - 1. Etapa</v>
      </c>
      <c r="F84" s="374"/>
      <c r="G84" s="374"/>
      <c r="H84" s="374"/>
      <c r="I84" s="37"/>
      <c r="J84" s="37"/>
      <c r="K84" s="37"/>
      <c r="L84" s="10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3" s="2" customFormat="1" ht="12" customHeight="1">
      <c r="A85" s="35"/>
      <c r="B85" s="36"/>
      <c r="C85" s="30" t="s">
        <v>112</v>
      </c>
      <c r="D85" s="37"/>
      <c r="E85" s="37"/>
      <c r="F85" s="37"/>
      <c r="G85" s="37"/>
      <c r="H85" s="37"/>
      <c r="I85" s="37"/>
      <c r="J85" s="37"/>
      <c r="K85" s="37"/>
      <c r="L85" s="10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3" s="2" customFormat="1" ht="16.5" customHeight="1">
      <c r="A86" s="35"/>
      <c r="B86" s="36"/>
      <c r="C86" s="37"/>
      <c r="D86" s="37"/>
      <c r="E86" s="330" t="str">
        <f>E9</f>
        <v>SO 01.4c - Zdravotechnika</v>
      </c>
      <c r="F86" s="375"/>
      <c r="G86" s="375"/>
      <c r="H86" s="375"/>
      <c r="I86" s="37"/>
      <c r="J86" s="37"/>
      <c r="K86" s="37"/>
      <c r="L86" s="10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3" s="2" customFormat="1" ht="6.95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10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3" s="2" customFormat="1" ht="12" customHeight="1">
      <c r="A88" s="35"/>
      <c r="B88" s="36"/>
      <c r="C88" s="30" t="s">
        <v>21</v>
      </c>
      <c r="D88" s="37"/>
      <c r="E88" s="37"/>
      <c r="F88" s="28" t="str">
        <f>F12</f>
        <v>Hradec Králové</v>
      </c>
      <c r="G88" s="37"/>
      <c r="H88" s="37"/>
      <c r="I88" s="30" t="s">
        <v>23</v>
      </c>
      <c r="J88" s="60" t="str">
        <f>IF(J12="","",J12)</f>
        <v>22. 6. 2022</v>
      </c>
      <c r="K88" s="37"/>
      <c r="L88" s="10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3" s="2" customFormat="1" ht="6.9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10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3" s="2" customFormat="1" ht="25.7" customHeight="1">
      <c r="A90" s="35"/>
      <c r="B90" s="36"/>
      <c r="C90" s="30" t="s">
        <v>25</v>
      </c>
      <c r="D90" s="37"/>
      <c r="E90" s="37"/>
      <c r="F90" s="28" t="str">
        <f>E15</f>
        <v>Univerzita Hradec Králové</v>
      </c>
      <c r="G90" s="37"/>
      <c r="H90" s="37"/>
      <c r="I90" s="30" t="s">
        <v>31</v>
      </c>
      <c r="J90" s="33" t="str">
        <f>E21</f>
        <v>Fplan projekty a stavby s. r. o.</v>
      </c>
      <c r="K90" s="37"/>
      <c r="L90" s="107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3" s="2" customFormat="1" ht="15.2" customHeight="1">
      <c r="A91" s="35"/>
      <c r="B91" s="36"/>
      <c r="C91" s="30" t="s">
        <v>29</v>
      </c>
      <c r="D91" s="37"/>
      <c r="E91" s="37"/>
      <c r="F91" s="28" t="str">
        <f>IF(E18="","",E18)</f>
        <v>Vyplň údaj</v>
      </c>
      <c r="G91" s="37"/>
      <c r="H91" s="37"/>
      <c r="I91" s="30" t="s">
        <v>34</v>
      </c>
      <c r="J91" s="33" t="str">
        <f>E24</f>
        <v xml:space="preserve"> </v>
      </c>
      <c r="K91" s="37"/>
      <c r="L91" s="107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3" s="2" customFormat="1" ht="10.3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107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63" s="11" customFormat="1" ht="29.25" customHeight="1">
      <c r="A93" s="147"/>
      <c r="B93" s="148"/>
      <c r="C93" s="149" t="s">
        <v>131</v>
      </c>
      <c r="D93" s="150" t="s">
        <v>57</v>
      </c>
      <c r="E93" s="150" t="s">
        <v>53</v>
      </c>
      <c r="F93" s="150" t="s">
        <v>54</v>
      </c>
      <c r="G93" s="150" t="s">
        <v>132</v>
      </c>
      <c r="H93" s="150" t="s">
        <v>133</v>
      </c>
      <c r="I93" s="150" t="s">
        <v>134</v>
      </c>
      <c r="J93" s="150" t="s">
        <v>116</v>
      </c>
      <c r="K93" s="151" t="s">
        <v>135</v>
      </c>
      <c r="L93" s="152"/>
      <c r="M93" s="69" t="s">
        <v>19</v>
      </c>
      <c r="N93" s="70" t="s">
        <v>42</v>
      </c>
      <c r="O93" s="70" t="s">
        <v>136</v>
      </c>
      <c r="P93" s="70" t="s">
        <v>137</v>
      </c>
      <c r="Q93" s="70" t="s">
        <v>138</v>
      </c>
      <c r="R93" s="70" t="s">
        <v>139</v>
      </c>
      <c r="S93" s="70" t="s">
        <v>140</v>
      </c>
      <c r="T93" s="71" t="s">
        <v>141</v>
      </c>
      <c r="U93" s="147"/>
      <c r="V93" s="147"/>
      <c r="W93" s="147"/>
      <c r="X93" s="147"/>
      <c r="Y93" s="147"/>
      <c r="Z93" s="147"/>
      <c r="AA93" s="147"/>
      <c r="AB93" s="147"/>
      <c r="AC93" s="147"/>
      <c r="AD93" s="147"/>
      <c r="AE93" s="147"/>
    </row>
    <row r="94" spans="1:63" s="2" customFormat="1" ht="22.9" customHeight="1">
      <c r="A94" s="35"/>
      <c r="B94" s="36"/>
      <c r="C94" s="76" t="s">
        <v>142</v>
      </c>
      <c r="D94" s="37"/>
      <c r="E94" s="37"/>
      <c r="F94" s="37"/>
      <c r="G94" s="37"/>
      <c r="H94" s="37"/>
      <c r="I94" s="37"/>
      <c r="J94" s="153">
        <f>BK94</f>
        <v>0</v>
      </c>
      <c r="K94" s="37"/>
      <c r="L94" s="40"/>
      <c r="M94" s="72"/>
      <c r="N94" s="154"/>
      <c r="O94" s="73"/>
      <c r="P94" s="155">
        <f>P95+P135+P234+P237</f>
        <v>0</v>
      </c>
      <c r="Q94" s="73"/>
      <c r="R94" s="155">
        <f>R95+R135+R234+R237</f>
        <v>0.35888310000000007</v>
      </c>
      <c r="S94" s="73"/>
      <c r="T94" s="156">
        <f>T95+T135+T234+T237</f>
        <v>1.14839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71</v>
      </c>
      <c r="AU94" s="18" t="s">
        <v>117</v>
      </c>
      <c r="BK94" s="157">
        <f>BK95+BK135+BK234+BK237</f>
        <v>0</v>
      </c>
    </row>
    <row r="95" spans="1:63" s="12" customFormat="1" ht="25.9" customHeight="1">
      <c r="B95" s="158"/>
      <c r="C95" s="159"/>
      <c r="D95" s="160" t="s">
        <v>71</v>
      </c>
      <c r="E95" s="161" t="s">
        <v>143</v>
      </c>
      <c r="F95" s="161" t="s">
        <v>144</v>
      </c>
      <c r="G95" s="159"/>
      <c r="H95" s="159"/>
      <c r="I95" s="162"/>
      <c r="J95" s="163">
        <f>BK95</f>
        <v>0</v>
      </c>
      <c r="K95" s="159"/>
      <c r="L95" s="164"/>
      <c r="M95" s="165"/>
      <c r="N95" s="166"/>
      <c r="O95" s="166"/>
      <c r="P95" s="167">
        <f>P96+P98+P101+P111+P124</f>
        <v>0</v>
      </c>
      <c r="Q95" s="166"/>
      <c r="R95" s="167">
        <f>R96+R98+R101+R111+R124</f>
        <v>8.0330999999999996E-3</v>
      </c>
      <c r="S95" s="166"/>
      <c r="T95" s="168">
        <f>T96+T98+T101+T111+T124</f>
        <v>0.81</v>
      </c>
      <c r="AR95" s="169" t="s">
        <v>80</v>
      </c>
      <c r="AT95" s="170" t="s">
        <v>71</v>
      </c>
      <c r="AU95" s="170" t="s">
        <v>72</v>
      </c>
      <c r="AY95" s="169" t="s">
        <v>145</v>
      </c>
      <c r="BK95" s="171">
        <f>BK96+BK98+BK101+BK111+BK124</f>
        <v>0</v>
      </c>
    </row>
    <row r="96" spans="1:63" s="12" customFormat="1" ht="22.9" customHeight="1">
      <c r="B96" s="158"/>
      <c r="C96" s="159"/>
      <c r="D96" s="160" t="s">
        <v>71</v>
      </c>
      <c r="E96" s="172" t="s">
        <v>80</v>
      </c>
      <c r="F96" s="172" t="s">
        <v>379</v>
      </c>
      <c r="G96" s="159"/>
      <c r="H96" s="159"/>
      <c r="I96" s="162"/>
      <c r="J96" s="173">
        <f>BK96</f>
        <v>0</v>
      </c>
      <c r="K96" s="159"/>
      <c r="L96" s="164"/>
      <c r="M96" s="165"/>
      <c r="N96" s="166"/>
      <c r="O96" s="166"/>
      <c r="P96" s="167">
        <f>P97</f>
        <v>0</v>
      </c>
      <c r="Q96" s="166"/>
      <c r="R96" s="167">
        <f>R97</f>
        <v>0</v>
      </c>
      <c r="S96" s="166"/>
      <c r="T96" s="168">
        <f>T97</f>
        <v>0</v>
      </c>
      <c r="AR96" s="169" t="s">
        <v>80</v>
      </c>
      <c r="AT96" s="170" t="s">
        <v>71</v>
      </c>
      <c r="AU96" s="170" t="s">
        <v>80</v>
      </c>
      <c r="AY96" s="169" t="s">
        <v>145</v>
      </c>
      <c r="BK96" s="171">
        <f>BK97</f>
        <v>0</v>
      </c>
    </row>
    <row r="97" spans="1:65" s="2" customFormat="1" ht="24.2" customHeight="1">
      <c r="A97" s="35"/>
      <c r="B97" s="36"/>
      <c r="C97" s="174" t="s">
        <v>80</v>
      </c>
      <c r="D97" s="174" t="s">
        <v>148</v>
      </c>
      <c r="E97" s="175" t="s">
        <v>1958</v>
      </c>
      <c r="F97" s="176" t="s">
        <v>1959</v>
      </c>
      <c r="G97" s="177" t="s">
        <v>233</v>
      </c>
      <c r="H97" s="178">
        <v>3</v>
      </c>
      <c r="I97" s="179"/>
      <c r="J97" s="180">
        <f>ROUND(I97*H97,2)</f>
        <v>0</v>
      </c>
      <c r="K97" s="176" t="s">
        <v>19</v>
      </c>
      <c r="L97" s="40"/>
      <c r="M97" s="181" t="s">
        <v>19</v>
      </c>
      <c r="N97" s="182" t="s">
        <v>43</v>
      </c>
      <c r="O97" s="65"/>
      <c r="P97" s="183">
        <f>O97*H97</f>
        <v>0</v>
      </c>
      <c r="Q97" s="183">
        <v>0</v>
      </c>
      <c r="R97" s="183">
        <f>Q97*H97</f>
        <v>0</v>
      </c>
      <c r="S97" s="183">
        <v>0</v>
      </c>
      <c r="T97" s="184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5" t="s">
        <v>152</v>
      </c>
      <c r="AT97" s="185" t="s">
        <v>148</v>
      </c>
      <c r="AU97" s="185" t="s">
        <v>82</v>
      </c>
      <c r="AY97" s="18" t="s">
        <v>145</v>
      </c>
      <c r="BE97" s="186">
        <f>IF(N97="základní",J97,0)</f>
        <v>0</v>
      </c>
      <c r="BF97" s="186">
        <f>IF(N97="snížená",J97,0)</f>
        <v>0</v>
      </c>
      <c r="BG97" s="186">
        <f>IF(N97="zákl. přenesená",J97,0)</f>
        <v>0</v>
      </c>
      <c r="BH97" s="186">
        <f>IF(N97="sníž. přenesená",J97,0)</f>
        <v>0</v>
      </c>
      <c r="BI97" s="186">
        <f>IF(N97="nulová",J97,0)</f>
        <v>0</v>
      </c>
      <c r="BJ97" s="18" t="s">
        <v>80</v>
      </c>
      <c r="BK97" s="186">
        <f>ROUND(I97*H97,2)</f>
        <v>0</v>
      </c>
      <c r="BL97" s="18" t="s">
        <v>152</v>
      </c>
      <c r="BM97" s="185" t="s">
        <v>1960</v>
      </c>
    </row>
    <row r="98" spans="1:65" s="12" customFormat="1" ht="22.9" customHeight="1">
      <c r="B98" s="158"/>
      <c r="C98" s="159"/>
      <c r="D98" s="160" t="s">
        <v>71</v>
      </c>
      <c r="E98" s="172" t="s">
        <v>191</v>
      </c>
      <c r="F98" s="172" t="s">
        <v>581</v>
      </c>
      <c r="G98" s="159"/>
      <c r="H98" s="159"/>
      <c r="I98" s="162"/>
      <c r="J98" s="173">
        <f>BK98</f>
        <v>0</v>
      </c>
      <c r="K98" s="159"/>
      <c r="L98" s="164"/>
      <c r="M98" s="165"/>
      <c r="N98" s="166"/>
      <c r="O98" s="166"/>
      <c r="P98" s="167">
        <f>P99</f>
        <v>0</v>
      </c>
      <c r="Q98" s="166"/>
      <c r="R98" s="167">
        <f>R99</f>
        <v>0</v>
      </c>
      <c r="S98" s="166"/>
      <c r="T98" s="168">
        <f>T99</f>
        <v>0</v>
      </c>
      <c r="AR98" s="169" t="s">
        <v>80</v>
      </c>
      <c r="AT98" s="170" t="s">
        <v>71</v>
      </c>
      <c r="AU98" s="170" t="s">
        <v>80</v>
      </c>
      <c r="AY98" s="169" t="s">
        <v>145</v>
      </c>
      <c r="BK98" s="171">
        <f>BK99</f>
        <v>0</v>
      </c>
    </row>
    <row r="99" spans="1:65" s="12" customFormat="1" ht="20.85" customHeight="1">
      <c r="B99" s="158"/>
      <c r="C99" s="159"/>
      <c r="D99" s="160" t="s">
        <v>71</v>
      </c>
      <c r="E99" s="172" t="s">
        <v>757</v>
      </c>
      <c r="F99" s="172" t="s">
        <v>1961</v>
      </c>
      <c r="G99" s="159"/>
      <c r="H99" s="159"/>
      <c r="I99" s="162"/>
      <c r="J99" s="173">
        <f>BK99</f>
        <v>0</v>
      </c>
      <c r="K99" s="159"/>
      <c r="L99" s="164"/>
      <c r="M99" s="165"/>
      <c r="N99" s="166"/>
      <c r="O99" s="166"/>
      <c r="P99" s="167">
        <f>P100</f>
        <v>0</v>
      </c>
      <c r="Q99" s="166"/>
      <c r="R99" s="167">
        <f>R100</f>
        <v>0</v>
      </c>
      <c r="S99" s="166"/>
      <c r="T99" s="168">
        <f>T100</f>
        <v>0</v>
      </c>
      <c r="AR99" s="169" t="s">
        <v>80</v>
      </c>
      <c r="AT99" s="170" t="s">
        <v>71</v>
      </c>
      <c r="AU99" s="170" t="s">
        <v>82</v>
      </c>
      <c r="AY99" s="169" t="s">
        <v>145</v>
      </c>
      <c r="BK99" s="171">
        <f>BK100</f>
        <v>0</v>
      </c>
    </row>
    <row r="100" spans="1:65" s="2" customFormat="1" ht="16.5" customHeight="1">
      <c r="A100" s="35"/>
      <c r="B100" s="36"/>
      <c r="C100" s="174" t="s">
        <v>82</v>
      </c>
      <c r="D100" s="174" t="s">
        <v>148</v>
      </c>
      <c r="E100" s="175" t="s">
        <v>1962</v>
      </c>
      <c r="F100" s="176" t="s">
        <v>1963</v>
      </c>
      <c r="G100" s="177" t="s">
        <v>179</v>
      </c>
      <c r="H100" s="178">
        <v>22</v>
      </c>
      <c r="I100" s="179"/>
      <c r="J100" s="180">
        <f>ROUND(I100*H100,2)</f>
        <v>0</v>
      </c>
      <c r="K100" s="176" t="s">
        <v>19</v>
      </c>
      <c r="L100" s="40"/>
      <c r="M100" s="181" t="s">
        <v>19</v>
      </c>
      <c r="N100" s="182" t="s">
        <v>43</v>
      </c>
      <c r="O100" s="65"/>
      <c r="P100" s="183">
        <f>O100*H100</f>
        <v>0</v>
      </c>
      <c r="Q100" s="183">
        <v>0</v>
      </c>
      <c r="R100" s="183">
        <f>Q100*H100</f>
        <v>0</v>
      </c>
      <c r="S100" s="183">
        <v>0</v>
      </c>
      <c r="T100" s="184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5" t="s">
        <v>152</v>
      </c>
      <c r="AT100" s="185" t="s">
        <v>148</v>
      </c>
      <c r="AU100" s="185" t="s">
        <v>163</v>
      </c>
      <c r="AY100" s="18" t="s">
        <v>145</v>
      </c>
      <c r="BE100" s="186">
        <f>IF(N100="základní",J100,0)</f>
        <v>0</v>
      </c>
      <c r="BF100" s="186">
        <f>IF(N100="snížená",J100,0)</f>
        <v>0</v>
      </c>
      <c r="BG100" s="186">
        <f>IF(N100="zákl. přenesená",J100,0)</f>
        <v>0</v>
      </c>
      <c r="BH100" s="186">
        <f>IF(N100="sníž. přenesená",J100,0)</f>
        <v>0</v>
      </c>
      <c r="BI100" s="186">
        <f>IF(N100="nulová",J100,0)</f>
        <v>0</v>
      </c>
      <c r="BJ100" s="18" t="s">
        <v>80</v>
      </c>
      <c r="BK100" s="186">
        <f>ROUND(I100*H100,2)</f>
        <v>0</v>
      </c>
      <c r="BL100" s="18" t="s">
        <v>152</v>
      </c>
      <c r="BM100" s="185" t="s">
        <v>1964</v>
      </c>
    </row>
    <row r="101" spans="1:65" s="12" customFormat="1" ht="22.9" customHeight="1">
      <c r="B101" s="158"/>
      <c r="C101" s="159"/>
      <c r="D101" s="160" t="s">
        <v>71</v>
      </c>
      <c r="E101" s="172" t="s">
        <v>211</v>
      </c>
      <c r="F101" s="172" t="s">
        <v>732</v>
      </c>
      <c r="G101" s="159"/>
      <c r="H101" s="159"/>
      <c r="I101" s="162"/>
      <c r="J101" s="173">
        <f>BK101</f>
        <v>0</v>
      </c>
      <c r="K101" s="159"/>
      <c r="L101" s="164"/>
      <c r="M101" s="165"/>
      <c r="N101" s="166"/>
      <c r="O101" s="166"/>
      <c r="P101" s="167">
        <f>SUM(P102:P110)</f>
        <v>0</v>
      </c>
      <c r="Q101" s="166"/>
      <c r="R101" s="167">
        <f>SUM(R102:R110)</f>
        <v>8.0330999999999996E-3</v>
      </c>
      <c r="S101" s="166"/>
      <c r="T101" s="168">
        <f>SUM(T102:T110)</f>
        <v>0</v>
      </c>
      <c r="AR101" s="169" t="s">
        <v>80</v>
      </c>
      <c r="AT101" s="170" t="s">
        <v>71</v>
      </c>
      <c r="AU101" s="170" t="s">
        <v>80</v>
      </c>
      <c r="AY101" s="169" t="s">
        <v>145</v>
      </c>
      <c r="BK101" s="171">
        <f>SUM(BK102:BK110)</f>
        <v>0</v>
      </c>
    </row>
    <row r="102" spans="1:65" s="2" customFormat="1" ht="16.5" customHeight="1">
      <c r="A102" s="35"/>
      <c r="B102" s="36"/>
      <c r="C102" s="174" t="s">
        <v>163</v>
      </c>
      <c r="D102" s="174" t="s">
        <v>148</v>
      </c>
      <c r="E102" s="175" t="s">
        <v>1965</v>
      </c>
      <c r="F102" s="176" t="s">
        <v>1966</v>
      </c>
      <c r="G102" s="177" t="s">
        <v>151</v>
      </c>
      <c r="H102" s="178">
        <v>2</v>
      </c>
      <c r="I102" s="179"/>
      <c r="J102" s="180">
        <f>ROUND(I102*H102,2)</f>
        <v>0</v>
      </c>
      <c r="K102" s="176" t="s">
        <v>19</v>
      </c>
      <c r="L102" s="40"/>
      <c r="M102" s="181" t="s">
        <v>19</v>
      </c>
      <c r="N102" s="182" t="s">
        <v>43</v>
      </c>
      <c r="O102" s="65"/>
      <c r="P102" s="183">
        <f>O102*H102</f>
        <v>0</v>
      </c>
      <c r="Q102" s="183">
        <v>0</v>
      </c>
      <c r="R102" s="183">
        <f>Q102*H102</f>
        <v>0</v>
      </c>
      <c r="S102" s="183">
        <v>0</v>
      </c>
      <c r="T102" s="184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5" t="s">
        <v>152</v>
      </c>
      <c r="AT102" s="185" t="s">
        <v>148</v>
      </c>
      <c r="AU102" s="185" t="s">
        <v>82</v>
      </c>
      <c r="AY102" s="18" t="s">
        <v>145</v>
      </c>
      <c r="BE102" s="186">
        <f>IF(N102="základní",J102,0)</f>
        <v>0</v>
      </c>
      <c r="BF102" s="186">
        <f>IF(N102="snížená",J102,0)</f>
        <v>0</v>
      </c>
      <c r="BG102" s="186">
        <f>IF(N102="zákl. přenesená",J102,0)</f>
        <v>0</v>
      </c>
      <c r="BH102" s="186">
        <f>IF(N102="sníž. přenesená",J102,0)</f>
        <v>0</v>
      </c>
      <c r="BI102" s="186">
        <f>IF(N102="nulová",J102,0)</f>
        <v>0</v>
      </c>
      <c r="BJ102" s="18" t="s">
        <v>80</v>
      </c>
      <c r="BK102" s="186">
        <f>ROUND(I102*H102,2)</f>
        <v>0</v>
      </c>
      <c r="BL102" s="18" t="s">
        <v>152</v>
      </c>
      <c r="BM102" s="185" t="s">
        <v>1967</v>
      </c>
    </row>
    <row r="103" spans="1:65" s="2" customFormat="1" ht="24.2" customHeight="1">
      <c r="A103" s="35"/>
      <c r="B103" s="36"/>
      <c r="C103" s="174" t="s">
        <v>152</v>
      </c>
      <c r="D103" s="174" t="s">
        <v>148</v>
      </c>
      <c r="E103" s="175" t="s">
        <v>1968</v>
      </c>
      <c r="F103" s="176" t="s">
        <v>1969</v>
      </c>
      <c r="G103" s="177" t="s">
        <v>233</v>
      </c>
      <c r="H103" s="178">
        <v>3</v>
      </c>
      <c r="I103" s="179"/>
      <c r="J103" s="180">
        <f>ROUND(I103*H103,2)</f>
        <v>0</v>
      </c>
      <c r="K103" s="176" t="s">
        <v>157</v>
      </c>
      <c r="L103" s="40"/>
      <c r="M103" s="181" t="s">
        <v>19</v>
      </c>
      <c r="N103" s="182" t="s">
        <v>43</v>
      </c>
      <c r="O103" s="65"/>
      <c r="P103" s="183">
        <f>O103*H103</f>
        <v>0</v>
      </c>
      <c r="Q103" s="183">
        <v>1.0000000000000001E-5</v>
      </c>
      <c r="R103" s="183">
        <f>Q103*H103</f>
        <v>3.0000000000000004E-5</v>
      </c>
      <c r="S103" s="183">
        <v>0</v>
      </c>
      <c r="T103" s="184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5" t="s">
        <v>152</v>
      </c>
      <c r="AT103" s="185" t="s">
        <v>148</v>
      </c>
      <c r="AU103" s="185" t="s">
        <v>82</v>
      </c>
      <c r="AY103" s="18" t="s">
        <v>145</v>
      </c>
      <c r="BE103" s="186">
        <f>IF(N103="základní",J103,0)</f>
        <v>0</v>
      </c>
      <c r="BF103" s="186">
        <f>IF(N103="snížená",J103,0)</f>
        <v>0</v>
      </c>
      <c r="BG103" s="186">
        <f>IF(N103="zákl. přenesená",J103,0)</f>
        <v>0</v>
      </c>
      <c r="BH103" s="186">
        <f>IF(N103="sníž. přenesená",J103,0)</f>
        <v>0</v>
      </c>
      <c r="BI103" s="186">
        <f>IF(N103="nulová",J103,0)</f>
        <v>0</v>
      </c>
      <c r="BJ103" s="18" t="s">
        <v>80</v>
      </c>
      <c r="BK103" s="186">
        <f>ROUND(I103*H103,2)</f>
        <v>0</v>
      </c>
      <c r="BL103" s="18" t="s">
        <v>152</v>
      </c>
      <c r="BM103" s="185" t="s">
        <v>1970</v>
      </c>
    </row>
    <row r="104" spans="1:65" s="2" customFormat="1" ht="11.25">
      <c r="A104" s="35"/>
      <c r="B104" s="36"/>
      <c r="C104" s="37"/>
      <c r="D104" s="187" t="s">
        <v>159</v>
      </c>
      <c r="E104" s="37"/>
      <c r="F104" s="188" t="s">
        <v>1971</v>
      </c>
      <c r="G104" s="37"/>
      <c r="H104" s="37"/>
      <c r="I104" s="189"/>
      <c r="J104" s="37"/>
      <c r="K104" s="37"/>
      <c r="L104" s="40"/>
      <c r="M104" s="190"/>
      <c r="N104" s="191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159</v>
      </c>
      <c r="AU104" s="18" t="s">
        <v>82</v>
      </c>
    </row>
    <row r="105" spans="1:65" s="14" customFormat="1" ht="11.25">
      <c r="B105" s="204"/>
      <c r="C105" s="205"/>
      <c r="D105" s="194" t="s">
        <v>161</v>
      </c>
      <c r="E105" s="206" t="s">
        <v>19</v>
      </c>
      <c r="F105" s="207" t="s">
        <v>1972</v>
      </c>
      <c r="G105" s="205"/>
      <c r="H105" s="206" t="s">
        <v>19</v>
      </c>
      <c r="I105" s="208"/>
      <c r="J105" s="205"/>
      <c r="K105" s="205"/>
      <c r="L105" s="209"/>
      <c r="M105" s="210"/>
      <c r="N105" s="211"/>
      <c r="O105" s="211"/>
      <c r="P105" s="211"/>
      <c r="Q105" s="211"/>
      <c r="R105" s="211"/>
      <c r="S105" s="211"/>
      <c r="T105" s="212"/>
      <c r="AT105" s="213" t="s">
        <v>161</v>
      </c>
      <c r="AU105" s="213" t="s">
        <v>82</v>
      </c>
      <c r="AV105" s="14" t="s">
        <v>80</v>
      </c>
      <c r="AW105" s="14" t="s">
        <v>33</v>
      </c>
      <c r="AX105" s="14" t="s">
        <v>72</v>
      </c>
      <c r="AY105" s="213" t="s">
        <v>145</v>
      </c>
    </row>
    <row r="106" spans="1:65" s="13" customFormat="1" ht="11.25">
      <c r="B106" s="192"/>
      <c r="C106" s="193"/>
      <c r="D106" s="194" t="s">
        <v>161</v>
      </c>
      <c r="E106" s="195" t="s">
        <v>19</v>
      </c>
      <c r="F106" s="196" t="s">
        <v>163</v>
      </c>
      <c r="G106" s="193"/>
      <c r="H106" s="197">
        <v>3</v>
      </c>
      <c r="I106" s="198"/>
      <c r="J106" s="193"/>
      <c r="K106" s="193"/>
      <c r="L106" s="199"/>
      <c r="M106" s="200"/>
      <c r="N106" s="201"/>
      <c r="O106" s="201"/>
      <c r="P106" s="201"/>
      <c r="Q106" s="201"/>
      <c r="R106" s="201"/>
      <c r="S106" s="201"/>
      <c r="T106" s="202"/>
      <c r="AT106" s="203" t="s">
        <v>161</v>
      </c>
      <c r="AU106" s="203" t="s">
        <v>82</v>
      </c>
      <c r="AV106" s="13" t="s">
        <v>82</v>
      </c>
      <c r="AW106" s="13" t="s">
        <v>33</v>
      </c>
      <c r="AX106" s="13" t="s">
        <v>80</v>
      </c>
      <c r="AY106" s="203" t="s">
        <v>145</v>
      </c>
    </row>
    <row r="107" spans="1:65" s="2" customFormat="1" ht="16.5" customHeight="1">
      <c r="A107" s="35"/>
      <c r="B107" s="36"/>
      <c r="C107" s="228" t="s">
        <v>184</v>
      </c>
      <c r="D107" s="228" t="s">
        <v>462</v>
      </c>
      <c r="E107" s="229" t="s">
        <v>1973</v>
      </c>
      <c r="F107" s="230" t="s">
        <v>1974</v>
      </c>
      <c r="G107" s="231" t="s">
        <v>233</v>
      </c>
      <c r="H107" s="232">
        <v>3.09</v>
      </c>
      <c r="I107" s="233"/>
      <c r="J107" s="234">
        <f>ROUND(I107*H107,2)</f>
        <v>0</v>
      </c>
      <c r="K107" s="230" t="s">
        <v>157</v>
      </c>
      <c r="L107" s="235"/>
      <c r="M107" s="236" t="s">
        <v>19</v>
      </c>
      <c r="N107" s="237" t="s">
        <v>43</v>
      </c>
      <c r="O107" s="65"/>
      <c r="P107" s="183">
        <f>O107*H107</f>
        <v>0</v>
      </c>
      <c r="Q107" s="183">
        <v>2.5899999999999999E-3</v>
      </c>
      <c r="R107" s="183">
        <f>Q107*H107</f>
        <v>8.0030999999999991E-3</v>
      </c>
      <c r="S107" s="183">
        <v>0</v>
      </c>
      <c r="T107" s="184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5" t="s">
        <v>211</v>
      </c>
      <c r="AT107" s="185" t="s">
        <v>462</v>
      </c>
      <c r="AU107" s="185" t="s">
        <v>82</v>
      </c>
      <c r="AY107" s="18" t="s">
        <v>145</v>
      </c>
      <c r="BE107" s="186">
        <f>IF(N107="základní",J107,0)</f>
        <v>0</v>
      </c>
      <c r="BF107" s="186">
        <f>IF(N107="snížená",J107,0)</f>
        <v>0</v>
      </c>
      <c r="BG107" s="186">
        <f>IF(N107="zákl. přenesená",J107,0)</f>
        <v>0</v>
      </c>
      <c r="BH107" s="186">
        <f>IF(N107="sníž. přenesená",J107,0)</f>
        <v>0</v>
      </c>
      <c r="BI107" s="186">
        <f>IF(N107="nulová",J107,0)</f>
        <v>0</v>
      </c>
      <c r="BJ107" s="18" t="s">
        <v>80</v>
      </c>
      <c r="BK107" s="186">
        <f>ROUND(I107*H107,2)</f>
        <v>0</v>
      </c>
      <c r="BL107" s="18" t="s">
        <v>152</v>
      </c>
      <c r="BM107" s="185" t="s">
        <v>1975</v>
      </c>
    </row>
    <row r="108" spans="1:65" s="13" customFormat="1" ht="11.25">
      <c r="B108" s="192"/>
      <c r="C108" s="193"/>
      <c r="D108" s="194" t="s">
        <v>161</v>
      </c>
      <c r="E108" s="193"/>
      <c r="F108" s="196" t="s">
        <v>1976</v>
      </c>
      <c r="G108" s="193"/>
      <c r="H108" s="197">
        <v>3.09</v>
      </c>
      <c r="I108" s="198"/>
      <c r="J108" s="193"/>
      <c r="K108" s="193"/>
      <c r="L108" s="199"/>
      <c r="M108" s="200"/>
      <c r="N108" s="201"/>
      <c r="O108" s="201"/>
      <c r="P108" s="201"/>
      <c r="Q108" s="201"/>
      <c r="R108" s="201"/>
      <c r="S108" s="201"/>
      <c r="T108" s="202"/>
      <c r="AT108" s="203" t="s">
        <v>161</v>
      </c>
      <c r="AU108" s="203" t="s">
        <v>82</v>
      </c>
      <c r="AV108" s="13" t="s">
        <v>82</v>
      </c>
      <c r="AW108" s="13" t="s">
        <v>4</v>
      </c>
      <c r="AX108" s="13" t="s">
        <v>80</v>
      </c>
      <c r="AY108" s="203" t="s">
        <v>145</v>
      </c>
    </row>
    <row r="109" spans="1:65" s="2" customFormat="1" ht="16.5" customHeight="1">
      <c r="A109" s="35"/>
      <c r="B109" s="36"/>
      <c r="C109" s="174" t="s">
        <v>191</v>
      </c>
      <c r="D109" s="174" t="s">
        <v>148</v>
      </c>
      <c r="E109" s="175" t="s">
        <v>1977</v>
      </c>
      <c r="F109" s="176" t="s">
        <v>1978</v>
      </c>
      <c r="G109" s="177" t="s">
        <v>233</v>
      </c>
      <c r="H109" s="178">
        <v>3</v>
      </c>
      <c r="I109" s="179"/>
      <c r="J109" s="180">
        <f>ROUND(I109*H109,2)</f>
        <v>0</v>
      </c>
      <c r="K109" s="176" t="s">
        <v>157</v>
      </c>
      <c r="L109" s="40"/>
      <c r="M109" s="181" t="s">
        <v>19</v>
      </c>
      <c r="N109" s="182" t="s">
        <v>43</v>
      </c>
      <c r="O109" s="65"/>
      <c r="P109" s="183">
        <f>O109*H109</f>
        <v>0</v>
      </c>
      <c r="Q109" s="183">
        <v>0</v>
      </c>
      <c r="R109" s="183">
        <f>Q109*H109</f>
        <v>0</v>
      </c>
      <c r="S109" s="183">
        <v>0</v>
      </c>
      <c r="T109" s="184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5" t="s">
        <v>152</v>
      </c>
      <c r="AT109" s="185" t="s">
        <v>148</v>
      </c>
      <c r="AU109" s="185" t="s">
        <v>82</v>
      </c>
      <c r="AY109" s="18" t="s">
        <v>145</v>
      </c>
      <c r="BE109" s="186">
        <f>IF(N109="základní",J109,0)</f>
        <v>0</v>
      </c>
      <c r="BF109" s="186">
        <f>IF(N109="snížená",J109,0)</f>
        <v>0</v>
      </c>
      <c r="BG109" s="186">
        <f>IF(N109="zákl. přenesená",J109,0)</f>
        <v>0</v>
      </c>
      <c r="BH109" s="186">
        <f>IF(N109="sníž. přenesená",J109,0)</f>
        <v>0</v>
      </c>
      <c r="BI109" s="186">
        <f>IF(N109="nulová",J109,0)</f>
        <v>0</v>
      </c>
      <c r="BJ109" s="18" t="s">
        <v>80</v>
      </c>
      <c r="BK109" s="186">
        <f>ROUND(I109*H109,2)</f>
        <v>0</v>
      </c>
      <c r="BL109" s="18" t="s">
        <v>152</v>
      </c>
      <c r="BM109" s="185" t="s">
        <v>1979</v>
      </c>
    </row>
    <row r="110" spans="1:65" s="2" customFormat="1" ht="11.25">
      <c r="A110" s="35"/>
      <c r="B110" s="36"/>
      <c r="C110" s="37"/>
      <c r="D110" s="187" t="s">
        <v>159</v>
      </c>
      <c r="E110" s="37"/>
      <c r="F110" s="188" t="s">
        <v>1980</v>
      </c>
      <c r="G110" s="37"/>
      <c r="H110" s="37"/>
      <c r="I110" s="189"/>
      <c r="J110" s="37"/>
      <c r="K110" s="37"/>
      <c r="L110" s="40"/>
      <c r="M110" s="190"/>
      <c r="N110" s="191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159</v>
      </c>
      <c r="AU110" s="18" t="s">
        <v>82</v>
      </c>
    </row>
    <row r="111" spans="1:65" s="12" customFormat="1" ht="22.9" customHeight="1">
      <c r="B111" s="158"/>
      <c r="C111" s="159"/>
      <c r="D111" s="160" t="s">
        <v>71</v>
      </c>
      <c r="E111" s="172" t="s">
        <v>146</v>
      </c>
      <c r="F111" s="172" t="s">
        <v>147</v>
      </c>
      <c r="G111" s="159"/>
      <c r="H111" s="159"/>
      <c r="I111" s="162"/>
      <c r="J111" s="173">
        <f>BK111</f>
        <v>0</v>
      </c>
      <c r="K111" s="159"/>
      <c r="L111" s="164"/>
      <c r="M111" s="165"/>
      <c r="N111" s="166"/>
      <c r="O111" s="166"/>
      <c r="P111" s="167">
        <f>P112+SUM(P113:P115)</f>
        <v>0</v>
      </c>
      <c r="Q111" s="166"/>
      <c r="R111" s="167">
        <f>R112+SUM(R113:R115)</f>
        <v>0</v>
      </c>
      <c r="S111" s="166"/>
      <c r="T111" s="168">
        <f>T112+SUM(T113:T115)</f>
        <v>0.81</v>
      </c>
      <c r="AR111" s="169" t="s">
        <v>80</v>
      </c>
      <c r="AT111" s="170" t="s">
        <v>71</v>
      </c>
      <c r="AU111" s="170" t="s">
        <v>80</v>
      </c>
      <c r="AY111" s="169" t="s">
        <v>145</v>
      </c>
      <c r="BK111" s="171">
        <f>BK112+SUM(BK113:BK115)</f>
        <v>0</v>
      </c>
    </row>
    <row r="112" spans="1:65" s="2" customFormat="1" ht="24.2" customHeight="1">
      <c r="A112" s="35"/>
      <c r="B112" s="36"/>
      <c r="C112" s="174" t="s">
        <v>200</v>
      </c>
      <c r="D112" s="174" t="s">
        <v>148</v>
      </c>
      <c r="E112" s="175" t="s">
        <v>1981</v>
      </c>
      <c r="F112" s="176" t="s">
        <v>1982</v>
      </c>
      <c r="G112" s="177" t="s">
        <v>233</v>
      </c>
      <c r="H112" s="178">
        <v>10</v>
      </c>
      <c r="I112" s="179"/>
      <c r="J112" s="180">
        <f>ROUND(I112*H112,2)</f>
        <v>0</v>
      </c>
      <c r="K112" s="176" t="s">
        <v>157</v>
      </c>
      <c r="L112" s="40"/>
      <c r="M112" s="181" t="s">
        <v>19</v>
      </c>
      <c r="N112" s="182" t="s">
        <v>43</v>
      </c>
      <c r="O112" s="65"/>
      <c r="P112" s="183">
        <f>O112*H112</f>
        <v>0</v>
      </c>
      <c r="Q112" s="183">
        <v>0</v>
      </c>
      <c r="R112" s="183">
        <f>Q112*H112</f>
        <v>0</v>
      </c>
      <c r="S112" s="183">
        <v>8.1000000000000003E-2</v>
      </c>
      <c r="T112" s="184">
        <f>S112*H112</f>
        <v>0.81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5" t="s">
        <v>152</v>
      </c>
      <c r="AT112" s="185" t="s">
        <v>148</v>
      </c>
      <c r="AU112" s="185" t="s">
        <v>82</v>
      </c>
      <c r="AY112" s="18" t="s">
        <v>145</v>
      </c>
      <c r="BE112" s="186">
        <f>IF(N112="základní",J112,0)</f>
        <v>0</v>
      </c>
      <c r="BF112" s="186">
        <f>IF(N112="snížená",J112,0)</f>
        <v>0</v>
      </c>
      <c r="BG112" s="186">
        <f>IF(N112="zákl. přenesená",J112,0)</f>
        <v>0</v>
      </c>
      <c r="BH112" s="186">
        <f>IF(N112="sníž. přenesená",J112,0)</f>
        <v>0</v>
      </c>
      <c r="BI112" s="186">
        <f>IF(N112="nulová",J112,0)</f>
        <v>0</v>
      </c>
      <c r="BJ112" s="18" t="s">
        <v>80</v>
      </c>
      <c r="BK112" s="186">
        <f>ROUND(I112*H112,2)</f>
        <v>0</v>
      </c>
      <c r="BL112" s="18" t="s">
        <v>152</v>
      </c>
      <c r="BM112" s="185" t="s">
        <v>1983</v>
      </c>
    </row>
    <row r="113" spans="1:65" s="2" customFormat="1" ht="11.25">
      <c r="A113" s="35"/>
      <c r="B113" s="36"/>
      <c r="C113" s="37"/>
      <c r="D113" s="187" t="s">
        <v>159</v>
      </c>
      <c r="E113" s="37"/>
      <c r="F113" s="188" t="s">
        <v>1984</v>
      </c>
      <c r="G113" s="37"/>
      <c r="H113" s="37"/>
      <c r="I113" s="189"/>
      <c r="J113" s="37"/>
      <c r="K113" s="37"/>
      <c r="L113" s="40"/>
      <c r="M113" s="190"/>
      <c r="N113" s="191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159</v>
      </c>
      <c r="AU113" s="18" t="s">
        <v>82</v>
      </c>
    </row>
    <row r="114" spans="1:65" s="13" customFormat="1" ht="11.25">
      <c r="B114" s="192"/>
      <c r="C114" s="193"/>
      <c r="D114" s="194" t="s">
        <v>161</v>
      </c>
      <c r="E114" s="195" t="s">
        <v>19</v>
      </c>
      <c r="F114" s="196" t="s">
        <v>223</v>
      </c>
      <c r="G114" s="193"/>
      <c r="H114" s="197">
        <v>10</v>
      </c>
      <c r="I114" s="198"/>
      <c r="J114" s="193"/>
      <c r="K114" s="193"/>
      <c r="L114" s="199"/>
      <c r="M114" s="200"/>
      <c r="N114" s="201"/>
      <c r="O114" s="201"/>
      <c r="P114" s="201"/>
      <c r="Q114" s="201"/>
      <c r="R114" s="201"/>
      <c r="S114" s="201"/>
      <c r="T114" s="202"/>
      <c r="AT114" s="203" t="s">
        <v>161</v>
      </c>
      <c r="AU114" s="203" t="s">
        <v>82</v>
      </c>
      <c r="AV114" s="13" t="s">
        <v>82</v>
      </c>
      <c r="AW114" s="13" t="s">
        <v>33</v>
      </c>
      <c r="AX114" s="13" t="s">
        <v>80</v>
      </c>
      <c r="AY114" s="203" t="s">
        <v>145</v>
      </c>
    </row>
    <row r="115" spans="1:65" s="12" customFormat="1" ht="20.85" customHeight="1">
      <c r="B115" s="158"/>
      <c r="C115" s="159"/>
      <c r="D115" s="160" t="s">
        <v>71</v>
      </c>
      <c r="E115" s="172" t="s">
        <v>925</v>
      </c>
      <c r="F115" s="172" t="s">
        <v>1985</v>
      </c>
      <c r="G115" s="159"/>
      <c r="H115" s="159"/>
      <c r="I115" s="162"/>
      <c r="J115" s="173">
        <f>BK115</f>
        <v>0</v>
      </c>
      <c r="K115" s="159"/>
      <c r="L115" s="164"/>
      <c r="M115" s="165"/>
      <c r="N115" s="166"/>
      <c r="O115" s="166"/>
      <c r="P115" s="167">
        <f>SUM(P116:P123)</f>
        <v>0</v>
      </c>
      <c r="Q115" s="166"/>
      <c r="R115" s="167">
        <f>SUM(R116:R123)</f>
        <v>0</v>
      </c>
      <c r="S115" s="166"/>
      <c r="T115" s="168">
        <f>SUM(T116:T123)</f>
        <v>0</v>
      </c>
      <c r="AR115" s="169" t="s">
        <v>80</v>
      </c>
      <c r="AT115" s="170" t="s">
        <v>71</v>
      </c>
      <c r="AU115" s="170" t="s">
        <v>82</v>
      </c>
      <c r="AY115" s="169" t="s">
        <v>145</v>
      </c>
      <c r="BK115" s="171">
        <f>SUM(BK116:BK123)</f>
        <v>0</v>
      </c>
    </row>
    <row r="116" spans="1:65" s="2" customFormat="1" ht="16.5" customHeight="1">
      <c r="A116" s="35"/>
      <c r="B116" s="36"/>
      <c r="C116" s="174" t="s">
        <v>211</v>
      </c>
      <c r="D116" s="174" t="s">
        <v>148</v>
      </c>
      <c r="E116" s="175" t="s">
        <v>1986</v>
      </c>
      <c r="F116" s="176" t="s">
        <v>1987</v>
      </c>
      <c r="G116" s="177" t="s">
        <v>179</v>
      </c>
      <c r="H116" s="178">
        <v>22</v>
      </c>
      <c r="I116" s="179"/>
      <c r="J116" s="180">
        <f>ROUND(I116*H116,2)</f>
        <v>0</v>
      </c>
      <c r="K116" s="176" t="s">
        <v>19</v>
      </c>
      <c r="L116" s="40"/>
      <c r="M116" s="181" t="s">
        <v>19</v>
      </c>
      <c r="N116" s="182" t="s">
        <v>43</v>
      </c>
      <c r="O116" s="65"/>
      <c r="P116" s="183">
        <f>O116*H116</f>
        <v>0</v>
      </c>
      <c r="Q116" s="183">
        <v>0</v>
      </c>
      <c r="R116" s="183">
        <f>Q116*H116</f>
        <v>0</v>
      </c>
      <c r="S116" s="183">
        <v>0</v>
      </c>
      <c r="T116" s="184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5" t="s">
        <v>152</v>
      </c>
      <c r="AT116" s="185" t="s">
        <v>148</v>
      </c>
      <c r="AU116" s="185" t="s">
        <v>163</v>
      </c>
      <c r="AY116" s="18" t="s">
        <v>145</v>
      </c>
      <c r="BE116" s="186">
        <f>IF(N116="základní",J116,0)</f>
        <v>0</v>
      </c>
      <c r="BF116" s="186">
        <f>IF(N116="snížená",J116,0)</f>
        <v>0</v>
      </c>
      <c r="BG116" s="186">
        <f>IF(N116="zákl. přenesená",J116,0)</f>
        <v>0</v>
      </c>
      <c r="BH116" s="186">
        <f>IF(N116="sníž. přenesená",J116,0)</f>
        <v>0</v>
      </c>
      <c r="BI116" s="186">
        <f>IF(N116="nulová",J116,0)</f>
        <v>0</v>
      </c>
      <c r="BJ116" s="18" t="s">
        <v>80</v>
      </c>
      <c r="BK116" s="186">
        <f>ROUND(I116*H116,2)</f>
        <v>0</v>
      </c>
      <c r="BL116" s="18" t="s">
        <v>152</v>
      </c>
      <c r="BM116" s="185" t="s">
        <v>1988</v>
      </c>
    </row>
    <row r="117" spans="1:65" s="14" customFormat="1" ht="11.25">
      <c r="B117" s="204"/>
      <c r="C117" s="205"/>
      <c r="D117" s="194" t="s">
        <v>161</v>
      </c>
      <c r="E117" s="206" t="s">
        <v>19</v>
      </c>
      <c r="F117" s="207" t="s">
        <v>1989</v>
      </c>
      <c r="G117" s="205"/>
      <c r="H117" s="206" t="s">
        <v>19</v>
      </c>
      <c r="I117" s="208"/>
      <c r="J117" s="205"/>
      <c r="K117" s="205"/>
      <c r="L117" s="209"/>
      <c r="M117" s="210"/>
      <c r="N117" s="211"/>
      <c r="O117" s="211"/>
      <c r="P117" s="211"/>
      <c r="Q117" s="211"/>
      <c r="R117" s="211"/>
      <c r="S117" s="211"/>
      <c r="T117" s="212"/>
      <c r="AT117" s="213" t="s">
        <v>161</v>
      </c>
      <c r="AU117" s="213" t="s">
        <v>163</v>
      </c>
      <c r="AV117" s="14" t="s">
        <v>80</v>
      </c>
      <c r="AW117" s="14" t="s">
        <v>33</v>
      </c>
      <c r="AX117" s="14" t="s">
        <v>72</v>
      </c>
      <c r="AY117" s="213" t="s">
        <v>145</v>
      </c>
    </row>
    <row r="118" spans="1:65" s="13" customFormat="1" ht="11.25">
      <c r="B118" s="192"/>
      <c r="C118" s="193"/>
      <c r="D118" s="194" t="s">
        <v>161</v>
      </c>
      <c r="E118" s="195" t="s">
        <v>19</v>
      </c>
      <c r="F118" s="196" t="s">
        <v>1990</v>
      </c>
      <c r="G118" s="193"/>
      <c r="H118" s="197">
        <v>2.5</v>
      </c>
      <c r="I118" s="198"/>
      <c r="J118" s="193"/>
      <c r="K118" s="193"/>
      <c r="L118" s="199"/>
      <c r="M118" s="200"/>
      <c r="N118" s="201"/>
      <c r="O118" s="201"/>
      <c r="P118" s="201"/>
      <c r="Q118" s="201"/>
      <c r="R118" s="201"/>
      <c r="S118" s="201"/>
      <c r="T118" s="202"/>
      <c r="AT118" s="203" t="s">
        <v>161</v>
      </c>
      <c r="AU118" s="203" t="s">
        <v>163</v>
      </c>
      <c r="AV118" s="13" t="s">
        <v>82</v>
      </c>
      <c r="AW118" s="13" t="s">
        <v>33</v>
      </c>
      <c r="AX118" s="13" t="s">
        <v>72</v>
      </c>
      <c r="AY118" s="203" t="s">
        <v>145</v>
      </c>
    </row>
    <row r="119" spans="1:65" s="14" customFormat="1" ht="11.25">
      <c r="B119" s="204"/>
      <c r="C119" s="205"/>
      <c r="D119" s="194" t="s">
        <v>161</v>
      </c>
      <c r="E119" s="206" t="s">
        <v>19</v>
      </c>
      <c r="F119" s="207" t="s">
        <v>1991</v>
      </c>
      <c r="G119" s="205"/>
      <c r="H119" s="206" t="s">
        <v>19</v>
      </c>
      <c r="I119" s="208"/>
      <c r="J119" s="205"/>
      <c r="K119" s="205"/>
      <c r="L119" s="209"/>
      <c r="M119" s="210"/>
      <c r="N119" s="211"/>
      <c r="O119" s="211"/>
      <c r="P119" s="211"/>
      <c r="Q119" s="211"/>
      <c r="R119" s="211"/>
      <c r="S119" s="211"/>
      <c r="T119" s="212"/>
      <c r="AT119" s="213" t="s">
        <v>161</v>
      </c>
      <c r="AU119" s="213" t="s">
        <v>163</v>
      </c>
      <c r="AV119" s="14" t="s">
        <v>80</v>
      </c>
      <c r="AW119" s="14" t="s">
        <v>33</v>
      </c>
      <c r="AX119" s="14" t="s">
        <v>72</v>
      </c>
      <c r="AY119" s="213" t="s">
        <v>145</v>
      </c>
    </row>
    <row r="120" spans="1:65" s="13" customFormat="1" ht="11.25">
      <c r="B120" s="192"/>
      <c r="C120" s="193"/>
      <c r="D120" s="194" t="s">
        <v>161</v>
      </c>
      <c r="E120" s="195" t="s">
        <v>19</v>
      </c>
      <c r="F120" s="196" t="s">
        <v>1992</v>
      </c>
      <c r="G120" s="193"/>
      <c r="H120" s="197">
        <v>11.5</v>
      </c>
      <c r="I120" s="198"/>
      <c r="J120" s="193"/>
      <c r="K120" s="193"/>
      <c r="L120" s="199"/>
      <c r="M120" s="200"/>
      <c r="N120" s="201"/>
      <c r="O120" s="201"/>
      <c r="P120" s="201"/>
      <c r="Q120" s="201"/>
      <c r="R120" s="201"/>
      <c r="S120" s="201"/>
      <c r="T120" s="202"/>
      <c r="AT120" s="203" t="s">
        <v>161</v>
      </c>
      <c r="AU120" s="203" t="s">
        <v>163</v>
      </c>
      <c r="AV120" s="13" t="s">
        <v>82</v>
      </c>
      <c r="AW120" s="13" t="s">
        <v>33</v>
      </c>
      <c r="AX120" s="13" t="s">
        <v>72</v>
      </c>
      <c r="AY120" s="203" t="s">
        <v>145</v>
      </c>
    </row>
    <row r="121" spans="1:65" s="14" customFormat="1" ht="11.25">
      <c r="B121" s="204"/>
      <c r="C121" s="205"/>
      <c r="D121" s="194" t="s">
        <v>161</v>
      </c>
      <c r="E121" s="206" t="s">
        <v>19</v>
      </c>
      <c r="F121" s="207" t="s">
        <v>1993</v>
      </c>
      <c r="G121" s="205"/>
      <c r="H121" s="206" t="s">
        <v>19</v>
      </c>
      <c r="I121" s="208"/>
      <c r="J121" s="205"/>
      <c r="K121" s="205"/>
      <c r="L121" s="209"/>
      <c r="M121" s="210"/>
      <c r="N121" s="211"/>
      <c r="O121" s="211"/>
      <c r="P121" s="211"/>
      <c r="Q121" s="211"/>
      <c r="R121" s="211"/>
      <c r="S121" s="211"/>
      <c r="T121" s="212"/>
      <c r="AT121" s="213" t="s">
        <v>161</v>
      </c>
      <c r="AU121" s="213" t="s">
        <v>163</v>
      </c>
      <c r="AV121" s="14" t="s">
        <v>80</v>
      </c>
      <c r="AW121" s="14" t="s">
        <v>33</v>
      </c>
      <c r="AX121" s="14" t="s">
        <v>72</v>
      </c>
      <c r="AY121" s="213" t="s">
        <v>145</v>
      </c>
    </row>
    <row r="122" spans="1:65" s="13" customFormat="1" ht="11.25">
      <c r="B122" s="192"/>
      <c r="C122" s="193"/>
      <c r="D122" s="194" t="s">
        <v>161</v>
      </c>
      <c r="E122" s="195" t="s">
        <v>19</v>
      </c>
      <c r="F122" s="196" t="s">
        <v>211</v>
      </c>
      <c r="G122" s="193"/>
      <c r="H122" s="197">
        <v>8</v>
      </c>
      <c r="I122" s="198"/>
      <c r="J122" s="193"/>
      <c r="K122" s="193"/>
      <c r="L122" s="199"/>
      <c r="M122" s="200"/>
      <c r="N122" s="201"/>
      <c r="O122" s="201"/>
      <c r="P122" s="201"/>
      <c r="Q122" s="201"/>
      <c r="R122" s="201"/>
      <c r="S122" s="201"/>
      <c r="T122" s="202"/>
      <c r="AT122" s="203" t="s">
        <v>161</v>
      </c>
      <c r="AU122" s="203" t="s">
        <v>163</v>
      </c>
      <c r="AV122" s="13" t="s">
        <v>82</v>
      </c>
      <c r="AW122" s="13" t="s">
        <v>33</v>
      </c>
      <c r="AX122" s="13" t="s">
        <v>72</v>
      </c>
      <c r="AY122" s="203" t="s">
        <v>145</v>
      </c>
    </row>
    <row r="123" spans="1:65" s="15" customFormat="1" ht="11.25">
      <c r="B123" s="214"/>
      <c r="C123" s="215"/>
      <c r="D123" s="194" t="s">
        <v>161</v>
      </c>
      <c r="E123" s="216" t="s">
        <v>19</v>
      </c>
      <c r="F123" s="217" t="s">
        <v>176</v>
      </c>
      <c r="G123" s="215"/>
      <c r="H123" s="218">
        <v>22</v>
      </c>
      <c r="I123" s="219"/>
      <c r="J123" s="215"/>
      <c r="K123" s="215"/>
      <c r="L123" s="220"/>
      <c r="M123" s="221"/>
      <c r="N123" s="222"/>
      <c r="O123" s="222"/>
      <c r="P123" s="222"/>
      <c r="Q123" s="222"/>
      <c r="R123" s="222"/>
      <c r="S123" s="222"/>
      <c r="T123" s="223"/>
      <c r="AT123" s="224" t="s">
        <v>161</v>
      </c>
      <c r="AU123" s="224" t="s">
        <v>163</v>
      </c>
      <c r="AV123" s="15" t="s">
        <v>152</v>
      </c>
      <c r="AW123" s="15" t="s">
        <v>33</v>
      </c>
      <c r="AX123" s="15" t="s">
        <v>80</v>
      </c>
      <c r="AY123" s="224" t="s">
        <v>145</v>
      </c>
    </row>
    <row r="124" spans="1:65" s="12" customFormat="1" ht="22.9" customHeight="1">
      <c r="B124" s="158"/>
      <c r="C124" s="159"/>
      <c r="D124" s="160" t="s">
        <v>71</v>
      </c>
      <c r="E124" s="172" t="s">
        <v>246</v>
      </c>
      <c r="F124" s="172" t="s">
        <v>247</v>
      </c>
      <c r="G124" s="159"/>
      <c r="H124" s="159"/>
      <c r="I124" s="162"/>
      <c r="J124" s="173">
        <f>BK124</f>
        <v>0</v>
      </c>
      <c r="K124" s="159"/>
      <c r="L124" s="164"/>
      <c r="M124" s="165"/>
      <c r="N124" s="166"/>
      <c r="O124" s="166"/>
      <c r="P124" s="167">
        <f>SUM(P125:P134)</f>
        <v>0</v>
      </c>
      <c r="Q124" s="166"/>
      <c r="R124" s="167">
        <f>SUM(R125:R134)</f>
        <v>0</v>
      </c>
      <c r="S124" s="166"/>
      <c r="T124" s="168">
        <f>SUM(T125:T134)</f>
        <v>0</v>
      </c>
      <c r="AR124" s="169" t="s">
        <v>80</v>
      </c>
      <c r="AT124" s="170" t="s">
        <v>71</v>
      </c>
      <c r="AU124" s="170" t="s">
        <v>80</v>
      </c>
      <c r="AY124" s="169" t="s">
        <v>145</v>
      </c>
      <c r="BK124" s="171">
        <f>SUM(BK125:BK134)</f>
        <v>0</v>
      </c>
    </row>
    <row r="125" spans="1:65" s="2" customFormat="1" ht="24.2" customHeight="1">
      <c r="A125" s="35"/>
      <c r="B125" s="36"/>
      <c r="C125" s="174" t="s">
        <v>146</v>
      </c>
      <c r="D125" s="174" t="s">
        <v>148</v>
      </c>
      <c r="E125" s="175" t="s">
        <v>249</v>
      </c>
      <c r="F125" s="176" t="s">
        <v>250</v>
      </c>
      <c r="G125" s="177" t="s">
        <v>251</v>
      </c>
      <c r="H125" s="178">
        <v>1.1479999999999999</v>
      </c>
      <c r="I125" s="179"/>
      <c r="J125" s="180">
        <f>ROUND(I125*H125,2)</f>
        <v>0</v>
      </c>
      <c r="K125" s="176" t="s">
        <v>157</v>
      </c>
      <c r="L125" s="40"/>
      <c r="M125" s="181" t="s">
        <v>19</v>
      </c>
      <c r="N125" s="182" t="s">
        <v>43</v>
      </c>
      <c r="O125" s="65"/>
      <c r="P125" s="183">
        <f>O125*H125</f>
        <v>0</v>
      </c>
      <c r="Q125" s="183">
        <v>0</v>
      </c>
      <c r="R125" s="183">
        <f>Q125*H125</f>
        <v>0</v>
      </c>
      <c r="S125" s="183">
        <v>0</v>
      </c>
      <c r="T125" s="18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5" t="s">
        <v>152</v>
      </c>
      <c r="AT125" s="185" t="s">
        <v>148</v>
      </c>
      <c r="AU125" s="185" t="s">
        <v>82</v>
      </c>
      <c r="AY125" s="18" t="s">
        <v>145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18" t="s">
        <v>80</v>
      </c>
      <c r="BK125" s="186">
        <f>ROUND(I125*H125,2)</f>
        <v>0</v>
      </c>
      <c r="BL125" s="18" t="s">
        <v>152</v>
      </c>
      <c r="BM125" s="185" t="s">
        <v>1994</v>
      </c>
    </row>
    <row r="126" spans="1:65" s="2" customFormat="1" ht="11.25">
      <c r="A126" s="35"/>
      <c r="B126" s="36"/>
      <c r="C126" s="37"/>
      <c r="D126" s="187" t="s">
        <v>159</v>
      </c>
      <c r="E126" s="37"/>
      <c r="F126" s="188" t="s">
        <v>253</v>
      </c>
      <c r="G126" s="37"/>
      <c r="H126" s="37"/>
      <c r="I126" s="189"/>
      <c r="J126" s="37"/>
      <c r="K126" s="37"/>
      <c r="L126" s="40"/>
      <c r="M126" s="190"/>
      <c r="N126" s="191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159</v>
      </c>
      <c r="AU126" s="18" t="s">
        <v>82</v>
      </c>
    </row>
    <row r="127" spans="1:65" s="2" customFormat="1" ht="21.75" customHeight="1">
      <c r="A127" s="35"/>
      <c r="B127" s="36"/>
      <c r="C127" s="174" t="s">
        <v>223</v>
      </c>
      <c r="D127" s="174" t="s">
        <v>148</v>
      </c>
      <c r="E127" s="175" t="s">
        <v>255</v>
      </c>
      <c r="F127" s="176" t="s">
        <v>256</v>
      </c>
      <c r="G127" s="177" t="s">
        <v>251</v>
      </c>
      <c r="H127" s="178">
        <v>1.1479999999999999</v>
      </c>
      <c r="I127" s="179"/>
      <c r="J127" s="180">
        <f>ROUND(I127*H127,2)</f>
        <v>0</v>
      </c>
      <c r="K127" s="176" t="s">
        <v>157</v>
      </c>
      <c r="L127" s="40"/>
      <c r="M127" s="181" t="s">
        <v>19</v>
      </c>
      <c r="N127" s="182" t="s">
        <v>43</v>
      </c>
      <c r="O127" s="65"/>
      <c r="P127" s="183">
        <f>O127*H127</f>
        <v>0</v>
      </c>
      <c r="Q127" s="183">
        <v>0</v>
      </c>
      <c r="R127" s="183">
        <f>Q127*H127</f>
        <v>0</v>
      </c>
      <c r="S127" s="183">
        <v>0</v>
      </c>
      <c r="T127" s="18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5" t="s">
        <v>152</v>
      </c>
      <c r="AT127" s="185" t="s">
        <v>148</v>
      </c>
      <c r="AU127" s="185" t="s">
        <v>82</v>
      </c>
      <c r="AY127" s="18" t="s">
        <v>145</v>
      </c>
      <c r="BE127" s="186">
        <f>IF(N127="základní",J127,0)</f>
        <v>0</v>
      </c>
      <c r="BF127" s="186">
        <f>IF(N127="snížená",J127,0)</f>
        <v>0</v>
      </c>
      <c r="BG127" s="186">
        <f>IF(N127="zákl. přenesená",J127,0)</f>
        <v>0</v>
      </c>
      <c r="BH127" s="186">
        <f>IF(N127="sníž. přenesená",J127,0)</f>
        <v>0</v>
      </c>
      <c r="BI127" s="186">
        <f>IF(N127="nulová",J127,0)</f>
        <v>0</v>
      </c>
      <c r="BJ127" s="18" t="s">
        <v>80</v>
      </c>
      <c r="BK127" s="186">
        <f>ROUND(I127*H127,2)</f>
        <v>0</v>
      </c>
      <c r="BL127" s="18" t="s">
        <v>152</v>
      </c>
      <c r="BM127" s="185" t="s">
        <v>1995</v>
      </c>
    </row>
    <row r="128" spans="1:65" s="2" customFormat="1" ht="11.25">
      <c r="A128" s="35"/>
      <c r="B128" s="36"/>
      <c r="C128" s="37"/>
      <c r="D128" s="187" t="s">
        <v>159</v>
      </c>
      <c r="E128" s="37"/>
      <c r="F128" s="188" t="s">
        <v>258</v>
      </c>
      <c r="G128" s="37"/>
      <c r="H128" s="37"/>
      <c r="I128" s="189"/>
      <c r="J128" s="37"/>
      <c r="K128" s="37"/>
      <c r="L128" s="40"/>
      <c r="M128" s="190"/>
      <c r="N128" s="191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159</v>
      </c>
      <c r="AU128" s="18" t="s">
        <v>82</v>
      </c>
    </row>
    <row r="129" spans="1:65" s="2" customFormat="1" ht="24.2" customHeight="1">
      <c r="A129" s="35"/>
      <c r="B129" s="36"/>
      <c r="C129" s="174" t="s">
        <v>230</v>
      </c>
      <c r="D129" s="174" t="s">
        <v>148</v>
      </c>
      <c r="E129" s="175" t="s">
        <v>259</v>
      </c>
      <c r="F129" s="176" t="s">
        <v>260</v>
      </c>
      <c r="G129" s="177" t="s">
        <v>251</v>
      </c>
      <c r="H129" s="178">
        <v>41.328000000000003</v>
      </c>
      <c r="I129" s="179"/>
      <c r="J129" s="180">
        <f>ROUND(I129*H129,2)</f>
        <v>0</v>
      </c>
      <c r="K129" s="176" t="s">
        <v>157</v>
      </c>
      <c r="L129" s="40"/>
      <c r="M129" s="181" t="s">
        <v>19</v>
      </c>
      <c r="N129" s="182" t="s">
        <v>43</v>
      </c>
      <c r="O129" s="65"/>
      <c r="P129" s="183">
        <f>O129*H129</f>
        <v>0</v>
      </c>
      <c r="Q129" s="183">
        <v>0</v>
      </c>
      <c r="R129" s="183">
        <f>Q129*H129</f>
        <v>0</v>
      </c>
      <c r="S129" s="183">
        <v>0</v>
      </c>
      <c r="T129" s="18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5" t="s">
        <v>152</v>
      </c>
      <c r="AT129" s="185" t="s">
        <v>148</v>
      </c>
      <c r="AU129" s="185" t="s">
        <v>82</v>
      </c>
      <c r="AY129" s="18" t="s">
        <v>145</v>
      </c>
      <c r="BE129" s="186">
        <f>IF(N129="základní",J129,0)</f>
        <v>0</v>
      </c>
      <c r="BF129" s="186">
        <f>IF(N129="snížená",J129,0)</f>
        <v>0</v>
      </c>
      <c r="BG129" s="186">
        <f>IF(N129="zákl. přenesená",J129,0)</f>
        <v>0</v>
      </c>
      <c r="BH129" s="186">
        <f>IF(N129="sníž. přenesená",J129,0)</f>
        <v>0</v>
      </c>
      <c r="BI129" s="186">
        <f>IF(N129="nulová",J129,0)</f>
        <v>0</v>
      </c>
      <c r="BJ129" s="18" t="s">
        <v>80</v>
      </c>
      <c r="BK129" s="186">
        <f>ROUND(I129*H129,2)</f>
        <v>0</v>
      </c>
      <c r="BL129" s="18" t="s">
        <v>152</v>
      </c>
      <c r="BM129" s="185" t="s">
        <v>1996</v>
      </c>
    </row>
    <row r="130" spans="1:65" s="2" customFormat="1" ht="11.25">
      <c r="A130" s="35"/>
      <c r="B130" s="36"/>
      <c r="C130" s="37"/>
      <c r="D130" s="187" t="s">
        <v>159</v>
      </c>
      <c r="E130" s="37"/>
      <c r="F130" s="188" t="s">
        <v>262</v>
      </c>
      <c r="G130" s="37"/>
      <c r="H130" s="37"/>
      <c r="I130" s="189"/>
      <c r="J130" s="37"/>
      <c r="K130" s="37"/>
      <c r="L130" s="40"/>
      <c r="M130" s="190"/>
      <c r="N130" s="191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159</v>
      </c>
      <c r="AU130" s="18" t="s">
        <v>82</v>
      </c>
    </row>
    <row r="131" spans="1:65" s="14" customFormat="1" ht="11.25">
      <c r="B131" s="204"/>
      <c r="C131" s="205"/>
      <c r="D131" s="194" t="s">
        <v>161</v>
      </c>
      <c r="E131" s="206" t="s">
        <v>19</v>
      </c>
      <c r="F131" s="207" t="s">
        <v>263</v>
      </c>
      <c r="G131" s="205"/>
      <c r="H131" s="206" t="s">
        <v>19</v>
      </c>
      <c r="I131" s="208"/>
      <c r="J131" s="205"/>
      <c r="K131" s="205"/>
      <c r="L131" s="209"/>
      <c r="M131" s="210"/>
      <c r="N131" s="211"/>
      <c r="O131" s="211"/>
      <c r="P131" s="211"/>
      <c r="Q131" s="211"/>
      <c r="R131" s="211"/>
      <c r="S131" s="211"/>
      <c r="T131" s="212"/>
      <c r="AT131" s="213" t="s">
        <v>161</v>
      </c>
      <c r="AU131" s="213" t="s">
        <v>82</v>
      </c>
      <c r="AV131" s="14" t="s">
        <v>80</v>
      </c>
      <c r="AW131" s="14" t="s">
        <v>33</v>
      </c>
      <c r="AX131" s="14" t="s">
        <v>72</v>
      </c>
      <c r="AY131" s="213" t="s">
        <v>145</v>
      </c>
    </row>
    <row r="132" spans="1:65" s="13" customFormat="1" ht="11.25">
      <c r="B132" s="192"/>
      <c r="C132" s="193"/>
      <c r="D132" s="194" t="s">
        <v>161</v>
      </c>
      <c r="E132" s="195" t="s">
        <v>19</v>
      </c>
      <c r="F132" s="196" t="s">
        <v>1997</v>
      </c>
      <c r="G132" s="193"/>
      <c r="H132" s="197">
        <v>41.328000000000003</v>
      </c>
      <c r="I132" s="198"/>
      <c r="J132" s="193"/>
      <c r="K132" s="193"/>
      <c r="L132" s="199"/>
      <c r="M132" s="200"/>
      <c r="N132" s="201"/>
      <c r="O132" s="201"/>
      <c r="P132" s="201"/>
      <c r="Q132" s="201"/>
      <c r="R132" s="201"/>
      <c r="S132" s="201"/>
      <c r="T132" s="202"/>
      <c r="AT132" s="203" t="s">
        <v>161</v>
      </c>
      <c r="AU132" s="203" t="s">
        <v>82</v>
      </c>
      <c r="AV132" s="13" t="s">
        <v>82</v>
      </c>
      <c r="AW132" s="13" t="s">
        <v>33</v>
      </c>
      <c r="AX132" s="13" t="s">
        <v>80</v>
      </c>
      <c r="AY132" s="203" t="s">
        <v>145</v>
      </c>
    </row>
    <row r="133" spans="1:65" s="2" customFormat="1" ht="24.2" customHeight="1">
      <c r="A133" s="35"/>
      <c r="B133" s="36"/>
      <c r="C133" s="174" t="s">
        <v>238</v>
      </c>
      <c r="D133" s="174" t="s">
        <v>148</v>
      </c>
      <c r="E133" s="175" t="s">
        <v>272</v>
      </c>
      <c r="F133" s="176" t="s">
        <v>273</v>
      </c>
      <c r="G133" s="177" t="s">
        <v>251</v>
      </c>
      <c r="H133" s="178">
        <v>1.1479999999999999</v>
      </c>
      <c r="I133" s="179"/>
      <c r="J133" s="180">
        <f>ROUND(I133*H133,2)</f>
        <v>0</v>
      </c>
      <c r="K133" s="176" t="s">
        <v>157</v>
      </c>
      <c r="L133" s="40"/>
      <c r="M133" s="181" t="s">
        <v>19</v>
      </c>
      <c r="N133" s="182" t="s">
        <v>43</v>
      </c>
      <c r="O133" s="65"/>
      <c r="P133" s="183">
        <f>O133*H133</f>
        <v>0</v>
      </c>
      <c r="Q133" s="183">
        <v>0</v>
      </c>
      <c r="R133" s="183">
        <f>Q133*H133</f>
        <v>0</v>
      </c>
      <c r="S133" s="183">
        <v>0</v>
      </c>
      <c r="T133" s="18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5" t="s">
        <v>152</v>
      </c>
      <c r="AT133" s="185" t="s">
        <v>148</v>
      </c>
      <c r="AU133" s="185" t="s">
        <v>82</v>
      </c>
      <c r="AY133" s="18" t="s">
        <v>145</v>
      </c>
      <c r="BE133" s="186">
        <f>IF(N133="základní",J133,0)</f>
        <v>0</v>
      </c>
      <c r="BF133" s="186">
        <f>IF(N133="snížená",J133,0)</f>
        <v>0</v>
      </c>
      <c r="BG133" s="186">
        <f>IF(N133="zákl. přenesená",J133,0)</f>
        <v>0</v>
      </c>
      <c r="BH133" s="186">
        <f>IF(N133="sníž. přenesená",J133,0)</f>
        <v>0</v>
      </c>
      <c r="BI133" s="186">
        <f>IF(N133="nulová",J133,0)</f>
        <v>0</v>
      </c>
      <c r="BJ133" s="18" t="s">
        <v>80</v>
      </c>
      <c r="BK133" s="186">
        <f>ROUND(I133*H133,2)</f>
        <v>0</v>
      </c>
      <c r="BL133" s="18" t="s">
        <v>152</v>
      </c>
      <c r="BM133" s="185" t="s">
        <v>1998</v>
      </c>
    </row>
    <row r="134" spans="1:65" s="2" customFormat="1" ht="11.25">
      <c r="A134" s="35"/>
      <c r="B134" s="36"/>
      <c r="C134" s="37"/>
      <c r="D134" s="187" t="s">
        <v>159</v>
      </c>
      <c r="E134" s="37"/>
      <c r="F134" s="188" t="s">
        <v>275</v>
      </c>
      <c r="G134" s="37"/>
      <c r="H134" s="37"/>
      <c r="I134" s="189"/>
      <c r="J134" s="37"/>
      <c r="K134" s="37"/>
      <c r="L134" s="40"/>
      <c r="M134" s="190"/>
      <c r="N134" s="191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159</v>
      </c>
      <c r="AU134" s="18" t="s">
        <v>82</v>
      </c>
    </row>
    <row r="135" spans="1:65" s="12" customFormat="1" ht="25.9" customHeight="1">
      <c r="B135" s="158"/>
      <c r="C135" s="159"/>
      <c r="D135" s="160" t="s">
        <v>71</v>
      </c>
      <c r="E135" s="161" t="s">
        <v>277</v>
      </c>
      <c r="F135" s="161" t="s">
        <v>278</v>
      </c>
      <c r="G135" s="159"/>
      <c r="H135" s="159"/>
      <c r="I135" s="162"/>
      <c r="J135" s="163">
        <f>BK135</f>
        <v>0</v>
      </c>
      <c r="K135" s="159"/>
      <c r="L135" s="164"/>
      <c r="M135" s="165"/>
      <c r="N135" s="166"/>
      <c r="O135" s="166"/>
      <c r="P135" s="167">
        <f>P136+P155+P221+P229</f>
        <v>0</v>
      </c>
      <c r="Q135" s="166"/>
      <c r="R135" s="167">
        <f>R136+R155+R221+R229</f>
        <v>0.35085000000000005</v>
      </c>
      <c r="S135" s="166"/>
      <c r="T135" s="168">
        <f>T136+T155+T221+T229</f>
        <v>0.33838999999999997</v>
      </c>
      <c r="AR135" s="169" t="s">
        <v>82</v>
      </c>
      <c r="AT135" s="170" t="s">
        <v>71</v>
      </c>
      <c r="AU135" s="170" t="s">
        <v>72</v>
      </c>
      <c r="AY135" s="169" t="s">
        <v>145</v>
      </c>
      <c r="BK135" s="171">
        <f>BK136+BK155+BK221+BK229</f>
        <v>0</v>
      </c>
    </row>
    <row r="136" spans="1:65" s="12" customFormat="1" ht="22.9" customHeight="1">
      <c r="B136" s="158"/>
      <c r="C136" s="159"/>
      <c r="D136" s="160" t="s">
        <v>71</v>
      </c>
      <c r="E136" s="172" t="s">
        <v>1999</v>
      </c>
      <c r="F136" s="172" t="s">
        <v>2000</v>
      </c>
      <c r="G136" s="159"/>
      <c r="H136" s="159"/>
      <c r="I136" s="162"/>
      <c r="J136" s="173">
        <f>BK136</f>
        <v>0</v>
      </c>
      <c r="K136" s="159"/>
      <c r="L136" s="164"/>
      <c r="M136" s="165"/>
      <c r="N136" s="166"/>
      <c r="O136" s="166"/>
      <c r="P136" s="167">
        <f>SUM(P137:P154)</f>
        <v>0</v>
      </c>
      <c r="Q136" s="166"/>
      <c r="R136" s="167">
        <f>SUM(R137:R154)</f>
        <v>6.5930000000000002E-2</v>
      </c>
      <c r="S136" s="166"/>
      <c r="T136" s="168">
        <f>SUM(T137:T154)</f>
        <v>0</v>
      </c>
      <c r="AR136" s="169" t="s">
        <v>82</v>
      </c>
      <c r="AT136" s="170" t="s">
        <v>71</v>
      </c>
      <c r="AU136" s="170" t="s">
        <v>80</v>
      </c>
      <c r="AY136" s="169" t="s">
        <v>145</v>
      </c>
      <c r="BK136" s="171">
        <f>SUM(BK137:BK154)</f>
        <v>0</v>
      </c>
    </row>
    <row r="137" spans="1:65" s="2" customFormat="1" ht="16.5" customHeight="1">
      <c r="A137" s="35"/>
      <c r="B137" s="36"/>
      <c r="C137" s="174" t="s">
        <v>248</v>
      </c>
      <c r="D137" s="174" t="s">
        <v>148</v>
      </c>
      <c r="E137" s="175" t="s">
        <v>2001</v>
      </c>
      <c r="F137" s="176" t="s">
        <v>2002</v>
      </c>
      <c r="G137" s="177" t="s">
        <v>233</v>
      </c>
      <c r="H137" s="178">
        <v>20</v>
      </c>
      <c r="I137" s="179"/>
      <c r="J137" s="180">
        <f>ROUND(I137*H137,2)</f>
        <v>0</v>
      </c>
      <c r="K137" s="176" t="s">
        <v>157</v>
      </c>
      <c r="L137" s="40"/>
      <c r="M137" s="181" t="s">
        <v>19</v>
      </c>
      <c r="N137" s="182" t="s">
        <v>43</v>
      </c>
      <c r="O137" s="65"/>
      <c r="P137" s="183">
        <f>O137*H137</f>
        <v>0</v>
      </c>
      <c r="Q137" s="183">
        <v>1.42E-3</v>
      </c>
      <c r="R137" s="183">
        <f>Q137*H137</f>
        <v>2.8400000000000002E-2</v>
      </c>
      <c r="S137" s="183">
        <v>0</v>
      </c>
      <c r="T137" s="18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5" t="s">
        <v>265</v>
      </c>
      <c r="AT137" s="185" t="s">
        <v>148</v>
      </c>
      <c r="AU137" s="185" t="s">
        <v>82</v>
      </c>
      <c r="AY137" s="18" t="s">
        <v>145</v>
      </c>
      <c r="BE137" s="186">
        <f>IF(N137="základní",J137,0)</f>
        <v>0</v>
      </c>
      <c r="BF137" s="186">
        <f>IF(N137="snížená",J137,0)</f>
        <v>0</v>
      </c>
      <c r="BG137" s="186">
        <f>IF(N137="zákl. přenesená",J137,0)</f>
        <v>0</v>
      </c>
      <c r="BH137" s="186">
        <f>IF(N137="sníž. přenesená",J137,0)</f>
        <v>0</v>
      </c>
      <c r="BI137" s="186">
        <f>IF(N137="nulová",J137,0)</f>
        <v>0</v>
      </c>
      <c r="BJ137" s="18" t="s">
        <v>80</v>
      </c>
      <c r="BK137" s="186">
        <f>ROUND(I137*H137,2)</f>
        <v>0</v>
      </c>
      <c r="BL137" s="18" t="s">
        <v>265</v>
      </c>
      <c r="BM137" s="185" t="s">
        <v>2003</v>
      </c>
    </row>
    <row r="138" spans="1:65" s="2" customFormat="1" ht="11.25">
      <c r="A138" s="35"/>
      <c r="B138" s="36"/>
      <c r="C138" s="37"/>
      <c r="D138" s="187" t="s">
        <v>159</v>
      </c>
      <c r="E138" s="37"/>
      <c r="F138" s="188" t="s">
        <v>2004</v>
      </c>
      <c r="G138" s="37"/>
      <c r="H138" s="37"/>
      <c r="I138" s="189"/>
      <c r="J138" s="37"/>
      <c r="K138" s="37"/>
      <c r="L138" s="40"/>
      <c r="M138" s="190"/>
      <c r="N138" s="191"/>
      <c r="O138" s="65"/>
      <c r="P138" s="65"/>
      <c r="Q138" s="65"/>
      <c r="R138" s="65"/>
      <c r="S138" s="65"/>
      <c r="T138" s="66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159</v>
      </c>
      <c r="AU138" s="18" t="s">
        <v>82</v>
      </c>
    </row>
    <row r="139" spans="1:65" s="2" customFormat="1" ht="16.5" customHeight="1">
      <c r="A139" s="35"/>
      <c r="B139" s="36"/>
      <c r="C139" s="174" t="s">
        <v>254</v>
      </c>
      <c r="D139" s="174" t="s">
        <v>148</v>
      </c>
      <c r="E139" s="175" t="s">
        <v>2005</v>
      </c>
      <c r="F139" s="176" t="s">
        <v>2006</v>
      </c>
      <c r="G139" s="177" t="s">
        <v>233</v>
      </c>
      <c r="H139" s="178">
        <v>3</v>
      </c>
      <c r="I139" s="179"/>
      <c r="J139" s="180">
        <f>ROUND(I139*H139,2)</f>
        <v>0</v>
      </c>
      <c r="K139" s="176" t="s">
        <v>157</v>
      </c>
      <c r="L139" s="40"/>
      <c r="M139" s="181" t="s">
        <v>19</v>
      </c>
      <c r="N139" s="182" t="s">
        <v>43</v>
      </c>
      <c r="O139" s="65"/>
      <c r="P139" s="183">
        <f>O139*H139</f>
        <v>0</v>
      </c>
      <c r="Q139" s="183">
        <v>5.9000000000000003E-4</v>
      </c>
      <c r="R139" s="183">
        <f>Q139*H139</f>
        <v>1.7700000000000001E-3</v>
      </c>
      <c r="S139" s="183">
        <v>0</v>
      </c>
      <c r="T139" s="18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5" t="s">
        <v>265</v>
      </c>
      <c r="AT139" s="185" t="s">
        <v>148</v>
      </c>
      <c r="AU139" s="185" t="s">
        <v>82</v>
      </c>
      <c r="AY139" s="18" t="s">
        <v>145</v>
      </c>
      <c r="BE139" s="186">
        <f>IF(N139="základní",J139,0)</f>
        <v>0</v>
      </c>
      <c r="BF139" s="186">
        <f>IF(N139="snížená",J139,0)</f>
        <v>0</v>
      </c>
      <c r="BG139" s="186">
        <f>IF(N139="zákl. přenesená",J139,0)</f>
        <v>0</v>
      </c>
      <c r="BH139" s="186">
        <f>IF(N139="sníž. přenesená",J139,0)</f>
        <v>0</v>
      </c>
      <c r="BI139" s="186">
        <f>IF(N139="nulová",J139,0)</f>
        <v>0</v>
      </c>
      <c r="BJ139" s="18" t="s">
        <v>80</v>
      </c>
      <c r="BK139" s="186">
        <f>ROUND(I139*H139,2)</f>
        <v>0</v>
      </c>
      <c r="BL139" s="18" t="s">
        <v>265</v>
      </c>
      <c r="BM139" s="185" t="s">
        <v>2007</v>
      </c>
    </row>
    <row r="140" spans="1:65" s="2" customFormat="1" ht="11.25">
      <c r="A140" s="35"/>
      <c r="B140" s="36"/>
      <c r="C140" s="37"/>
      <c r="D140" s="187" t="s">
        <v>159</v>
      </c>
      <c r="E140" s="37"/>
      <c r="F140" s="188" t="s">
        <v>2008</v>
      </c>
      <c r="G140" s="37"/>
      <c r="H140" s="37"/>
      <c r="I140" s="189"/>
      <c r="J140" s="37"/>
      <c r="K140" s="37"/>
      <c r="L140" s="40"/>
      <c r="M140" s="190"/>
      <c r="N140" s="191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159</v>
      </c>
      <c r="AU140" s="18" t="s">
        <v>82</v>
      </c>
    </row>
    <row r="141" spans="1:65" s="2" customFormat="1" ht="16.5" customHeight="1">
      <c r="A141" s="35"/>
      <c r="B141" s="36"/>
      <c r="C141" s="174" t="s">
        <v>8</v>
      </c>
      <c r="D141" s="174" t="s">
        <v>148</v>
      </c>
      <c r="E141" s="175" t="s">
        <v>2009</v>
      </c>
      <c r="F141" s="176" t="s">
        <v>2010</v>
      </c>
      <c r="G141" s="177" t="s">
        <v>233</v>
      </c>
      <c r="H141" s="178">
        <v>50</v>
      </c>
      <c r="I141" s="179"/>
      <c r="J141" s="180">
        <f>ROUND(I141*H141,2)</f>
        <v>0</v>
      </c>
      <c r="K141" s="176" t="s">
        <v>157</v>
      </c>
      <c r="L141" s="40"/>
      <c r="M141" s="181" t="s">
        <v>19</v>
      </c>
      <c r="N141" s="182" t="s">
        <v>43</v>
      </c>
      <c r="O141" s="65"/>
      <c r="P141" s="183">
        <f>O141*H141</f>
        <v>0</v>
      </c>
      <c r="Q141" s="183">
        <v>4.0999999999999999E-4</v>
      </c>
      <c r="R141" s="183">
        <f>Q141*H141</f>
        <v>2.0500000000000001E-2</v>
      </c>
      <c r="S141" s="183">
        <v>0</v>
      </c>
      <c r="T141" s="18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5" t="s">
        <v>265</v>
      </c>
      <c r="AT141" s="185" t="s">
        <v>148</v>
      </c>
      <c r="AU141" s="185" t="s">
        <v>82</v>
      </c>
      <c r="AY141" s="18" t="s">
        <v>145</v>
      </c>
      <c r="BE141" s="186">
        <f>IF(N141="základní",J141,0)</f>
        <v>0</v>
      </c>
      <c r="BF141" s="186">
        <f>IF(N141="snížená",J141,0)</f>
        <v>0</v>
      </c>
      <c r="BG141" s="186">
        <f>IF(N141="zákl. přenesená",J141,0)</f>
        <v>0</v>
      </c>
      <c r="BH141" s="186">
        <f>IF(N141="sníž. přenesená",J141,0)</f>
        <v>0</v>
      </c>
      <c r="BI141" s="186">
        <f>IF(N141="nulová",J141,0)</f>
        <v>0</v>
      </c>
      <c r="BJ141" s="18" t="s">
        <v>80</v>
      </c>
      <c r="BK141" s="186">
        <f>ROUND(I141*H141,2)</f>
        <v>0</v>
      </c>
      <c r="BL141" s="18" t="s">
        <v>265</v>
      </c>
      <c r="BM141" s="185" t="s">
        <v>2011</v>
      </c>
    </row>
    <row r="142" spans="1:65" s="2" customFormat="1" ht="11.25">
      <c r="A142" s="35"/>
      <c r="B142" s="36"/>
      <c r="C142" s="37"/>
      <c r="D142" s="187" t="s">
        <v>159</v>
      </c>
      <c r="E142" s="37"/>
      <c r="F142" s="188" t="s">
        <v>2012</v>
      </c>
      <c r="G142" s="37"/>
      <c r="H142" s="37"/>
      <c r="I142" s="189"/>
      <c r="J142" s="37"/>
      <c r="K142" s="37"/>
      <c r="L142" s="40"/>
      <c r="M142" s="190"/>
      <c r="N142" s="191"/>
      <c r="O142" s="65"/>
      <c r="P142" s="65"/>
      <c r="Q142" s="65"/>
      <c r="R142" s="65"/>
      <c r="S142" s="65"/>
      <c r="T142" s="66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159</v>
      </c>
      <c r="AU142" s="18" t="s">
        <v>82</v>
      </c>
    </row>
    <row r="143" spans="1:65" s="13" customFormat="1" ht="11.25">
      <c r="B143" s="192"/>
      <c r="C143" s="193"/>
      <c r="D143" s="194" t="s">
        <v>161</v>
      </c>
      <c r="E143" s="195" t="s">
        <v>19</v>
      </c>
      <c r="F143" s="196" t="s">
        <v>2013</v>
      </c>
      <c r="G143" s="193"/>
      <c r="H143" s="197">
        <v>50</v>
      </c>
      <c r="I143" s="198"/>
      <c r="J143" s="193"/>
      <c r="K143" s="193"/>
      <c r="L143" s="199"/>
      <c r="M143" s="200"/>
      <c r="N143" s="201"/>
      <c r="O143" s="201"/>
      <c r="P143" s="201"/>
      <c r="Q143" s="201"/>
      <c r="R143" s="201"/>
      <c r="S143" s="201"/>
      <c r="T143" s="202"/>
      <c r="AT143" s="203" t="s">
        <v>161</v>
      </c>
      <c r="AU143" s="203" t="s">
        <v>82</v>
      </c>
      <c r="AV143" s="13" t="s">
        <v>82</v>
      </c>
      <c r="AW143" s="13" t="s">
        <v>33</v>
      </c>
      <c r="AX143" s="13" t="s">
        <v>80</v>
      </c>
      <c r="AY143" s="203" t="s">
        <v>145</v>
      </c>
    </row>
    <row r="144" spans="1:65" s="2" customFormat="1" ht="16.5" customHeight="1">
      <c r="A144" s="35"/>
      <c r="B144" s="36"/>
      <c r="C144" s="174" t="s">
        <v>265</v>
      </c>
      <c r="D144" s="174" t="s">
        <v>148</v>
      </c>
      <c r="E144" s="175" t="s">
        <v>2014</v>
      </c>
      <c r="F144" s="176" t="s">
        <v>2015</v>
      </c>
      <c r="G144" s="177" t="s">
        <v>233</v>
      </c>
      <c r="H144" s="178">
        <v>10</v>
      </c>
      <c r="I144" s="179"/>
      <c r="J144" s="180">
        <f>ROUND(I144*H144,2)</f>
        <v>0</v>
      </c>
      <c r="K144" s="176" t="s">
        <v>157</v>
      </c>
      <c r="L144" s="40"/>
      <c r="M144" s="181" t="s">
        <v>19</v>
      </c>
      <c r="N144" s="182" t="s">
        <v>43</v>
      </c>
      <c r="O144" s="65"/>
      <c r="P144" s="183">
        <f>O144*H144</f>
        <v>0</v>
      </c>
      <c r="Q144" s="183">
        <v>4.8000000000000001E-4</v>
      </c>
      <c r="R144" s="183">
        <f>Q144*H144</f>
        <v>4.8000000000000004E-3</v>
      </c>
      <c r="S144" s="183">
        <v>0</v>
      </c>
      <c r="T144" s="18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5" t="s">
        <v>265</v>
      </c>
      <c r="AT144" s="185" t="s">
        <v>148</v>
      </c>
      <c r="AU144" s="185" t="s">
        <v>82</v>
      </c>
      <c r="AY144" s="18" t="s">
        <v>145</v>
      </c>
      <c r="BE144" s="186">
        <f>IF(N144="základní",J144,0)</f>
        <v>0</v>
      </c>
      <c r="BF144" s="186">
        <f>IF(N144="snížená",J144,0)</f>
        <v>0</v>
      </c>
      <c r="BG144" s="186">
        <f>IF(N144="zákl. přenesená",J144,0)</f>
        <v>0</v>
      </c>
      <c r="BH144" s="186">
        <f>IF(N144="sníž. přenesená",J144,0)</f>
        <v>0</v>
      </c>
      <c r="BI144" s="186">
        <f>IF(N144="nulová",J144,0)</f>
        <v>0</v>
      </c>
      <c r="BJ144" s="18" t="s">
        <v>80</v>
      </c>
      <c r="BK144" s="186">
        <f>ROUND(I144*H144,2)</f>
        <v>0</v>
      </c>
      <c r="BL144" s="18" t="s">
        <v>265</v>
      </c>
      <c r="BM144" s="185" t="s">
        <v>2016</v>
      </c>
    </row>
    <row r="145" spans="1:65" s="2" customFormat="1" ht="11.25">
      <c r="A145" s="35"/>
      <c r="B145" s="36"/>
      <c r="C145" s="37"/>
      <c r="D145" s="187" t="s">
        <v>159</v>
      </c>
      <c r="E145" s="37"/>
      <c r="F145" s="188" t="s">
        <v>2017</v>
      </c>
      <c r="G145" s="37"/>
      <c r="H145" s="37"/>
      <c r="I145" s="189"/>
      <c r="J145" s="37"/>
      <c r="K145" s="37"/>
      <c r="L145" s="40"/>
      <c r="M145" s="190"/>
      <c r="N145" s="191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159</v>
      </c>
      <c r="AU145" s="18" t="s">
        <v>82</v>
      </c>
    </row>
    <row r="146" spans="1:65" s="2" customFormat="1" ht="16.5" customHeight="1">
      <c r="A146" s="35"/>
      <c r="B146" s="36"/>
      <c r="C146" s="174" t="s">
        <v>271</v>
      </c>
      <c r="D146" s="174" t="s">
        <v>148</v>
      </c>
      <c r="E146" s="175" t="s">
        <v>2018</v>
      </c>
      <c r="F146" s="176" t="s">
        <v>2019</v>
      </c>
      <c r="G146" s="177" t="s">
        <v>233</v>
      </c>
      <c r="H146" s="178">
        <v>10</v>
      </c>
      <c r="I146" s="179"/>
      <c r="J146" s="180">
        <f>ROUND(I146*H146,2)</f>
        <v>0</v>
      </c>
      <c r="K146" s="176" t="s">
        <v>157</v>
      </c>
      <c r="L146" s="40"/>
      <c r="M146" s="181" t="s">
        <v>19</v>
      </c>
      <c r="N146" s="182" t="s">
        <v>43</v>
      </c>
      <c r="O146" s="65"/>
      <c r="P146" s="183">
        <f>O146*H146</f>
        <v>0</v>
      </c>
      <c r="Q146" s="183">
        <v>7.1000000000000002E-4</v>
      </c>
      <c r="R146" s="183">
        <f>Q146*H146</f>
        <v>7.1000000000000004E-3</v>
      </c>
      <c r="S146" s="183">
        <v>0</v>
      </c>
      <c r="T146" s="18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5" t="s">
        <v>265</v>
      </c>
      <c r="AT146" s="185" t="s">
        <v>148</v>
      </c>
      <c r="AU146" s="185" t="s">
        <v>82</v>
      </c>
      <c r="AY146" s="18" t="s">
        <v>145</v>
      </c>
      <c r="BE146" s="186">
        <f>IF(N146="základní",J146,0)</f>
        <v>0</v>
      </c>
      <c r="BF146" s="186">
        <f>IF(N146="snížená",J146,0)</f>
        <v>0</v>
      </c>
      <c r="BG146" s="186">
        <f>IF(N146="zákl. přenesená",J146,0)</f>
        <v>0</v>
      </c>
      <c r="BH146" s="186">
        <f>IF(N146="sníž. přenesená",J146,0)</f>
        <v>0</v>
      </c>
      <c r="BI146" s="186">
        <f>IF(N146="nulová",J146,0)</f>
        <v>0</v>
      </c>
      <c r="BJ146" s="18" t="s">
        <v>80</v>
      </c>
      <c r="BK146" s="186">
        <f>ROUND(I146*H146,2)</f>
        <v>0</v>
      </c>
      <c r="BL146" s="18" t="s">
        <v>265</v>
      </c>
      <c r="BM146" s="185" t="s">
        <v>2020</v>
      </c>
    </row>
    <row r="147" spans="1:65" s="2" customFormat="1" ht="11.25">
      <c r="A147" s="35"/>
      <c r="B147" s="36"/>
      <c r="C147" s="37"/>
      <c r="D147" s="187" t="s">
        <v>159</v>
      </c>
      <c r="E147" s="37"/>
      <c r="F147" s="188" t="s">
        <v>2021</v>
      </c>
      <c r="G147" s="37"/>
      <c r="H147" s="37"/>
      <c r="I147" s="189"/>
      <c r="J147" s="37"/>
      <c r="K147" s="37"/>
      <c r="L147" s="40"/>
      <c r="M147" s="190"/>
      <c r="N147" s="191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159</v>
      </c>
      <c r="AU147" s="18" t="s">
        <v>82</v>
      </c>
    </row>
    <row r="148" spans="1:65" s="2" customFormat="1" ht="16.5" customHeight="1">
      <c r="A148" s="35"/>
      <c r="B148" s="36"/>
      <c r="C148" s="174" t="s">
        <v>281</v>
      </c>
      <c r="D148" s="174" t="s">
        <v>148</v>
      </c>
      <c r="E148" s="175" t="s">
        <v>2022</v>
      </c>
      <c r="F148" s="176" t="s">
        <v>2023</v>
      </c>
      <c r="G148" s="177" t="s">
        <v>233</v>
      </c>
      <c r="H148" s="178">
        <v>1.5</v>
      </c>
      <c r="I148" s="179"/>
      <c r="J148" s="180">
        <f>ROUND(I148*H148,2)</f>
        <v>0</v>
      </c>
      <c r="K148" s="176" t="s">
        <v>157</v>
      </c>
      <c r="L148" s="40"/>
      <c r="M148" s="181" t="s">
        <v>19</v>
      </c>
      <c r="N148" s="182" t="s">
        <v>43</v>
      </c>
      <c r="O148" s="65"/>
      <c r="P148" s="183">
        <f>O148*H148</f>
        <v>0</v>
      </c>
      <c r="Q148" s="183">
        <v>2.2399999999999998E-3</v>
      </c>
      <c r="R148" s="183">
        <f>Q148*H148</f>
        <v>3.3599999999999997E-3</v>
      </c>
      <c r="S148" s="183">
        <v>0</v>
      </c>
      <c r="T148" s="18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5" t="s">
        <v>265</v>
      </c>
      <c r="AT148" s="185" t="s">
        <v>148</v>
      </c>
      <c r="AU148" s="185" t="s">
        <v>82</v>
      </c>
      <c r="AY148" s="18" t="s">
        <v>145</v>
      </c>
      <c r="BE148" s="186">
        <f>IF(N148="základní",J148,0)</f>
        <v>0</v>
      </c>
      <c r="BF148" s="186">
        <f>IF(N148="snížená",J148,0)</f>
        <v>0</v>
      </c>
      <c r="BG148" s="186">
        <f>IF(N148="zákl. přenesená",J148,0)</f>
        <v>0</v>
      </c>
      <c r="BH148" s="186">
        <f>IF(N148="sníž. přenesená",J148,0)</f>
        <v>0</v>
      </c>
      <c r="BI148" s="186">
        <f>IF(N148="nulová",J148,0)</f>
        <v>0</v>
      </c>
      <c r="BJ148" s="18" t="s">
        <v>80</v>
      </c>
      <c r="BK148" s="186">
        <f>ROUND(I148*H148,2)</f>
        <v>0</v>
      </c>
      <c r="BL148" s="18" t="s">
        <v>265</v>
      </c>
      <c r="BM148" s="185" t="s">
        <v>2024</v>
      </c>
    </row>
    <row r="149" spans="1:65" s="2" customFormat="1" ht="11.25">
      <c r="A149" s="35"/>
      <c r="B149" s="36"/>
      <c r="C149" s="37"/>
      <c r="D149" s="187" t="s">
        <v>159</v>
      </c>
      <c r="E149" s="37"/>
      <c r="F149" s="188" t="s">
        <v>2025</v>
      </c>
      <c r="G149" s="37"/>
      <c r="H149" s="37"/>
      <c r="I149" s="189"/>
      <c r="J149" s="37"/>
      <c r="K149" s="37"/>
      <c r="L149" s="40"/>
      <c r="M149" s="190"/>
      <c r="N149" s="191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159</v>
      </c>
      <c r="AU149" s="18" t="s">
        <v>82</v>
      </c>
    </row>
    <row r="150" spans="1:65" s="2" customFormat="1" ht="16.5" customHeight="1">
      <c r="A150" s="35"/>
      <c r="B150" s="36"/>
      <c r="C150" s="174" t="s">
        <v>292</v>
      </c>
      <c r="D150" s="174" t="s">
        <v>148</v>
      </c>
      <c r="E150" s="175" t="s">
        <v>2026</v>
      </c>
      <c r="F150" s="176" t="s">
        <v>2027</v>
      </c>
      <c r="G150" s="177" t="s">
        <v>233</v>
      </c>
      <c r="H150" s="178">
        <v>94.5</v>
      </c>
      <c r="I150" s="179"/>
      <c r="J150" s="180">
        <f>ROUND(I150*H150,2)</f>
        <v>0</v>
      </c>
      <c r="K150" s="176" t="s">
        <v>157</v>
      </c>
      <c r="L150" s="40"/>
      <c r="M150" s="181" t="s">
        <v>19</v>
      </c>
      <c r="N150" s="182" t="s">
        <v>43</v>
      </c>
      <c r="O150" s="65"/>
      <c r="P150" s="183">
        <f>O150*H150</f>
        <v>0</v>
      </c>
      <c r="Q150" s="183">
        <v>0</v>
      </c>
      <c r="R150" s="183">
        <f>Q150*H150</f>
        <v>0</v>
      </c>
      <c r="S150" s="183">
        <v>0</v>
      </c>
      <c r="T150" s="18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5" t="s">
        <v>265</v>
      </c>
      <c r="AT150" s="185" t="s">
        <v>148</v>
      </c>
      <c r="AU150" s="185" t="s">
        <v>82</v>
      </c>
      <c r="AY150" s="18" t="s">
        <v>145</v>
      </c>
      <c r="BE150" s="186">
        <f>IF(N150="základní",J150,0)</f>
        <v>0</v>
      </c>
      <c r="BF150" s="186">
        <f>IF(N150="snížená",J150,0)</f>
        <v>0</v>
      </c>
      <c r="BG150" s="186">
        <f>IF(N150="zákl. přenesená",J150,0)</f>
        <v>0</v>
      </c>
      <c r="BH150" s="186">
        <f>IF(N150="sníž. přenesená",J150,0)</f>
        <v>0</v>
      </c>
      <c r="BI150" s="186">
        <f>IF(N150="nulová",J150,0)</f>
        <v>0</v>
      </c>
      <c r="BJ150" s="18" t="s">
        <v>80</v>
      </c>
      <c r="BK150" s="186">
        <f>ROUND(I150*H150,2)</f>
        <v>0</v>
      </c>
      <c r="BL150" s="18" t="s">
        <v>265</v>
      </c>
      <c r="BM150" s="185" t="s">
        <v>2028</v>
      </c>
    </row>
    <row r="151" spans="1:65" s="2" customFormat="1" ht="11.25">
      <c r="A151" s="35"/>
      <c r="B151" s="36"/>
      <c r="C151" s="37"/>
      <c r="D151" s="187" t="s">
        <v>159</v>
      </c>
      <c r="E151" s="37"/>
      <c r="F151" s="188" t="s">
        <v>2029</v>
      </c>
      <c r="G151" s="37"/>
      <c r="H151" s="37"/>
      <c r="I151" s="189"/>
      <c r="J151" s="37"/>
      <c r="K151" s="37"/>
      <c r="L151" s="40"/>
      <c r="M151" s="190"/>
      <c r="N151" s="191"/>
      <c r="O151" s="65"/>
      <c r="P151" s="65"/>
      <c r="Q151" s="65"/>
      <c r="R151" s="65"/>
      <c r="S151" s="65"/>
      <c r="T151" s="66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159</v>
      </c>
      <c r="AU151" s="18" t="s">
        <v>82</v>
      </c>
    </row>
    <row r="152" spans="1:65" s="13" customFormat="1" ht="11.25">
      <c r="B152" s="192"/>
      <c r="C152" s="193"/>
      <c r="D152" s="194" t="s">
        <v>161</v>
      </c>
      <c r="E152" s="195" t="s">
        <v>19</v>
      </c>
      <c r="F152" s="196" t="s">
        <v>2030</v>
      </c>
      <c r="G152" s="193"/>
      <c r="H152" s="197">
        <v>94.5</v>
      </c>
      <c r="I152" s="198"/>
      <c r="J152" s="193"/>
      <c r="K152" s="193"/>
      <c r="L152" s="199"/>
      <c r="M152" s="200"/>
      <c r="N152" s="201"/>
      <c r="O152" s="201"/>
      <c r="P152" s="201"/>
      <c r="Q152" s="201"/>
      <c r="R152" s="201"/>
      <c r="S152" s="201"/>
      <c r="T152" s="202"/>
      <c r="AT152" s="203" t="s">
        <v>161</v>
      </c>
      <c r="AU152" s="203" t="s">
        <v>82</v>
      </c>
      <c r="AV152" s="13" t="s">
        <v>82</v>
      </c>
      <c r="AW152" s="13" t="s">
        <v>33</v>
      </c>
      <c r="AX152" s="13" t="s">
        <v>80</v>
      </c>
      <c r="AY152" s="203" t="s">
        <v>145</v>
      </c>
    </row>
    <row r="153" spans="1:65" s="2" customFormat="1" ht="24.2" customHeight="1">
      <c r="A153" s="35"/>
      <c r="B153" s="36"/>
      <c r="C153" s="174" t="s">
        <v>299</v>
      </c>
      <c r="D153" s="174" t="s">
        <v>148</v>
      </c>
      <c r="E153" s="175" t="s">
        <v>2031</v>
      </c>
      <c r="F153" s="176" t="s">
        <v>2032</v>
      </c>
      <c r="G153" s="177" t="s">
        <v>802</v>
      </c>
      <c r="H153" s="238"/>
      <c r="I153" s="179"/>
      <c r="J153" s="180">
        <f>ROUND(I153*H153,2)</f>
        <v>0</v>
      </c>
      <c r="K153" s="176" t="s">
        <v>157</v>
      </c>
      <c r="L153" s="40"/>
      <c r="M153" s="181" t="s">
        <v>19</v>
      </c>
      <c r="N153" s="182" t="s">
        <v>43</v>
      </c>
      <c r="O153" s="65"/>
      <c r="P153" s="183">
        <f>O153*H153</f>
        <v>0</v>
      </c>
      <c r="Q153" s="183">
        <v>0</v>
      </c>
      <c r="R153" s="183">
        <f>Q153*H153</f>
        <v>0</v>
      </c>
      <c r="S153" s="183">
        <v>0</v>
      </c>
      <c r="T153" s="18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5" t="s">
        <v>265</v>
      </c>
      <c r="AT153" s="185" t="s">
        <v>148</v>
      </c>
      <c r="AU153" s="185" t="s">
        <v>82</v>
      </c>
      <c r="AY153" s="18" t="s">
        <v>145</v>
      </c>
      <c r="BE153" s="186">
        <f>IF(N153="základní",J153,0)</f>
        <v>0</v>
      </c>
      <c r="BF153" s="186">
        <f>IF(N153="snížená",J153,0)</f>
        <v>0</v>
      </c>
      <c r="BG153" s="186">
        <f>IF(N153="zákl. přenesená",J153,0)</f>
        <v>0</v>
      </c>
      <c r="BH153" s="186">
        <f>IF(N153="sníž. přenesená",J153,0)</f>
        <v>0</v>
      </c>
      <c r="BI153" s="186">
        <f>IF(N153="nulová",J153,0)</f>
        <v>0</v>
      </c>
      <c r="BJ153" s="18" t="s">
        <v>80</v>
      </c>
      <c r="BK153" s="186">
        <f>ROUND(I153*H153,2)</f>
        <v>0</v>
      </c>
      <c r="BL153" s="18" t="s">
        <v>265</v>
      </c>
      <c r="BM153" s="185" t="s">
        <v>2033</v>
      </c>
    </row>
    <row r="154" spans="1:65" s="2" customFormat="1" ht="11.25">
      <c r="A154" s="35"/>
      <c r="B154" s="36"/>
      <c r="C154" s="37"/>
      <c r="D154" s="187" t="s">
        <v>159</v>
      </c>
      <c r="E154" s="37"/>
      <c r="F154" s="188" t="s">
        <v>2034</v>
      </c>
      <c r="G154" s="37"/>
      <c r="H154" s="37"/>
      <c r="I154" s="189"/>
      <c r="J154" s="37"/>
      <c r="K154" s="37"/>
      <c r="L154" s="40"/>
      <c r="M154" s="190"/>
      <c r="N154" s="191"/>
      <c r="O154" s="65"/>
      <c r="P154" s="65"/>
      <c r="Q154" s="65"/>
      <c r="R154" s="65"/>
      <c r="S154" s="65"/>
      <c r="T154" s="66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159</v>
      </c>
      <c r="AU154" s="18" t="s">
        <v>82</v>
      </c>
    </row>
    <row r="155" spans="1:65" s="12" customFormat="1" ht="22.9" customHeight="1">
      <c r="B155" s="158"/>
      <c r="C155" s="159"/>
      <c r="D155" s="160" t="s">
        <v>71</v>
      </c>
      <c r="E155" s="172" t="s">
        <v>2035</v>
      </c>
      <c r="F155" s="172" t="s">
        <v>2036</v>
      </c>
      <c r="G155" s="159"/>
      <c r="H155" s="159"/>
      <c r="I155" s="162"/>
      <c r="J155" s="173">
        <f>BK155</f>
        <v>0</v>
      </c>
      <c r="K155" s="159"/>
      <c r="L155" s="164"/>
      <c r="M155" s="165"/>
      <c r="N155" s="166"/>
      <c r="O155" s="166"/>
      <c r="P155" s="167">
        <f>SUM(P156:P220)</f>
        <v>0</v>
      </c>
      <c r="Q155" s="166"/>
      <c r="R155" s="167">
        <f>SUM(R156:R220)</f>
        <v>0.22384000000000001</v>
      </c>
      <c r="S155" s="166"/>
      <c r="T155" s="168">
        <f>SUM(T156:T220)</f>
        <v>0.33838999999999997</v>
      </c>
      <c r="AR155" s="169" t="s">
        <v>82</v>
      </c>
      <c r="AT155" s="170" t="s">
        <v>71</v>
      </c>
      <c r="AU155" s="170" t="s">
        <v>80</v>
      </c>
      <c r="AY155" s="169" t="s">
        <v>145</v>
      </c>
      <c r="BK155" s="171">
        <f>SUM(BK156:BK220)</f>
        <v>0</v>
      </c>
    </row>
    <row r="156" spans="1:65" s="2" customFormat="1" ht="16.5" customHeight="1">
      <c r="A156" s="35"/>
      <c r="B156" s="36"/>
      <c r="C156" s="174" t="s">
        <v>7</v>
      </c>
      <c r="D156" s="174" t="s">
        <v>148</v>
      </c>
      <c r="E156" s="175" t="s">
        <v>2037</v>
      </c>
      <c r="F156" s="176" t="s">
        <v>2038</v>
      </c>
      <c r="G156" s="177" t="s">
        <v>816</v>
      </c>
      <c r="H156" s="178">
        <v>5</v>
      </c>
      <c r="I156" s="179"/>
      <c r="J156" s="180">
        <f>ROUND(I156*H156,2)</f>
        <v>0</v>
      </c>
      <c r="K156" s="176" t="s">
        <v>157</v>
      </c>
      <c r="L156" s="40"/>
      <c r="M156" s="181" t="s">
        <v>19</v>
      </c>
      <c r="N156" s="182" t="s">
        <v>43</v>
      </c>
      <c r="O156" s="65"/>
      <c r="P156" s="183">
        <f>O156*H156</f>
        <v>0</v>
      </c>
      <c r="Q156" s="183">
        <v>0</v>
      </c>
      <c r="R156" s="183">
        <f>Q156*H156</f>
        <v>0</v>
      </c>
      <c r="S156" s="183">
        <v>1.933E-2</v>
      </c>
      <c r="T156" s="184">
        <f>S156*H156</f>
        <v>9.665E-2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5" t="s">
        <v>265</v>
      </c>
      <c r="AT156" s="185" t="s">
        <v>148</v>
      </c>
      <c r="AU156" s="185" t="s">
        <v>82</v>
      </c>
      <c r="AY156" s="18" t="s">
        <v>145</v>
      </c>
      <c r="BE156" s="186">
        <f>IF(N156="základní",J156,0)</f>
        <v>0</v>
      </c>
      <c r="BF156" s="186">
        <f>IF(N156="snížená",J156,0)</f>
        <v>0</v>
      </c>
      <c r="BG156" s="186">
        <f>IF(N156="zákl. přenesená",J156,0)</f>
        <v>0</v>
      </c>
      <c r="BH156" s="186">
        <f>IF(N156="sníž. přenesená",J156,0)</f>
        <v>0</v>
      </c>
      <c r="BI156" s="186">
        <f>IF(N156="nulová",J156,0)</f>
        <v>0</v>
      </c>
      <c r="BJ156" s="18" t="s">
        <v>80</v>
      </c>
      <c r="BK156" s="186">
        <f>ROUND(I156*H156,2)</f>
        <v>0</v>
      </c>
      <c r="BL156" s="18" t="s">
        <v>265</v>
      </c>
      <c r="BM156" s="185" t="s">
        <v>2039</v>
      </c>
    </row>
    <row r="157" spans="1:65" s="2" customFormat="1" ht="11.25">
      <c r="A157" s="35"/>
      <c r="B157" s="36"/>
      <c r="C157" s="37"/>
      <c r="D157" s="187" t="s">
        <v>159</v>
      </c>
      <c r="E157" s="37"/>
      <c r="F157" s="188" t="s">
        <v>2040</v>
      </c>
      <c r="G157" s="37"/>
      <c r="H157" s="37"/>
      <c r="I157" s="189"/>
      <c r="J157" s="37"/>
      <c r="K157" s="37"/>
      <c r="L157" s="40"/>
      <c r="M157" s="190"/>
      <c r="N157" s="191"/>
      <c r="O157" s="65"/>
      <c r="P157" s="65"/>
      <c r="Q157" s="65"/>
      <c r="R157" s="65"/>
      <c r="S157" s="65"/>
      <c r="T157" s="66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159</v>
      </c>
      <c r="AU157" s="18" t="s">
        <v>82</v>
      </c>
    </row>
    <row r="158" spans="1:65" s="14" customFormat="1" ht="11.25">
      <c r="B158" s="204"/>
      <c r="C158" s="205"/>
      <c r="D158" s="194" t="s">
        <v>161</v>
      </c>
      <c r="E158" s="206" t="s">
        <v>19</v>
      </c>
      <c r="F158" s="207" t="s">
        <v>2041</v>
      </c>
      <c r="G158" s="205"/>
      <c r="H158" s="206" t="s">
        <v>19</v>
      </c>
      <c r="I158" s="208"/>
      <c r="J158" s="205"/>
      <c r="K158" s="205"/>
      <c r="L158" s="209"/>
      <c r="M158" s="210"/>
      <c r="N158" s="211"/>
      <c r="O158" s="211"/>
      <c r="P158" s="211"/>
      <c r="Q158" s="211"/>
      <c r="R158" s="211"/>
      <c r="S158" s="211"/>
      <c r="T158" s="212"/>
      <c r="AT158" s="213" t="s">
        <v>161</v>
      </c>
      <c r="AU158" s="213" t="s">
        <v>82</v>
      </c>
      <c r="AV158" s="14" t="s">
        <v>80</v>
      </c>
      <c r="AW158" s="14" t="s">
        <v>33</v>
      </c>
      <c r="AX158" s="14" t="s">
        <v>72</v>
      </c>
      <c r="AY158" s="213" t="s">
        <v>145</v>
      </c>
    </row>
    <row r="159" spans="1:65" s="13" customFormat="1" ht="11.25">
      <c r="B159" s="192"/>
      <c r="C159" s="193"/>
      <c r="D159" s="194" t="s">
        <v>161</v>
      </c>
      <c r="E159" s="195" t="s">
        <v>19</v>
      </c>
      <c r="F159" s="196" t="s">
        <v>184</v>
      </c>
      <c r="G159" s="193"/>
      <c r="H159" s="197">
        <v>5</v>
      </c>
      <c r="I159" s="198"/>
      <c r="J159" s="193"/>
      <c r="K159" s="193"/>
      <c r="L159" s="199"/>
      <c r="M159" s="200"/>
      <c r="N159" s="201"/>
      <c r="O159" s="201"/>
      <c r="P159" s="201"/>
      <c r="Q159" s="201"/>
      <c r="R159" s="201"/>
      <c r="S159" s="201"/>
      <c r="T159" s="202"/>
      <c r="AT159" s="203" t="s">
        <v>161</v>
      </c>
      <c r="AU159" s="203" t="s">
        <v>82</v>
      </c>
      <c r="AV159" s="13" t="s">
        <v>82</v>
      </c>
      <c r="AW159" s="13" t="s">
        <v>33</v>
      </c>
      <c r="AX159" s="13" t="s">
        <v>80</v>
      </c>
      <c r="AY159" s="203" t="s">
        <v>145</v>
      </c>
    </row>
    <row r="160" spans="1:65" s="2" customFormat="1" ht="16.5" customHeight="1">
      <c r="A160" s="35"/>
      <c r="B160" s="36"/>
      <c r="C160" s="174" t="s">
        <v>315</v>
      </c>
      <c r="D160" s="174" t="s">
        <v>148</v>
      </c>
      <c r="E160" s="175" t="s">
        <v>2042</v>
      </c>
      <c r="F160" s="176" t="s">
        <v>2043</v>
      </c>
      <c r="G160" s="177" t="s">
        <v>816</v>
      </c>
      <c r="H160" s="178">
        <v>3</v>
      </c>
      <c r="I160" s="179"/>
      <c r="J160" s="180">
        <f>ROUND(I160*H160,2)</f>
        <v>0</v>
      </c>
      <c r="K160" s="176" t="s">
        <v>157</v>
      </c>
      <c r="L160" s="40"/>
      <c r="M160" s="181" t="s">
        <v>19</v>
      </c>
      <c r="N160" s="182" t="s">
        <v>43</v>
      </c>
      <c r="O160" s="65"/>
      <c r="P160" s="183">
        <f>O160*H160</f>
        <v>0</v>
      </c>
      <c r="Q160" s="183">
        <v>3.7599999999999999E-3</v>
      </c>
      <c r="R160" s="183">
        <f>Q160*H160</f>
        <v>1.128E-2</v>
      </c>
      <c r="S160" s="183">
        <v>0</v>
      </c>
      <c r="T160" s="18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5" t="s">
        <v>265</v>
      </c>
      <c r="AT160" s="185" t="s">
        <v>148</v>
      </c>
      <c r="AU160" s="185" t="s">
        <v>82</v>
      </c>
      <c r="AY160" s="18" t="s">
        <v>145</v>
      </c>
      <c r="BE160" s="186">
        <f>IF(N160="základní",J160,0)</f>
        <v>0</v>
      </c>
      <c r="BF160" s="186">
        <f>IF(N160="snížená",J160,0)</f>
        <v>0</v>
      </c>
      <c r="BG160" s="186">
        <f>IF(N160="zákl. přenesená",J160,0)</f>
        <v>0</v>
      </c>
      <c r="BH160" s="186">
        <f>IF(N160="sníž. přenesená",J160,0)</f>
        <v>0</v>
      </c>
      <c r="BI160" s="186">
        <f>IF(N160="nulová",J160,0)</f>
        <v>0</v>
      </c>
      <c r="BJ160" s="18" t="s">
        <v>80</v>
      </c>
      <c r="BK160" s="186">
        <f>ROUND(I160*H160,2)</f>
        <v>0</v>
      </c>
      <c r="BL160" s="18" t="s">
        <v>265</v>
      </c>
      <c r="BM160" s="185" t="s">
        <v>2044</v>
      </c>
    </row>
    <row r="161" spans="1:65" s="2" customFormat="1" ht="11.25">
      <c r="A161" s="35"/>
      <c r="B161" s="36"/>
      <c r="C161" s="37"/>
      <c r="D161" s="187" t="s">
        <v>159</v>
      </c>
      <c r="E161" s="37"/>
      <c r="F161" s="188" t="s">
        <v>2045</v>
      </c>
      <c r="G161" s="37"/>
      <c r="H161" s="37"/>
      <c r="I161" s="189"/>
      <c r="J161" s="37"/>
      <c r="K161" s="37"/>
      <c r="L161" s="40"/>
      <c r="M161" s="190"/>
      <c r="N161" s="191"/>
      <c r="O161" s="65"/>
      <c r="P161" s="65"/>
      <c r="Q161" s="65"/>
      <c r="R161" s="65"/>
      <c r="S161" s="65"/>
      <c r="T161" s="66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159</v>
      </c>
      <c r="AU161" s="18" t="s">
        <v>82</v>
      </c>
    </row>
    <row r="162" spans="1:65" s="2" customFormat="1" ht="21.75" customHeight="1">
      <c r="A162" s="35"/>
      <c r="B162" s="36"/>
      <c r="C162" s="174" t="s">
        <v>323</v>
      </c>
      <c r="D162" s="174" t="s">
        <v>148</v>
      </c>
      <c r="E162" s="175" t="s">
        <v>2046</v>
      </c>
      <c r="F162" s="176" t="s">
        <v>2047</v>
      </c>
      <c r="G162" s="177" t="s">
        <v>816</v>
      </c>
      <c r="H162" s="178">
        <v>3</v>
      </c>
      <c r="I162" s="179"/>
      <c r="J162" s="180">
        <f>ROUND(I162*H162,2)</f>
        <v>0</v>
      </c>
      <c r="K162" s="176" t="s">
        <v>157</v>
      </c>
      <c r="L162" s="40"/>
      <c r="M162" s="181" t="s">
        <v>19</v>
      </c>
      <c r="N162" s="182" t="s">
        <v>43</v>
      </c>
      <c r="O162" s="65"/>
      <c r="P162" s="183">
        <f>O162*H162</f>
        <v>0</v>
      </c>
      <c r="Q162" s="183">
        <v>1.6969999999999999E-2</v>
      </c>
      <c r="R162" s="183">
        <f>Q162*H162</f>
        <v>5.0909999999999997E-2</v>
      </c>
      <c r="S162" s="183">
        <v>0</v>
      </c>
      <c r="T162" s="18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5" t="s">
        <v>265</v>
      </c>
      <c r="AT162" s="185" t="s">
        <v>148</v>
      </c>
      <c r="AU162" s="185" t="s">
        <v>82</v>
      </c>
      <c r="AY162" s="18" t="s">
        <v>145</v>
      </c>
      <c r="BE162" s="186">
        <f>IF(N162="základní",J162,0)</f>
        <v>0</v>
      </c>
      <c r="BF162" s="186">
        <f>IF(N162="snížená",J162,0)</f>
        <v>0</v>
      </c>
      <c r="BG162" s="186">
        <f>IF(N162="zákl. přenesená",J162,0)</f>
        <v>0</v>
      </c>
      <c r="BH162" s="186">
        <f>IF(N162="sníž. přenesená",J162,0)</f>
        <v>0</v>
      </c>
      <c r="BI162" s="186">
        <f>IF(N162="nulová",J162,0)</f>
        <v>0</v>
      </c>
      <c r="BJ162" s="18" t="s">
        <v>80</v>
      </c>
      <c r="BK162" s="186">
        <f>ROUND(I162*H162,2)</f>
        <v>0</v>
      </c>
      <c r="BL162" s="18" t="s">
        <v>265</v>
      </c>
      <c r="BM162" s="185" t="s">
        <v>2048</v>
      </c>
    </row>
    <row r="163" spans="1:65" s="2" customFormat="1" ht="11.25">
      <c r="A163" s="35"/>
      <c r="B163" s="36"/>
      <c r="C163" s="37"/>
      <c r="D163" s="187" t="s">
        <v>159</v>
      </c>
      <c r="E163" s="37"/>
      <c r="F163" s="188" t="s">
        <v>2049</v>
      </c>
      <c r="G163" s="37"/>
      <c r="H163" s="37"/>
      <c r="I163" s="189"/>
      <c r="J163" s="37"/>
      <c r="K163" s="37"/>
      <c r="L163" s="40"/>
      <c r="M163" s="190"/>
      <c r="N163" s="191"/>
      <c r="O163" s="65"/>
      <c r="P163" s="65"/>
      <c r="Q163" s="65"/>
      <c r="R163" s="65"/>
      <c r="S163" s="65"/>
      <c r="T163" s="66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159</v>
      </c>
      <c r="AU163" s="18" t="s">
        <v>82</v>
      </c>
    </row>
    <row r="164" spans="1:65" s="2" customFormat="1" ht="16.5" customHeight="1">
      <c r="A164" s="35"/>
      <c r="B164" s="36"/>
      <c r="C164" s="174" t="s">
        <v>330</v>
      </c>
      <c r="D164" s="174" t="s">
        <v>148</v>
      </c>
      <c r="E164" s="175" t="s">
        <v>2050</v>
      </c>
      <c r="F164" s="176" t="s">
        <v>2051</v>
      </c>
      <c r="G164" s="177" t="s">
        <v>816</v>
      </c>
      <c r="H164" s="178">
        <v>1</v>
      </c>
      <c r="I164" s="179"/>
      <c r="J164" s="180">
        <f>ROUND(I164*H164,2)</f>
        <v>0</v>
      </c>
      <c r="K164" s="176" t="s">
        <v>157</v>
      </c>
      <c r="L164" s="40"/>
      <c r="M164" s="181" t="s">
        <v>19</v>
      </c>
      <c r="N164" s="182" t="s">
        <v>43</v>
      </c>
      <c r="O164" s="65"/>
      <c r="P164" s="183">
        <f>O164*H164</f>
        <v>0</v>
      </c>
      <c r="Q164" s="183">
        <v>1.8079999999999999E-2</v>
      </c>
      <c r="R164" s="183">
        <f>Q164*H164</f>
        <v>1.8079999999999999E-2</v>
      </c>
      <c r="S164" s="183">
        <v>0</v>
      </c>
      <c r="T164" s="18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5" t="s">
        <v>265</v>
      </c>
      <c r="AT164" s="185" t="s">
        <v>148</v>
      </c>
      <c r="AU164" s="185" t="s">
        <v>82</v>
      </c>
      <c r="AY164" s="18" t="s">
        <v>145</v>
      </c>
      <c r="BE164" s="186">
        <f>IF(N164="základní",J164,0)</f>
        <v>0</v>
      </c>
      <c r="BF164" s="186">
        <f>IF(N164="snížená",J164,0)</f>
        <v>0</v>
      </c>
      <c r="BG164" s="186">
        <f>IF(N164="zákl. přenesená",J164,0)</f>
        <v>0</v>
      </c>
      <c r="BH164" s="186">
        <f>IF(N164="sníž. přenesená",J164,0)</f>
        <v>0</v>
      </c>
      <c r="BI164" s="186">
        <f>IF(N164="nulová",J164,0)</f>
        <v>0</v>
      </c>
      <c r="BJ164" s="18" t="s">
        <v>80</v>
      </c>
      <c r="BK164" s="186">
        <f>ROUND(I164*H164,2)</f>
        <v>0</v>
      </c>
      <c r="BL164" s="18" t="s">
        <v>265</v>
      </c>
      <c r="BM164" s="185" t="s">
        <v>2052</v>
      </c>
    </row>
    <row r="165" spans="1:65" s="2" customFormat="1" ht="11.25">
      <c r="A165" s="35"/>
      <c r="B165" s="36"/>
      <c r="C165" s="37"/>
      <c r="D165" s="187" t="s">
        <v>159</v>
      </c>
      <c r="E165" s="37"/>
      <c r="F165" s="188" t="s">
        <v>2053</v>
      </c>
      <c r="G165" s="37"/>
      <c r="H165" s="37"/>
      <c r="I165" s="189"/>
      <c r="J165" s="37"/>
      <c r="K165" s="37"/>
      <c r="L165" s="40"/>
      <c r="M165" s="190"/>
      <c r="N165" s="191"/>
      <c r="O165" s="65"/>
      <c r="P165" s="65"/>
      <c r="Q165" s="65"/>
      <c r="R165" s="65"/>
      <c r="S165" s="65"/>
      <c r="T165" s="66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159</v>
      </c>
      <c r="AU165" s="18" t="s">
        <v>82</v>
      </c>
    </row>
    <row r="166" spans="1:65" s="2" customFormat="1" ht="16.5" customHeight="1">
      <c r="A166" s="35"/>
      <c r="B166" s="36"/>
      <c r="C166" s="174" t="s">
        <v>336</v>
      </c>
      <c r="D166" s="174" t="s">
        <v>148</v>
      </c>
      <c r="E166" s="175" t="s">
        <v>2054</v>
      </c>
      <c r="F166" s="176" t="s">
        <v>2055</v>
      </c>
      <c r="G166" s="177" t="s">
        <v>816</v>
      </c>
      <c r="H166" s="178">
        <v>2</v>
      </c>
      <c r="I166" s="179"/>
      <c r="J166" s="180">
        <f>ROUND(I166*H166,2)</f>
        <v>0</v>
      </c>
      <c r="K166" s="176" t="s">
        <v>157</v>
      </c>
      <c r="L166" s="40"/>
      <c r="M166" s="181" t="s">
        <v>19</v>
      </c>
      <c r="N166" s="182" t="s">
        <v>43</v>
      </c>
      <c r="O166" s="65"/>
      <c r="P166" s="183">
        <f>O166*H166</f>
        <v>0</v>
      </c>
      <c r="Q166" s="183">
        <v>0</v>
      </c>
      <c r="R166" s="183">
        <f>Q166*H166</f>
        <v>0</v>
      </c>
      <c r="S166" s="183">
        <v>3.968E-2</v>
      </c>
      <c r="T166" s="184">
        <f>S166*H166</f>
        <v>7.936E-2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5" t="s">
        <v>265</v>
      </c>
      <c r="AT166" s="185" t="s">
        <v>148</v>
      </c>
      <c r="AU166" s="185" t="s">
        <v>82</v>
      </c>
      <c r="AY166" s="18" t="s">
        <v>145</v>
      </c>
      <c r="BE166" s="186">
        <f>IF(N166="základní",J166,0)</f>
        <v>0</v>
      </c>
      <c r="BF166" s="186">
        <f>IF(N166="snížená",J166,0)</f>
        <v>0</v>
      </c>
      <c r="BG166" s="186">
        <f>IF(N166="zákl. přenesená",J166,0)</f>
        <v>0</v>
      </c>
      <c r="BH166" s="186">
        <f>IF(N166="sníž. přenesená",J166,0)</f>
        <v>0</v>
      </c>
      <c r="BI166" s="186">
        <f>IF(N166="nulová",J166,0)</f>
        <v>0</v>
      </c>
      <c r="BJ166" s="18" t="s">
        <v>80</v>
      </c>
      <c r="BK166" s="186">
        <f>ROUND(I166*H166,2)</f>
        <v>0</v>
      </c>
      <c r="BL166" s="18" t="s">
        <v>265</v>
      </c>
      <c r="BM166" s="185" t="s">
        <v>2056</v>
      </c>
    </row>
    <row r="167" spans="1:65" s="2" customFormat="1" ht="11.25">
      <c r="A167" s="35"/>
      <c r="B167" s="36"/>
      <c r="C167" s="37"/>
      <c r="D167" s="187" t="s">
        <v>159</v>
      </c>
      <c r="E167" s="37"/>
      <c r="F167" s="188" t="s">
        <v>2057</v>
      </c>
      <c r="G167" s="37"/>
      <c r="H167" s="37"/>
      <c r="I167" s="189"/>
      <c r="J167" s="37"/>
      <c r="K167" s="37"/>
      <c r="L167" s="40"/>
      <c r="M167" s="190"/>
      <c r="N167" s="191"/>
      <c r="O167" s="65"/>
      <c r="P167" s="65"/>
      <c r="Q167" s="65"/>
      <c r="R167" s="65"/>
      <c r="S167" s="65"/>
      <c r="T167" s="66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159</v>
      </c>
      <c r="AU167" s="18" t="s">
        <v>82</v>
      </c>
    </row>
    <row r="168" spans="1:65" s="14" customFormat="1" ht="11.25">
      <c r="B168" s="204"/>
      <c r="C168" s="205"/>
      <c r="D168" s="194" t="s">
        <v>161</v>
      </c>
      <c r="E168" s="206" t="s">
        <v>19</v>
      </c>
      <c r="F168" s="207" t="s">
        <v>2041</v>
      </c>
      <c r="G168" s="205"/>
      <c r="H168" s="206" t="s">
        <v>19</v>
      </c>
      <c r="I168" s="208"/>
      <c r="J168" s="205"/>
      <c r="K168" s="205"/>
      <c r="L168" s="209"/>
      <c r="M168" s="210"/>
      <c r="N168" s="211"/>
      <c r="O168" s="211"/>
      <c r="P168" s="211"/>
      <c r="Q168" s="211"/>
      <c r="R168" s="211"/>
      <c r="S168" s="211"/>
      <c r="T168" s="212"/>
      <c r="AT168" s="213" t="s">
        <v>161</v>
      </c>
      <c r="AU168" s="213" t="s">
        <v>82</v>
      </c>
      <c r="AV168" s="14" t="s">
        <v>80</v>
      </c>
      <c r="AW168" s="14" t="s">
        <v>33</v>
      </c>
      <c r="AX168" s="14" t="s">
        <v>72</v>
      </c>
      <c r="AY168" s="213" t="s">
        <v>145</v>
      </c>
    </row>
    <row r="169" spans="1:65" s="13" customFormat="1" ht="11.25">
      <c r="B169" s="192"/>
      <c r="C169" s="193"/>
      <c r="D169" s="194" t="s">
        <v>161</v>
      </c>
      <c r="E169" s="195" t="s">
        <v>19</v>
      </c>
      <c r="F169" s="196" t="s">
        <v>82</v>
      </c>
      <c r="G169" s="193"/>
      <c r="H169" s="197">
        <v>2</v>
      </c>
      <c r="I169" s="198"/>
      <c r="J169" s="193"/>
      <c r="K169" s="193"/>
      <c r="L169" s="199"/>
      <c r="M169" s="200"/>
      <c r="N169" s="201"/>
      <c r="O169" s="201"/>
      <c r="P169" s="201"/>
      <c r="Q169" s="201"/>
      <c r="R169" s="201"/>
      <c r="S169" s="201"/>
      <c r="T169" s="202"/>
      <c r="AT169" s="203" t="s">
        <v>161</v>
      </c>
      <c r="AU169" s="203" t="s">
        <v>82</v>
      </c>
      <c r="AV169" s="13" t="s">
        <v>82</v>
      </c>
      <c r="AW169" s="13" t="s">
        <v>33</v>
      </c>
      <c r="AX169" s="13" t="s">
        <v>80</v>
      </c>
      <c r="AY169" s="203" t="s">
        <v>145</v>
      </c>
    </row>
    <row r="170" spans="1:65" s="2" customFormat="1" ht="16.5" customHeight="1">
      <c r="A170" s="35"/>
      <c r="B170" s="36"/>
      <c r="C170" s="174" t="s">
        <v>345</v>
      </c>
      <c r="D170" s="174" t="s">
        <v>148</v>
      </c>
      <c r="E170" s="175" t="s">
        <v>2058</v>
      </c>
      <c r="F170" s="176" t="s">
        <v>2059</v>
      </c>
      <c r="G170" s="177" t="s">
        <v>816</v>
      </c>
      <c r="H170" s="178">
        <v>6</v>
      </c>
      <c r="I170" s="179"/>
      <c r="J170" s="180">
        <f>ROUND(I170*H170,2)</f>
        <v>0</v>
      </c>
      <c r="K170" s="176" t="s">
        <v>157</v>
      </c>
      <c r="L170" s="40"/>
      <c r="M170" s="181" t="s">
        <v>19</v>
      </c>
      <c r="N170" s="182" t="s">
        <v>43</v>
      </c>
      <c r="O170" s="65"/>
      <c r="P170" s="183">
        <f>O170*H170</f>
        <v>0</v>
      </c>
      <c r="Q170" s="183">
        <v>0</v>
      </c>
      <c r="R170" s="183">
        <f>Q170*H170</f>
        <v>0</v>
      </c>
      <c r="S170" s="183">
        <v>1.9460000000000002E-2</v>
      </c>
      <c r="T170" s="184">
        <f>S170*H170</f>
        <v>0.11676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5" t="s">
        <v>265</v>
      </c>
      <c r="AT170" s="185" t="s">
        <v>148</v>
      </c>
      <c r="AU170" s="185" t="s">
        <v>82</v>
      </c>
      <c r="AY170" s="18" t="s">
        <v>145</v>
      </c>
      <c r="BE170" s="186">
        <f>IF(N170="základní",J170,0)</f>
        <v>0</v>
      </c>
      <c r="BF170" s="186">
        <f>IF(N170="snížená",J170,0)</f>
        <v>0</v>
      </c>
      <c r="BG170" s="186">
        <f>IF(N170="zákl. přenesená",J170,0)</f>
        <v>0</v>
      </c>
      <c r="BH170" s="186">
        <f>IF(N170="sníž. přenesená",J170,0)</f>
        <v>0</v>
      </c>
      <c r="BI170" s="186">
        <f>IF(N170="nulová",J170,0)</f>
        <v>0</v>
      </c>
      <c r="BJ170" s="18" t="s">
        <v>80</v>
      </c>
      <c r="BK170" s="186">
        <f>ROUND(I170*H170,2)</f>
        <v>0</v>
      </c>
      <c r="BL170" s="18" t="s">
        <v>265</v>
      </c>
      <c r="BM170" s="185" t="s">
        <v>2060</v>
      </c>
    </row>
    <row r="171" spans="1:65" s="2" customFormat="1" ht="11.25">
      <c r="A171" s="35"/>
      <c r="B171" s="36"/>
      <c r="C171" s="37"/>
      <c r="D171" s="187" t="s">
        <v>159</v>
      </c>
      <c r="E171" s="37"/>
      <c r="F171" s="188" t="s">
        <v>2061</v>
      </c>
      <c r="G171" s="37"/>
      <c r="H171" s="37"/>
      <c r="I171" s="189"/>
      <c r="J171" s="37"/>
      <c r="K171" s="37"/>
      <c r="L171" s="40"/>
      <c r="M171" s="190"/>
      <c r="N171" s="191"/>
      <c r="O171" s="65"/>
      <c r="P171" s="65"/>
      <c r="Q171" s="65"/>
      <c r="R171" s="65"/>
      <c r="S171" s="65"/>
      <c r="T171" s="66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159</v>
      </c>
      <c r="AU171" s="18" t="s">
        <v>82</v>
      </c>
    </row>
    <row r="172" spans="1:65" s="14" customFormat="1" ht="11.25">
      <c r="B172" s="204"/>
      <c r="C172" s="205"/>
      <c r="D172" s="194" t="s">
        <v>161</v>
      </c>
      <c r="E172" s="206" t="s">
        <v>19</v>
      </c>
      <c r="F172" s="207" t="s">
        <v>2041</v>
      </c>
      <c r="G172" s="205"/>
      <c r="H172" s="206" t="s">
        <v>19</v>
      </c>
      <c r="I172" s="208"/>
      <c r="J172" s="205"/>
      <c r="K172" s="205"/>
      <c r="L172" s="209"/>
      <c r="M172" s="210"/>
      <c r="N172" s="211"/>
      <c r="O172" s="211"/>
      <c r="P172" s="211"/>
      <c r="Q172" s="211"/>
      <c r="R172" s="211"/>
      <c r="S172" s="211"/>
      <c r="T172" s="212"/>
      <c r="AT172" s="213" t="s">
        <v>161</v>
      </c>
      <c r="AU172" s="213" t="s">
        <v>82</v>
      </c>
      <c r="AV172" s="14" t="s">
        <v>80</v>
      </c>
      <c r="AW172" s="14" t="s">
        <v>33</v>
      </c>
      <c r="AX172" s="14" t="s">
        <v>72</v>
      </c>
      <c r="AY172" s="213" t="s">
        <v>145</v>
      </c>
    </row>
    <row r="173" spans="1:65" s="13" customFormat="1" ht="11.25">
      <c r="B173" s="192"/>
      <c r="C173" s="193"/>
      <c r="D173" s="194" t="s">
        <v>161</v>
      </c>
      <c r="E173" s="195" t="s">
        <v>19</v>
      </c>
      <c r="F173" s="196" t="s">
        <v>191</v>
      </c>
      <c r="G173" s="193"/>
      <c r="H173" s="197">
        <v>6</v>
      </c>
      <c r="I173" s="198"/>
      <c r="J173" s="193"/>
      <c r="K173" s="193"/>
      <c r="L173" s="199"/>
      <c r="M173" s="200"/>
      <c r="N173" s="201"/>
      <c r="O173" s="201"/>
      <c r="P173" s="201"/>
      <c r="Q173" s="201"/>
      <c r="R173" s="201"/>
      <c r="S173" s="201"/>
      <c r="T173" s="202"/>
      <c r="AT173" s="203" t="s">
        <v>161</v>
      </c>
      <c r="AU173" s="203" t="s">
        <v>82</v>
      </c>
      <c r="AV173" s="13" t="s">
        <v>82</v>
      </c>
      <c r="AW173" s="13" t="s">
        <v>33</v>
      </c>
      <c r="AX173" s="13" t="s">
        <v>80</v>
      </c>
      <c r="AY173" s="203" t="s">
        <v>145</v>
      </c>
    </row>
    <row r="174" spans="1:65" s="2" customFormat="1" ht="24.2" customHeight="1">
      <c r="A174" s="35"/>
      <c r="B174" s="36"/>
      <c r="C174" s="174" t="s">
        <v>351</v>
      </c>
      <c r="D174" s="174" t="s">
        <v>148</v>
      </c>
      <c r="E174" s="175" t="s">
        <v>2062</v>
      </c>
      <c r="F174" s="176" t="s">
        <v>2063</v>
      </c>
      <c r="G174" s="177" t="s">
        <v>816</v>
      </c>
      <c r="H174" s="178">
        <v>2</v>
      </c>
      <c r="I174" s="179"/>
      <c r="J174" s="180">
        <f>ROUND(I174*H174,2)</f>
        <v>0</v>
      </c>
      <c r="K174" s="176" t="s">
        <v>157</v>
      </c>
      <c r="L174" s="40"/>
      <c r="M174" s="181" t="s">
        <v>19</v>
      </c>
      <c r="N174" s="182" t="s">
        <v>43</v>
      </c>
      <c r="O174" s="65"/>
      <c r="P174" s="183">
        <f>O174*H174</f>
        <v>0</v>
      </c>
      <c r="Q174" s="183">
        <v>2.223E-2</v>
      </c>
      <c r="R174" s="183">
        <f>Q174*H174</f>
        <v>4.446E-2</v>
      </c>
      <c r="S174" s="183">
        <v>0</v>
      </c>
      <c r="T174" s="18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5" t="s">
        <v>265</v>
      </c>
      <c r="AT174" s="185" t="s">
        <v>148</v>
      </c>
      <c r="AU174" s="185" t="s">
        <v>82</v>
      </c>
      <c r="AY174" s="18" t="s">
        <v>145</v>
      </c>
      <c r="BE174" s="186">
        <f>IF(N174="základní",J174,0)</f>
        <v>0</v>
      </c>
      <c r="BF174" s="186">
        <f>IF(N174="snížená",J174,0)</f>
        <v>0</v>
      </c>
      <c r="BG174" s="186">
        <f>IF(N174="zákl. přenesená",J174,0)</f>
        <v>0</v>
      </c>
      <c r="BH174" s="186">
        <f>IF(N174="sníž. přenesená",J174,0)</f>
        <v>0</v>
      </c>
      <c r="BI174" s="186">
        <f>IF(N174="nulová",J174,0)</f>
        <v>0</v>
      </c>
      <c r="BJ174" s="18" t="s">
        <v>80</v>
      </c>
      <c r="BK174" s="186">
        <f>ROUND(I174*H174,2)</f>
        <v>0</v>
      </c>
      <c r="BL174" s="18" t="s">
        <v>265</v>
      </c>
      <c r="BM174" s="185" t="s">
        <v>2064</v>
      </c>
    </row>
    <row r="175" spans="1:65" s="2" customFormat="1" ht="11.25">
      <c r="A175" s="35"/>
      <c r="B175" s="36"/>
      <c r="C175" s="37"/>
      <c r="D175" s="187" t="s">
        <v>159</v>
      </c>
      <c r="E175" s="37"/>
      <c r="F175" s="188" t="s">
        <v>2065</v>
      </c>
      <c r="G175" s="37"/>
      <c r="H175" s="37"/>
      <c r="I175" s="189"/>
      <c r="J175" s="37"/>
      <c r="K175" s="37"/>
      <c r="L175" s="40"/>
      <c r="M175" s="190"/>
      <c r="N175" s="191"/>
      <c r="O175" s="65"/>
      <c r="P175" s="65"/>
      <c r="Q175" s="65"/>
      <c r="R175" s="65"/>
      <c r="S175" s="65"/>
      <c r="T175" s="66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159</v>
      </c>
      <c r="AU175" s="18" t="s">
        <v>82</v>
      </c>
    </row>
    <row r="176" spans="1:65" s="2" customFormat="1" ht="16.5" customHeight="1">
      <c r="A176" s="35"/>
      <c r="B176" s="36"/>
      <c r="C176" s="174" t="s">
        <v>360</v>
      </c>
      <c r="D176" s="174" t="s">
        <v>148</v>
      </c>
      <c r="E176" s="175" t="s">
        <v>2066</v>
      </c>
      <c r="F176" s="176" t="s">
        <v>2067</v>
      </c>
      <c r="G176" s="177" t="s">
        <v>816</v>
      </c>
      <c r="H176" s="178">
        <v>2</v>
      </c>
      <c r="I176" s="179"/>
      <c r="J176" s="180">
        <f>ROUND(I176*H176,2)</f>
        <v>0</v>
      </c>
      <c r="K176" s="176" t="s">
        <v>157</v>
      </c>
      <c r="L176" s="40"/>
      <c r="M176" s="181" t="s">
        <v>19</v>
      </c>
      <c r="N176" s="182" t="s">
        <v>43</v>
      </c>
      <c r="O176" s="65"/>
      <c r="P176" s="183">
        <f>O176*H176</f>
        <v>0</v>
      </c>
      <c r="Q176" s="183">
        <v>1.7000000000000001E-4</v>
      </c>
      <c r="R176" s="183">
        <f>Q176*H176</f>
        <v>3.4000000000000002E-4</v>
      </c>
      <c r="S176" s="183">
        <v>0</v>
      </c>
      <c r="T176" s="18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5" t="s">
        <v>265</v>
      </c>
      <c r="AT176" s="185" t="s">
        <v>148</v>
      </c>
      <c r="AU176" s="185" t="s">
        <v>82</v>
      </c>
      <c r="AY176" s="18" t="s">
        <v>145</v>
      </c>
      <c r="BE176" s="186">
        <f>IF(N176="základní",J176,0)</f>
        <v>0</v>
      </c>
      <c r="BF176" s="186">
        <f>IF(N176="snížená",J176,0)</f>
        <v>0</v>
      </c>
      <c r="BG176" s="186">
        <f>IF(N176="zákl. přenesená",J176,0)</f>
        <v>0</v>
      </c>
      <c r="BH176" s="186">
        <f>IF(N176="sníž. přenesená",J176,0)</f>
        <v>0</v>
      </c>
      <c r="BI176" s="186">
        <f>IF(N176="nulová",J176,0)</f>
        <v>0</v>
      </c>
      <c r="BJ176" s="18" t="s">
        <v>80</v>
      </c>
      <c r="BK176" s="186">
        <f>ROUND(I176*H176,2)</f>
        <v>0</v>
      </c>
      <c r="BL176" s="18" t="s">
        <v>265</v>
      </c>
      <c r="BM176" s="185" t="s">
        <v>2068</v>
      </c>
    </row>
    <row r="177" spans="1:65" s="2" customFormat="1" ht="11.25">
      <c r="A177" s="35"/>
      <c r="B177" s="36"/>
      <c r="C177" s="37"/>
      <c r="D177" s="187" t="s">
        <v>159</v>
      </c>
      <c r="E177" s="37"/>
      <c r="F177" s="188" t="s">
        <v>2069</v>
      </c>
      <c r="G177" s="37"/>
      <c r="H177" s="37"/>
      <c r="I177" s="189"/>
      <c r="J177" s="37"/>
      <c r="K177" s="37"/>
      <c r="L177" s="40"/>
      <c r="M177" s="190"/>
      <c r="N177" s="191"/>
      <c r="O177" s="65"/>
      <c r="P177" s="65"/>
      <c r="Q177" s="65"/>
      <c r="R177" s="65"/>
      <c r="S177" s="65"/>
      <c r="T177" s="66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159</v>
      </c>
      <c r="AU177" s="18" t="s">
        <v>82</v>
      </c>
    </row>
    <row r="178" spans="1:65" s="2" customFormat="1" ht="16.5" customHeight="1">
      <c r="A178" s="35"/>
      <c r="B178" s="36"/>
      <c r="C178" s="228" t="s">
        <v>531</v>
      </c>
      <c r="D178" s="228" t="s">
        <v>462</v>
      </c>
      <c r="E178" s="229" t="s">
        <v>2070</v>
      </c>
      <c r="F178" s="230" t="s">
        <v>2071</v>
      </c>
      <c r="G178" s="231" t="s">
        <v>226</v>
      </c>
      <c r="H178" s="232">
        <v>2</v>
      </c>
      <c r="I178" s="233"/>
      <c r="J178" s="234">
        <f>ROUND(I178*H178,2)</f>
        <v>0</v>
      </c>
      <c r="K178" s="230" t="s">
        <v>157</v>
      </c>
      <c r="L178" s="235"/>
      <c r="M178" s="236" t="s">
        <v>19</v>
      </c>
      <c r="N178" s="237" t="s">
        <v>43</v>
      </c>
      <c r="O178" s="65"/>
      <c r="P178" s="183">
        <f>O178*H178</f>
        <v>0</v>
      </c>
      <c r="Q178" s="183">
        <v>1.9E-2</v>
      </c>
      <c r="R178" s="183">
        <f>Q178*H178</f>
        <v>3.7999999999999999E-2</v>
      </c>
      <c r="S178" s="183">
        <v>0</v>
      </c>
      <c r="T178" s="18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5" t="s">
        <v>556</v>
      </c>
      <c r="AT178" s="185" t="s">
        <v>462</v>
      </c>
      <c r="AU178" s="185" t="s">
        <v>82</v>
      </c>
      <c r="AY178" s="18" t="s">
        <v>145</v>
      </c>
      <c r="BE178" s="186">
        <f>IF(N178="základní",J178,0)</f>
        <v>0</v>
      </c>
      <c r="BF178" s="186">
        <f>IF(N178="snížená",J178,0)</f>
        <v>0</v>
      </c>
      <c r="BG178" s="186">
        <f>IF(N178="zákl. přenesená",J178,0)</f>
        <v>0</v>
      </c>
      <c r="BH178" s="186">
        <f>IF(N178="sníž. přenesená",J178,0)</f>
        <v>0</v>
      </c>
      <c r="BI178" s="186">
        <f>IF(N178="nulová",J178,0)</f>
        <v>0</v>
      </c>
      <c r="BJ178" s="18" t="s">
        <v>80</v>
      </c>
      <c r="BK178" s="186">
        <f>ROUND(I178*H178,2)</f>
        <v>0</v>
      </c>
      <c r="BL178" s="18" t="s">
        <v>265</v>
      </c>
      <c r="BM178" s="185" t="s">
        <v>2072</v>
      </c>
    </row>
    <row r="179" spans="1:65" s="2" customFormat="1" ht="16.5" customHeight="1">
      <c r="A179" s="35"/>
      <c r="B179" s="36"/>
      <c r="C179" s="174" t="s">
        <v>538</v>
      </c>
      <c r="D179" s="174" t="s">
        <v>148</v>
      </c>
      <c r="E179" s="175" t="s">
        <v>2073</v>
      </c>
      <c r="F179" s="176" t="s">
        <v>2074</v>
      </c>
      <c r="G179" s="177" t="s">
        <v>816</v>
      </c>
      <c r="H179" s="178">
        <v>1</v>
      </c>
      <c r="I179" s="179"/>
      <c r="J179" s="180">
        <f>ROUND(I179*H179,2)</f>
        <v>0</v>
      </c>
      <c r="K179" s="176" t="s">
        <v>157</v>
      </c>
      <c r="L179" s="40"/>
      <c r="M179" s="181" t="s">
        <v>19</v>
      </c>
      <c r="N179" s="182" t="s">
        <v>43</v>
      </c>
      <c r="O179" s="65"/>
      <c r="P179" s="183">
        <f>O179*H179</f>
        <v>0</v>
      </c>
      <c r="Q179" s="183">
        <v>4.2999999999999999E-4</v>
      </c>
      <c r="R179" s="183">
        <f>Q179*H179</f>
        <v>4.2999999999999999E-4</v>
      </c>
      <c r="S179" s="183">
        <v>0</v>
      </c>
      <c r="T179" s="18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5" t="s">
        <v>265</v>
      </c>
      <c r="AT179" s="185" t="s">
        <v>148</v>
      </c>
      <c r="AU179" s="185" t="s">
        <v>82</v>
      </c>
      <c r="AY179" s="18" t="s">
        <v>145</v>
      </c>
      <c r="BE179" s="186">
        <f>IF(N179="základní",J179,0)</f>
        <v>0</v>
      </c>
      <c r="BF179" s="186">
        <f>IF(N179="snížená",J179,0)</f>
        <v>0</v>
      </c>
      <c r="BG179" s="186">
        <f>IF(N179="zákl. přenesená",J179,0)</f>
        <v>0</v>
      </c>
      <c r="BH179" s="186">
        <f>IF(N179="sníž. přenesená",J179,0)</f>
        <v>0</v>
      </c>
      <c r="BI179" s="186">
        <f>IF(N179="nulová",J179,0)</f>
        <v>0</v>
      </c>
      <c r="BJ179" s="18" t="s">
        <v>80</v>
      </c>
      <c r="BK179" s="186">
        <f>ROUND(I179*H179,2)</f>
        <v>0</v>
      </c>
      <c r="BL179" s="18" t="s">
        <v>265</v>
      </c>
      <c r="BM179" s="185" t="s">
        <v>2075</v>
      </c>
    </row>
    <row r="180" spans="1:65" s="2" customFormat="1" ht="11.25">
      <c r="A180" s="35"/>
      <c r="B180" s="36"/>
      <c r="C180" s="37"/>
      <c r="D180" s="187" t="s">
        <v>159</v>
      </c>
      <c r="E180" s="37"/>
      <c r="F180" s="188" t="s">
        <v>2076</v>
      </c>
      <c r="G180" s="37"/>
      <c r="H180" s="37"/>
      <c r="I180" s="189"/>
      <c r="J180" s="37"/>
      <c r="K180" s="37"/>
      <c r="L180" s="40"/>
      <c r="M180" s="190"/>
      <c r="N180" s="191"/>
      <c r="O180" s="65"/>
      <c r="P180" s="65"/>
      <c r="Q180" s="65"/>
      <c r="R180" s="65"/>
      <c r="S180" s="65"/>
      <c r="T180" s="66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159</v>
      </c>
      <c r="AU180" s="18" t="s">
        <v>82</v>
      </c>
    </row>
    <row r="181" spans="1:65" s="2" customFormat="1" ht="16.5" customHeight="1">
      <c r="A181" s="35"/>
      <c r="B181" s="36"/>
      <c r="C181" s="228" t="s">
        <v>549</v>
      </c>
      <c r="D181" s="228" t="s">
        <v>462</v>
      </c>
      <c r="E181" s="229" t="s">
        <v>2077</v>
      </c>
      <c r="F181" s="230" t="s">
        <v>2078</v>
      </c>
      <c r="G181" s="231" t="s">
        <v>226</v>
      </c>
      <c r="H181" s="232">
        <v>1</v>
      </c>
      <c r="I181" s="233"/>
      <c r="J181" s="234">
        <f>ROUND(I181*H181,2)</f>
        <v>0</v>
      </c>
      <c r="K181" s="230" t="s">
        <v>157</v>
      </c>
      <c r="L181" s="235"/>
      <c r="M181" s="236" t="s">
        <v>19</v>
      </c>
      <c r="N181" s="237" t="s">
        <v>43</v>
      </c>
      <c r="O181" s="65"/>
      <c r="P181" s="183">
        <f>O181*H181</f>
        <v>0</v>
      </c>
      <c r="Q181" s="183">
        <v>3.2000000000000002E-3</v>
      </c>
      <c r="R181" s="183">
        <f>Q181*H181</f>
        <v>3.2000000000000002E-3</v>
      </c>
      <c r="S181" s="183">
        <v>0</v>
      </c>
      <c r="T181" s="18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5" t="s">
        <v>556</v>
      </c>
      <c r="AT181" s="185" t="s">
        <v>462</v>
      </c>
      <c r="AU181" s="185" t="s">
        <v>82</v>
      </c>
      <c r="AY181" s="18" t="s">
        <v>145</v>
      </c>
      <c r="BE181" s="186">
        <f>IF(N181="základní",J181,0)</f>
        <v>0</v>
      </c>
      <c r="BF181" s="186">
        <f>IF(N181="snížená",J181,0)</f>
        <v>0</v>
      </c>
      <c r="BG181" s="186">
        <f>IF(N181="zákl. přenesená",J181,0)</f>
        <v>0</v>
      </c>
      <c r="BH181" s="186">
        <f>IF(N181="sníž. přenesená",J181,0)</f>
        <v>0</v>
      </c>
      <c r="BI181" s="186">
        <f>IF(N181="nulová",J181,0)</f>
        <v>0</v>
      </c>
      <c r="BJ181" s="18" t="s">
        <v>80</v>
      </c>
      <c r="BK181" s="186">
        <f>ROUND(I181*H181,2)</f>
        <v>0</v>
      </c>
      <c r="BL181" s="18" t="s">
        <v>265</v>
      </c>
      <c r="BM181" s="185" t="s">
        <v>2079</v>
      </c>
    </row>
    <row r="182" spans="1:65" s="2" customFormat="1" ht="16.5" customHeight="1">
      <c r="A182" s="35"/>
      <c r="B182" s="36"/>
      <c r="C182" s="174" t="s">
        <v>556</v>
      </c>
      <c r="D182" s="174" t="s">
        <v>148</v>
      </c>
      <c r="E182" s="175" t="s">
        <v>2080</v>
      </c>
      <c r="F182" s="176" t="s">
        <v>2081</v>
      </c>
      <c r="G182" s="177" t="s">
        <v>816</v>
      </c>
      <c r="H182" s="178">
        <v>1</v>
      </c>
      <c r="I182" s="179"/>
      <c r="J182" s="180">
        <f>ROUND(I182*H182,2)</f>
        <v>0</v>
      </c>
      <c r="K182" s="176" t="s">
        <v>157</v>
      </c>
      <c r="L182" s="40"/>
      <c r="M182" s="181" t="s">
        <v>19</v>
      </c>
      <c r="N182" s="182" t="s">
        <v>43</v>
      </c>
      <c r="O182" s="65"/>
      <c r="P182" s="183">
        <f>O182*H182</f>
        <v>0</v>
      </c>
      <c r="Q182" s="183">
        <v>0</v>
      </c>
      <c r="R182" s="183">
        <f>Q182*H182</f>
        <v>0</v>
      </c>
      <c r="S182" s="183">
        <v>3.4700000000000002E-2</v>
      </c>
      <c r="T182" s="184">
        <f>S182*H182</f>
        <v>3.4700000000000002E-2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5" t="s">
        <v>265</v>
      </c>
      <c r="AT182" s="185" t="s">
        <v>148</v>
      </c>
      <c r="AU182" s="185" t="s">
        <v>82</v>
      </c>
      <c r="AY182" s="18" t="s">
        <v>145</v>
      </c>
      <c r="BE182" s="186">
        <f>IF(N182="základní",J182,0)</f>
        <v>0</v>
      </c>
      <c r="BF182" s="186">
        <f>IF(N182="snížená",J182,0)</f>
        <v>0</v>
      </c>
      <c r="BG182" s="186">
        <f>IF(N182="zákl. přenesená",J182,0)</f>
        <v>0</v>
      </c>
      <c r="BH182" s="186">
        <f>IF(N182="sníž. přenesená",J182,0)</f>
        <v>0</v>
      </c>
      <c r="BI182" s="186">
        <f>IF(N182="nulová",J182,0)</f>
        <v>0</v>
      </c>
      <c r="BJ182" s="18" t="s">
        <v>80</v>
      </c>
      <c r="BK182" s="186">
        <f>ROUND(I182*H182,2)</f>
        <v>0</v>
      </c>
      <c r="BL182" s="18" t="s">
        <v>265</v>
      </c>
      <c r="BM182" s="185" t="s">
        <v>2082</v>
      </c>
    </row>
    <row r="183" spans="1:65" s="2" customFormat="1" ht="11.25">
      <c r="A183" s="35"/>
      <c r="B183" s="36"/>
      <c r="C183" s="37"/>
      <c r="D183" s="187" t="s">
        <v>159</v>
      </c>
      <c r="E183" s="37"/>
      <c r="F183" s="188" t="s">
        <v>2083</v>
      </c>
      <c r="G183" s="37"/>
      <c r="H183" s="37"/>
      <c r="I183" s="189"/>
      <c r="J183" s="37"/>
      <c r="K183" s="37"/>
      <c r="L183" s="40"/>
      <c r="M183" s="190"/>
      <c r="N183" s="191"/>
      <c r="O183" s="65"/>
      <c r="P183" s="65"/>
      <c r="Q183" s="65"/>
      <c r="R183" s="65"/>
      <c r="S183" s="65"/>
      <c r="T183" s="66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159</v>
      </c>
      <c r="AU183" s="18" t="s">
        <v>82</v>
      </c>
    </row>
    <row r="184" spans="1:65" s="14" customFormat="1" ht="11.25">
      <c r="B184" s="204"/>
      <c r="C184" s="205"/>
      <c r="D184" s="194" t="s">
        <v>161</v>
      </c>
      <c r="E184" s="206" t="s">
        <v>19</v>
      </c>
      <c r="F184" s="207" t="s">
        <v>2041</v>
      </c>
      <c r="G184" s="205"/>
      <c r="H184" s="206" t="s">
        <v>19</v>
      </c>
      <c r="I184" s="208"/>
      <c r="J184" s="205"/>
      <c r="K184" s="205"/>
      <c r="L184" s="209"/>
      <c r="M184" s="210"/>
      <c r="N184" s="211"/>
      <c r="O184" s="211"/>
      <c r="P184" s="211"/>
      <c r="Q184" s="211"/>
      <c r="R184" s="211"/>
      <c r="S184" s="211"/>
      <c r="T184" s="212"/>
      <c r="AT184" s="213" t="s">
        <v>161</v>
      </c>
      <c r="AU184" s="213" t="s">
        <v>82</v>
      </c>
      <c r="AV184" s="14" t="s">
        <v>80</v>
      </c>
      <c r="AW184" s="14" t="s">
        <v>33</v>
      </c>
      <c r="AX184" s="14" t="s">
        <v>72</v>
      </c>
      <c r="AY184" s="213" t="s">
        <v>145</v>
      </c>
    </row>
    <row r="185" spans="1:65" s="13" customFormat="1" ht="11.25">
      <c r="B185" s="192"/>
      <c r="C185" s="193"/>
      <c r="D185" s="194" t="s">
        <v>161</v>
      </c>
      <c r="E185" s="195" t="s">
        <v>19</v>
      </c>
      <c r="F185" s="196" t="s">
        <v>80</v>
      </c>
      <c r="G185" s="193"/>
      <c r="H185" s="197">
        <v>1</v>
      </c>
      <c r="I185" s="198"/>
      <c r="J185" s="193"/>
      <c r="K185" s="193"/>
      <c r="L185" s="199"/>
      <c r="M185" s="200"/>
      <c r="N185" s="201"/>
      <c r="O185" s="201"/>
      <c r="P185" s="201"/>
      <c r="Q185" s="201"/>
      <c r="R185" s="201"/>
      <c r="S185" s="201"/>
      <c r="T185" s="202"/>
      <c r="AT185" s="203" t="s">
        <v>161</v>
      </c>
      <c r="AU185" s="203" t="s">
        <v>82</v>
      </c>
      <c r="AV185" s="13" t="s">
        <v>82</v>
      </c>
      <c r="AW185" s="13" t="s">
        <v>33</v>
      </c>
      <c r="AX185" s="13" t="s">
        <v>80</v>
      </c>
      <c r="AY185" s="203" t="s">
        <v>145</v>
      </c>
    </row>
    <row r="186" spans="1:65" s="2" customFormat="1" ht="24.2" customHeight="1">
      <c r="A186" s="35"/>
      <c r="B186" s="36"/>
      <c r="C186" s="174" t="s">
        <v>563</v>
      </c>
      <c r="D186" s="174" t="s">
        <v>148</v>
      </c>
      <c r="E186" s="175" t="s">
        <v>2084</v>
      </c>
      <c r="F186" s="176" t="s">
        <v>2085</v>
      </c>
      <c r="G186" s="177" t="s">
        <v>816</v>
      </c>
      <c r="H186" s="178">
        <v>1</v>
      </c>
      <c r="I186" s="179"/>
      <c r="J186" s="180">
        <f>ROUND(I186*H186,2)</f>
        <v>0</v>
      </c>
      <c r="K186" s="176" t="s">
        <v>157</v>
      </c>
      <c r="L186" s="40"/>
      <c r="M186" s="181" t="s">
        <v>19</v>
      </c>
      <c r="N186" s="182" t="s">
        <v>43</v>
      </c>
      <c r="O186" s="65"/>
      <c r="P186" s="183">
        <f>O186*H186</f>
        <v>0</v>
      </c>
      <c r="Q186" s="183">
        <v>1.8689999999999998E-2</v>
      </c>
      <c r="R186" s="183">
        <f>Q186*H186</f>
        <v>1.8689999999999998E-2</v>
      </c>
      <c r="S186" s="183">
        <v>0</v>
      </c>
      <c r="T186" s="18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5" t="s">
        <v>265</v>
      </c>
      <c r="AT186" s="185" t="s">
        <v>148</v>
      </c>
      <c r="AU186" s="185" t="s">
        <v>82</v>
      </c>
      <c r="AY186" s="18" t="s">
        <v>145</v>
      </c>
      <c r="BE186" s="186">
        <f>IF(N186="základní",J186,0)</f>
        <v>0</v>
      </c>
      <c r="BF186" s="186">
        <f>IF(N186="snížená",J186,0)</f>
        <v>0</v>
      </c>
      <c r="BG186" s="186">
        <f>IF(N186="zákl. přenesená",J186,0)</f>
        <v>0</v>
      </c>
      <c r="BH186" s="186">
        <f>IF(N186="sníž. přenesená",J186,0)</f>
        <v>0</v>
      </c>
      <c r="BI186" s="186">
        <f>IF(N186="nulová",J186,0)</f>
        <v>0</v>
      </c>
      <c r="BJ186" s="18" t="s">
        <v>80</v>
      </c>
      <c r="BK186" s="186">
        <f>ROUND(I186*H186,2)</f>
        <v>0</v>
      </c>
      <c r="BL186" s="18" t="s">
        <v>265</v>
      </c>
      <c r="BM186" s="185" t="s">
        <v>2086</v>
      </c>
    </row>
    <row r="187" spans="1:65" s="2" customFormat="1" ht="11.25">
      <c r="A187" s="35"/>
      <c r="B187" s="36"/>
      <c r="C187" s="37"/>
      <c r="D187" s="187" t="s">
        <v>159</v>
      </c>
      <c r="E187" s="37"/>
      <c r="F187" s="188" t="s">
        <v>2087</v>
      </c>
      <c r="G187" s="37"/>
      <c r="H187" s="37"/>
      <c r="I187" s="189"/>
      <c r="J187" s="37"/>
      <c r="K187" s="37"/>
      <c r="L187" s="40"/>
      <c r="M187" s="190"/>
      <c r="N187" s="191"/>
      <c r="O187" s="65"/>
      <c r="P187" s="65"/>
      <c r="Q187" s="65"/>
      <c r="R187" s="65"/>
      <c r="S187" s="65"/>
      <c r="T187" s="66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159</v>
      </c>
      <c r="AU187" s="18" t="s">
        <v>82</v>
      </c>
    </row>
    <row r="188" spans="1:65" s="2" customFormat="1" ht="16.5" customHeight="1">
      <c r="A188" s="35"/>
      <c r="B188" s="36"/>
      <c r="C188" s="174" t="s">
        <v>569</v>
      </c>
      <c r="D188" s="174" t="s">
        <v>148</v>
      </c>
      <c r="E188" s="175" t="s">
        <v>2088</v>
      </c>
      <c r="F188" s="176" t="s">
        <v>2089</v>
      </c>
      <c r="G188" s="177" t="s">
        <v>226</v>
      </c>
      <c r="H188" s="178">
        <v>3</v>
      </c>
      <c r="I188" s="179"/>
      <c r="J188" s="180">
        <f>ROUND(I188*H188,2)</f>
        <v>0</v>
      </c>
      <c r="K188" s="176" t="s">
        <v>157</v>
      </c>
      <c r="L188" s="40"/>
      <c r="M188" s="181" t="s">
        <v>19</v>
      </c>
      <c r="N188" s="182" t="s">
        <v>43</v>
      </c>
      <c r="O188" s="65"/>
      <c r="P188" s="183">
        <f>O188*H188</f>
        <v>0</v>
      </c>
      <c r="Q188" s="183">
        <v>1.09E-3</v>
      </c>
      <c r="R188" s="183">
        <f>Q188*H188</f>
        <v>3.2700000000000003E-3</v>
      </c>
      <c r="S188" s="183">
        <v>0</v>
      </c>
      <c r="T188" s="18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5" t="s">
        <v>265</v>
      </c>
      <c r="AT188" s="185" t="s">
        <v>148</v>
      </c>
      <c r="AU188" s="185" t="s">
        <v>82</v>
      </c>
      <c r="AY188" s="18" t="s">
        <v>145</v>
      </c>
      <c r="BE188" s="186">
        <f>IF(N188="základní",J188,0)</f>
        <v>0</v>
      </c>
      <c r="BF188" s="186">
        <f>IF(N188="snížená",J188,0)</f>
        <v>0</v>
      </c>
      <c r="BG188" s="186">
        <f>IF(N188="zákl. přenesená",J188,0)</f>
        <v>0</v>
      </c>
      <c r="BH188" s="186">
        <f>IF(N188="sníž. přenesená",J188,0)</f>
        <v>0</v>
      </c>
      <c r="BI188" s="186">
        <f>IF(N188="nulová",J188,0)</f>
        <v>0</v>
      </c>
      <c r="BJ188" s="18" t="s">
        <v>80</v>
      </c>
      <c r="BK188" s="186">
        <f>ROUND(I188*H188,2)</f>
        <v>0</v>
      </c>
      <c r="BL188" s="18" t="s">
        <v>265</v>
      </c>
      <c r="BM188" s="185" t="s">
        <v>2090</v>
      </c>
    </row>
    <row r="189" spans="1:65" s="2" customFormat="1" ht="11.25">
      <c r="A189" s="35"/>
      <c r="B189" s="36"/>
      <c r="C189" s="37"/>
      <c r="D189" s="187" t="s">
        <v>159</v>
      </c>
      <c r="E189" s="37"/>
      <c r="F189" s="188" t="s">
        <v>2091</v>
      </c>
      <c r="G189" s="37"/>
      <c r="H189" s="37"/>
      <c r="I189" s="189"/>
      <c r="J189" s="37"/>
      <c r="K189" s="37"/>
      <c r="L189" s="40"/>
      <c r="M189" s="190"/>
      <c r="N189" s="191"/>
      <c r="O189" s="65"/>
      <c r="P189" s="65"/>
      <c r="Q189" s="65"/>
      <c r="R189" s="65"/>
      <c r="S189" s="65"/>
      <c r="T189" s="66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159</v>
      </c>
      <c r="AU189" s="18" t="s">
        <v>82</v>
      </c>
    </row>
    <row r="190" spans="1:65" s="2" customFormat="1" ht="16.5" customHeight="1">
      <c r="A190" s="35"/>
      <c r="B190" s="36"/>
      <c r="C190" s="228" t="s">
        <v>574</v>
      </c>
      <c r="D190" s="228" t="s">
        <v>462</v>
      </c>
      <c r="E190" s="229" t="s">
        <v>2092</v>
      </c>
      <c r="F190" s="230" t="s">
        <v>2093</v>
      </c>
      <c r="G190" s="231" t="s">
        <v>226</v>
      </c>
      <c r="H190" s="232">
        <v>3</v>
      </c>
      <c r="I190" s="233"/>
      <c r="J190" s="234">
        <f>ROUND(I190*H190,2)</f>
        <v>0</v>
      </c>
      <c r="K190" s="230" t="s">
        <v>19</v>
      </c>
      <c r="L190" s="235"/>
      <c r="M190" s="236" t="s">
        <v>19</v>
      </c>
      <c r="N190" s="237" t="s">
        <v>43</v>
      </c>
      <c r="O190" s="65"/>
      <c r="P190" s="183">
        <f>O190*H190</f>
        <v>0</v>
      </c>
      <c r="Q190" s="183">
        <v>3.1E-4</v>
      </c>
      <c r="R190" s="183">
        <f>Q190*H190</f>
        <v>9.3000000000000005E-4</v>
      </c>
      <c r="S190" s="183">
        <v>0</v>
      </c>
      <c r="T190" s="18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5" t="s">
        <v>556</v>
      </c>
      <c r="AT190" s="185" t="s">
        <v>462</v>
      </c>
      <c r="AU190" s="185" t="s">
        <v>82</v>
      </c>
      <c r="AY190" s="18" t="s">
        <v>145</v>
      </c>
      <c r="BE190" s="186">
        <f>IF(N190="základní",J190,0)</f>
        <v>0</v>
      </c>
      <c r="BF190" s="186">
        <f>IF(N190="snížená",J190,0)</f>
        <v>0</v>
      </c>
      <c r="BG190" s="186">
        <f>IF(N190="zákl. přenesená",J190,0)</f>
        <v>0</v>
      </c>
      <c r="BH190" s="186">
        <f>IF(N190="sníž. přenesená",J190,0)</f>
        <v>0</v>
      </c>
      <c r="BI190" s="186">
        <f>IF(N190="nulová",J190,0)</f>
        <v>0</v>
      </c>
      <c r="BJ190" s="18" t="s">
        <v>80</v>
      </c>
      <c r="BK190" s="186">
        <f>ROUND(I190*H190,2)</f>
        <v>0</v>
      </c>
      <c r="BL190" s="18" t="s">
        <v>265</v>
      </c>
      <c r="BM190" s="185" t="s">
        <v>2094</v>
      </c>
    </row>
    <row r="191" spans="1:65" s="2" customFormat="1" ht="16.5" customHeight="1">
      <c r="A191" s="35"/>
      <c r="B191" s="36"/>
      <c r="C191" s="174" t="s">
        <v>582</v>
      </c>
      <c r="D191" s="174" t="s">
        <v>148</v>
      </c>
      <c r="E191" s="175" t="s">
        <v>2095</v>
      </c>
      <c r="F191" s="176" t="s">
        <v>2096</v>
      </c>
      <c r="G191" s="177" t="s">
        <v>816</v>
      </c>
      <c r="H191" s="178">
        <v>17</v>
      </c>
      <c r="I191" s="179"/>
      <c r="J191" s="180">
        <f>ROUND(I191*H191,2)</f>
        <v>0</v>
      </c>
      <c r="K191" s="176" t="s">
        <v>157</v>
      </c>
      <c r="L191" s="40"/>
      <c r="M191" s="181" t="s">
        <v>19</v>
      </c>
      <c r="N191" s="182" t="s">
        <v>43</v>
      </c>
      <c r="O191" s="65"/>
      <c r="P191" s="183">
        <f>O191*H191</f>
        <v>0</v>
      </c>
      <c r="Q191" s="183">
        <v>9.0000000000000006E-5</v>
      </c>
      <c r="R191" s="183">
        <f>Q191*H191</f>
        <v>1.5300000000000001E-3</v>
      </c>
      <c r="S191" s="183">
        <v>0</v>
      </c>
      <c r="T191" s="18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5" t="s">
        <v>265</v>
      </c>
      <c r="AT191" s="185" t="s">
        <v>148</v>
      </c>
      <c r="AU191" s="185" t="s">
        <v>82</v>
      </c>
      <c r="AY191" s="18" t="s">
        <v>145</v>
      </c>
      <c r="BE191" s="186">
        <f>IF(N191="základní",J191,0)</f>
        <v>0</v>
      </c>
      <c r="BF191" s="186">
        <f>IF(N191="snížená",J191,0)</f>
        <v>0</v>
      </c>
      <c r="BG191" s="186">
        <f>IF(N191="zákl. přenesená",J191,0)</f>
        <v>0</v>
      </c>
      <c r="BH191" s="186">
        <f>IF(N191="sníž. přenesená",J191,0)</f>
        <v>0</v>
      </c>
      <c r="BI191" s="186">
        <f>IF(N191="nulová",J191,0)</f>
        <v>0</v>
      </c>
      <c r="BJ191" s="18" t="s">
        <v>80</v>
      </c>
      <c r="BK191" s="186">
        <f>ROUND(I191*H191,2)</f>
        <v>0</v>
      </c>
      <c r="BL191" s="18" t="s">
        <v>265</v>
      </c>
      <c r="BM191" s="185" t="s">
        <v>2097</v>
      </c>
    </row>
    <row r="192" spans="1:65" s="2" customFormat="1" ht="11.25">
      <c r="A192" s="35"/>
      <c r="B192" s="36"/>
      <c r="C192" s="37"/>
      <c r="D192" s="187" t="s">
        <v>159</v>
      </c>
      <c r="E192" s="37"/>
      <c r="F192" s="188" t="s">
        <v>2098</v>
      </c>
      <c r="G192" s="37"/>
      <c r="H192" s="37"/>
      <c r="I192" s="189"/>
      <c r="J192" s="37"/>
      <c r="K192" s="37"/>
      <c r="L192" s="40"/>
      <c r="M192" s="190"/>
      <c r="N192" s="191"/>
      <c r="O192" s="65"/>
      <c r="P192" s="65"/>
      <c r="Q192" s="65"/>
      <c r="R192" s="65"/>
      <c r="S192" s="65"/>
      <c r="T192" s="66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159</v>
      </c>
      <c r="AU192" s="18" t="s">
        <v>82</v>
      </c>
    </row>
    <row r="193" spans="1:65" s="2" customFormat="1" ht="16.5" customHeight="1">
      <c r="A193" s="35"/>
      <c r="B193" s="36"/>
      <c r="C193" s="228" t="s">
        <v>591</v>
      </c>
      <c r="D193" s="228" t="s">
        <v>462</v>
      </c>
      <c r="E193" s="229" t="s">
        <v>2099</v>
      </c>
      <c r="F193" s="230" t="s">
        <v>2100</v>
      </c>
      <c r="G193" s="231" t="s">
        <v>226</v>
      </c>
      <c r="H193" s="232">
        <v>17</v>
      </c>
      <c r="I193" s="233"/>
      <c r="J193" s="234">
        <f>ROUND(I193*H193,2)</f>
        <v>0</v>
      </c>
      <c r="K193" s="230" t="s">
        <v>157</v>
      </c>
      <c r="L193" s="235"/>
      <c r="M193" s="236" t="s">
        <v>19</v>
      </c>
      <c r="N193" s="237" t="s">
        <v>43</v>
      </c>
      <c r="O193" s="65"/>
      <c r="P193" s="183">
        <f>O193*H193</f>
        <v>0</v>
      </c>
      <c r="Q193" s="183">
        <v>3.3E-4</v>
      </c>
      <c r="R193" s="183">
        <f>Q193*H193</f>
        <v>5.6100000000000004E-3</v>
      </c>
      <c r="S193" s="183">
        <v>0</v>
      </c>
      <c r="T193" s="18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5" t="s">
        <v>556</v>
      </c>
      <c r="AT193" s="185" t="s">
        <v>462</v>
      </c>
      <c r="AU193" s="185" t="s">
        <v>82</v>
      </c>
      <c r="AY193" s="18" t="s">
        <v>145</v>
      </c>
      <c r="BE193" s="186">
        <f>IF(N193="základní",J193,0)</f>
        <v>0</v>
      </c>
      <c r="BF193" s="186">
        <f>IF(N193="snížená",J193,0)</f>
        <v>0</v>
      </c>
      <c r="BG193" s="186">
        <f>IF(N193="zákl. přenesená",J193,0)</f>
        <v>0</v>
      </c>
      <c r="BH193" s="186">
        <f>IF(N193="sníž. přenesená",J193,0)</f>
        <v>0</v>
      </c>
      <c r="BI193" s="186">
        <f>IF(N193="nulová",J193,0)</f>
        <v>0</v>
      </c>
      <c r="BJ193" s="18" t="s">
        <v>80</v>
      </c>
      <c r="BK193" s="186">
        <f>ROUND(I193*H193,2)</f>
        <v>0</v>
      </c>
      <c r="BL193" s="18" t="s">
        <v>265</v>
      </c>
      <c r="BM193" s="185" t="s">
        <v>2101</v>
      </c>
    </row>
    <row r="194" spans="1:65" s="2" customFormat="1" ht="16.5" customHeight="1">
      <c r="A194" s="35"/>
      <c r="B194" s="36"/>
      <c r="C194" s="174" t="s">
        <v>606</v>
      </c>
      <c r="D194" s="174" t="s">
        <v>148</v>
      </c>
      <c r="E194" s="175" t="s">
        <v>2102</v>
      </c>
      <c r="F194" s="176" t="s">
        <v>2103</v>
      </c>
      <c r="G194" s="177" t="s">
        <v>816</v>
      </c>
      <c r="H194" s="178">
        <v>7</v>
      </c>
      <c r="I194" s="179"/>
      <c r="J194" s="180">
        <f>ROUND(I194*H194,2)</f>
        <v>0</v>
      </c>
      <c r="K194" s="176" t="s">
        <v>157</v>
      </c>
      <c r="L194" s="40"/>
      <c r="M194" s="181" t="s">
        <v>19</v>
      </c>
      <c r="N194" s="182" t="s">
        <v>43</v>
      </c>
      <c r="O194" s="65"/>
      <c r="P194" s="183">
        <f>O194*H194</f>
        <v>0</v>
      </c>
      <c r="Q194" s="183">
        <v>0</v>
      </c>
      <c r="R194" s="183">
        <f>Q194*H194</f>
        <v>0</v>
      </c>
      <c r="S194" s="183">
        <v>1.56E-3</v>
      </c>
      <c r="T194" s="184">
        <f>S194*H194</f>
        <v>1.0919999999999999E-2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5" t="s">
        <v>265</v>
      </c>
      <c r="AT194" s="185" t="s">
        <v>148</v>
      </c>
      <c r="AU194" s="185" t="s">
        <v>82</v>
      </c>
      <c r="AY194" s="18" t="s">
        <v>145</v>
      </c>
      <c r="BE194" s="186">
        <f>IF(N194="základní",J194,0)</f>
        <v>0</v>
      </c>
      <c r="BF194" s="186">
        <f>IF(N194="snížená",J194,0)</f>
        <v>0</v>
      </c>
      <c r="BG194" s="186">
        <f>IF(N194="zákl. přenesená",J194,0)</f>
        <v>0</v>
      </c>
      <c r="BH194" s="186">
        <f>IF(N194="sníž. přenesená",J194,0)</f>
        <v>0</v>
      </c>
      <c r="BI194" s="186">
        <f>IF(N194="nulová",J194,0)</f>
        <v>0</v>
      </c>
      <c r="BJ194" s="18" t="s">
        <v>80</v>
      </c>
      <c r="BK194" s="186">
        <f>ROUND(I194*H194,2)</f>
        <v>0</v>
      </c>
      <c r="BL194" s="18" t="s">
        <v>265</v>
      </c>
      <c r="BM194" s="185" t="s">
        <v>2104</v>
      </c>
    </row>
    <row r="195" spans="1:65" s="2" customFormat="1" ht="11.25">
      <c r="A195" s="35"/>
      <c r="B195" s="36"/>
      <c r="C195" s="37"/>
      <c r="D195" s="187" t="s">
        <v>159</v>
      </c>
      <c r="E195" s="37"/>
      <c r="F195" s="188" t="s">
        <v>2105</v>
      </c>
      <c r="G195" s="37"/>
      <c r="H195" s="37"/>
      <c r="I195" s="189"/>
      <c r="J195" s="37"/>
      <c r="K195" s="37"/>
      <c r="L195" s="40"/>
      <c r="M195" s="190"/>
      <c r="N195" s="191"/>
      <c r="O195" s="65"/>
      <c r="P195" s="65"/>
      <c r="Q195" s="65"/>
      <c r="R195" s="65"/>
      <c r="S195" s="65"/>
      <c r="T195" s="66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159</v>
      </c>
      <c r="AU195" s="18" t="s">
        <v>82</v>
      </c>
    </row>
    <row r="196" spans="1:65" s="14" customFormat="1" ht="11.25">
      <c r="B196" s="204"/>
      <c r="C196" s="205"/>
      <c r="D196" s="194" t="s">
        <v>161</v>
      </c>
      <c r="E196" s="206" t="s">
        <v>19</v>
      </c>
      <c r="F196" s="207" t="s">
        <v>2041</v>
      </c>
      <c r="G196" s="205"/>
      <c r="H196" s="206" t="s">
        <v>19</v>
      </c>
      <c r="I196" s="208"/>
      <c r="J196" s="205"/>
      <c r="K196" s="205"/>
      <c r="L196" s="209"/>
      <c r="M196" s="210"/>
      <c r="N196" s="211"/>
      <c r="O196" s="211"/>
      <c r="P196" s="211"/>
      <c r="Q196" s="211"/>
      <c r="R196" s="211"/>
      <c r="S196" s="211"/>
      <c r="T196" s="212"/>
      <c r="AT196" s="213" t="s">
        <v>161</v>
      </c>
      <c r="AU196" s="213" t="s">
        <v>82</v>
      </c>
      <c r="AV196" s="14" t="s">
        <v>80</v>
      </c>
      <c r="AW196" s="14" t="s">
        <v>33</v>
      </c>
      <c r="AX196" s="14" t="s">
        <v>72</v>
      </c>
      <c r="AY196" s="213" t="s">
        <v>145</v>
      </c>
    </row>
    <row r="197" spans="1:65" s="13" customFormat="1" ht="11.25">
      <c r="B197" s="192"/>
      <c r="C197" s="193"/>
      <c r="D197" s="194" t="s">
        <v>161</v>
      </c>
      <c r="E197" s="195" t="s">
        <v>19</v>
      </c>
      <c r="F197" s="196" t="s">
        <v>200</v>
      </c>
      <c r="G197" s="193"/>
      <c r="H197" s="197">
        <v>7</v>
      </c>
      <c r="I197" s="198"/>
      <c r="J197" s="193"/>
      <c r="K197" s="193"/>
      <c r="L197" s="199"/>
      <c r="M197" s="200"/>
      <c r="N197" s="201"/>
      <c r="O197" s="201"/>
      <c r="P197" s="201"/>
      <c r="Q197" s="201"/>
      <c r="R197" s="201"/>
      <c r="S197" s="201"/>
      <c r="T197" s="202"/>
      <c r="AT197" s="203" t="s">
        <v>161</v>
      </c>
      <c r="AU197" s="203" t="s">
        <v>82</v>
      </c>
      <c r="AV197" s="13" t="s">
        <v>82</v>
      </c>
      <c r="AW197" s="13" t="s">
        <v>33</v>
      </c>
      <c r="AX197" s="13" t="s">
        <v>80</v>
      </c>
      <c r="AY197" s="203" t="s">
        <v>145</v>
      </c>
    </row>
    <row r="198" spans="1:65" s="2" customFormat="1" ht="16.5" customHeight="1">
      <c r="A198" s="35"/>
      <c r="B198" s="36"/>
      <c r="C198" s="174" t="s">
        <v>619</v>
      </c>
      <c r="D198" s="174" t="s">
        <v>148</v>
      </c>
      <c r="E198" s="175" t="s">
        <v>2106</v>
      </c>
      <c r="F198" s="176" t="s">
        <v>2107</v>
      </c>
      <c r="G198" s="177" t="s">
        <v>816</v>
      </c>
      <c r="H198" s="178">
        <v>1</v>
      </c>
      <c r="I198" s="179"/>
      <c r="J198" s="180">
        <f>ROUND(I198*H198,2)</f>
        <v>0</v>
      </c>
      <c r="K198" s="176" t="s">
        <v>157</v>
      </c>
      <c r="L198" s="40"/>
      <c r="M198" s="181" t="s">
        <v>19</v>
      </c>
      <c r="N198" s="182" t="s">
        <v>43</v>
      </c>
      <c r="O198" s="65"/>
      <c r="P198" s="183">
        <f>O198*H198</f>
        <v>0</v>
      </c>
      <c r="Q198" s="183">
        <v>1.8E-3</v>
      </c>
      <c r="R198" s="183">
        <f>Q198*H198</f>
        <v>1.8E-3</v>
      </c>
      <c r="S198" s="183">
        <v>0</v>
      </c>
      <c r="T198" s="18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5" t="s">
        <v>265</v>
      </c>
      <c r="AT198" s="185" t="s">
        <v>148</v>
      </c>
      <c r="AU198" s="185" t="s">
        <v>82</v>
      </c>
      <c r="AY198" s="18" t="s">
        <v>145</v>
      </c>
      <c r="BE198" s="186">
        <f>IF(N198="základní",J198,0)</f>
        <v>0</v>
      </c>
      <c r="BF198" s="186">
        <f>IF(N198="snížená",J198,0)</f>
        <v>0</v>
      </c>
      <c r="BG198" s="186">
        <f>IF(N198="zákl. přenesená",J198,0)</f>
        <v>0</v>
      </c>
      <c r="BH198" s="186">
        <f>IF(N198="sníž. přenesená",J198,0)</f>
        <v>0</v>
      </c>
      <c r="BI198" s="186">
        <f>IF(N198="nulová",J198,0)</f>
        <v>0</v>
      </c>
      <c r="BJ198" s="18" t="s">
        <v>80</v>
      </c>
      <c r="BK198" s="186">
        <f>ROUND(I198*H198,2)</f>
        <v>0</v>
      </c>
      <c r="BL198" s="18" t="s">
        <v>265</v>
      </c>
      <c r="BM198" s="185" t="s">
        <v>2108</v>
      </c>
    </row>
    <row r="199" spans="1:65" s="2" customFormat="1" ht="11.25">
      <c r="A199" s="35"/>
      <c r="B199" s="36"/>
      <c r="C199" s="37"/>
      <c r="D199" s="187" t="s">
        <v>159</v>
      </c>
      <c r="E199" s="37"/>
      <c r="F199" s="188" t="s">
        <v>2109</v>
      </c>
      <c r="G199" s="37"/>
      <c r="H199" s="37"/>
      <c r="I199" s="189"/>
      <c r="J199" s="37"/>
      <c r="K199" s="37"/>
      <c r="L199" s="40"/>
      <c r="M199" s="190"/>
      <c r="N199" s="191"/>
      <c r="O199" s="65"/>
      <c r="P199" s="65"/>
      <c r="Q199" s="65"/>
      <c r="R199" s="65"/>
      <c r="S199" s="65"/>
      <c r="T199" s="66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159</v>
      </c>
      <c r="AU199" s="18" t="s">
        <v>82</v>
      </c>
    </row>
    <row r="200" spans="1:65" s="2" customFormat="1" ht="16.5" customHeight="1">
      <c r="A200" s="35"/>
      <c r="B200" s="36"/>
      <c r="C200" s="174" t="s">
        <v>624</v>
      </c>
      <c r="D200" s="174" t="s">
        <v>148</v>
      </c>
      <c r="E200" s="175" t="s">
        <v>2110</v>
      </c>
      <c r="F200" s="176" t="s">
        <v>2111</v>
      </c>
      <c r="G200" s="177" t="s">
        <v>816</v>
      </c>
      <c r="H200" s="178">
        <v>2</v>
      </c>
      <c r="I200" s="179"/>
      <c r="J200" s="180">
        <f>ROUND(I200*H200,2)</f>
        <v>0</v>
      </c>
      <c r="K200" s="176" t="s">
        <v>157</v>
      </c>
      <c r="L200" s="40"/>
      <c r="M200" s="181" t="s">
        <v>19</v>
      </c>
      <c r="N200" s="182" t="s">
        <v>43</v>
      </c>
      <c r="O200" s="65"/>
      <c r="P200" s="183">
        <f>O200*H200</f>
        <v>0</v>
      </c>
      <c r="Q200" s="183">
        <v>1.5399999999999999E-3</v>
      </c>
      <c r="R200" s="183">
        <f>Q200*H200</f>
        <v>3.0799999999999998E-3</v>
      </c>
      <c r="S200" s="183">
        <v>0</v>
      </c>
      <c r="T200" s="18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5" t="s">
        <v>265</v>
      </c>
      <c r="AT200" s="185" t="s">
        <v>148</v>
      </c>
      <c r="AU200" s="185" t="s">
        <v>82</v>
      </c>
      <c r="AY200" s="18" t="s">
        <v>145</v>
      </c>
      <c r="BE200" s="186">
        <f>IF(N200="základní",J200,0)</f>
        <v>0</v>
      </c>
      <c r="BF200" s="186">
        <f>IF(N200="snížená",J200,0)</f>
        <v>0</v>
      </c>
      <c r="BG200" s="186">
        <f>IF(N200="zákl. přenesená",J200,0)</f>
        <v>0</v>
      </c>
      <c r="BH200" s="186">
        <f>IF(N200="sníž. přenesená",J200,0)</f>
        <v>0</v>
      </c>
      <c r="BI200" s="186">
        <f>IF(N200="nulová",J200,0)</f>
        <v>0</v>
      </c>
      <c r="BJ200" s="18" t="s">
        <v>80</v>
      </c>
      <c r="BK200" s="186">
        <f>ROUND(I200*H200,2)</f>
        <v>0</v>
      </c>
      <c r="BL200" s="18" t="s">
        <v>265</v>
      </c>
      <c r="BM200" s="185" t="s">
        <v>2112</v>
      </c>
    </row>
    <row r="201" spans="1:65" s="2" customFormat="1" ht="11.25">
      <c r="A201" s="35"/>
      <c r="B201" s="36"/>
      <c r="C201" s="37"/>
      <c r="D201" s="187" t="s">
        <v>159</v>
      </c>
      <c r="E201" s="37"/>
      <c r="F201" s="188" t="s">
        <v>2113</v>
      </c>
      <c r="G201" s="37"/>
      <c r="H201" s="37"/>
      <c r="I201" s="189"/>
      <c r="J201" s="37"/>
      <c r="K201" s="37"/>
      <c r="L201" s="40"/>
      <c r="M201" s="190"/>
      <c r="N201" s="191"/>
      <c r="O201" s="65"/>
      <c r="P201" s="65"/>
      <c r="Q201" s="65"/>
      <c r="R201" s="65"/>
      <c r="S201" s="65"/>
      <c r="T201" s="66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159</v>
      </c>
      <c r="AU201" s="18" t="s">
        <v>82</v>
      </c>
    </row>
    <row r="202" spans="1:65" s="2" customFormat="1" ht="16.5" customHeight="1">
      <c r="A202" s="35"/>
      <c r="B202" s="36"/>
      <c r="C202" s="174" t="s">
        <v>634</v>
      </c>
      <c r="D202" s="174" t="s">
        <v>148</v>
      </c>
      <c r="E202" s="175" t="s">
        <v>2114</v>
      </c>
      <c r="F202" s="176" t="s">
        <v>2115</v>
      </c>
      <c r="G202" s="177" t="s">
        <v>226</v>
      </c>
      <c r="H202" s="178">
        <v>1</v>
      </c>
      <c r="I202" s="179"/>
      <c r="J202" s="180">
        <f>ROUND(I202*H202,2)</f>
        <v>0</v>
      </c>
      <c r="K202" s="176" t="s">
        <v>157</v>
      </c>
      <c r="L202" s="40"/>
      <c r="M202" s="181" t="s">
        <v>19</v>
      </c>
      <c r="N202" s="182" t="s">
        <v>43</v>
      </c>
      <c r="O202" s="65"/>
      <c r="P202" s="183">
        <f>O202*H202</f>
        <v>0</v>
      </c>
      <c r="Q202" s="183">
        <v>1.6000000000000001E-4</v>
      </c>
      <c r="R202" s="183">
        <f>Q202*H202</f>
        <v>1.6000000000000001E-4</v>
      </c>
      <c r="S202" s="183">
        <v>0</v>
      </c>
      <c r="T202" s="18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5" t="s">
        <v>265</v>
      </c>
      <c r="AT202" s="185" t="s">
        <v>148</v>
      </c>
      <c r="AU202" s="185" t="s">
        <v>82</v>
      </c>
      <c r="AY202" s="18" t="s">
        <v>145</v>
      </c>
      <c r="BE202" s="186">
        <f>IF(N202="základní",J202,0)</f>
        <v>0</v>
      </c>
      <c r="BF202" s="186">
        <f>IF(N202="snížená",J202,0)</f>
        <v>0</v>
      </c>
      <c r="BG202" s="186">
        <f>IF(N202="zákl. přenesená",J202,0)</f>
        <v>0</v>
      </c>
      <c r="BH202" s="186">
        <f>IF(N202="sníž. přenesená",J202,0)</f>
        <v>0</v>
      </c>
      <c r="BI202" s="186">
        <f>IF(N202="nulová",J202,0)</f>
        <v>0</v>
      </c>
      <c r="BJ202" s="18" t="s">
        <v>80</v>
      </c>
      <c r="BK202" s="186">
        <f>ROUND(I202*H202,2)</f>
        <v>0</v>
      </c>
      <c r="BL202" s="18" t="s">
        <v>265</v>
      </c>
      <c r="BM202" s="185" t="s">
        <v>2116</v>
      </c>
    </row>
    <row r="203" spans="1:65" s="2" customFormat="1" ht="11.25">
      <c r="A203" s="35"/>
      <c r="B203" s="36"/>
      <c r="C203" s="37"/>
      <c r="D203" s="187" t="s">
        <v>159</v>
      </c>
      <c r="E203" s="37"/>
      <c r="F203" s="188" t="s">
        <v>2117</v>
      </c>
      <c r="G203" s="37"/>
      <c r="H203" s="37"/>
      <c r="I203" s="189"/>
      <c r="J203" s="37"/>
      <c r="K203" s="37"/>
      <c r="L203" s="40"/>
      <c r="M203" s="190"/>
      <c r="N203" s="191"/>
      <c r="O203" s="65"/>
      <c r="P203" s="65"/>
      <c r="Q203" s="65"/>
      <c r="R203" s="65"/>
      <c r="S203" s="65"/>
      <c r="T203" s="66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159</v>
      </c>
      <c r="AU203" s="18" t="s">
        <v>82</v>
      </c>
    </row>
    <row r="204" spans="1:65" s="2" customFormat="1" ht="16.5" customHeight="1">
      <c r="A204" s="35"/>
      <c r="B204" s="36"/>
      <c r="C204" s="228" t="s">
        <v>643</v>
      </c>
      <c r="D204" s="228" t="s">
        <v>462</v>
      </c>
      <c r="E204" s="229" t="s">
        <v>2118</v>
      </c>
      <c r="F204" s="230" t="s">
        <v>2119</v>
      </c>
      <c r="G204" s="231" t="s">
        <v>226</v>
      </c>
      <c r="H204" s="232">
        <v>1</v>
      </c>
      <c r="I204" s="233"/>
      <c r="J204" s="234">
        <f>ROUND(I204*H204,2)</f>
        <v>0</v>
      </c>
      <c r="K204" s="230" t="s">
        <v>157</v>
      </c>
      <c r="L204" s="235"/>
      <c r="M204" s="236" t="s">
        <v>19</v>
      </c>
      <c r="N204" s="237" t="s">
        <v>43</v>
      </c>
      <c r="O204" s="65"/>
      <c r="P204" s="183">
        <f>O204*H204</f>
        <v>0</v>
      </c>
      <c r="Q204" s="183">
        <v>1.09E-3</v>
      </c>
      <c r="R204" s="183">
        <f>Q204*H204</f>
        <v>1.09E-3</v>
      </c>
      <c r="S204" s="183">
        <v>0</v>
      </c>
      <c r="T204" s="184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5" t="s">
        <v>556</v>
      </c>
      <c r="AT204" s="185" t="s">
        <v>462</v>
      </c>
      <c r="AU204" s="185" t="s">
        <v>82</v>
      </c>
      <c r="AY204" s="18" t="s">
        <v>145</v>
      </c>
      <c r="BE204" s="186">
        <f>IF(N204="základní",J204,0)</f>
        <v>0</v>
      </c>
      <c r="BF204" s="186">
        <f>IF(N204="snížená",J204,0)</f>
        <v>0</v>
      </c>
      <c r="BG204" s="186">
        <f>IF(N204="zákl. přenesená",J204,0)</f>
        <v>0</v>
      </c>
      <c r="BH204" s="186">
        <f>IF(N204="sníž. přenesená",J204,0)</f>
        <v>0</v>
      </c>
      <c r="BI204" s="186">
        <f>IF(N204="nulová",J204,0)</f>
        <v>0</v>
      </c>
      <c r="BJ204" s="18" t="s">
        <v>80</v>
      </c>
      <c r="BK204" s="186">
        <f>ROUND(I204*H204,2)</f>
        <v>0</v>
      </c>
      <c r="BL204" s="18" t="s">
        <v>265</v>
      </c>
      <c r="BM204" s="185" t="s">
        <v>2120</v>
      </c>
    </row>
    <row r="205" spans="1:65" s="2" customFormat="1" ht="16.5" customHeight="1">
      <c r="A205" s="35"/>
      <c r="B205" s="36"/>
      <c r="C205" s="174" t="s">
        <v>649</v>
      </c>
      <c r="D205" s="174" t="s">
        <v>148</v>
      </c>
      <c r="E205" s="175" t="s">
        <v>2121</v>
      </c>
      <c r="F205" s="176" t="s">
        <v>2122</v>
      </c>
      <c r="G205" s="177" t="s">
        <v>816</v>
      </c>
      <c r="H205" s="178">
        <v>2</v>
      </c>
      <c r="I205" s="179"/>
      <c r="J205" s="180">
        <f>ROUND(I205*H205,2)</f>
        <v>0</v>
      </c>
      <c r="K205" s="176" t="s">
        <v>157</v>
      </c>
      <c r="L205" s="40"/>
      <c r="M205" s="181" t="s">
        <v>19</v>
      </c>
      <c r="N205" s="182" t="s">
        <v>43</v>
      </c>
      <c r="O205" s="65"/>
      <c r="P205" s="183">
        <f>O205*H205</f>
        <v>0</v>
      </c>
      <c r="Q205" s="183">
        <v>3.0999999999999999E-3</v>
      </c>
      <c r="R205" s="183">
        <f>Q205*H205</f>
        <v>6.1999999999999998E-3</v>
      </c>
      <c r="S205" s="183">
        <v>0</v>
      </c>
      <c r="T205" s="18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5" t="s">
        <v>265</v>
      </c>
      <c r="AT205" s="185" t="s">
        <v>148</v>
      </c>
      <c r="AU205" s="185" t="s">
        <v>82</v>
      </c>
      <c r="AY205" s="18" t="s">
        <v>145</v>
      </c>
      <c r="BE205" s="186">
        <f>IF(N205="základní",J205,0)</f>
        <v>0</v>
      </c>
      <c r="BF205" s="186">
        <f>IF(N205="snížená",J205,0)</f>
        <v>0</v>
      </c>
      <c r="BG205" s="186">
        <f>IF(N205="zákl. přenesená",J205,0)</f>
        <v>0</v>
      </c>
      <c r="BH205" s="186">
        <f>IF(N205="sníž. přenesená",J205,0)</f>
        <v>0</v>
      </c>
      <c r="BI205" s="186">
        <f>IF(N205="nulová",J205,0)</f>
        <v>0</v>
      </c>
      <c r="BJ205" s="18" t="s">
        <v>80</v>
      </c>
      <c r="BK205" s="186">
        <f>ROUND(I205*H205,2)</f>
        <v>0</v>
      </c>
      <c r="BL205" s="18" t="s">
        <v>265</v>
      </c>
      <c r="BM205" s="185" t="s">
        <v>2123</v>
      </c>
    </row>
    <row r="206" spans="1:65" s="2" customFormat="1" ht="11.25">
      <c r="A206" s="35"/>
      <c r="B206" s="36"/>
      <c r="C206" s="37"/>
      <c r="D206" s="187" t="s">
        <v>159</v>
      </c>
      <c r="E206" s="37"/>
      <c r="F206" s="188" t="s">
        <v>2124</v>
      </c>
      <c r="G206" s="37"/>
      <c r="H206" s="37"/>
      <c r="I206" s="189"/>
      <c r="J206" s="37"/>
      <c r="K206" s="37"/>
      <c r="L206" s="40"/>
      <c r="M206" s="190"/>
      <c r="N206" s="191"/>
      <c r="O206" s="65"/>
      <c r="P206" s="65"/>
      <c r="Q206" s="65"/>
      <c r="R206" s="65"/>
      <c r="S206" s="65"/>
      <c r="T206" s="66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159</v>
      </c>
      <c r="AU206" s="18" t="s">
        <v>82</v>
      </c>
    </row>
    <row r="207" spans="1:65" s="2" customFormat="1" ht="16.5" customHeight="1">
      <c r="A207" s="35"/>
      <c r="B207" s="36"/>
      <c r="C207" s="174" t="s">
        <v>656</v>
      </c>
      <c r="D207" s="174" t="s">
        <v>148</v>
      </c>
      <c r="E207" s="175" t="s">
        <v>2125</v>
      </c>
      <c r="F207" s="176" t="s">
        <v>2126</v>
      </c>
      <c r="G207" s="177" t="s">
        <v>226</v>
      </c>
      <c r="H207" s="178">
        <v>2</v>
      </c>
      <c r="I207" s="179"/>
      <c r="J207" s="180">
        <f>ROUND(I207*H207,2)</f>
        <v>0</v>
      </c>
      <c r="K207" s="176" t="s">
        <v>157</v>
      </c>
      <c r="L207" s="40"/>
      <c r="M207" s="181" t="s">
        <v>19</v>
      </c>
      <c r="N207" s="182" t="s">
        <v>43</v>
      </c>
      <c r="O207" s="65"/>
      <c r="P207" s="183">
        <f>O207*H207</f>
        <v>0</v>
      </c>
      <c r="Q207" s="183">
        <v>2.4000000000000001E-4</v>
      </c>
      <c r="R207" s="183">
        <f>Q207*H207</f>
        <v>4.8000000000000001E-4</v>
      </c>
      <c r="S207" s="183">
        <v>0</v>
      </c>
      <c r="T207" s="18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5" t="s">
        <v>265</v>
      </c>
      <c r="AT207" s="185" t="s">
        <v>148</v>
      </c>
      <c r="AU207" s="185" t="s">
        <v>82</v>
      </c>
      <c r="AY207" s="18" t="s">
        <v>145</v>
      </c>
      <c r="BE207" s="186">
        <f>IF(N207="základní",J207,0)</f>
        <v>0</v>
      </c>
      <c r="BF207" s="186">
        <f>IF(N207="snížená",J207,0)</f>
        <v>0</v>
      </c>
      <c r="BG207" s="186">
        <f>IF(N207="zákl. přenesená",J207,0)</f>
        <v>0</v>
      </c>
      <c r="BH207" s="186">
        <f>IF(N207="sníž. přenesená",J207,0)</f>
        <v>0</v>
      </c>
      <c r="BI207" s="186">
        <f>IF(N207="nulová",J207,0)</f>
        <v>0</v>
      </c>
      <c r="BJ207" s="18" t="s">
        <v>80</v>
      </c>
      <c r="BK207" s="186">
        <f>ROUND(I207*H207,2)</f>
        <v>0</v>
      </c>
      <c r="BL207" s="18" t="s">
        <v>265</v>
      </c>
      <c r="BM207" s="185" t="s">
        <v>2127</v>
      </c>
    </row>
    <row r="208" spans="1:65" s="2" customFormat="1" ht="11.25">
      <c r="A208" s="35"/>
      <c r="B208" s="36"/>
      <c r="C208" s="37"/>
      <c r="D208" s="187" t="s">
        <v>159</v>
      </c>
      <c r="E208" s="37"/>
      <c r="F208" s="188" t="s">
        <v>2128</v>
      </c>
      <c r="G208" s="37"/>
      <c r="H208" s="37"/>
      <c r="I208" s="189"/>
      <c r="J208" s="37"/>
      <c r="K208" s="37"/>
      <c r="L208" s="40"/>
      <c r="M208" s="190"/>
      <c r="N208" s="191"/>
      <c r="O208" s="65"/>
      <c r="P208" s="65"/>
      <c r="Q208" s="65"/>
      <c r="R208" s="65"/>
      <c r="S208" s="65"/>
      <c r="T208" s="66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159</v>
      </c>
      <c r="AU208" s="18" t="s">
        <v>82</v>
      </c>
    </row>
    <row r="209" spans="1:65" s="2" customFormat="1" ht="16.5" customHeight="1">
      <c r="A209" s="35"/>
      <c r="B209" s="36"/>
      <c r="C209" s="174" t="s">
        <v>661</v>
      </c>
      <c r="D209" s="174" t="s">
        <v>148</v>
      </c>
      <c r="E209" s="175" t="s">
        <v>2129</v>
      </c>
      <c r="F209" s="176" t="s">
        <v>2130</v>
      </c>
      <c r="G209" s="177" t="s">
        <v>226</v>
      </c>
      <c r="H209" s="178">
        <v>1</v>
      </c>
      <c r="I209" s="179"/>
      <c r="J209" s="180">
        <f>ROUND(I209*H209,2)</f>
        <v>0</v>
      </c>
      <c r="K209" s="176" t="s">
        <v>157</v>
      </c>
      <c r="L209" s="40"/>
      <c r="M209" s="181" t="s">
        <v>19</v>
      </c>
      <c r="N209" s="182" t="s">
        <v>43</v>
      </c>
      <c r="O209" s="65"/>
      <c r="P209" s="183">
        <f>O209*H209</f>
        <v>0</v>
      </c>
      <c r="Q209" s="183">
        <v>2.7999999999999998E-4</v>
      </c>
      <c r="R209" s="183">
        <f>Q209*H209</f>
        <v>2.7999999999999998E-4</v>
      </c>
      <c r="S209" s="183">
        <v>0</v>
      </c>
      <c r="T209" s="18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5" t="s">
        <v>265</v>
      </c>
      <c r="AT209" s="185" t="s">
        <v>148</v>
      </c>
      <c r="AU209" s="185" t="s">
        <v>82</v>
      </c>
      <c r="AY209" s="18" t="s">
        <v>145</v>
      </c>
      <c r="BE209" s="186">
        <f>IF(N209="základní",J209,0)</f>
        <v>0</v>
      </c>
      <c r="BF209" s="186">
        <f>IF(N209="snížená",J209,0)</f>
        <v>0</v>
      </c>
      <c r="BG209" s="186">
        <f>IF(N209="zákl. přenesená",J209,0)</f>
        <v>0</v>
      </c>
      <c r="BH209" s="186">
        <f>IF(N209="sníž. přenesená",J209,0)</f>
        <v>0</v>
      </c>
      <c r="BI209" s="186">
        <f>IF(N209="nulová",J209,0)</f>
        <v>0</v>
      </c>
      <c r="BJ209" s="18" t="s">
        <v>80</v>
      </c>
      <c r="BK209" s="186">
        <f>ROUND(I209*H209,2)</f>
        <v>0</v>
      </c>
      <c r="BL209" s="18" t="s">
        <v>265</v>
      </c>
      <c r="BM209" s="185" t="s">
        <v>2131</v>
      </c>
    </row>
    <row r="210" spans="1:65" s="2" customFormat="1" ht="11.25">
      <c r="A210" s="35"/>
      <c r="B210" s="36"/>
      <c r="C210" s="37"/>
      <c r="D210" s="187" t="s">
        <v>159</v>
      </c>
      <c r="E210" s="37"/>
      <c r="F210" s="188" t="s">
        <v>2132</v>
      </c>
      <c r="G210" s="37"/>
      <c r="H210" s="37"/>
      <c r="I210" s="189"/>
      <c r="J210" s="37"/>
      <c r="K210" s="37"/>
      <c r="L210" s="40"/>
      <c r="M210" s="190"/>
      <c r="N210" s="191"/>
      <c r="O210" s="65"/>
      <c r="P210" s="65"/>
      <c r="Q210" s="65"/>
      <c r="R210" s="65"/>
      <c r="S210" s="65"/>
      <c r="T210" s="66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159</v>
      </c>
      <c r="AU210" s="18" t="s">
        <v>82</v>
      </c>
    </row>
    <row r="211" spans="1:65" s="2" customFormat="1" ht="21.75" customHeight="1">
      <c r="A211" s="35"/>
      <c r="B211" s="36"/>
      <c r="C211" s="174" t="s">
        <v>667</v>
      </c>
      <c r="D211" s="174" t="s">
        <v>148</v>
      </c>
      <c r="E211" s="175" t="s">
        <v>2133</v>
      </c>
      <c r="F211" s="176" t="s">
        <v>2134</v>
      </c>
      <c r="G211" s="177" t="s">
        <v>226</v>
      </c>
      <c r="H211" s="178">
        <v>2</v>
      </c>
      <c r="I211" s="179"/>
      <c r="J211" s="180">
        <f>ROUND(I211*H211,2)</f>
        <v>0</v>
      </c>
      <c r="K211" s="176" t="s">
        <v>19</v>
      </c>
      <c r="L211" s="40"/>
      <c r="M211" s="181" t="s">
        <v>19</v>
      </c>
      <c r="N211" s="182" t="s">
        <v>43</v>
      </c>
      <c r="O211" s="65"/>
      <c r="P211" s="183">
        <f>O211*H211</f>
        <v>0</v>
      </c>
      <c r="Q211" s="183">
        <v>4.6999999999999999E-4</v>
      </c>
      <c r="R211" s="183">
        <f>Q211*H211</f>
        <v>9.3999999999999997E-4</v>
      </c>
      <c r="S211" s="183">
        <v>0</v>
      </c>
      <c r="T211" s="18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5" t="s">
        <v>265</v>
      </c>
      <c r="AT211" s="185" t="s">
        <v>148</v>
      </c>
      <c r="AU211" s="185" t="s">
        <v>82</v>
      </c>
      <c r="AY211" s="18" t="s">
        <v>145</v>
      </c>
      <c r="BE211" s="186">
        <f>IF(N211="základní",J211,0)</f>
        <v>0</v>
      </c>
      <c r="BF211" s="186">
        <f>IF(N211="snížená",J211,0)</f>
        <v>0</v>
      </c>
      <c r="BG211" s="186">
        <f>IF(N211="zákl. přenesená",J211,0)</f>
        <v>0</v>
      </c>
      <c r="BH211" s="186">
        <f>IF(N211="sníž. přenesená",J211,0)</f>
        <v>0</v>
      </c>
      <c r="BI211" s="186">
        <f>IF(N211="nulová",J211,0)</f>
        <v>0</v>
      </c>
      <c r="BJ211" s="18" t="s">
        <v>80</v>
      </c>
      <c r="BK211" s="186">
        <f>ROUND(I211*H211,2)</f>
        <v>0</v>
      </c>
      <c r="BL211" s="18" t="s">
        <v>265</v>
      </c>
      <c r="BM211" s="185" t="s">
        <v>2135</v>
      </c>
    </row>
    <row r="212" spans="1:65" s="2" customFormat="1" ht="16.5" customHeight="1">
      <c r="A212" s="35"/>
      <c r="B212" s="36"/>
      <c r="C212" s="174" t="s">
        <v>672</v>
      </c>
      <c r="D212" s="174" t="s">
        <v>148</v>
      </c>
      <c r="E212" s="175" t="s">
        <v>2136</v>
      </c>
      <c r="F212" s="176" t="s">
        <v>2137</v>
      </c>
      <c r="G212" s="177" t="s">
        <v>226</v>
      </c>
      <c r="H212" s="178">
        <v>1</v>
      </c>
      <c r="I212" s="179"/>
      <c r="J212" s="180">
        <f>ROUND(I212*H212,2)</f>
        <v>0</v>
      </c>
      <c r="K212" s="176" t="s">
        <v>157</v>
      </c>
      <c r="L212" s="40"/>
      <c r="M212" s="181" t="s">
        <v>19</v>
      </c>
      <c r="N212" s="182" t="s">
        <v>43</v>
      </c>
      <c r="O212" s="65"/>
      <c r="P212" s="183">
        <f>O212*H212</f>
        <v>0</v>
      </c>
      <c r="Q212" s="183">
        <v>2.7999999999999998E-4</v>
      </c>
      <c r="R212" s="183">
        <f>Q212*H212</f>
        <v>2.7999999999999998E-4</v>
      </c>
      <c r="S212" s="183">
        <v>0</v>
      </c>
      <c r="T212" s="18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5" t="s">
        <v>265</v>
      </c>
      <c r="AT212" s="185" t="s">
        <v>148</v>
      </c>
      <c r="AU212" s="185" t="s">
        <v>82</v>
      </c>
      <c r="AY212" s="18" t="s">
        <v>145</v>
      </c>
      <c r="BE212" s="186">
        <f>IF(N212="základní",J212,0)</f>
        <v>0</v>
      </c>
      <c r="BF212" s="186">
        <f>IF(N212="snížená",J212,0)</f>
        <v>0</v>
      </c>
      <c r="BG212" s="186">
        <f>IF(N212="zákl. přenesená",J212,0)</f>
        <v>0</v>
      </c>
      <c r="BH212" s="186">
        <f>IF(N212="sníž. přenesená",J212,0)</f>
        <v>0</v>
      </c>
      <c r="BI212" s="186">
        <f>IF(N212="nulová",J212,0)</f>
        <v>0</v>
      </c>
      <c r="BJ212" s="18" t="s">
        <v>80</v>
      </c>
      <c r="BK212" s="186">
        <f>ROUND(I212*H212,2)</f>
        <v>0</v>
      </c>
      <c r="BL212" s="18" t="s">
        <v>265</v>
      </c>
      <c r="BM212" s="185" t="s">
        <v>2138</v>
      </c>
    </row>
    <row r="213" spans="1:65" s="2" customFormat="1" ht="11.25">
      <c r="A213" s="35"/>
      <c r="B213" s="36"/>
      <c r="C213" s="37"/>
      <c r="D213" s="187" t="s">
        <v>159</v>
      </c>
      <c r="E213" s="37"/>
      <c r="F213" s="188" t="s">
        <v>2139</v>
      </c>
      <c r="G213" s="37"/>
      <c r="H213" s="37"/>
      <c r="I213" s="189"/>
      <c r="J213" s="37"/>
      <c r="K213" s="37"/>
      <c r="L213" s="40"/>
      <c r="M213" s="190"/>
      <c r="N213" s="191"/>
      <c r="O213" s="65"/>
      <c r="P213" s="65"/>
      <c r="Q213" s="65"/>
      <c r="R213" s="65"/>
      <c r="S213" s="65"/>
      <c r="T213" s="66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159</v>
      </c>
      <c r="AU213" s="18" t="s">
        <v>82</v>
      </c>
    </row>
    <row r="214" spans="1:65" s="2" customFormat="1" ht="16.5" customHeight="1">
      <c r="A214" s="35"/>
      <c r="B214" s="36"/>
      <c r="C214" s="174" t="s">
        <v>677</v>
      </c>
      <c r="D214" s="174" t="s">
        <v>148</v>
      </c>
      <c r="E214" s="175" t="s">
        <v>2140</v>
      </c>
      <c r="F214" s="176" t="s">
        <v>2141</v>
      </c>
      <c r="G214" s="177" t="s">
        <v>226</v>
      </c>
      <c r="H214" s="178">
        <v>2</v>
      </c>
      <c r="I214" s="179"/>
      <c r="J214" s="180">
        <f>ROUND(I214*H214,2)</f>
        <v>0</v>
      </c>
      <c r="K214" s="176" t="s">
        <v>157</v>
      </c>
      <c r="L214" s="40"/>
      <c r="M214" s="181" t="s">
        <v>19</v>
      </c>
      <c r="N214" s="182" t="s">
        <v>43</v>
      </c>
      <c r="O214" s="65"/>
      <c r="P214" s="183">
        <f>O214*H214</f>
        <v>0</v>
      </c>
      <c r="Q214" s="183">
        <v>1.2800000000000001E-3</v>
      </c>
      <c r="R214" s="183">
        <f>Q214*H214</f>
        <v>2.5600000000000002E-3</v>
      </c>
      <c r="S214" s="183">
        <v>0</v>
      </c>
      <c r="T214" s="184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5" t="s">
        <v>265</v>
      </c>
      <c r="AT214" s="185" t="s">
        <v>148</v>
      </c>
      <c r="AU214" s="185" t="s">
        <v>82</v>
      </c>
      <c r="AY214" s="18" t="s">
        <v>145</v>
      </c>
      <c r="BE214" s="186">
        <f>IF(N214="základní",J214,0)</f>
        <v>0</v>
      </c>
      <c r="BF214" s="186">
        <f>IF(N214="snížená",J214,0)</f>
        <v>0</v>
      </c>
      <c r="BG214" s="186">
        <f>IF(N214="zákl. přenesená",J214,0)</f>
        <v>0</v>
      </c>
      <c r="BH214" s="186">
        <f>IF(N214="sníž. přenesená",J214,0)</f>
        <v>0</v>
      </c>
      <c r="BI214" s="186">
        <f>IF(N214="nulová",J214,0)</f>
        <v>0</v>
      </c>
      <c r="BJ214" s="18" t="s">
        <v>80</v>
      </c>
      <c r="BK214" s="186">
        <f>ROUND(I214*H214,2)</f>
        <v>0</v>
      </c>
      <c r="BL214" s="18" t="s">
        <v>265</v>
      </c>
      <c r="BM214" s="185" t="s">
        <v>2142</v>
      </c>
    </row>
    <row r="215" spans="1:65" s="2" customFormat="1" ht="11.25">
      <c r="A215" s="35"/>
      <c r="B215" s="36"/>
      <c r="C215" s="37"/>
      <c r="D215" s="187" t="s">
        <v>159</v>
      </c>
      <c r="E215" s="37"/>
      <c r="F215" s="188" t="s">
        <v>2143</v>
      </c>
      <c r="G215" s="37"/>
      <c r="H215" s="37"/>
      <c r="I215" s="189"/>
      <c r="J215" s="37"/>
      <c r="K215" s="37"/>
      <c r="L215" s="40"/>
      <c r="M215" s="190"/>
      <c r="N215" s="191"/>
      <c r="O215" s="65"/>
      <c r="P215" s="65"/>
      <c r="Q215" s="65"/>
      <c r="R215" s="65"/>
      <c r="S215" s="65"/>
      <c r="T215" s="66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8" t="s">
        <v>159</v>
      </c>
      <c r="AU215" s="18" t="s">
        <v>82</v>
      </c>
    </row>
    <row r="216" spans="1:65" s="2" customFormat="1" ht="16.5" customHeight="1">
      <c r="A216" s="35"/>
      <c r="B216" s="36"/>
      <c r="C216" s="174" t="s">
        <v>684</v>
      </c>
      <c r="D216" s="174" t="s">
        <v>148</v>
      </c>
      <c r="E216" s="175" t="s">
        <v>2140</v>
      </c>
      <c r="F216" s="176" t="s">
        <v>2141</v>
      </c>
      <c r="G216" s="177" t="s">
        <v>226</v>
      </c>
      <c r="H216" s="178">
        <v>1</v>
      </c>
      <c r="I216" s="179"/>
      <c r="J216" s="180">
        <f>ROUND(I216*H216,2)</f>
        <v>0</v>
      </c>
      <c r="K216" s="176" t="s">
        <v>157</v>
      </c>
      <c r="L216" s="40"/>
      <c r="M216" s="181" t="s">
        <v>19</v>
      </c>
      <c r="N216" s="182" t="s">
        <v>43</v>
      </c>
      <c r="O216" s="65"/>
      <c r="P216" s="183">
        <f>O216*H216</f>
        <v>0</v>
      </c>
      <c r="Q216" s="183">
        <v>1.2800000000000001E-3</v>
      </c>
      <c r="R216" s="183">
        <f>Q216*H216</f>
        <v>1.2800000000000001E-3</v>
      </c>
      <c r="S216" s="183">
        <v>0</v>
      </c>
      <c r="T216" s="184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5" t="s">
        <v>265</v>
      </c>
      <c r="AT216" s="185" t="s">
        <v>148</v>
      </c>
      <c r="AU216" s="185" t="s">
        <v>82</v>
      </c>
      <c r="AY216" s="18" t="s">
        <v>145</v>
      </c>
      <c r="BE216" s="186">
        <f>IF(N216="základní",J216,0)</f>
        <v>0</v>
      </c>
      <c r="BF216" s="186">
        <f>IF(N216="snížená",J216,0)</f>
        <v>0</v>
      </c>
      <c r="BG216" s="186">
        <f>IF(N216="zákl. přenesená",J216,0)</f>
        <v>0</v>
      </c>
      <c r="BH216" s="186">
        <f>IF(N216="sníž. přenesená",J216,0)</f>
        <v>0</v>
      </c>
      <c r="BI216" s="186">
        <f>IF(N216="nulová",J216,0)</f>
        <v>0</v>
      </c>
      <c r="BJ216" s="18" t="s">
        <v>80</v>
      </c>
      <c r="BK216" s="186">
        <f>ROUND(I216*H216,2)</f>
        <v>0</v>
      </c>
      <c r="BL216" s="18" t="s">
        <v>265</v>
      </c>
      <c r="BM216" s="185" t="s">
        <v>2144</v>
      </c>
    </row>
    <row r="217" spans="1:65" s="2" customFormat="1" ht="11.25">
      <c r="A217" s="35"/>
      <c r="B217" s="36"/>
      <c r="C217" s="37"/>
      <c r="D217" s="187" t="s">
        <v>159</v>
      </c>
      <c r="E217" s="37"/>
      <c r="F217" s="188" t="s">
        <v>2143</v>
      </c>
      <c r="G217" s="37"/>
      <c r="H217" s="37"/>
      <c r="I217" s="189"/>
      <c r="J217" s="37"/>
      <c r="K217" s="37"/>
      <c r="L217" s="40"/>
      <c r="M217" s="190"/>
      <c r="N217" s="191"/>
      <c r="O217" s="65"/>
      <c r="P217" s="65"/>
      <c r="Q217" s="65"/>
      <c r="R217" s="65"/>
      <c r="S217" s="65"/>
      <c r="T217" s="66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8" t="s">
        <v>159</v>
      </c>
      <c r="AU217" s="18" t="s">
        <v>82</v>
      </c>
    </row>
    <row r="218" spans="1:65" s="2" customFormat="1" ht="16.5" customHeight="1">
      <c r="A218" s="35"/>
      <c r="B218" s="36"/>
      <c r="C218" s="174" t="s">
        <v>690</v>
      </c>
      <c r="D218" s="174" t="s">
        <v>148</v>
      </c>
      <c r="E218" s="175" t="s">
        <v>2145</v>
      </c>
      <c r="F218" s="176" t="s">
        <v>2146</v>
      </c>
      <c r="G218" s="177" t="s">
        <v>226</v>
      </c>
      <c r="H218" s="178">
        <v>7</v>
      </c>
      <c r="I218" s="179"/>
      <c r="J218" s="180">
        <f>ROUND(I218*H218,2)</f>
        <v>0</v>
      </c>
      <c r="K218" s="176" t="s">
        <v>19</v>
      </c>
      <c r="L218" s="40"/>
      <c r="M218" s="181" t="s">
        <v>19</v>
      </c>
      <c r="N218" s="182" t="s">
        <v>43</v>
      </c>
      <c r="O218" s="65"/>
      <c r="P218" s="183">
        <f>O218*H218</f>
        <v>0</v>
      </c>
      <c r="Q218" s="183">
        <v>1.2800000000000001E-3</v>
      </c>
      <c r="R218" s="183">
        <f>Q218*H218</f>
        <v>8.9600000000000009E-3</v>
      </c>
      <c r="S218" s="183">
        <v>0</v>
      </c>
      <c r="T218" s="184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5" t="s">
        <v>265</v>
      </c>
      <c r="AT218" s="185" t="s">
        <v>148</v>
      </c>
      <c r="AU218" s="185" t="s">
        <v>82</v>
      </c>
      <c r="AY218" s="18" t="s">
        <v>145</v>
      </c>
      <c r="BE218" s="186">
        <f>IF(N218="základní",J218,0)</f>
        <v>0</v>
      </c>
      <c r="BF218" s="186">
        <f>IF(N218="snížená",J218,0)</f>
        <v>0</v>
      </c>
      <c r="BG218" s="186">
        <f>IF(N218="zákl. přenesená",J218,0)</f>
        <v>0</v>
      </c>
      <c r="BH218" s="186">
        <f>IF(N218="sníž. přenesená",J218,0)</f>
        <v>0</v>
      </c>
      <c r="BI218" s="186">
        <f>IF(N218="nulová",J218,0)</f>
        <v>0</v>
      </c>
      <c r="BJ218" s="18" t="s">
        <v>80</v>
      </c>
      <c r="BK218" s="186">
        <f>ROUND(I218*H218,2)</f>
        <v>0</v>
      </c>
      <c r="BL218" s="18" t="s">
        <v>265</v>
      </c>
      <c r="BM218" s="185" t="s">
        <v>2147</v>
      </c>
    </row>
    <row r="219" spans="1:65" s="2" customFormat="1" ht="24.2" customHeight="1">
      <c r="A219" s="35"/>
      <c r="B219" s="36"/>
      <c r="C219" s="174" t="s">
        <v>700</v>
      </c>
      <c r="D219" s="174" t="s">
        <v>148</v>
      </c>
      <c r="E219" s="175" t="s">
        <v>2148</v>
      </c>
      <c r="F219" s="176" t="s">
        <v>2149</v>
      </c>
      <c r="G219" s="177" t="s">
        <v>802</v>
      </c>
      <c r="H219" s="238"/>
      <c r="I219" s="179"/>
      <c r="J219" s="180">
        <f>ROUND(I219*H219,2)</f>
        <v>0</v>
      </c>
      <c r="K219" s="176" t="s">
        <v>157</v>
      </c>
      <c r="L219" s="40"/>
      <c r="M219" s="181" t="s">
        <v>19</v>
      </c>
      <c r="N219" s="182" t="s">
        <v>43</v>
      </c>
      <c r="O219" s="65"/>
      <c r="P219" s="183">
        <f>O219*H219</f>
        <v>0</v>
      </c>
      <c r="Q219" s="183">
        <v>0</v>
      </c>
      <c r="R219" s="183">
        <f>Q219*H219</f>
        <v>0</v>
      </c>
      <c r="S219" s="183">
        <v>0</v>
      </c>
      <c r="T219" s="184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5" t="s">
        <v>265</v>
      </c>
      <c r="AT219" s="185" t="s">
        <v>148</v>
      </c>
      <c r="AU219" s="185" t="s">
        <v>82</v>
      </c>
      <c r="AY219" s="18" t="s">
        <v>145</v>
      </c>
      <c r="BE219" s="186">
        <f>IF(N219="základní",J219,0)</f>
        <v>0</v>
      </c>
      <c r="BF219" s="186">
        <f>IF(N219="snížená",J219,0)</f>
        <v>0</v>
      </c>
      <c r="BG219" s="186">
        <f>IF(N219="zákl. přenesená",J219,0)</f>
        <v>0</v>
      </c>
      <c r="BH219" s="186">
        <f>IF(N219="sníž. přenesená",J219,0)</f>
        <v>0</v>
      </c>
      <c r="BI219" s="186">
        <f>IF(N219="nulová",J219,0)</f>
        <v>0</v>
      </c>
      <c r="BJ219" s="18" t="s">
        <v>80</v>
      </c>
      <c r="BK219" s="186">
        <f>ROUND(I219*H219,2)</f>
        <v>0</v>
      </c>
      <c r="BL219" s="18" t="s">
        <v>265</v>
      </c>
      <c r="BM219" s="185" t="s">
        <v>2150</v>
      </c>
    </row>
    <row r="220" spans="1:65" s="2" customFormat="1" ht="11.25">
      <c r="A220" s="35"/>
      <c r="B220" s="36"/>
      <c r="C220" s="37"/>
      <c r="D220" s="187" t="s">
        <v>159</v>
      </c>
      <c r="E220" s="37"/>
      <c r="F220" s="188" t="s">
        <v>2151</v>
      </c>
      <c r="G220" s="37"/>
      <c r="H220" s="37"/>
      <c r="I220" s="189"/>
      <c r="J220" s="37"/>
      <c r="K220" s="37"/>
      <c r="L220" s="40"/>
      <c r="M220" s="190"/>
      <c r="N220" s="191"/>
      <c r="O220" s="65"/>
      <c r="P220" s="65"/>
      <c r="Q220" s="65"/>
      <c r="R220" s="65"/>
      <c r="S220" s="65"/>
      <c r="T220" s="66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159</v>
      </c>
      <c r="AU220" s="18" t="s">
        <v>82</v>
      </c>
    </row>
    <row r="221" spans="1:65" s="12" customFormat="1" ht="22.9" customHeight="1">
      <c r="B221" s="158"/>
      <c r="C221" s="159"/>
      <c r="D221" s="160" t="s">
        <v>71</v>
      </c>
      <c r="E221" s="172" t="s">
        <v>2152</v>
      </c>
      <c r="F221" s="172" t="s">
        <v>2153</v>
      </c>
      <c r="G221" s="159"/>
      <c r="H221" s="159"/>
      <c r="I221" s="162"/>
      <c r="J221" s="173">
        <f>BK221</f>
        <v>0</v>
      </c>
      <c r="K221" s="159"/>
      <c r="L221" s="164"/>
      <c r="M221" s="165"/>
      <c r="N221" s="166"/>
      <c r="O221" s="166"/>
      <c r="P221" s="167">
        <f>SUM(P222:P228)</f>
        <v>0</v>
      </c>
      <c r="Q221" s="166"/>
      <c r="R221" s="167">
        <f>SUM(R222:R228)</f>
        <v>5.1900000000000009E-2</v>
      </c>
      <c r="S221" s="166"/>
      <c r="T221" s="168">
        <f>SUM(T222:T228)</f>
        <v>0</v>
      </c>
      <c r="AR221" s="169" t="s">
        <v>82</v>
      </c>
      <c r="AT221" s="170" t="s">
        <v>71</v>
      </c>
      <c r="AU221" s="170" t="s">
        <v>80</v>
      </c>
      <c r="AY221" s="169" t="s">
        <v>145</v>
      </c>
      <c r="BK221" s="171">
        <f>SUM(BK222:BK228)</f>
        <v>0</v>
      </c>
    </row>
    <row r="222" spans="1:65" s="2" customFormat="1" ht="24.2" customHeight="1">
      <c r="A222" s="35"/>
      <c r="B222" s="36"/>
      <c r="C222" s="174" t="s">
        <v>704</v>
      </c>
      <c r="D222" s="174" t="s">
        <v>148</v>
      </c>
      <c r="E222" s="175" t="s">
        <v>2154</v>
      </c>
      <c r="F222" s="176" t="s">
        <v>2155</v>
      </c>
      <c r="G222" s="177" t="s">
        <v>816</v>
      </c>
      <c r="H222" s="178">
        <v>3</v>
      </c>
      <c r="I222" s="179"/>
      <c r="J222" s="180">
        <f>ROUND(I222*H222,2)</f>
        <v>0</v>
      </c>
      <c r="K222" s="176" t="s">
        <v>19</v>
      </c>
      <c r="L222" s="40"/>
      <c r="M222" s="181" t="s">
        <v>19</v>
      </c>
      <c r="N222" s="182" t="s">
        <v>43</v>
      </c>
      <c r="O222" s="65"/>
      <c r="P222" s="183">
        <f>O222*H222</f>
        <v>0</v>
      </c>
      <c r="Q222" s="183">
        <v>1.6650000000000002E-2</v>
      </c>
      <c r="R222" s="183">
        <f>Q222*H222</f>
        <v>4.9950000000000008E-2</v>
      </c>
      <c r="S222" s="183">
        <v>0</v>
      </c>
      <c r="T222" s="184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5" t="s">
        <v>265</v>
      </c>
      <c r="AT222" s="185" t="s">
        <v>148</v>
      </c>
      <c r="AU222" s="185" t="s">
        <v>82</v>
      </c>
      <c r="AY222" s="18" t="s">
        <v>145</v>
      </c>
      <c r="BE222" s="186">
        <f>IF(N222="základní",J222,0)</f>
        <v>0</v>
      </c>
      <c r="BF222" s="186">
        <f>IF(N222="snížená",J222,0)</f>
        <v>0</v>
      </c>
      <c r="BG222" s="186">
        <f>IF(N222="zákl. přenesená",J222,0)</f>
        <v>0</v>
      </c>
      <c r="BH222" s="186">
        <f>IF(N222="sníž. přenesená",J222,0)</f>
        <v>0</v>
      </c>
      <c r="BI222" s="186">
        <f>IF(N222="nulová",J222,0)</f>
        <v>0</v>
      </c>
      <c r="BJ222" s="18" t="s">
        <v>80</v>
      </c>
      <c r="BK222" s="186">
        <f>ROUND(I222*H222,2)</f>
        <v>0</v>
      </c>
      <c r="BL222" s="18" t="s">
        <v>265</v>
      </c>
      <c r="BM222" s="185" t="s">
        <v>2156</v>
      </c>
    </row>
    <row r="223" spans="1:65" s="2" customFormat="1" ht="16.5" customHeight="1">
      <c r="A223" s="35"/>
      <c r="B223" s="36"/>
      <c r="C223" s="174" t="s">
        <v>708</v>
      </c>
      <c r="D223" s="174" t="s">
        <v>148</v>
      </c>
      <c r="E223" s="175" t="s">
        <v>2157</v>
      </c>
      <c r="F223" s="176" t="s">
        <v>2158</v>
      </c>
      <c r="G223" s="177" t="s">
        <v>816</v>
      </c>
      <c r="H223" s="178">
        <v>3</v>
      </c>
      <c r="I223" s="179"/>
      <c r="J223" s="180">
        <f>ROUND(I223*H223,2)</f>
        <v>0</v>
      </c>
      <c r="K223" s="176" t="s">
        <v>157</v>
      </c>
      <c r="L223" s="40"/>
      <c r="M223" s="181" t="s">
        <v>19</v>
      </c>
      <c r="N223" s="182" t="s">
        <v>43</v>
      </c>
      <c r="O223" s="65"/>
      <c r="P223" s="183">
        <f>O223*H223</f>
        <v>0</v>
      </c>
      <c r="Q223" s="183">
        <v>1.4999999999999999E-4</v>
      </c>
      <c r="R223" s="183">
        <f>Q223*H223</f>
        <v>4.4999999999999999E-4</v>
      </c>
      <c r="S223" s="183">
        <v>0</v>
      </c>
      <c r="T223" s="184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5" t="s">
        <v>265</v>
      </c>
      <c r="AT223" s="185" t="s">
        <v>148</v>
      </c>
      <c r="AU223" s="185" t="s">
        <v>82</v>
      </c>
      <c r="AY223" s="18" t="s">
        <v>145</v>
      </c>
      <c r="BE223" s="186">
        <f>IF(N223="základní",J223,0)</f>
        <v>0</v>
      </c>
      <c r="BF223" s="186">
        <f>IF(N223="snížená",J223,0)</f>
        <v>0</v>
      </c>
      <c r="BG223" s="186">
        <f>IF(N223="zákl. přenesená",J223,0)</f>
        <v>0</v>
      </c>
      <c r="BH223" s="186">
        <f>IF(N223="sníž. přenesená",J223,0)</f>
        <v>0</v>
      </c>
      <c r="BI223" s="186">
        <f>IF(N223="nulová",J223,0)</f>
        <v>0</v>
      </c>
      <c r="BJ223" s="18" t="s">
        <v>80</v>
      </c>
      <c r="BK223" s="186">
        <f>ROUND(I223*H223,2)</f>
        <v>0</v>
      </c>
      <c r="BL223" s="18" t="s">
        <v>265</v>
      </c>
      <c r="BM223" s="185" t="s">
        <v>2159</v>
      </c>
    </row>
    <row r="224" spans="1:65" s="2" customFormat="1" ht="11.25">
      <c r="A224" s="35"/>
      <c r="B224" s="36"/>
      <c r="C224" s="37"/>
      <c r="D224" s="187" t="s">
        <v>159</v>
      </c>
      <c r="E224" s="37"/>
      <c r="F224" s="188" t="s">
        <v>2160</v>
      </c>
      <c r="G224" s="37"/>
      <c r="H224" s="37"/>
      <c r="I224" s="189"/>
      <c r="J224" s="37"/>
      <c r="K224" s="37"/>
      <c r="L224" s="40"/>
      <c r="M224" s="190"/>
      <c r="N224" s="191"/>
      <c r="O224" s="65"/>
      <c r="P224" s="65"/>
      <c r="Q224" s="65"/>
      <c r="R224" s="65"/>
      <c r="S224" s="65"/>
      <c r="T224" s="66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159</v>
      </c>
      <c r="AU224" s="18" t="s">
        <v>82</v>
      </c>
    </row>
    <row r="225" spans="1:65" s="2" customFormat="1" ht="16.5" customHeight="1">
      <c r="A225" s="35"/>
      <c r="B225" s="36"/>
      <c r="C225" s="174" t="s">
        <v>356</v>
      </c>
      <c r="D225" s="174" t="s">
        <v>148</v>
      </c>
      <c r="E225" s="175" t="s">
        <v>2161</v>
      </c>
      <c r="F225" s="176" t="s">
        <v>2162</v>
      </c>
      <c r="G225" s="177" t="s">
        <v>816</v>
      </c>
      <c r="H225" s="178">
        <v>3</v>
      </c>
      <c r="I225" s="179"/>
      <c r="J225" s="180">
        <f>ROUND(I225*H225,2)</f>
        <v>0</v>
      </c>
      <c r="K225" s="176" t="s">
        <v>157</v>
      </c>
      <c r="L225" s="40"/>
      <c r="M225" s="181" t="s">
        <v>19</v>
      </c>
      <c r="N225" s="182" t="s">
        <v>43</v>
      </c>
      <c r="O225" s="65"/>
      <c r="P225" s="183">
        <f>O225*H225</f>
        <v>0</v>
      </c>
      <c r="Q225" s="183">
        <v>5.0000000000000001E-4</v>
      </c>
      <c r="R225" s="183">
        <f>Q225*H225</f>
        <v>1.5E-3</v>
      </c>
      <c r="S225" s="183">
        <v>0</v>
      </c>
      <c r="T225" s="184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5" t="s">
        <v>265</v>
      </c>
      <c r="AT225" s="185" t="s">
        <v>148</v>
      </c>
      <c r="AU225" s="185" t="s">
        <v>82</v>
      </c>
      <c r="AY225" s="18" t="s">
        <v>145</v>
      </c>
      <c r="BE225" s="186">
        <f>IF(N225="základní",J225,0)</f>
        <v>0</v>
      </c>
      <c r="BF225" s="186">
        <f>IF(N225="snížená",J225,0)</f>
        <v>0</v>
      </c>
      <c r="BG225" s="186">
        <f>IF(N225="zákl. přenesená",J225,0)</f>
        <v>0</v>
      </c>
      <c r="BH225" s="186">
        <f>IF(N225="sníž. přenesená",J225,0)</f>
        <v>0</v>
      </c>
      <c r="BI225" s="186">
        <f>IF(N225="nulová",J225,0)</f>
        <v>0</v>
      </c>
      <c r="BJ225" s="18" t="s">
        <v>80</v>
      </c>
      <c r="BK225" s="186">
        <f>ROUND(I225*H225,2)</f>
        <v>0</v>
      </c>
      <c r="BL225" s="18" t="s">
        <v>265</v>
      </c>
      <c r="BM225" s="185" t="s">
        <v>2163</v>
      </c>
    </row>
    <row r="226" spans="1:65" s="2" customFormat="1" ht="11.25">
      <c r="A226" s="35"/>
      <c r="B226" s="36"/>
      <c r="C226" s="37"/>
      <c r="D226" s="187" t="s">
        <v>159</v>
      </c>
      <c r="E226" s="37"/>
      <c r="F226" s="188" t="s">
        <v>2164</v>
      </c>
      <c r="G226" s="37"/>
      <c r="H226" s="37"/>
      <c r="I226" s="189"/>
      <c r="J226" s="37"/>
      <c r="K226" s="37"/>
      <c r="L226" s="40"/>
      <c r="M226" s="190"/>
      <c r="N226" s="191"/>
      <c r="O226" s="65"/>
      <c r="P226" s="65"/>
      <c r="Q226" s="65"/>
      <c r="R226" s="65"/>
      <c r="S226" s="65"/>
      <c r="T226" s="66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8" t="s">
        <v>159</v>
      </c>
      <c r="AU226" s="18" t="s">
        <v>82</v>
      </c>
    </row>
    <row r="227" spans="1:65" s="2" customFormat="1" ht="24.2" customHeight="1">
      <c r="A227" s="35"/>
      <c r="B227" s="36"/>
      <c r="C227" s="174" t="s">
        <v>717</v>
      </c>
      <c r="D227" s="174" t="s">
        <v>148</v>
      </c>
      <c r="E227" s="175" t="s">
        <v>2165</v>
      </c>
      <c r="F227" s="176" t="s">
        <v>2166</v>
      </c>
      <c r="G227" s="177" t="s">
        <v>802</v>
      </c>
      <c r="H227" s="238"/>
      <c r="I227" s="179"/>
      <c r="J227" s="180">
        <f>ROUND(I227*H227,2)</f>
        <v>0</v>
      </c>
      <c r="K227" s="176" t="s">
        <v>157</v>
      </c>
      <c r="L227" s="40"/>
      <c r="M227" s="181" t="s">
        <v>19</v>
      </c>
      <c r="N227" s="182" t="s">
        <v>43</v>
      </c>
      <c r="O227" s="65"/>
      <c r="P227" s="183">
        <f>O227*H227</f>
        <v>0</v>
      </c>
      <c r="Q227" s="183">
        <v>0</v>
      </c>
      <c r="R227" s="183">
        <f>Q227*H227</f>
        <v>0</v>
      </c>
      <c r="S227" s="183">
        <v>0</v>
      </c>
      <c r="T227" s="18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5" t="s">
        <v>265</v>
      </c>
      <c r="AT227" s="185" t="s">
        <v>148</v>
      </c>
      <c r="AU227" s="185" t="s">
        <v>82</v>
      </c>
      <c r="AY227" s="18" t="s">
        <v>145</v>
      </c>
      <c r="BE227" s="186">
        <f>IF(N227="základní",J227,0)</f>
        <v>0</v>
      </c>
      <c r="BF227" s="186">
        <f>IF(N227="snížená",J227,0)</f>
        <v>0</v>
      </c>
      <c r="BG227" s="186">
        <f>IF(N227="zákl. přenesená",J227,0)</f>
        <v>0</v>
      </c>
      <c r="BH227" s="186">
        <f>IF(N227="sníž. přenesená",J227,0)</f>
        <v>0</v>
      </c>
      <c r="BI227" s="186">
        <f>IF(N227="nulová",J227,0)</f>
        <v>0</v>
      </c>
      <c r="BJ227" s="18" t="s">
        <v>80</v>
      </c>
      <c r="BK227" s="186">
        <f>ROUND(I227*H227,2)</f>
        <v>0</v>
      </c>
      <c r="BL227" s="18" t="s">
        <v>265</v>
      </c>
      <c r="BM227" s="185" t="s">
        <v>2167</v>
      </c>
    </row>
    <row r="228" spans="1:65" s="2" customFormat="1" ht="11.25">
      <c r="A228" s="35"/>
      <c r="B228" s="36"/>
      <c r="C228" s="37"/>
      <c r="D228" s="187" t="s">
        <v>159</v>
      </c>
      <c r="E228" s="37"/>
      <c r="F228" s="188" t="s">
        <v>2168</v>
      </c>
      <c r="G228" s="37"/>
      <c r="H228" s="37"/>
      <c r="I228" s="189"/>
      <c r="J228" s="37"/>
      <c r="K228" s="37"/>
      <c r="L228" s="40"/>
      <c r="M228" s="190"/>
      <c r="N228" s="191"/>
      <c r="O228" s="65"/>
      <c r="P228" s="65"/>
      <c r="Q228" s="65"/>
      <c r="R228" s="65"/>
      <c r="S228" s="65"/>
      <c r="T228" s="66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159</v>
      </c>
      <c r="AU228" s="18" t="s">
        <v>82</v>
      </c>
    </row>
    <row r="229" spans="1:65" s="12" customFormat="1" ht="22.9" customHeight="1">
      <c r="B229" s="158"/>
      <c r="C229" s="159"/>
      <c r="D229" s="160" t="s">
        <v>71</v>
      </c>
      <c r="E229" s="172" t="s">
        <v>328</v>
      </c>
      <c r="F229" s="172" t="s">
        <v>329</v>
      </c>
      <c r="G229" s="159"/>
      <c r="H229" s="159"/>
      <c r="I229" s="162"/>
      <c r="J229" s="173">
        <f>BK229</f>
        <v>0</v>
      </c>
      <c r="K229" s="159"/>
      <c r="L229" s="164"/>
      <c r="M229" s="165"/>
      <c r="N229" s="166"/>
      <c r="O229" s="166"/>
      <c r="P229" s="167">
        <f>SUM(P230:P233)</f>
        <v>0</v>
      </c>
      <c r="Q229" s="166"/>
      <c r="R229" s="167">
        <f>SUM(R230:R233)</f>
        <v>9.1800000000000007E-3</v>
      </c>
      <c r="S229" s="166"/>
      <c r="T229" s="168">
        <f>SUM(T230:T233)</f>
        <v>0</v>
      </c>
      <c r="AR229" s="169" t="s">
        <v>82</v>
      </c>
      <c r="AT229" s="170" t="s">
        <v>71</v>
      </c>
      <c r="AU229" s="170" t="s">
        <v>80</v>
      </c>
      <c r="AY229" s="169" t="s">
        <v>145</v>
      </c>
      <c r="BK229" s="171">
        <f>SUM(BK230:BK233)</f>
        <v>0</v>
      </c>
    </row>
    <row r="230" spans="1:65" s="2" customFormat="1" ht="33" customHeight="1">
      <c r="A230" s="35"/>
      <c r="B230" s="36"/>
      <c r="C230" s="174" t="s">
        <v>723</v>
      </c>
      <c r="D230" s="174" t="s">
        <v>148</v>
      </c>
      <c r="E230" s="175" t="s">
        <v>2169</v>
      </c>
      <c r="F230" s="176" t="s">
        <v>2170</v>
      </c>
      <c r="G230" s="177" t="s">
        <v>226</v>
      </c>
      <c r="H230" s="178">
        <v>2</v>
      </c>
      <c r="I230" s="179"/>
      <c r="J230" s="180">
        <f>ROUND(I230*H230,2)</f>
        <v>0</v>
      </c>
      <c r="K230" s="176" t="s">
        <v>157</v>
      </c>
      <c r="L230" s="40"/>
      <c r="M230" s="181" t="s">
        <v>19</v>
      </c>
      <c r="N230" s="182" t="s">
        <v>43</v>
      </c>
      <c r="O230" s="65"/>
      <c r="P230" s="183">
        <f>O230*H230</f>
        <v>0</v>
      </c>
      <c r="Q230" s="183">
        <v>4.5900000000000003E-3</v>
      </c>
      <c r="R230" s="183">
        <f>Q230*H230</f>
        <v>9.1800000000000007E-3</v>
      </c>
      <c r="S230" s="183">
        <v>0</v>
      </c>
      <c r="T230" s="184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5" t="s">
        <v>265</v>
      </c>
      <c r="AT230" s="185" t="s">
        <v>148</v>
      </c>
      <c r="AU230" s="185" t="s">
        <v>82</v>
      </c>
      <c r="AY230" s="18" t="s">
        <v>145</v>
      </c>
      <c r="BE230" s="186">
        <f>IF(N230="základní",J230,0)</f>
        <v>0</v>
      </c>
      <c r="BF230" s="186">
        <f>IF(N230="snížená",J230,0)</f>
        <v>0</v>
      </c>
      <c r="BG230" s="186">
        <f>IF(N230="zákl. přenesená",J230,0)</f>
        <v>0</v>
      </c>
      <c r="BH230" s="186">
        <f>IF(N230="sníž. přenesená",J230,0)</f>
        <v>0</v>
      </c>
      <c r="BI230" s="186">
        <f>IF(N230="nulová",J230,0)</f>
        <v>0</v>
      </c>
      <c r="BJ230" s="18" t="s">
        <v>80</v>
      </c>
      <c r="BK230" s="186">
        <f>ROUND(I230*H230,2)</f>
        <v>0</v>
      </c>
      <c r="BL230" s="18" t="s">
        <v>265</v>
      </c>
      <c r="BM230" s="185" t="s">
        <v>2171</v>
      </c>
    </row>
    <row r="231" spans="1:65" s="2" customFormat="1" ht="11.25">
      <c r="A231" s="35"/>
      <c r="B231" s="36"/>
      <c r="C231" s="37"/>
      <c r="D231" s="187" t="s">
        <v>159</v>
      </c>
      <c r="E231" s="37"/>
      <c r="F231" s="188" t="s">
        <v>2172</v>
      </c>
      <c r="G231" s="37"/>
      <c r="H231" s="37"/>
      <c r="I231" s="189"/>
      <c r="J231" s="37"/>
      <c r="K231" s="37"/>
      <c r="L231" s="40"/>
      <c r="M231" s="190"/>
      <c r="N231" s="191"/>
      <c r="O231" s="65"/>
      <c r="P231" s="65"/>
      <c r="Q231" s="65"/>
      <c r="R231" s="65"/>
      <c r="S231" s="65"/>
      <c r="T231" s="66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8" t="s">
        <v>159</v>
      </c>
      <c r="AU231" s="18" t="s">
        <v>82</v>
      </c>
    </row>
    <row r="232" spans="1:65" s="2" customFormat="1" ht="24.2" customHeight="1">
      <c r="A232" s="35"/>
      <c r="B232" s="36"/>
      <c r="C232" s="174" t="s">
        <v>727</v>
      </c>
      <c r="D232" s="174" t="s">
        <v>148</v>
      </c>
      <c r="E232" s="175" t="s">
        <v>1085</v>
      </c>
      <c r="F232" s="176" t="s">
        <v>1086</v>
      </c>
      <c r="G232" s="177" t="s">
        <v>802</v>
      </c>
      <c r="H232" s="238"/>
      <c r="I232" s="179"/>
      <c r="J232" s="180">
        <f>ROUND(I232*H232,2)</f>
        <v>0</v>
      </c>
      <c r="K232" s="176" t="s">
        <v>157</v>
      </c>
      <c r="L232" s="40"/>
      <c r="M232" s="181" t="s">
        <v>19</v>
      </c>
      <c r="N232" s="182" t="s">
        <v>43</v>
      </c>
      <c r="O232" s="65"/>
      <c r="P232" s="183">
        <f>O232*H232</f>
        <v>0</v>
      </c>
      <c r="Q232" s="183">
        <v>0</v>
      </c>
      <c r="R232" s="183">
        <f>Q232*H232</f>
        <v>0</v>
      </c>
      <c r="S232" s="183">
        <v>0</v>
      </c>
      <c r="T232" s="18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85" t="s">
        <v>265</v>
      </c>
      <c r="AT232" s="185" t="s">
        <v>148</v>
      </c>
      <c r="AU232" s="185" t="s">
        <v>82</v>
      </c>
      <c r="AY232" s="18" t="s">
        <v>145</v>
      </c>
      <c r="BE232" s="186">
        <f>IF(N232="základní",J232,0)</f>
        <v>0</v>
      </c>
      <c r="BF232" s="186">
        <f>IF(N232="snížená",J232,0)</f>
        <v>0</v>
      </c>
      <c r="BG232" s="186">
        <f>IF(N232="zákl. přenesená",J232,0)</f>
        <v>0</v>
      </c>
      <c r="BH232" s="186">
        <f>IF(N232="sníž. přenesená",J232,0)</f>
        <v>0</v>
      </c>
      <c r="BI232" s="186">
        <f>IF(N232="nulová",J232,0)</f>
        <v>0</v>
      </c>
      <c r="BJ232" s="18" t="s">
        <v>80</v>
      </c>
      <c r="BK232" s="186">
        <f>ROUND(I232*H232,2)</f>
        <v>0</v>
      </c>
      <c r="BL232" s="18" t="s">
        <v>265</v>
      </c>
      <c r="BM232" s="185" t="s">
        <v>2173</v>
      </c>
    </row>
    <row r="233" spans="1:65" s="2" customFormat="1" ht="11.25">
      <c r="A233" s="35"/>
      <c r="B233" s="36"/>
      <c r="C233" s="37"/>
      <c r="D233" s="187" t="s">
        <v>159</v>
      </c>
      <c r="E233" s="37"/>
      <c r="F233" s="188" t="s">
        <v>1088</v>
      </c>
      <c r="G233" s="37"/>
      <c r="H233" s="37"/>
      <c r="I233" s="189"/>
      <c r="J233" s="37"/>
      <c r="K233" s="37"/>
      <c r="L233" s="40"/>
      <c r="M233" s="190"/>
      <c r="N233" s="191"/>
      <c r="O233" s="65"/>
      <c r="P233" s="65"/>
      <c r="Q233" s="65"/>
      <c r="R233" s="65"/>
      <c r="S233" s="65"/>
      <c r="T233" s="66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8" t="s">
        <v>159</v>
      </c>
      <c r="AU233" s="18" t="s">
        <v>82</v>
      </c>
    </row>
    <row r="234" spans="1:65" s="12" customFormat="1" ht="25.9" customHeight="1">
      <c r="B234" s="158"/>
      <c r="C234" s="159"/>
      <c r="D234" s="160" t="s">
        <v>71</v>
      </c>
      <c r="E234" s="161" t="s">
        <v>2174</v>
      </c>
      <c r="F234" s="161" t="s">
        <v>2175</v>
      </c>
      <c r="G234" s="159"/>
      <c r="H234" s="159"/>
      <c r="I234" s="162"/>
      <c r="J234" s="163">
        <f>BK234</f>
        <v>0</v>
      </c>
      <c r="K234" s="159"/>
      <c r="L234" s="164"/>
      <c r="M234" s="165"/>
      <c r="N234" s="166"/>
      <c r="O234" s="166"/>
      <c r="P234" s="167">
        <f>SUM(P235:P236)</f>
        <v>0</v>
      </c>
      <c r="Q234" s="166"/>
      <c r="R234" s="167">
        <f>SUM(R235:R236)</f>
        <v>0</v>
      </c>
      <c r="S234" s="166"/>
      <c r="T234" s="168">
        <f>SUM(T235:T236)</f>
        <v>0</v>
      </c>
      <c r="AR234" s="169" t="s">
        <v>152</v>
      </c>
      <c r="AT234" s="170" t="s">
        <v>71</v>
      </c>
      <c r="AU234" s="170" t="s">
        <v>72</v>
      </c>
      <c r="AY234" s="169" t="s">
        <v>145</v>
      </c>
      <c r="BK234" s="171">
        <f>SUM(BK235:BK236)</f>
        <v>0</v>
      </c>
    </row>
    <row r="235" spans="1:65" s="2" customFormat="1" ht="21.75" customHeight="1">
      <c r="A235" s="35"/>
      <c r="B235" s="36"/>
      <c r="C235" s="174" t="s">
        <v>733</v>
      </c>
      <c r="D235" s="174" t="s">
        <v>148</v>
      </c>
      <c r="E235" s="175" t="s">
        <v>2176</v>
      </c>
      <c r="F235" s="176" t="s">
        <v>2177</v>
      </c>
      <c r="G235" s="177" t="s">
        <v>1575</v>
      </c>
      <c r="H235" s="178">
        <v>50</v>
      </c>
      <c r="I235" s="179"/>
      <c r="J235" s="180">
        <f>ROUND(I235*H235,2)</f>
        <v>0</v>
      </c>
      <c r="K235" s="176" t="s">
        <v>157</v>
      </c>
      <c r="L235" s="40"/>
      <c r="M235" s="181" t="s">
        <v>19</v>
      </c>
      <c r="N235" s="182" t="s">
        <v>43</v>
      </c>
      <c r="O235" s="65"/>
      <c r="P235" s="183">
        <f>O235*H235</f>
        <v>0</v>
      </c>
      <c r="Q235" s="183">
        <v>0</v>
      </c>
      <c r="R235" s="183">
        <f>Q235*H235</f>
        <v>0</v>
      </c>
      <c r="S235" s="183">
        <v>0</v>
      </c>
      <c r="T235" s="184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85" t="s">
        <v>1264</v>
      </c>
      <c r="AT235" s="185" t="s">
        <v>148</v>
      </c>
      <c r="AU235" s="185" t="s">
        <v>80</v>
      </c>
      <c r="AY235" s="18" t="s">
        <v>145</v>
      </c>
      <c r="BE235" s="186">
        <f>IF(N235="základní",J235,0)</f>
        <v>0</v>
      </c>
      <c r="BF235" s="186">
        <f>IF(N235="snížená",J235,0)</f>
        <v>0</v>
      </c>
      <c r="BG235" s="186">
        <f>IF(N235="zákl. přenesená",J235,0)</f>
        <v>0</v>
      </c>
      <c r="BH235" s="186">
        <f>IF(N235="sníž. přenesená",J235,0)</f>
        <v>0</v>
      </c>
      <c r="BI235" s="186">
        <f>IF(N235="nulová",J235,0)</f>
        <v>0</v>
      </c>
      <c r="BJ235" s="18" t="s">
        <v>80</v>
      </c>
      <c r="BK235" s="186">
        <f>ROUND(I235*H235,2)</f>
        <v>0</v>
      </c>
      <c r="BL235" s="18" t="s">
        <v>1264</v>
      </c>
      <c r="BM235" s="185" t="s">
        <v>2178</v>
      </c>
    </row>
    <row r="236" spans="1:65" s="2" customFormat="1" ht="11.25">
      <c r="A236" s="35"/>
      <c r="B236" s="36"/>
      <c r="C236" s="37"/>
      <c r="D236" s="187" t="s">
        <v>159</v>
      </c>
      <c r="E236" s="37"/>
      <c r="F236" s="188" t="s">
        <v>2179</v>
      </c>
      <c r="G236" s="37"/>
      <c r="H236" s="37"/>
      <c r="I236" s="189"/>
      <c r="J236" s="37"/>
      <c r="K236" s="37"/>
      <c r="L236" s="40"/>
      <c r="M236" s="190"/>
      <c r="N236" s="191"/>
      <c r="O236" s="65"/>
      <c r="P236" s="65"/>
      <c r="Q236" s="65"/>
      <c r="R236" s="65"/>
      <c r="S236" s="65"/>
      <c r="T236" s="66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8" t="s">
        <v>159</v>
      </c>
      <c r="AU236" s="18" t="s">
        <v>80</v>
      </c>
    </row>
    <row r="237" spans="1:65" s="12" customFormat="1" ht="25.9" customHeight="1">
      <c r="B237" s="158"/>
      <c r="C237" s="159"/>
      <c r="D237" s="160" t="s">
        <v>71</v>
      </c>
      <c r="E237" s="161" t="s">
        <v>1259</v>
      </c>
      <c r="F237" s="161" t="s">
        <v>1260</v>
      </c>
      <c r="G237" s="159"/>
      <c r="H237" s="159"/>
      <c r="I237" s="162"/>
      <c r="J237" s="163">
        <f>BK237</f>
        <v>0</v>
      </c>
      <c r="K237" s="159"/>
      <c r="L237" s="164"/>
      <c r="M237" s="165"/>
      <c r="N237" s="166"/>
      <c r="O237" s="166"/>
      <c r="P237" s="167">
        <f>P238</f>
        <v>0</v>
      </c>
      <c r="Q237" s="166"/>
      <c r="R237" s="167">
        <f>R238</f>
        <v>0</v>
      </c>
      <c r="S237" s="166"/>
      <c r="T237" s="168">
        <f>T238</f>
        <v>0</v>
      </c>
      <c r="AR237" s="169" t="s">
        <v>152</v>
      </c>
      <c r="AT237" s="170" t="s">
        <v>71</v>
      </c>
      <c r="AU237" s="170" t="s">
        <v>72</v>
      </c>
      <c r="AY237" s="169" t="s">
        <v>145</v>
      </c>
      <c r="BK237" s="171">
        <f>BK238</f>
        <v>0</v>
      </c>
    </row>
    <row r="238" spans="1:65" s="2" customFormat="1" ht="16.5" customHeight="1">
      <c r="A238" s="35"/>
      <c r="B238" s="36"/>
      <c r="C238" s="174" t="s">
        <v>738</v>
      </c>
      <c r="D238" s="174" t="s">
        <v>148</v>
      </c>
      <c r="E238" s="175" t="s">
        <v>2180</v>
      </c>
      <c r="F238" s="176" t="s">
        <v>2181</v>
      </c>
      <c r="G238" s="177" t="s">
        <v>151</v>
      </c>
      <c r="H238" s="178">
        <v>1</v>
      </c>
      <c r="I238" s="179"/>
      <c r="J238" s="180">
        <f>ROUND(I238*H238,2)</f>
        <v>0</v>
      </c>
      <c r="K238" s="176" t="s">
        <v>19</v>
      </c>
      <c r="L238" s="40"/>
      <c r="M238" s="239" t="s">
        <v>19</v>
      </c>
      <c r="N238" s="240" t="s">
        <v>43</v>
      </c>
      <c r="O238" s="241"/>
      <c r="P238" s="242">
        <f>O238*H238</f>
        <v>0</v>
      </c>
      <c r="Q238" s="242">
        <v>0</v>
      </c>
      <c r="R238" s="242">
        <f>Q238*H238</f>
        <v>0</v>
      </c>
      <c r="S238" s="242">
        <v>0</v>
      </c>
      <c r="T238" s="243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85" t="s">
        <v>1264</v>
      </c>
      <c r="AT238" s="185" t="s">
        <v>148</v>
      </c>
      <c r="AU238" s="185" t="s">
        <v>80</v>
      </c>
      <c r="AY238" s="18" t="s">
        <v>145</v>
      </c>
      <c r="BE238" s="186">
        <f>IF(N238="základní",J238,0)</f>
        <v>0</v>
      </c>
      <c r="BF238" s="186">
        <f>IF(N238="snížená",J238,0)</f>
        <v>0</v>
      </c>
      <c r="BG238" s="186">
        <f>IF(N238="zákl. přenesená",J238,0)</f>
        <v>0</v>
      </c>
      <c r="BH238" s="186">
        <f>IF(N238="sníž. přenesená",J238,0)</f>
        <v>0</v>
      </c>
      <c r="BI238" s="186">
        <f>IF(N238="nulová",J238,0)</f>
        <v>0</v>
      </c>
      <c r="BJ238" s="18" t="s">
        <v>80</v>
      </c>
      <c r="BK238" s="186">
        <f>ROUND(I238*H238,2)</f>
        <v>0</v>
      </c>
      <c r="BL238" s="18" t="s">
        <v>1264</v>
      </c>
      <c r="BM238" s="185" t="s">
        <v>2182</v>
      </c>
    </row>
    <row r="239" spans="1:65" s="2" customFormat="1" ht="6.95" customHeight="1">
      <c r="A239" s="35"/>
      <c r="B239" s="48"/>
      <c r="C239" s="49"/>
      <c r="D239" s="49"/>
      <c r="E239" s="49"/>
      <c r="F239" s="49"/>
      <c r="G239" s="49"/>
      <c r="H239" s="49"/>
      <c r="I239" s="49"/>
      <c r="J239" s="49"/>
      <c r="K239" s="49"/>
      <c r="L239" s="40"/>
      <c r="M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</row>
  </sheetData>
  <sheetProtection algorithmName="SHA-512" hashValue="iZ/8jvwOaDGf9hkgtNTU/v1fuNANAN23DtSgs41cWAU1Tzle0f7JrD5m2sSsTEEOrPEB6HpFrnA7oBJf9f5Xmw==" saltValue="f9Y81pqE1uX5g3dgiXwHdh6GNmGfMNpAHYWrGxpMHkoB0FMcDTWnvKeWKKM/OZi9TGbMgqipFJYQt24U/z1Klw==" spinCount="100000" sheet="1" objects="1" scenarios="1" formatColumns="0" formatRows="0" autoFilter="0"/>
  <autoFilter ref="C93:K238"/>
  <mergeCells count="9">
    <mergeCell ref="E50:H50"/>
    <mergeCell ref="E84:H84"/>
    <mergeCell ref="E86:H86"/>
    <mergeCell ref="L2:V2"/>
    <mergeCell ref="E7:H7"/>
    <mergeCell ref="E9:H9"/>
    <mergeCell ref="E18:H18"/>
    <mergeCell ref="E27:H27"/>
    <mergeCell ref="E48:H48"/>
  </mergeCells>
  <hyperlinks>
    <hyperlink ref="F104" r:id="rId1"/>
    <hyperlink ref="F110" r:id="rId2"/>
    <hyperlink ref="F113" r:id="rId3"/>
    <hyperlink ref="F126" r:id="rId4"/>
    <hyperlink ref="F128" r:id="rId5"/>
    <hyperlink ref="F130" r:id="rId6"/>
    <hyperlink ref="F134" r:id="rId7"/>
    <hyperlink ref="F138" r:id="rId8"/>
    <hyperlink ref="F140" r:id="rId9"/>
    <hyperlink ref="F142" r:id="rId10"/>
    <hyperlink ref="F145" r:id="rId11"/>
    <hyperlink ref="F147" r:id="rId12"/>
    <hyperlink ref="F149" r:id="rId13"/>
    <hyperlink ref="F151" r:id="rId14"/>
    <hyperlink ref="F154" r:id="rId15"/>
    <hyperlink ref="F157" r:id="rId16"/>
    <hyperlink ref="F161" r:id="rId17"/>
    <hyperlink ref="F163" r:id="rId18"/>
    <hyperlink ref="F165" r:id="rId19"/>
    <hyperlink ref="F167" r:id="rId20"/>
    <hyperlink ref="F171" r:id="rId21"/>
    <hyperlink ref="F175" r:id="rId22"/>
    <hyperlink ref="F177" r:id="rId23"/>
    <hyperlink ref="F180" r:id="rId24"/>
    <hyperlink ref="F183" r:id="rId25"/>
    <hyperlink ref="F187" r:id="rId26"/>
    <hyperlink ref="F189" r:id="rId27"/>
    <hyperlink ref="F192" r:id="rId28"/>
    <hyperlink ref="F195" r:id="rId29"/>
    <hyperlink ref="F199" r:id="rId30"/>
    <hyperlink ref="F201" r:id="rId31"/>
    <hyperlink ref="F203" r:id="rId32"/>
    <hyperlink ref="F206" r:id="rId33"/>
    <hyperlink ref="F208" r:id="rId34"/>
    <hyperlink ref="F210" r:id="rId35"/>
    <hyperlink ref="F213" r:id="rId36"/>
    <hyperlink ref="F215" r:id="rId37"/>
    <hyperlink ref="F217" r:id="rId38"/>
    <hyperlink ref="F220" r:id="rId39"/>
    <hyperlink ref="F224" r:id="rId40"/>
    <hyperlink ref="F226" r:id="rId41"/>
    <hyperlink ref="F228" r:id="rId42"/>
    <hyperlink ref="F231" r:id="rId43"/>
    <hyperlink ref="F233" r:id="rId44"/>
    <hyperlink ref="F236" r:id="rId45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8" t="s">
        <v>100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82</v>
      </c>
    </row>
    <row r="4" spans="1:46" s="1" customFormat="1" ht="24.95" customHeight="1">
      <c r="B4" s="21"/>
      <c r="D4" s="104" t="s">
        <v>111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6" t="str">
        <f>'Rekapitulace stavby'!K6</f>
        <v>UHK-Objekt E-Stavební úpravy pracoviště centra terénní archeologie - 1. Etapa</v>
      </c>
      <c r="F7" s="367"/>
      <c r="G7" s="367"/>
      <c r="H7" s="367"/>
      <c r="L7" s="21"/>
    </row>
    <row r="8" spans="1:46" s="2" customFormat="1" ht="12" customHeight="1">
      <c r="A8" s="35"/>
      <c r="B8" s="40"/>
      <c r="C8" s="35"/>
      <c r="D8" s="106" t="s">
        <v>112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8" t="s">
        <v>2183</v>
      </c>
      <c r="F9" s="369"/>
      <c r="G9" s="369"/>
      <c r="H9" s="369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22. 6. 2022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27</v>
      </c>
      <c r="F15" s="35"/>
      <c r="G15" s="35"/>
      <c r="H15" s="35"/>
      <c r="I15" s="106" t="s">
        <v>28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0" t="str">
        <f>'Rekapitulace stavby'!E14</f>
        <v>Vyplň údaj</v>
      </c>
      <c r="F18" s="371"/>
      <c r="G18" s="371"/>
      <c r="H18" s="371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32</v>
      </c>
      <c r="F21" s="35"/>
      <c r="G21" s="35"/>
      <c r="H21" s="35"/>
      <c r="I21" s="106" t="s">
        <v>28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34</v>
      </c>
      <c r="E23" s="35"/>
      <c r="F23" s="35"/>
      <c r="G23" s="35"/>
      <c r="H23" s="35"/>
      <c r="I23" s="106" t="s">
        <v>26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28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36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72" t="s">
        <v>19</v>
      </c>
      <c r="F27" s="372"/>
      <c r="G27" s="372"/>
      <c r="H27" s="372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38</v>
      </c>
      <c r="E30" s="35"/>
      <c r="F30" s="35"/>
      <c r="G30" s="35"/>
      <c r="H30" s="35"/>
      <c r="I30" s="35"/>
      <c r="J30" s="115">
        <f>ROUND(J93,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40</v>
      </c>
      <c r="G32" s="35"/>
      <c r="H32" s="35"/>
      <c r="I32" s="116" t="s">
        <v>39</v>
      </c>
      <c r="J32" s="116" t="s">
        <v>41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42</v>
      </c>
      <c r="E33" s="106" t="s">
        <v>43</v>
      </c>
      <c r="F33" s="118">
        <f>ROUND((SUM(BE93:BE187)),  2)</f>
        <v>0</v>
      </c>
      <c r="G33" s="35"/>
      <c r="H33" s="35"/>
      <c r="I33" s="119">
        <v>0.21</v>
      </c>
      <c r="J33" s="118">
        <f>ROUND(((SUM(BE93:BE187))*I33),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44</v>
      </c>
      <c r="F34" s="118">
        <f>ROUND((SUM(BF93:BF187)),  2)</f>
        <v>0</v>
      </c>
      <c r="G34" s="35"/>
      <c r="H34" s="35"/>
      <c r="I34" s="119">
        <v>0.15</v>
      </c>
      <c r="J34" s="118">
        <f>ROUND(((SUM(BF93:BF187))*I34),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45</v>
      </c>
      <c r="F35" s="118">
        <f>ROUND((SUM(BG93:BG187)),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46</v>
      </c>
      <c r="F36" s="118">
        <f>ROUND((SUM(BH93:BH187)),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47</v>
      </c>
      <c r="F37" s="118">
        <f>ROUND((SUM(BI93:BI187)),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48</v>
      </c>
      <c r="E39" s="122"/>
      <c r="F39" s="122"/>
      <c r="G39" s="123" t="s">
        <v>49</v>
      </c>
      <c r="H39" s="124" t="s">
        <v>50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114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3" t="str">
        <f>E7</f>
        <v>UHK-Objekt E-Stavební úpravy pracoviště centra terénní archeologie - 1. Etapa</v>
      </c>
      <c r="F48" s="374"/>
      <c r="G48" s="374"/>
      <c r="H48" s="374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112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30" t="str">
        <f>E9</f>
        <v>SO 01.4d - Vzduchotechnika, chlazení</v>
      </c>
      <c r="F50" s="375"/>
      <c r="G50" s="375"/>
      <c r="H50" s="375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Hradec Králové</v>
      </c>
      <c r="G52" s="37"/>
      <c r="H52" s="37"/>
      <c r="I52" s="30" t="s">
        <v>23</v>
      </c>
      <c r="J52" s="60" t="str">
        <f>IF(J12="","",J12)</f>
        <v>22. 6. 2022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30" t="s">
        <v>25</v>
      </c>
      <c r="D54" s="37"/>
      <c r="E54" s="37"/>
      <c r="F54" s="28" t="str">
        <f>E15</f>
        <v>Univerzita Hradec Králové</v>
      </c>
      <c r="G54" s="37"/>
      <c r="H54" s="37"/>
      <c r="I54" s="30" t="s">
        <v>31</v>
      </c>
      <c r="J54" s="33" t="str">
        <f>E21</f>
        <v>Fplan projekty a stavby s. r. o.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115</v>
      </c>
      <c r="D57" s="132"/>
      <c r="E57" s="132"/>
      <c r="F57" s="132"/>
      <c r="G57" s="132"/>
      <c r="H57" s="132"/>
      <c r="I57" s="132"/>
      <c r="J57" s="133" t="s">
        <v>116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70</v>
      </c>
      <c r="D59" s="37"/>
      <c r="E59" s="37"/>
      <c r="F59" s="37"/>
      <c r="G59" s="37"/>
      <c r="H59" s="37"/>
      <c r="I59" s="37"/>
      <c r="J59" s="78">
        <f>J93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117</v>
      </c>
    </row>
    <row r="60" spans="1:47" s="9" customFormat="1" ht="24.95" customHeight="1">
      <c r="B60" s="135"/>
      <c r="C60" s="136"/>
      <c r="D60" s="137" t="s">
        <v>2184</v>
      </c>
      <c r="E60" s="138"/>
      <c r="F60" s="138"/>
      <c r="G60" s="138"/>
      <c r="H60" s="138"/>
      <c r="I60" s="138"/>
      <c r="J60" s="139">
        <f>J94</f>
        <v>0</v>
      </c>
      <c r="K60" s="136"/>
      <c r="L60" s="140"/>
    </row>
    <row r="61" spans="1:47" s="9" customFormat="1" ht="24.95" customHeight="1">
      <c r="B61" s="135"/>
      <c r="C61" s="136"/>
      <c r="D61" s="137" t="s">
        <v>2185</v>
      </c>
      <c r="E61" s="138"/>
      <c r="F61" s="138"/>
      <c r="G61" s="138"/>
      <c r="H61" s="138"/>
      <c r="I61" s="138"/>
      <c r="J61" s="139">
        <f>J97</f>
        <v>0</v>
      </c>
      <c r="K61" s="136"/>
      <c r="L61" s="140"/>
    </row>
    <row r="62" spans="1:47" s="9" customFormat="1" ht="24.95" customHeight="1">
      <c r="B62" s="135"/>
      <c r="C62" s="136"/>
      <c r="D62" s="137" t="s">
        <v>2186</v>
      </c>
      <c r="E62" s="138"/>
      <c r="F62" s="138"/>
      <c r="G62" s="138"/>
      <c r="H62" s="138"/>
      <c r="I62" s="138"/>
      <c r="J62" s="139">
        <f>J112</f>
        <v>0</v>
      </c>
      <c r="K62" s="136"/>
      <c r="L62" s="140"/>
    </row>
    <row r="63" spans="1:47" s="9" customFormat="1" ht="24.95" customHeight="1">
      <c r="B63" s="135"/>
      <c r="C63" s="136"/>
      <c r="D63" s="137" t="s">
        <v>2187</v>
      </c>
      <c r="E63" s="138"/>
      <c r="F63" s="138"/>
      <c r="G63" s="138"/>
      <c r="H63" s="138"/>
      <c r="I63" s="138"/>
      <c r="J63" s="139">
        <f>J117</f>
        <v>0</v>
      </c>
      <c r="K63" s="136"/>
      <c r="L63" s="140"/>
    </row>
    <row r="64" spans="1:47" s="9" customFormat="1" ht="24.95" customHeight="1">
      <c r="B64" s="135"/>
      <c r="C64" s="136"/>
      <c r="D64" s="137" t="s">
        <v>2188</v>
      </c>
      <c r="E64" s="138"/>
      <c r="F64" s="138"/>
      <c r="G64" s="138"/>
      <c r="H64" s="138"/>
      <c r="I64" s="138"/>
      <c r="J64" s="139">
        <f>J125</f>
        <v>0</v>
      </c>
      <c r="K64" s="136"/>
      <c r="L64" s="140"/>
    </row>
    <row r="65" spans="1:31" s="9" customFormat="1" ht="24.95" customHeight="1">
      <c r="B65" s="135"/>
      <c r="C65" s="136"/>
      <c r="D65" s="137" t="s">
        <v>2189</v>
      </c>
      <c r="E65" s="138"/>
      <c r="F65" s="138"/>
      <c r="G65" s="138"/>
      <c r="H65" s="138"/>
      <c r="I65" s="138"/>
      <c r="J65" s="139">
        <f>J129</f>
        <v>0</v>
      </c>
      <c r="K65" s="136"/>
      <c r="L65" s="140"/>
    </row>
    <row r="66" spans="1:31" s="9" customFormat="1" ht="24.95" customHeight="1">
      <c r="B66" s="135"/>
      <c r="C66" s="136"/>
      <c r="D66" s="137" t="s">
        <v>2190</v>
      </c>
      <c r="E66" s="138"/>
      <c r="F66" s="138"/>
      <c r="G66" s="138"/>
      <c r="H66" s="138"/>
      <c r="I66" s="138"/>
      <c r="J66" s="139">
        <f>J132</f>
        <v>0</v>
      </c>
      <c r="K66" s="136"/>
      <c r="L66" s="140"/>
    </row>
    <row r="67" spans="1:31" s="9" customFormat="1" ht="24.95" customHeight="1">
      <c r="B67" s="135"/>
      <c r="C67" s="136"/>
      <c r="D67" s="137" t="s">
        <v>2188</v>
      </c>
      <c r="E67" s="138"/>
      <c r="F67" s="138"/>
      <c r="G67" s="138"/>
      <c r="H67" s="138"/>
      <c r="I67" s="138"/>
      <c r="J67" s="139">
        <f>J154</f>
        <v>0</v>
      </c>
      <c r="K67" s="136"/>
      <c r="L67" s="140"/>
    </row>
    <row r="68" spans="1:31" s="9" customFormat="1" ht="24.95" customHeight="1">
      <c r="B68" s="135"/>
      <c r="C68" s="136"/>
      <c r="D68" s="137" t="s">
        <v>2191</v>
      </c>
      <c r="E68" s="138"/>
      <c r="F68" s="138"/>
      <c r="G68" s="138"/>
      <c r="H68" s="138"/>
      <c r="I68" s="138"/>
      <c r="J68" s="139">
        <f>J158</f>
        <v>0</v>
      </c>
      <c r="K68" s="136"/>
      <c r="L68" s="140"/>
    </row>
    <row r="69" spans="1:31" s="9" customFormat="1" ht="24.95" customHeight="1">
      <c r="B69" s="135"/>
      <c r="C69" s="136"/>
      <c r="D69" s="137" t="s">
        <v>2187</v>
      </c>
      <c r="E69" s="138"/>
      <c r="F69" s="138"/>
      <c r="G69" s="138"/>
      <c r="H69" s="138"/>
      <c r="I69" s="138"/>
      <c r="J69" s="139">
        <f>J163</f>
        <v>0</v>
      </c>
      <c r="K69" s="136"/>
      <c r="L69" s="140"/>
    </row>
    <row r="70" spans="1:31" s="9" customFormat="1" ht="24.95" customHeight="1">
      <c r="B70" s="135"/>
      <c r="C70" s="136"/>
      <c r="D70" s="137" t="s">
        <v>2192</v>
      </c>
      <c r="E70" s="138"/>
      <c r="F70" s="138"/>
      <c r="G70" s="138"/>
      <c r="H70" s="138"/>
      <c r="I70" s="138"/>
      <c r="J70" s="139">
        <f>J168</f>
        <v>0</v>
      </c>
      <c r="K70" s="136"/>
      <c r="L70" s="140"/>
    </row>
    <row r="71" spans="1:31" s="9" customFormat="1" ht="24.95" customHeight="1">
      <c r="B71" s="135"/>
      <c r="C71" s="136"/>
      <c r="D71" s="137" t="s">
        <v>2193</v>
      </c>
      <c r="E71" s="138"/>
      <c r="F71" s="138"/>
      <c r="G71" s="138"/>
      <c r="H71" s="138"/>
      <c r="I71" s="138"/>
      <c r="J71" s="139">
        <f>J175</f>
        <v>0</v>
      </c>
      <c r="K71" s="136"/>
      <c r="L71" s="140"/>
    </row>
    <row r="72" spans="1:31" s="9" customFormat="1" ht="24.95" customHeight="1">
      <c r="B72" s="135"/>
      <c r="C72" s="136"/>
      <c r="D72" s="137" t="s">
        <v>2194</v>
      </c>
      <c r="E72" s="138"/>
      <c r="F72" s="138"/>
      <c r="G72" s="138"/>
      <c r="H72" s="138"/>
      <c r="I72" s="138"/>
      <c r="J72" s="139">
        <f>J182</f>
        <v>0</v>
      </c>
      <c r="K72" s="136"/>
      <c r="L72" s="140"/>
    </row>
    <row r="73" spans="1:31" s="9" customFormat="1" ht="24.95" customHeight="1">
      <c r="B73" s="135"/>
      <c r="C73" s="136"/>
      <c r="D73" s="137" t="s">
        <v>2195</v>
      </c>
      <c r="E73" s="138"/>
      <c r="F73" s="138"/>
      <c r="G73" s="138"/>
      <c r="H73" s="138"/>
      <c r="I73" s="138"/>
      <c r="J73" s="139">
        <f>J185</f>
        <v>0</v>
      </c>
      <c r="K73" s="136"/>
      <c r="L73" s="140"/>
    </row>
    <row r="74" spans="1:31" s="2" customFormat="1" ht="21.7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>
      <c r="A75" s="35"/>
      <c r="B75" s="48"/>
      <c r="C75" s="49"/>
      <c r="D75" s="49"/>
      <c r="E75" s="49"/>
      <c r="F75" s="49"/>
      <c r="G75" s="49"/>
      <c r="H75" s="49"/>
      <c r="I75" s="49"/>
      <c r="J75" s="49"/>
      <c r="K75" s="49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9" spans="1:31" s="2" customFormat="1" ht="6.95" customHeight="1">
      <c r="A79" s="35"/>
      <c r="B79" s="50"/>
      <c r="C79" s="51"/>
      <c r="D79" s="51"/>
      <c r="E79" s="51"/>
      <c r="F79" s="51"/>
      <c r="G79" s="51"/>
      <c r="H79" s="51"/>
      <c r="I79" s="51"/>
      <c r="J79" s="51"/>
      <c r="K79" s="51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24.95" customHeight="1">
      <c r="A80" s="35"/>
      <c r="B80" s="36"/>
      <c r="C80" s="24" t="s">
        <v>130</v>
      </c>
      <c r="D80" s="37"/>
      <c r="E80" s="37"/>
      <c r="F80" s="37"/>
      <c r="G80" s="37"/>
      <c r="H80" s="37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16</v>
      </c>
      <c r="D82" s="37"/>
      <c r="E82" s="37"/>
      <c r="F82" s="37"/>
      <c r="G82" s="37"/>
      <c r="H82" s="37"/>
      <c r="I82" s="37"/>
      <c r="J82" s="37"/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6.5" customHeight="1">
      <c r="A83" s="35"/>
      <c r="B83" s="36"/>
      <c r="C83" s="37"/>
      <c r="D83" s="37"/>
      <c r="E83" s="373" t="str">
        <f>E7</f>
        <v>UHK-Objekt E-Stavební úpravy pracoviště centra terénní archeologie - 1. Etapa</v>
      </c>
      <c r="F83" s="374"/>
      <c r="G83" s="374"/>
      <c r="H83" s="374"/>
      <c r="I83" s="37"/>
      <c r="J83" s="37"/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2" customHeight="1">
      <c r="A84" s="35"/>
      <c r="B84" s="36"/>
      <c r="C84" s="30" t="s">
        <v>112</v>
      </c>
      <c r="D84" s="37"/>
      <c r="E84" s="37"/>
      <c r="F84" s="37"/>
      <c r="G84" s="37"/>
      <c r="H84" s="37"/>
      <c r="I84" s="37"/>
      <c r="J84" s="37"/>
      <c r="K84" s="37"/>
      <c r="L84" s="10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6.5" customHeight="1">
      <c r="A85" s="35"/>
      <c r="B85" s="36"/>
      <c r="C85" s="37"/>
      <c r="D85" s="37"/>
      <c r="E85" s="330" t="str">
        <f>E9</f>
        <v>SO 01.4d - Vzduchotechnika, chlazení</v>
      </c>
      <c r="F85" s="375"/>
      <c r="G85" s="375"/>
      <c r="H85" s="375"/>
      <c r="I85" s="37"/>
      <c r="J85" s="37"/>
      <c r="K85" s="37"/>
      <c r="L85" s="10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10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2" customHeight="1">
      <c r="A87" s="35"/>
      <c r="B87" s="36"/>
      <c r="C87" s="30" t="s">
        <v>21</v>
      </c>
      <c r="D87" s="37"/>
      <c r="E87" s="37"/>
      <c r="F87" s="28" t="str">
        <f>F12</f>
        <v>Hradec Králové</v>
      </c>
      <c r="G87" s="37"/>
      <c r="H87" s="37"/>
      <c r="I87" s="30" t="s">
        <v>23</v>
      </c>
      <c r="J87" s="60" t="str">
        <f>IF(J12="","",J12)</f>
        <v>22. 6. 2022</v>
      </c>
      <c r="K87" s="37"/>
      <c r="L87" s="10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10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25.7" customHeight="1">
      <c r="A89" s="35"/>
      <c r="B89" s="36"/>
      <c r="C89" s="30" t="s">
        <v>25</v>
      </c>
      <c r="D89" s="37"/>
      <c r="E89" s="37"/>
      <c r="F89" s="28" t="str">
        <f>E15</f>
        <v>Univerzita Hradec Králové</v>
      </c>
      <c r="G89" s="37"/>
      <c r="H89" s="37"/>
      <c r="I89" s="30" t="s">
        <v>31</v>
      </c>
      <c r="J89" s="33" t="str">
        <f>E21</f>
        <v>Fplan projekty a stavby s. r. o.</v>
      </c>
      <c r="K89" s="37"/>
      <c r="L89" s="10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2" customFormat="1" ht="15.2" customHeight="1">
      <c r="A90" s="35"/>
      <c r="B90" s="36"/>
      <c r="C90" s="30" t="s">
        <v>29</v>
      </c>
      <c r="D90" s="37"/>
      <c r="E90" s="37"/>
      <c r="F90" s="28" t="str">
        <f>IF(E18="","",E18)</f>
        <v>Vyplň údaj</v>
      </c>
      <c r="G90" s="37"/>
      <c r="H90" s="37"/>
      <c r="I90" s="30" t="s">
        <v>34</v>
      </c>
      <c r="J90" s="33" t="str">
        <f>E24</f>
        <v xml:space="preserve"> </v>
      </c>
      <c r="K90" s="37"/>
      <c r="L90" s="107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5" s="2" customFormat="1" ht="10.3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107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5" s="11" customFormat="1" ht="29.25" customHeight="1">
      <c r="A92" s="147"/>
      <c r="B92" s="148"/>
      <c r="C92" s="149" t="s">
        <v>131</v>
      </c>
      <c r="D92" s="150" t="s">
        <v>57</v>
      </c>
      <c r="E92" s="150" t="s">
        <v>53</v>
      </c>
      <c r="F92" s="150" t="s">
        <v>54</v>
      </c>
      <c r="G92" s="150" t="s">
        <v>132</v>
      </c>
      <c r="H92" s="150" t="s">
        <v>133</v>
      </c>
      <c r="I92" s="150" t="s">
        <v>134</v>
      </c>
      <c r="J92" s="150" t="s">
        <v>116</v>
      </c>
      <c r="K92" s="151" t="s">
        <v>135</v>
      </c>
      <c r="L92" s="152"/>
      <c r="M92" s="69" t="s">
        <v>19</v>
      </c>
      <c r="N92" s="70" t="s">
        <v>42</v>
      </c>
      <c r="O92" s="70" t="s">
        <v>136</v>
      </c>
      <c r="P92" s="70" t="s">
        <v>137</v>
      </c>
      <c r="Q92" s="70" t="s">
        <v>138</v>
      </c>
      <c r="R92" s="70" t="s">
        <v>139</v>
      </c>
      <c r="S92" s="70" t="s">
        <v>140</v>
      </c>
      <c r="T92" s="71" t="s">
        <v>141</v>
      </c>
      <c r="U92" s="147"/>
      <c r="V92" s="147"/>
      <c r="W92" s="147"/>
      <c r="X92" s="147"/>
      <c r="Y92" s="147"/>
      <c r="Z92" s="147"/>
      <c r="AA92" s="147"/>
      <c r="AB92" s="147"/>
      <c r="AC92" s="147"/>
      <c r="AD92" s="147"/>
      <c r="AE92" s="147"/>
    </row>
    <row r="93" spans="1:65" s="2" customFormat="1" ht="22.9" customHeight="1">
      <c r="A93" s="35"/>
      <c r="B93" s="36"/>
      <c r="C93" s="76" t="s">
        <v>142</v>
      </c>
      <c r="D93" s="37"/>
      <c r="E93" s="37"/>
      <c r="F93" s="37"/>
      <c r="G93" s="37"/>
      <c r="H93" s="37"/>
      <c r="I93" s="37"/>
      <c r="J93" s="153">
        <f>BK93</f>
        <v>0</v>
      </c>
      <c r="K93" s="37"/>
      <c r="L93" s="40"/>
      <c r="M93" s="72"/>
      <c r="N93" s="154"/>
      <c r="O93" s="73"/>
      <c r="P93" s="155">
        <f>P94+P97+P112+P117+P125+P129+P132+P154+P158+P163+P168+P175+P182+P185</f>
        <v>0</v>
      </c>
      <c r="Q93" s="73"/>
      <c r="R93" s="155">
        <f>R94+R97+R112+R117+R125+R129+R132+R154+R158+R163+R168+R175+R182+R185</f>
        <v>0</v>
      </c>
      <c r="S93" s="73"/>
      <c r="T93" s="156">
        <f>T94+T97+T112+T117+T125+T129+T132+T154+T158+T163+T168+T175+T182+T185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71</v>
      </c>
      <c r="AU93" s="18" t="s">
        <v>117</v>
      </c>
      <c r="BK93" s="157">
        <f>BK94+BK97+BK112+BK117+BK125+BK129+BK132+BK154+BK158+BK163+BK168+BK175+BK182+BK185</f>
        <v>0</v>
      </c>
    </row>
    <row r="94" spans="1:65" s="12" customFormat="1" ht="25.9" customHeight="1">
      <c r="B94" s="158"/>
      <c r="C94" s="159"/>
      <c r="D94" s="160" t="s">
        <v>71</v>
      </c>
      <c r="E94" s="161" t="s">
        <v>1282</v>
      </c>
      <c r="F94" s="161" t="s">
        <v>2196</v>
      </c>
      <c r="G94" s="159"/>
      <c r="H94" s="159"/>
      <c r="I94" s="162"/>
      <c r="J94" s="163">
        <f>BK94</f>
        <v>0</v>
      </c>
      <c r="K94" s="159"/>
      <c r="L94" s="164"/>
      <c r="M94" s="165"/>
      <c r="N94" s="166"/>
      <c r="O94" s="166"/>
      <c r="P94" s="167">
        <f>SUM(P95:P96)</f>
        <v>0</v>
      </c>
      <c r="Q94" s="166"/>
      <c r="R94" s="167">
        <f>SUM(R95:R96)</f>
        <v>0</v>
      </c>
      <c r="S94" s="166"/>
      <c r="T94" s="168">
        <f>SUM(T95:T96)</f>
        <v>0</v>
      </c>
      <c r="AR94" s="169" t="s">
        <v>80</v>
      </c>
      <c r="AT94" s="170" t="s">
        <v>71</v>
      </c>
      <c r="AU94" s="170" t="s">
        <v>72</v>
      </c>
      <c r="AY94" s="169" t="s">
        <v>145</v>
      </c>
      <c r="BK94" s="171">
        <f>SUM(BK95:BK96)</f>
        <v>0</v>
      </c>
    </row>
    <row r="95" spans="1:65" s="2" customFormat="1" ht="24.2" customHeight="1">
      <c r="A95" s="35"/>
      <c r="B95" s="36"/>
      <c r="C95" s="174" t="s">
        <v>72</v>
      </c>
      <c r="D95" s="174" t="s">
        <v>148</v>
      </c>
      <c r="E95" s="175" t="s">
        <v>2197</v>
      </c>
      <c r="F95" s="176" t="s">
        <v>2198</v>
      </c>
      <c r="G95" s="177" t="s">
        <v>151</v>
      </c>
      <c r="H95" s="178">
        <v>1</v>
      </c>
      <c r="I95" s="179"/>
      <c r="J95" s="180">
        <f>ROUND(I95*H95,2)</f>
        <v>0</v>
      </c>
      <c r="K95" s="176" t="s">
        <v>19</v>
      </c>
      <c r="L95" s="40"/>
      <c r="M95" s="181" t="s">
        <v>19</v>
      </c>
      <c r="N95" s="182" t="s">
        <v>43</v>
      </c>
      <c r="O95" s="65"/>
      <c r="P95" s="183">
        <f>O95*H95</f>
        <v>0</v>
      </c>
      <c r="Q95" s="183">
        <v>0</v>
      </c>
      <c r="R95" s="183">
        <f>Q95*H95</f>
        <v>0</v>
      </c>
      <c r="S95" s="183">
        <v>0</v>
      </c>
      <c r="T95" s="184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5" t="s">
        <v>152</v>
      </c>
      <c r="AT95" s="185" t="s">
        <v>148</v>
      </c>
      <c r="AU95" s="185" t="s">
        <v>80</v>
      </c>
      <c r="AY95" s="18" t="s">
        <v>145</v>
      </c>
      <c r="BE95" s="186">
        <f>IF(N95="základní",J95,0)</f>
        <v>0</v>
      </c>
      <c r="BF95" s="186">
        <f>IF(N95="snížená",J95,0)</f>
        <v>0</v>
      </c>
      <c r="BG95" s="186">
        <f>IF(N95="zákl. přenesená",J95,0)</f>
        <v>0</v>
      </c>
      <c r="BH95" s="186">
        <f>IF(N95="sníž. přenesená",J95,0)</f>
        <v>0</v>
      </c>
      <c r="BI95" s="186">
        <f>IF(N95="nulová",J95,0)</f>
        <v>0</v>
      </c>
      <c r="BJ95" s="18" t="s">
        <v>80</v>
      </c>
      <c r="BK95" s="186">
        <f>ROUND(I95*H95,2)</f>
        <v>0</v>
      </c>
      <c r="BL95" s="18" t="s">
        <v>152</v>
      </c>
      <c r="BM95" s="185" t="s">
        <v>82</v>
      </c>
    </row>
    <row r="96" spans="1:65" s="2" customFormat="1" ht="58.5">
      <c r="A96" s="35"/>
      <c r="B96" s="36"/>
      <c r="C96" s="37"/>
      <c r="D96" s="194" t="s">
        <v>1682</v>
      </c>
      <c r="E96" s="37"/>
      <c r="F96" s="244" t="s">
        <v>2199</v>
      </c>
      <c r="G96" s="37"/>
      <c r="H96" s="37"/>
      <c r="I96" s="189"/>
      <c r="J96" s="37"/>
      <c r="K96" s="37"/>
      <c r="L96" s="40"/>
      <c r="M96" s="190"/>
      <c r="N96" s="191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1682</v>
      </c>
      <c r="AU96" s="18" t="s">
        <v>80</v>
      </c>
    </row>
    <row r="97" spans="1:65" s="12" customFormat="1" ht="25.9" customHeight="1">
      <c r="B97" s="158"/>
      <c r="C97" s="159"/>
      <c r="D97" s="160" t="s">
        <v>71</v>
      </c>
      <c r="E97" s="161" t="s">
        <v>2200</v>
      </c>
      <c r="F97" s="161" t="s">
        <v>2201</v>
      </c>
      <c r="G97" s="159"/>
      <c r="H97" s="159"/>
      <c r="I97" s="162"/>
      <c r="J97" s="163">
        <f>BK97</f>
        <v>0</v>
      </c>
      <c r="K97" s="159"/>
      <c r="L97" s="164"/>
      <c r="M97" s="165"/>
      <c r="N97" s="166"/>
      <c r="O97" s="166"/>
      <c r="P97" s="167">
        <f>SUM(P98:P111)</f>
        <v>0</v>
      </c>
      <c r="Q97" s="166"/>
      <c r="R97" s="167">
        <f>SUM(R98:R111)</f>
        <v>0</v>
      </c>
      <c r="S97" s="166"/>
      <c r="T97" s="168">
        <f>SUM(T98:T111)</f>
        <v>0</v>
      </c>
      <c r="AR97" s="169" t="s">
        <v>80</v>
      </c>
      <c r="AT97" s="170" t="s">
        <v>71</v>
      </c>
      <c r="AU97" s="170" t="s">
        <v>72</v>
      </c>
      <c r="AY97" s="169" t="s">
        <v>145</v>
      </c>
      <c r="BK97" s="171">
        <f>SUM(BK98:BK111)</f>
        <v>0</v>
      </c>
    </row>
    <row r="98" spans="1:65" s="2" customFormat="1" ht="16.5" customHeight="1">
      <c r="A98" s="35"/>
      <c r="B98" s="36"/>
      <c r="C98" s="174" t="s">
        <v>72</v>
      </c>
      <c r="D98" s="174" t="s">
        <v>148</v>
      </c>
      <c r="E98" s="175" t="s">
        <v>2202</v>
      </c>
      <c r="F98" s="176" t="s">
        <v>2203</v>
      </c>
      <c r="G98" s="177" t="s">
        <v>151</v>
      </c>
      <c r="H98" s="178">
        <v>1</v>
      </c>
      <c r="I98" s="179"/>
      <c r="J98" s="180">
        <f>ROUND(I98*H98,2)</f>
        <v>0</v>
      </c>
      <c r="K98" s="176" t="s">
        <v>19</v>
      </c>
      <c r="L98" s="40"/>
      <c r="M98" s="181" t="s">
        <v>19</v>
      </c>
      <c r="N98" s="182" t="s">
        <v>43</v>
      </c>
      <c r="O98" s="65"/>
      <c r="P98" s="183">
        <f>O98*H98</f>
        <v>0</v>
      </c>
      <c r="Q98" s="183">
        <v>0</v>
      </c>
      <c r="R98" s="183">
        <f>Q98*H98</f>
        <v>0</v>
      </c>
      <c r="S98" s="183">
        <v>0</v>
      </c>
      <c r="T98" s="184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5" t="s">
        <v>152</v>
      </c>
      <c r="AT98" s="185" t="s">
        <v>148</v>
      </c>
      <c r="AU98" s="185" t="s">
        <v>80</v>
      </c>
      <c r="AY98" s="18" t="s">
        <v>145</v>
      </c>
      <c r="BE98" s="186">
        <f>IF(N98="základní",J98,0)</f>
        <v>0</v>
      </c>
      <c r="BF98" s="186">
        <f>IF(N98="snížená",J98,0)</f>
        <v>0</v>
      </c>
      <c r="BG98" s="186">
        <f>IF(N98="zákl. přenesená",J98,0)</f>
        <v>0</v>
      </c>
      <c r="BH98" s="186">
        <f>IF(N98="sníž. přenesená",J98,0)</f>
        <v>0</v>
      </c>
      <c r="BI98" s="186">
        <f>IF(N98="nulová",J98,0)</f>
        <v>0</v>
      </c>
      <c r="BJ98" s="18" t="s">
        <v>80</v>
      </c>
      <c r="BK98" s="186">
        <f>ROUND(I98*H98,2)</f>
        <v>0</v>
      </c>
      <c r="BL98" s="18" t="s">
        <v>152</v>
      </c>
      <c r="BM98" s="185" t="s">
        <v>152</v>
      </c>
    </row>
    <row r="99" spans="1:65" s="2" customFormat="1" ht="19.5">
      <c r="A99" s="35"/>
      <c r="B99" s="36"/>
      <c r="C99" s="37"/>
      <c r="D99" s="194" t="s">
        <v>1682</v>
      </c>
      <c r="E99" s="37"/>
      <c r="F99" s="244" t="s">
        <v>2204</v>
      </c>
      <c r="G99" s="37"/>
      <c r="H99" s="37"/>
      <c r="I99" s="189"/>
      <c r="J99" s="37"/>
      <c r="K99" s="37"/>
      <c r="L99" s="40"/>
      <c r="M99" s="190"/>
      <c r="N99" s="191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1682</v>
      </c>
      <c r="AU99" s="18" t="s">
        <v>80</v>
      </c>
    </row>
    <row r="100" spans="1:65" s="2" customFormat="1" ht="16.5" customHeight="1">
      <c r="A100" s="35"/>
      <c r="B100" s="36"/>
      <c r="C100" s="174" t="s">
        <v>72</v>
      </c>
      <c r="D100" s="174" t="s">
        <v>148</v>
      </c>
      <c r="E100" s="175" t="s">
        <v>2205</v>
      </c>
      <c r="F100" s="176" t="s">
        <v>2206</v>
      </c>
      <c r="G100" s="177" t="s">
        <v>949</v>
      </c>
      <c r="H100" s="178">
        <v>1</v>
      </c>
      <c r="I100" s="179"/>
      <c r="J100" s="180">
        <f t="shared" ref="J100:J111" si="0">ROUND(I100*H100,2)</f>
        <v>0</v>
      </c>
      <c r="K100" s="176" t="s">
        <v>19</v>
      </c>
      <c r="L100" s="40"/>
      <c r="M100" s="181" t="s">
        <v>19</v>
      </c>
      <c r="N100" s="182" t="s">
        <v>43</v>
      </c>
      <c r="O100" s="65"/>
      <c r="P100" s="183">
        <f t="shared" ref="P100:P111" si="1">O100*H100</f>
        <v>0</v>
      </c>
      <c r="Q100" s="183">
        <v>0</v>
      </c>
      <c r="R100" s="183">
        <f t="shared" ref="R100:R111" si="2">Q100*H100</f>
        <v>0</v>
      </c>
      <c r="S100" s="183">
        <v>0</v>
      </c>
      <c r="T100" s="184">
        <f t="shared" ref="T100:T111" si="3"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5" t="s">
        <v>152</v>
      </c>
      <c r="AT100" s="185" t="s">
        <v>148</v>
      </c>
      <c r="AU100" s="185" t="s">
        <v>80</v>
      </c>
      <c r="AY100" s="18" t="s">
        <v>145</v>
      </c>
      <c r="BE100" s="186">
        <f t="shared" ref="BE100:BE111" si="4">IF(N100="základní",J100,0)</f>
        <v>0</v>
      </c>
      <c r="BF100" s="186">
        <f t="shared" ref="BF100:BF111" si="5">IF(N100="snížená",J100,0)</f>
        <v>0</v>
      </c>
      <c r="BG100" s="186">
        <f t="shared" ref="BG100:BG111" si="6">IF(N100="zákl. přenesená",J100,0)</f>
        <v>0</v>
      </c>
      <c r="BH100" s="186">
        <f t="shared" ref="BH100:BH111" si="7">IF(N100="sníž. přenesená",J100,0)</f>
        <v>0</v>
      </c>
      <c r="BI100" s="186">
        <f t="shared" ref="BI100:BI111" si="8">IF(N100="nulová",J100,0)</f>
        <v>0</v>
      </c>
      <c r="BJ100" s="18" t="s">
        <v>80</v>
      </c>
      <c r="BK100" s="186">
        <f t="shared" ref="BK100:BK111" si="9">ROUND(I100*H100,2)</f>
        <v>0</v>
      </c>
      <c r="BL100" s="18" t="s">
        <v>152</v>
      </c>
      <c r="BM100" s="185" t="s">
        <v>191</v>
      </c>
    </row>
    <row r="101" spans="1:65" s="2" customFormat="1" ht="16.5" customHeight="1">
      <c r="A101" s="35"/>
      <c r="B101" s="36"/>
      <c r="C101" s="174" t="s">
        <v>72</v>
      </c>
      <c r="D101" s="174" t="s">
        <v>148</v>
      </c>
      <c r="E101" s="175" t="s">
        <v>2207</v>
      </c>
      <c r="F101" s="176" t="s">
        <v>2208</v>
      </c>
      <c r="G101" s="177" t="s">
        <v>2209</v>
      </c>
      <c r="H101" s="178">
        <v>8</v>
      </c>
      <c r="I101" s="179"/>
      <c r="J101" s="180">
        <f t="shared" si="0"/>
        <v>0</v>
      </c>
      <c r="K101" s="176" t="s">
        <v>19</v>
      </c>
      <c r="L101" s="40"/>
      <c r="M101" s="181" t="s">
        <v>19</v>
      </c>
      <c r="N101" s="182" t="s">
        <v>43</v>
      </c>
      <c r="O101" s="65"/>
      <c r="P101" s="183">
        <f t="shared" si="1"/>
        <v>0</v>
      </c>
      <c r="Q101" s="183">
        <v>0</v>
      </c>
      <c r="R101" s="183">
        <f t="shared" si="2"/>
        <v>0</v>
      </c>
      <c r="S101" s="183">
        <v>0</v>
      </c>
      <c r="T101" s="184">
        <f t="shared" si="3"/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5" t="s">
        <v>152</v>
      </c>
      <c r="AT101" s="185" t="s">
        <v>148</v>
      </c>
      <c r="AU101" s="185" t="s">
        <v>80</v>
      </c>
      <c r="AY101" s="18" t="s">
        <v>145</v>
      </c>
      <c r="BE101" s="186">
        <f t="shared" si="4"/>
        <v>0</v>
      </c>
      <c r="BF101" s="186">
        <f t="shared" si="5"/>
        <v>0</v>
      </c>
      <c r="BG101" s="186">
        <f t="shared" si="6"/>
        <v>0</v>
      </c>
      <c r="BH101" s="186">
        <f t="shared" si="7"/>
        <v>0</v>
      </c>
      <c r="BI101" s="186">
        <f t="shared" si="8"/>
        <v>0</v>
      </c>
      <c r="BJ101" s="18" t="s">
        <v>80</v>
      </c>
      <c r="BK101" s="186">
        <f t="shared" si="9"/>
        <v>0</v>
      </c>
      <c r="BL101" s="18" t="s">
        <v>152</v>
      </c>
      <c r="BM101" s="185" t="s">
        <v>211</v>
      </c>
    </row>
    <row r="102" spans="1:65" s="2" customFormat="1" ht="16.5" customHeight="1">
      <c r="A102" s="35"/>
      <c r="B102" s="36"/>
      <c r="C102" s="174" t="s">
        <v>72</v>
      </c>
      <c r="D102" s="174" t="s">
        <v>148</v>
      </c>
      <c r="E102" s="175" t="s">
        <v>2210</v>
      </c>
      <c r="F102" s="176" t="s">
        <v>2211</v>
      </c>
      <c r="G102" s="177" t="s">
        <v>151</v>
      </c>
      <c r="H102" s="178">
        <v>1</v>
      </c>
      <c r="I102" s="179"/>
      <c r="J102" s="180">
        <f t="shared" si="0"/>
        <v>0</v>
      </c>
      <c r="K102" s="176" t="s">
        <v>19</v>
      </c>
      <c r="L102" s="40"/>
      <c r="M102" s="181" t="s">
        <v>19</v>
      </c>
      <c r="N102" s="182" t="s">
        <v>43</v>
      </c>
      <c r="O102" s="65"/>
      <c r="P102" s="183">
        <f t="shared" si="1"/>
        <v>0</v>
      </c>
      <c r="Q102" s="183">
        <v>0</v>
      </c>
      <c r="R102" s="183">
        <f t="shared" si="2"/>
        <v>0</v>
      </c>
      <c r="S102" s="183">
        <v>0</v>
      </c>
      <c r="T102" s="184">
        <f t="shared" si="3"/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5" t="s">
        <v>152</v>
      </c>
      <c r="AT102" s="185" t="s">
        <v>148</v>
      </c>
      <c r="AU102" s="185" t="s">
        <v>80</v>
      </c>
      <c r="AY102" s="18" t="s">
        <v>145</v>
      </c>
      <c r="BE102" s="186">
        <f t="shared" si="4"/>
        <v>0</v>
      </c>
      <c r="BF102" s="186">
        <f t="shared" si="5"/>
        <v>0</v>
      </c>
      <c r="BG102" s="186">
        <f t="shared" si="6"/>
        <v>0</v>
      </c>
      <c r="BH102" s="186">
        <f t="shared" si="7"/>
        <v>0</v>
      </c>
      <c r="BI102" s="186">
        <f t="shared" si="8"/>
        <v>0</v>
      </c>
      <c r="BJ102" s="18" t="s">
        <v>80</v>
      </c>
      <c r="BK102" s="186">
        <f t="shared" si="9"/>
        <v>0</v>
      </c>
      <c r="BL102" s="18" t="s">
        <v>152</v>
      </c>
      <c r="BM102" s="185" t="s">
        <v>223</v>
      </c>
    </row>
    <row r="103" spans="1:65" s="2" customFormat="1" ht="16.5" customHeight="1">
      <c r="A103" s="35"/>
      <c r="B103" s="36"/>
      <c r="C103" s="174" t="s">
        <v>72</v>
      </c>
      <c r="D103" s="174" t="s">
        <v>148</v>
      </c>
      <c r="E103" s="175" t="s">
        <v>2212</v>
      </c>
      <c r="F103" s="176" t="s">
        <v>2213</v>
      </c>
      <c r="G103" s="177" t="s">
        <v>949</v>
      </c>
      <c r="H103" s="178">
        <v>3</v>
      </c>
      <c r="I103" s="179"/>
      <c r="J103" s="180">
        <f t="shared" si="0"/>
        <v>0</v>
      </c>
      <c r="K103" s="176" t="s">
        <v>19</v>
      </c>
      <c r="L103" s="40"/>
      <c r="M103" s="181" t="s">
        <v>19</v>
      </c>
      <c r="N103" s="182" t="s">
        <v>43</v>
      </c>
      <c r="O103" s="65"/>
      <c r="P103" s="183">
        <f t="shared" si="1"/>
        <v>0</v>
      </c>
      <c r="Q103" s="183">
        <v>0</v>
      </c>
      <c r="R103" s="183">
        <f t="shared" si="2"/>
        <v>0</v>
      </c>
      <c r="S103" s="183">
        <v>0</v>
      </c>
      <c r="T103" s="184">
        <f t="shared" si="3"/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5" t="s">
        <v>152</v>
      </c>
      <c r="AT103" s="185" t="s">
        <v>148</v>
      </c>
      <c r="AU103" s="185" t="s">
        <v>80</v>
      </c>
      <c r="AY103" s="18" t="s">
        <v>145</v>
      </c>
      <c r="BE103" s="186">
        <f t="shared" si="4"/>
        <v>0</v>
      </c>
      <c r="BF103" s="186">
        <f t="shared" si="5"/>
        <v>0</v>
      </c>
      <c r="BG103" s="186">
        <f t="shared" si="6"/>
        <v>0</v>
      </c>
      <c r="BH103" s="186">
        <f t="shared" si="7"/>
        <v>0</v>
      </c>
      <c r="BI103" s="186">
        <f t="shared" si="8"/>
        <v>0</v>
      </c>
      <c r="BJ103" s="18" t="s">
        <v>80</v>
      </c>
      <c r="BK103" s="186">
        <f t="shared" si="9"/>
        <v>0</v>
      </c>
      <c r="BL103" s="18" t="s">
        <v>152</v>
      </c>
      <c r="BM103" s="185" t="s">
        <v>238</v>
      </c>
    </row>
    <row r="104" spans="1:65" s="2" customFormat="1" ht="16.5" customHeight="1">
      <c r="A104" s="35"/>
      <c r="B104" s="36"/>
      <c r="C104" s="174" t="s">
        <v>72</v>
      </c>
      <c r="D104" s="174" t="s">
        <v>148</v>
      </c>
      <c r="E104" s="175" t="s">
        <v>2214</v>
      </c>
      <c r="F104" s="176" t="s">
        <v>2215</v>
      </c>
      <c r="G104" s="177" t="s">
        <v>949</v>
      </c>
      <c r="H104" s="178">
        <v>2</v>
      </c>
      <c r="I104" s="179"/>
      <c r="J104" s="180">
        <f t="shared" si="0"/>
        <v>0</v>
      </c>
      <c r="K104" s="176" t="s">
        <v>19</v>
      </c>
      <c r="L104" s="40"/>
      <c r="M104" s="181" t="s">
        <v>19</v>
      </c>
      <c r="N104" s="182" t="s">
        <v>43</v>
      </c>
      <c r="O104" s="65"/>
      <c r="P104" s="183">
        <f t="shared" si="1"/>
        <v>0</v>
      </c>
      <c r="Q104" s="183">
        <v>0</v>
      </c>
      <c r="R104" s="183">
        <f t="shared" si="2"/>
        <v>0</v>
      </c>
      <c r="S104" s="183">
        <v>0</v>
      </c>
      <c r="T104" s="184">
        <f t="shared" si="3"/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5" t="s">
        <v>152</v>
      </c>
      <c r="AT104" s="185" t="s">
        <v>148</v>
      </c>
      <c r="AU104" s="185" t="s">
        <v>80</v>
      </c>
      <c r="AY104" s="18" t="s">
        <v>145</v>
      </c>
      <c r="BE104" s="186">
        <f t="shared" si="4"/>
        <v>0</v>
      </c>
      <c r="BF104" s="186">
        <f t="shared" si="5"/>
        <v>0</v>
      </c>
      <c r="BG104" s="186">
        <f t="shared" si="6"/>
        <v>0</v>
      </c>
      <c r="BH104" s="186">
        <f t="shared" si="7"/>
        <v>0</v>
      </c>
      <c r="BI104" s="186">
        <f t="shared" si="8"/>
        <v>0</v>
      </c>
      <c r="BJ104" s="18" t="s">
        <v>80</v>
      </c>
      <c r="BK104" s="186">
        <f t="shared" si="9"/>
        <v>0</v>
      </c>
      <c r="BL104" s="18" t="s">
        <v>152</v>
      </c>
      <c r="BM104" s="185" t="s">
        <v>254</v>
      </c>
    </row>
    <row r="105" spans="1:65" s="2" customFormat="1" ht="16.5" customHeight="1">
      <c r="A105" s="35"/>
      <c r="B105" s="36"/>
      <c r="C105" s="174" t="s">
        <v>72</v>
      </c>
      <c r="D105" s="174" t="s">
        <v>148</v>
      </c>
      <c r="E105" s="175" t="s">
        <v>2216</v>
      </c>
      <c r="F105" s="176" t="s">
        <v>2217</v>
      </c>
      <c r="G105" s="177" t="s">
        <v>949</v>
      </c>
      <c r="H105" s="178">
        <v>4</v>
      </c>
      <c r="I105" s="179"/>
      <c r="J105" s="180">
        <f t="shared" si="0"/>
        <v>0</v>
      </c>
      <c r="K105" s="176" t="s">
        <v>19</v>
      </c>
      <c r="L105" s="40"/>
      <c r="M105" s="181" t="s">
        <v>19</v>
      </c>
      <c r="N105" s="182" t="s">
        <v>43</v>
      </c>
      <c r="O105" s="65"/>
      <c r="P105" s="183">
        <f t="shared" si="1"/>
        <v>0</v>
      </c>
      <c r="Q105" s="183">
        <v>0</v>
      </c>
      <c r="R105" s="183">
        <f t="shared" si="2"/>
        <v>0</v>
      </c>
      <c r="S105" s="183">
        <v>0</v>
      </c>
      <c r="T105" s="184">
        <f t="shared" si="3"/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5" t="s">
        <v>152</v>
      </c>
      <c r="AT105" s="185" t="s">
        <v>148</v>
      </c>
      <c r="AU105" s="185" t="s">
        <v>80</v>
      </c>
      <c r="AY105" s="18" t="s">
        <v>145</v>
      </c>
      <c r="BE105" s="186">
        <f t="shared" si="4"/>
        <v>0</v>
      </c>
      <c r="BF105" s="186">
        <f t="shared" si="5"/>
        <v>0</v>
      </c>
      <c r="BG105" s="186">
        <f t="shared" si="6"/>
        <v>0</v>
      </c>
      <c r="BH105" s="186">
        <f t="shared" si="7"/>
        <v>0</v>
      </c>
      <c r="BI105" s="186">
        <f t="shared" si="8"/>
        <v>0</v>
      </c>
      <c r="BJ105" s="18" t="s">
        <v>80</v>
      </c>
      <c r="BK105" s="186">
        <f t="shared" si="9"/>
        <v>0</v>
      </c>
      <c r="BL105" s="18" t="s">
        <v>152</v>
      </c>
      <c r="BM105" s="185" t="s">
        <v>265</v>
      </c>
    </row>
    <row r="106" spans="1:65" s="2" customFormat="1" ht="16.5" customHeight="1">
      <c r="A106" s="35"/>
      <c r="B106" s="36"/>
      <c r="C106" s="174" t="s">
        <v>72</v>
      </c>
      <c r="D106" s="174" t="s">
        <v>148</v>
      </c>
      <c r="E106" s="175" t="s">
        <v>2218</v>
      </c>
      <c r="F106" s="176" t="s">
        <v>2219</v>
      </c>
      <c r="G106" s="177" t="s">
        <v>949</v>
      </c>
      <c r="H106" s="178">
        <v>11</v>
      </c>
      <c r="I106" s="179"/>
      <c r="J106" s="180">
        <f t="shared" si="0"/>
        <v>0</v>
      </c>
      <c r="K106" s="176" t="s">
        <v>19</v>
      </c>
      <c r="L106" s="40"/>
      <c r="M106" s="181" t="s">
        <v>19</v>
      </c>
      <c r="N106" s="182" t="s">
        <v>43</v>
      </c>
      <c r="O106" s="65"/>
      <c r="P106" s="183">
        <f t="shared" si="1"/>
        <v>0</v>
      </c>
      <c r="Q106" s="183">
        <v>0</v>
      </c>
      <c r="R106" s="183">
        <f t="shared" si="2"/>
        <v>0</v>
      </c>
      <c r="S106" s="183">
        <v>0</v>
      </c>
      <c r="T106" s="184">
        <f t="shared" si="3"/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5" t="s">
        <v>152</v>
      </c>
      <c r="AT106" s="185" t="s">
        <v>148</v>
      </c>
      <c r="AU106" s="185" t="s">
        <v>80</v>
      </c>
      <c r="AY106" s="18" t="s">
        <v>145</v>
      </c>
      <c r="BE106" s="186">
        <f t="shared" si="4"/>
        <v>0</v>
      </c>
      <c r="BF106" s="186">
        <f t="shared" si="5"/>
        <v>0</v>
      </c>
      <c r="BG106" s="186">
        <f t="shared" si="6"/>
        <v>0</v>
      </c>
      <c r="BH106" s="186">
        <f t="shared" si="7"/>
        <v>0</v>
      </c>
      <c r="BI106" s="186">
        <f t="shared" si="8"/>
        <v>0</v>
      </c>
      <c r="BJ106" s="18" t="s">
        <v>80</v>
      </c>
      <c r="BK106" s="186">
        <f t="shared" si="9"/>
        <v>0</v>
      </c>
      <c r="BL106" s="18" t="s">
        <v>152</v>
      </c>
      <c r="BM106" s="185" t="s">
        <v>281</v>
      </c>
    </row>
    <row r="107" spans="1:65" s="2" customFormat="1" ht="16.5" customHeight="1">
      <c r="A107" s="35"/>
      <c r="B107" s="36"/>
      <c r="C107" s="174" t="s">
        <v>72</v>
      </c>
      <c r="D107" s="174" t="s">
        <v>148</v>
      </c>
      <c r="E107" s="175" t="s">
        <v>2220</v>
      </c>
      <c r="F107" s="176" t="s">
        <v>2221</v>
      </c>
      <c r="G107" s="177" t="s">
        <v>949</v>
      </c>
      <c r="H107" s="178">
        <v>5</v>
      </c>
      <c r="I107" s="179"/>
      <c r="J107" s="180">
        <f t="shared" si="0"/>
        <v>0</v>
      </c>
      <c r="K107" s="176" t="s">
        <v>19</v>
      </c>
      <c r="L107" s="40"/>
      <c r="M107" s="181" t="s">
        <v>19</v>
      </c>
      <c r="N107" s="182" t="s">
        <v>43</v>
      </c>
      <c r="O107" s="65"/>
      <c r="P107" s="183">
        <f t="shared" si="1"/>
        <v>0</v>
      </c>
      <c r="Q107" s="183">
        <v>0</v>
      </c>
      <c r="R107" s="183">
        <f t="shared" si="2"/>
        <v>0</v>
      </c>
      <c r="S107" s="183">
        <v>0</v>
      </c>
      <c r="T107" s="184">
        <f t="shared" si="3"/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5" t="s">
        <v>152</v>
      </c>
      <c r="AT107" s="185" t="s">
        <v>148</v>
      </c>
      <c r="AU107" s="185" t="s">
        <v>80</v>
      </c>
      <c r="AY107" s="18" t="s">
        <v>145</v>
      </c>
      <c r="BE107" s="186">
        <f t="shared" si="4"/>
        <v>0</v>
      </c>
      <c r="BF107" s="186">
        <f t="shared" si="5"/>
        <v>0</v>
      </c>
      <c r="BG107" s="186">
        <f t="shared" si="6"/>
        <v>0</v>
      </c>
      <c r="BH107" s="186">
        <f t="shared" si="7"/>
        <v>0</v>
      </c>
      <c r="BI107" s="186">
        <f t="shared" si="8"/>
        <v>0</v>
      </c>
      <c r="BJ107" s="18" t="s">
        <v>80</v>
      </c>
      <c r="BK107" s="186">
        <f t="shared" si="9"/>
        <v>0</v>
      </c>
      <c r="BL107" s="18" t="s">
        <v>152</v>
      </c>
      <c r="BM107" s="185" t="s">
        <v>299</v>
      </c>
    </row>
    <row r="108" spans="1:65" s="2" customFormat="1" ht="16.5" customHeight="1">
      <c r="A108" s="35"/>
      <c r="B108" s="36"/>
      <c r="C108" s="174" t="s">
        <v>72</v>
      </c>
      <c r="D108" s="174" t="s">
        <v>148</v>
      </c>
      <c r="E108" s="175" t="s">
        <v>2222</v>
      </c>
      <c r="F108" s="176" t="s">
        <v>2223</v>
      </c>
      <c r="G108" s="177" t="s">
        <v>949</v>
      </c>
      <c r="H108" s="178">
        <v>1</v>
      </c>
      <c r="I108" s="179"/>
      <c r="J108" s="180">
        <f t="shared" si="0"/>
        <v>0</v>
      </c>
      <c r="K108" s="176" t="s">
        <v>19</v>
      </c>
      <c r="L108" s="40"/>
      <c r="M108" s="181" t="s">
        <v>19</v>
      </c>
      <c r="N108" s="182" t="s">
        <v>43</v>
      </c>
      <c r="O108" s="65"/>
      <c r="P108" s="183">
        <f t="shared" si="1"/>
        <v>0</v>
      </c>
      <c r="Q108" s="183">
        <v>0</v>
      </c>
      <c r="R108" s="183">
        <f t="shared" si="2"/>
        <v>0</v>
      </c>
      <c r="S108" s="183">
        <v>0</v>
      </c>
      <c r="T108" s="184">
        <f t="shared" si="3"/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5" t="s">
        <v>152</v>
      </c>
      <c r="AT108" s="185" t="s">
        <v>148</v>
      </c>
      <c r="AU108" s="185" t="s">
        <v>80</v>
      </c>
      <c r="AY108" s="18" t="s">
        <v>145</v>
      </c>
      <c r="BE108" s="186">
        <f t="shared" si="4"/>
        <v>0</v>
      </c>
      <c r="BF108" s="186">
        <f t="shared" si="5"/>
        <v>0</v>
      </c>
      <c r="BG108" s="186">
        <f t="shared" si="6"/>
        <v>0</v>
      </c>
      <c r="BH108" s="186">
        <f t="shared" si="7"/>
        <v>0</v>
      </c>
      <c r="BI108" s="186">
        <f t="shared" si="8"/>
        <v>0</v>
      </c>
      <c r="BJ108" s="18" t="s">
        <v>80</v>
      </c>
      <c r="BK108" s="186">
        <f t="shared" si="9"/>
        <v>0</v>
      </c>
      <c r="BL108" s="18" t="s">
        <v>152</v>
      </c>
      <c r="BM108" s="185" t="s">
        <v>315</v>
      </c>
    </row>
    <row r="109" spans="1:65" s="2" customFormat="1" ht="16.5" customHeight="1">
      <c r="A109" s="35"/>
      <c r="B109" s="36"/>
      <c r="C109" s="174" t="s">
        <v>72</v>
      </c>
      <c r="D109" s="174" t="s">
        <v>148</v>
      </c>
      <c r="E109" s="175" t="s">
        <v>2224</v>
      </c>
      <c r="F109" s="176" t="s">
        <v>2225</v>
      </c>
      <c r="G109" s="177" t="s">
        <v>949</v>
      </c>
      <c r="H109" s="178">
        <v>4</v>
      </c>
      <c r="I109" s="179"/>
      <c r="J109" s="180">
        <f t="shared" si="0"/>
        <v>0</v>
      </c>
      <c r="K109" s="176" t="s">
        <v>19</v>
      </c>
      <c r="L109" s="40"/>
      <c r="M109" s="181" t="s">
        <v>19</v>
      </c>
      <c r="N109" s="182" t="s">
        <v>43</v>
      </c>
      <c r="O109" s="65"/>
      <c r="P109" s="183">
        <f t="shared" si="1"/>
        <v>0</v>
      </c>
      <c r="Q109" s="183">
        <v>0</v>
      </c>
      <c r="R109" s="183">
        <f t="shared" si="2"/>
        <v>0</v>
      </c>
      <c r="S109" s="183">
        <v>0</v>
      </c>
      <c r="T109" s="184">
        <f t="shared" si="3"/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5" t="s">
        <v>152</v>
      </c>
      <c r="AT109" s="185" t="s">
        <v>148</v>
      </c>
      <c r="AU109" s="185" t="s">
        <v>80</v>
      </c>
      <c r="AY109" s="18" t="s">
        <v>145</v>
      </c>
      <c r="BE109" s="186">
        <f t="shared" si="4"/>
        <v>0</v>
      </c>
      <c r="BF109" s="186">
        <f t="shared" si="5"/>
        <v>0</v>
      </c>
      <c r="BG109" s="186">
        <f t="shared" si="6"/>
        <v>0</v>
      </c>
      <c r="BH109" s="186">
        <f t="shared" si="7"/>
        <v>0</v>
      </c>
      <c r="BI109" s="186">
        <f t="shared" si="8"/>
        <v>0</v>
      </c>
      <c r="BJ109" s="18" t="s">
        <v>80</v>
      </c>
      <c r="BK109" s="186">
        <f t="shared" si="9"/>
        <v>0</v>
      </c>
      <c r="BL109" s="18" t="s">
        <v>152</v>
      </c>
      <c r="BM109" s="185" t="s">
        <v>330</v>
      </c>
    </row>
    <row r="110" spans="1:65" s="2" customFormat="1" ht="16.5" customHeight="1">
      <c r="A110" s="35"/>
      <c r="B110" s="36"/>
      <c r="C110" s="174" t="s">
        <v>72</v>
      </c>
      <c r="D110" s="174" t="s">
        <v>148</v>
      </c>
      <c r="E110" s="175" t="s">
        <v>2226</v>
      </c>
      <c r="F110" s="176" t="s">
        <v>2227</v>
      </c>
      <c r="G110" s="177" t="s">
        <v>949</v>
      </c>
      <c r="H110" s="178">
        <v>12</v>
      </c>
      <c r="I110" s="179"/>
      <c r="J110" s="180">
        <f t="shared" si="0"/>
        <v>0</v>
      </c>
      <c r="K110" s="176" t="s">
        <v>19</v>
      </c>
      <c r="L110" s="40"/>
      <c r="M110" s="181" t="s">
        <v>19</v>
      </c>
      <c r="N110" s="182" t="s">
        <v>43</v>
      </c>
      <c r="O110" s="65"/>
      <c r="P110" s="183">
        <f t="shared" si="1"/>
        <v>0</v>
      </c>
      <c r="Q110" s="183">
        <v>0</v>
      </c>
      <c r="R110" s="183">
        <f t="shared" si="2"/>
        <v>0</v>
      </c>
      <c r="S110" s="183">
        <v>0</v>
      </c>
      <c r="T110" s="184">
        <f t="shared" si="3"/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5" t="s">
        <v>152</v>
      </c>
      <c r="AT110" s="185" t="s">
        <v>148</v>
      </c>
      <c r="AU110" s="185" t="s">
        <v>80</v>
      </c>
      <c r="AY110" s="18" t="s">
        <v>145</v>
      </c>
      <c r="BE110" s="186">
        <f t="shared" si="4"/>
        <v>0</v>
      </c>
      <c r="BF110" s="186">
        <f t="shared" si="5"/>
        <v>0</v>
      </c>
      <c r="BG110" s="186">
        <f t="shared" si="6"/>
        <v>0</v>
      </c>
      <c r="BH110" s="186">
        <f t="shared" si="7"/>
        <v>0</v>
      </c>
      <c r="BI110" s="186">
        <f t="shared" si="8"/>
        <v>0</v>
      </c>
      <c r="BJ110" s="18" t="s">
        <v>80</v>
      </c>
      <c r="BK110" s="186">
        <f t="shared" si="9"/>
        <v>0</v>
      </c>
      <c r="BL110" s="18" t="s">
        <v>152</v>
      </c>
      <c r="BM110" s="185" t="s">
        <v>345</v>
      </c>
    </row>
    <row r="111" spans="1:65" s="2" customFormat="1" ht="37.9" customHeight="1">
      <c r="A111" s="35"/>
      <c r="B111" s="36"/>
      <c r="C111" s="174" t="s">
        <v>72</v>
      </c>
      <c r="D111" s="174" t="s">
        <v>148</v>
      </c>
      <c r="E111" s="175" t="s">
        <v>2228</v>
      </c>
      <c r="F111" s="176" t="s">
        <v>2229</v>
      </c>
      <c r="G111" s="177" t="s">
        <v>151</v>
      </c>
      <c r="H111" s="178">
        <v>11</v>
      </c>
      <c r="I111" s="179"/>
      <c r="J111" s="180">
        <f t="shared" si="0"/>
        <v>0</v>
      </c>
      <c r="K111" s="176" t="s">
        <v>19</v>
      </c>
      <c r="L111" s="40"/>
      <c r="M111" s="181" t="s">
        <v>19</v>
      </c>
      <c r="N111" s="182" t="s">
        <v>43</v>
      </c>
      <c r="O111" s="65"/>
      <c r="P111" s="183">
        <f t="shared" si="1"/>
        <v>0</v>
      </c>
      <c r="Q111" s="183">
        <v>0</v>
      </c>
      <c r="R111" s="183">
        <f t="shared" si="2"/>
        <v>0</v>
      </c>
      <c r="S111" s="183">
        <v>0</v>
      </c>
      <c r="T111" s="184">
        <f t="shared" si="3"/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5" t="s">
        <v>152</v>
      </c>
      <c r="AT111" s="185" t="s">
        <v>148</v>
      </c>
      <c r="AU111" s="185" t="s">
        <v>80</v>
      </c>
      <c r="AY111" s="18" t="s">
        <v>145</v>
      </c>
      <c r="BE111" s="186">
        <f t="shared" si="4"/>
        <v>0</v>
      </c>
      <c r="BF111" s="186">
        <f t="shared" si="5"/>
        <v>0</v>
      </c>
      <c r="BG111" s="186">
        <f t="shared" si="6"/>
        <v>0</v>
      </c>
      <c r="BH111" s="186">
        <f t="shared" si="7"/>
        <v>0</v>
      </c>
      <c r="BI111" s="186">
        <f t="shared" si="8"/>
        <v>0</v>
      </c>
      <c r="BJ111" s="18" t="s">
        <v>80</v>
      </c>
      <c r="BK111" s="186">
        <f t="shared" si="9"/>
        <v>0</v>
      </c>
      <c r="BL111" s="18" t="s">
        <v>152</v>
      </c>
      <c r="BM111" s="185" t="s">
        <v>360</v>
      </c>
    </row>
    <row r="112" spans="1:65" s="12" customFormat="1" ht="25.9" customHeight="1">
      <c r="B112" s="158"/>
      <c r="C112" s="159"/>
      <c r="D112" s="160" t="s">
        <v>71</v>
      </c>
      <c r="E112" s="161" t="s">
        <v>713</v>
      </c>
      <c r="F112" s="161" t="s">
        <v>2230</v>
      </c>
      <c r="G112" s="159"/>
      <c r="H112" s="159"/>
      <c r="I112" s="162"/>
      <c r="J112" s="163">
        <f>BK112</f>
        <v>0</v>
      </c>
      <c r="K112" s="159"/>
      <c r="L112" s="164"/>
      <c r="M112" s="165"/>
      <c r="N112" s="166"/>
      <c r="O112" s="166"/>
      <c r="P112" s="167">
        <f>SUM(P113:P116)</f>
        <v>0</v>
      </c>
      <c r="Q112" s="166"/>
      <c r="R112" s="167">
        <f>SUM(R113:R116)</f>
        <v>0</v>
      </c>
      <c r="S112" s="166"/>
      <c r="T112" s="168">
        <f>SUM(T113:T116)</f>
        <v>0</v>
      </c>
      <c r="AR112" s="169" t="s">
        <v>80</v>
      </c>
      <c r="AT112" s="170" t="s">
        <v>71</v>
      </c>
      <c r="AU112" s="170" t="s">
        <v>72</v>
      </c>
      <c r="AY112" s="169" t="s">
        <v>145</v>
      </c>
      <c r="BK112" s="171">
        <f>SUM(BK113:BK116)</f>
        <v>0</v>
      </c>
    </row>
    <row r="113" spans="1:65" s="2" customFormat="1" ht="16.5" customHeight="1">
      <c r="A113" s="35"/>
      <c r="B113" s="36"/>
      <c r="C113" s="174" t="s">
        <v>72</v>
      </c>
      <c r="D113" s="174" t="s">
        <v>148</v>
      </c>
      <c r="E113" s="175" t="s">
        <v>2231</v>
      </c>
      <c r="F113" s="176" t="s">
        <v>2232</v>
      </c>
      <c r="G113" s="177" t="s">
        <v>2209</v>
      </c>
      <c r="H113" s="178">
        <v>7</v>
      </c>
      <c r="I113" s="179"/>
      <c r="J113" s="180">
        <f>ROUND(I113*H113,2)</f>
        <v>0</v>
      </c>
      <c r="K113" s="176" t="s">
        <v>19</v>
      </c>
      <c r="L113" s="40"/>
      <c r="M113" s="181" t="s">
        <v>19</v>
      </c>
      <c r="N113" s="182" t="s">
        <v>43</v>
      </c>
      <c r="O113" s="65"/>
      <c r="P113" s="183">
        <f>O113*H113</f>
        <v>0</v>
      </c>
      <c r="Q113" s="183">
        <v>0</v>
      </c>
      <c r="R113" s="183">
        <f>Q113*H113</f>
        <v>0</v>
      </c>
      <c r="S113" s="183">
        <v>0</v>
      </c>
      <c r="T113" s="184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5" t="s">
        <v>152</v>
      </c>
      <c r="AT113" s="185" t="s">
        <v>148</v>
      </c>
      <c r="AU113" s="185" t="s">
        <v>80</v>
      </c>
      <c r="AY113" s="18" t="s">
        <v>145</v>
      </c>
      <c r="BE113" s="186">
        <f>IF(N113="základní",J113,0)</f>
        <v>0</v>
      </c>
      <c r="BF113" s="186">
        <f>IF(N113="snížená",J113,0)</f>
        <v>0</v>
      </c>
      <c r="BG113" s="186">
        <f>IF(N113="zákl. přenesená",J113,0)</f>
        <v>0</v>
      </c>
      <c r="BH113" s="186">
        <f>IF(N113="sníž. přenesená",J113,0)</f>
        <v>0</v>
      </c>
      <c r="BI113" s="186">
        <f>IF(N113="nulová",J113,0)</f>
        <v>0</v>
      </c>
      <c r="BJ113" s="18" t="s">
        <v>80</v>
      </c>
      <c r="BK113" s="186">
        <f>ROUND(I113*H113,2)</f>
        <v>0</v>
      </c>
      <c r="BL113" s="18" t="s">
        <v>152</v>
      </c>
      <c r="BM113" s="185" t="s">
        <v>538</v>
      </c>
    </row>
    <row r="114" spans="1:65" s="2" customFormat="1" ht="16.5" customHeight="1">
      <c r="A114" s="35"/>
      <c r="B114" s="36"/>
      <c r="C114" s="174" t="s">
        <v>72</v>
      </c>
      <c r="D114" s="174" t="s">
        <v>148</v>
      </c>
      <c r="E114" s="175" t="s">
        <v>2233</v>
      </c>
      <c r="F114" s="176" t="s">
        <v>2234</v>
      </c>
      <c r="G114" s="177" t="s">
        <v>2209</v>
      </c>
      <c r="H114" s="178">
        <v>16</v>
      </c>
      <c r="I114" s="179"/>
      <c r="J114" s="180">
        <f>ROUND(I114*H114,2)</f>
        <v>0</v>
      </c>
      <c r="K114" s="176" t="s">
        <v>19</v>
      </c>
      <c r="L114" s="40"/>
      <c r="M114" s="181" t="s">
        <v>19</v>
      </c>
      <c r="N114" s="182" t="s">
        <v>43</v>
      </c>
      <c r="O114" s="65"/>
      <c r="P114" s="183">
        <f>O114*H114</f>
        <v>0</v>
      </c>
      <c r="Q114" s="183">
        <v>0</v>
      </c>
      <c r="R114" s="183">
        <f>Q114*H114</f>
        <v>0</v>
      </c>
      <c r="S114" s="183">
        <v>0</v>
      </c>
      <c r="T114" s="184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5" t="s">
        <v>152</v>
      </c>
      <c r="AT114" s="185" t="s">
        <v>148</v>
      </c>
      <c r="AU114" s="185" t="s">
        <v>80</v>
      </c>
      <c r="AY114" s="18" t="s">
        <v>145</v>
      </c>
      <c r="BE114" s="186">
        <f>IF(N114="základní",J114,0)</f>
        <v>0</v>
      </c>
      <c r="BF114" s="186">
        <f>IF(N114="snížená",J114,0)</f>
        <v>0</v>
      </c>
      <c r="BG114" s="186">
        <f>IF(N114="zákl. přenesená",J114,0)</f>
        <v>0</v>
      </c>
      <c r="BH114" s="186">
        <f>IF(N114="sníž. přenesená",J114,0)</f>
        <v>0</v>
      </c>
      <c r="BI114" s="186">
        <f>IF(N114="nulová",J114,0)</f>
        <v>0</v>
      </c>
      <c r="BJ114" s="18" t="s">
        <v>80</v>
      </c>
      <c r="BK114" s="186">
        <f>ROUND(I114*H114,2)</f>
        <v>0</v>
      </c>
      <c r="BL114" s="18" t="s">
        <v>152</v>
      </c>
      <c r="BM114" s="185" t="s">
        <v>556</v>
      </c>
    </row>
    <row r="115" spans="1:65" s="2" customFormat="1" ht="16.5" customHeight="1">
      <c r="A115" s="35"/>
      <c r="B115" s="36"/>
      <c r="C115" s="174" t="s">
        <v>72</v>
      </c>
      <c r="D115" s="174" t="s">
        <v>148</v>
      </c>
      <c r="E115" s="175" t="s">
        <v>2235</v>
      </c>
      <c r="F115" s="176" t="s">
        <v>2236</v>
      </c>
      <c r="G115" s="177" t="s">
        <v>2209</v>
      </c>
      <c r="H115" s="178">
        <v>15</v>
      </c>
      <c r="I115" s="179"/>
      <c r="J115" s="180">
        <f>ROUND(I115*H115,2)</f>
        <v>0</v>
      </c>
      <c r="K115" s="176" t="s">
        <v>19</v>
      </c>
      <c r="L115" s="40"/>
      <c r="M115" s="181" t="s">
        <v>19</v>
      </c>
      <c r="N115" s="182" t="s">
        <v>43</v>
      </c>
      <c r="O115" s="65"/>
      <c r="P115" s="183">
        <f>O115*H115</f>
        <v>0</v>
      </c>
      <c r="Q115" s="183">
        <v>0</v>
      </c>
      <c r="R115" s="183">
        <f>Q115*H115</f>
        <v>0</v>
      </c>
      <c r="S115" s="183">
        <v>0</v>
      </c>
      <c r="T115" s="184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5" t="s">
        <v>152</v>
      </c>
      <c r="AT115" s="185" t="s">
        <v>148</v>
      </c>
      <c r="AU115" s="185" t="s">
        <v>80</v>
      </c>
      <c r="AY115" s="18" t="s">
        <v>145</v>
      </c>
      <c r="BE115" s="186">
        <f>IF(N115="základní",J115,0)</f>
        <v>0</v>
      </c>
      <c r="BF115" s="186">
        <f>IF(N115="snížená",J115,0)</f>
        <v>0</v>
      </c>
      <c r="BG115" s="186">
        <f>IF(N115="zákl. přenesená",J115,0)</f>
        <v>0</v>
      </c>
      <c r="BH115" s="186">
        <f>IF(N115="sníž. přenesená",J115,0)</f>
        <v>0</v>
      </c>
      <c r="BI115" s="186">
        <f>IF(N115="nulová",J115,0)</f>
        <v>0</v>
      </c>
      <c r="BJ115" s="18" t="s">
        <v>80</v>
      </c>
      <c r="BK115" s="186">
        <f>ROUND(I115*H115,2)</f>
        <v>0</v>
      </c>
      <c r="BL115" s="18" t="s">
        <v>152</v>
      </c>
      <c r="BM115" s="185" t="s">
        <v>569</v>
      </c>
    </row>
    <row r="116" spans="1:65" s="2" customFormat="1" ht="16.5" customHeight="1">
      <c r="A116" s="35"/>
      <c r="B116" s="36"/>
      <c r="C116" s="174" t="s">
        <v>72</v>
      </c>
      <c r="D116" s="174" t="s">
        <v>148</v>
      </c>
      <c r="E116" s="175" t="s">
        <v>2237</v>
      </c>
      <c r="F116" s="176" t="s">
        <v>2238</v>
      </c>
      <c r="G116" s="177" t="s">
        <v>2209</v>
      </c>
      <c r="H116" s="178">
        <v>8</v>
      </c>
      <c r="I116" s="179"/>
      <c r="J116" s="180">
        <f>ROUND(I116*H116,2)</f>
        <v>0</v>
      </c>
      <c r="K116" s="176" t="s">
        <v>19</v>
      </c>
      <c r="L116" s="40"/>
      <c r="M116" s="181" t="s">
        <v>19</v>
      </c>
      <c r="N116" s="182" t="s">
        <v>43</v>
      </c>
      <c r="O116" s="65"/>
      <c r="P116" s="183">
        <f>O116*H116</f>
        <v>0</v>
      </c>
      <c r="Q116" s="183">
        <v>0</v>
      </c>
      <c r="R116" s="183">
        <f>Q116*H116</f>
        <v>0</v>
      </c>
      <c r="S116" s="183">
        <v>0</v>
      </c>
      <c r="T116" s="184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5" t="s">
        <v>152</v>
      </c>
      <c r="AT116" s="185" t="s">
        <v>148</v>
      </c>
      <c r="AU116" s="185" t="s">
        <v>80</v>
      </c>
      <c r="AY116" s="18" t="s">
        <v>145</v>
      </c>
      <c r="BE116" s="186">
        <f>IF(N116="základní",J116,0)</f>
        <v>0</v>
      </c>
      <c r="BF116" s="186">
        <f>IF(N116="snížená",J116,0)</f>
        <v>0</v>
      </c>
      <c r="BG116" s="186">
        <f>IF(N116="zákl. přenesená",J116,0)</f>
        <v>0</v>
      </c>
      <c r="BH116" s="186">
        <f>IF(N116="sníž. přenesená",J116,0)</f>
        <v>0</v>
      </c>
      <c r="BI116" s="186">
        <f>IF(N116="nulová",J116,0)</f>
        <v>0</v>
      </c>
      <c r="BJ116" s="18" t="s">
        <v>80</v>
      </c>
      <c r="BK116" s="186">
        <f>ROUND(I116*H116,2)</f>
        <v>0</v>
      </c>
      <c r="BL116" s="18" t="s">
        <v>152</v>
      </c>
      <c r="BM116" s="185" t="s">
        <v>582</v>
      </c>
    </row>
    <row r="117" spans="1:65" s="12" customFormat="1" ht="25.9" customHeight="1">
      <c r="B117" s="158"/>
      <c r="C117" s="159"/>
      <c r="D117" s="160" t="s">
        <v>71</v>
      </c>
      <c r="E117" s="161" t="s">
        <v>695</v>
      </c>
      <c r="F117" s="161" t="s">
        <v>2239</v>
      </c>
      <c r="G117" s="159"/>
      <c r="H117" s="159"/>
      <c r="I117" s="162"/>
      <c r="J117" s="163">
        <f>BK117</f>
        <v>0</v>
      </c>
      <c r="K117" s="159"/>
      <c r="L117" s="164"/>
      <c r="M117" s="165"/>
      <c r="N117" s="166"/>
      <c r="O117" s="166"/>
      <c r="P117" s="167">
        <f>SUM(P118:P124)</f>
        <v>0</v>
      </c>
      <c r="Q117" s="166"/>
      <c r="R117" s="167">
        <f>SUM(R118:R124)</f>
        <v>0</v>
      </c>
      <c r="S117" s="166"/>
      <c r="T117" s="168">
        <f>SUM(T118:T124)</f>
        <v>0</v>
      </c>
      <c r="AR117" s="169" t="s">
        <v>80</v>
      </c>
      <c r="AT117" s="170" t="s">
        <v>71</v>
      </c>
      <c r="AU117" s="170" t="s">
        <v>72</v>
      </c>
      <c r="AY117" s="169" t="s">
        <v>145</v>
      </c>
      <c r="BK117" s="171">
        <f>SUM(BK118:BK124)</f>
        <v>0</v>
      </c>
    </row>
    <row r="118" spans="1:65" s="2" customFormat="1" ht="16.5" customHeight="1">
      <c r="A118" s="35"/>
      <c r="B118" s="36"/>
      <c r="C118" s="174" t="s">
        <v>72</v>
      </c>
      <c r="D118" s="174" t="s">
        <v>148</v>
      </c>
      <c r="E118" s="175" t="s">
        <v>2240</v>
      </c>
      <c r="F118" s="176" t="s">
        <v>2241</v>
      </c>
      <c r="G118" s="177" t="s">
        <v>2209</v>
      </c>
      <c r="H118" s="178">
        <v>36</v>
      </c>
      <c r="I118" s="179"/>
      <c r="J118" s="180">
        <f t="shared" ref="J118:J124" si="10">ROUND(I118*H118,2)</f>
        <v>0</v>
      </c>
      <c r="K118" s="176" t="s">
        <v>19</v>
      </c>
      <c r="L118" s="40"/>
      <c r="M118" s="181" t="s">
        <v>19</v>
      </c>
      <c r="N118" s="182" t="s">
        <v>43</v>
      </c>
      <c r="O118" s="65"/>
      <c r="P118" s="183">
        <f t="shared" ref="P118:P124" si="11">O118*H118</f>
        <v>0</v>
      </c>
      <c r="Q118" s="183">
        <v>0</v>
      </c>
      <c r="R118" s="183">
        <f t="shared" ref="R118:R124" si="12">Q118*H118</f>
        <v>0</v>
      </c>
      <c r="S118" s="183">
        <v>0</v>
      </c>
      <c r="T118" s="184">
        <f t="shared" ref="T118:T124" si="13"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5" t="s">
        <v>152</v>
      </c>
      <c r="AT118" s="185" t="s">
        <v>148</v>
      </c>
      <c r="AU118" s="185" t="s">
        <v>80</v>
      </c>
      <c r="AY118" s="18" t="s">
        <v>145</v>
      </c>
      <c r="BE118" s="186">
        <f t="shared" ref="BE118:BE124" si="14">IF(N118="základní",J118,0)</f>
        <v>0</v>
      </c>
      <c r="BF118" s="186">
        <f t="shared" ref="BF118:BF124" si="15">IF(N118="snížená",J118,0)</f>
        <v>0</v>
      </c>
      <c r="BG118" s="186">
        <f t="shared" ref="BG118:BG124" si="16">IF(N118="zákl. přenesená",J118,0)</f>
        <v>0</v>
      </c>
      <c r="BH118" s="186">
        <f t="shared" ref="BH118:BH124" si="17">IF(N118="sníž. přenesená",J118,0)</f>
        <v>0</v>
      </c>
      <c r="BI118" s="186">
        <f t="shared" ref="BI118:BI124" si="18">IF(N118="nulová",J118,0)</f>
        <v>0</v>
      </c>
      <c r="BJ118" s="18" t="s">
        <v>80</v>
      </c>
      <c r="BK118" s="186">
        <f t="shared" ref="BK118:BK124" si="19">ROUND(I118*H118,2)</f>
        <v>0</v>
      </c>
      <c r="BL118" s="18" t="s">
        <v>152</v>
      </c>
      <c r="BM118" s="185" t="s">
        <v>606</v>
      </c>
    </row>
    <row r="119" spans="1:65" s="2" customFormat="1" ht="16.5" customHeight="1">
      <c r="A119" s="35"/>
      <c r="B119" s="36"/>
      <c r="C119" s="174" t="s">
        <v>72</v>
      </c>
      <c r="D119" s="174" t="s">
        <v>148</v>
      </c>
      <c r="E119" s="175" t="s">
        <v>2242</v>
      </c>
      <c r="F119" s="176" t="s">
        <v>2243</v>
      </c>
      <c r="G119" s="177" t="s">
        <v>2209</v>
      </c>
      <c r="H119" s="178">
        <v>36</v>
      </c>
      <c r="I119" s="179"/>
      <c r="J119" s="180">
        <f t="shared" si="10"/>
        <v>0</v>
      </c>
      <c r="K119" s="176" t="s">
        <v>19</v>
      </c>
      <c r="L119" s="40"/>
      <c r="M119" s="181" t="s">
        <v>19</v>
      </c>
      <c r="N119" s="182" t="s">
        <v>43</v>
      </c>
      <c r="O119" s="65"/>
      <c r="P119" s="183">
        <f t="shared" si="11"/>
        <v>0</v>
      </c>
      <c r="Q119" s="183">
        <v>0</v>
      </c>
      <c r="R119" s="183">
        <f t="shared" si="12"/>
        <v>0</v>
      </c>
      <c r="S119" s="183">
        <v>0</v>
      </c>
      <c r="T119" s="184">
        <f t="shared" si="13"/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5" t="s">
        <v>152</v>
      </c>
      <c r="AT119" s="185" t="s">
        <v>148</v>
      </c>
      <c r="AU119" s="185" t="s">
        <v>80</v>
      </c>
      <c r="AY119" s="18" t="s">
        <v>145</v>
      </c>
      <c r="BE119" s="186">
        <f t="shared" si="14"/>
        <v>0</v>
      </c>
      <c r="BF119" s="186">
        <f t="shared" si="15"/>
        <v>0</v>
      </c>
      <c r="BG119" s="186">
        <f t="shared" si="16"/>
        <v>0</v>
      </c>
      <c r="BH119" s="186">
        <f t="shared" si="17"/>
        <v>0</v>
      </c>
      <c r="BI119" s="186">
        <f t="shared" si="18"/>
        <v>0</v>
      </c>
      <c r="BJ119" s="18" t="s">
        <v>80</v>
      </c>
      <c r="BK119" s="186">
        <f t="shared" si="19"/>
        <v>0</v>
      </c>
      <c r="BL119" s="18" t="s">
        <v>152</v>
      </c>
      <c r="BM119" s="185" t="s">
        <v>624</v>
      </c>
    </row>
    <row r="120" spans="1:65" s="2" customFormat="1" ht="16.5" customHeight="1">
      <c r="A120" s="35"/>
      <c r="B120" s="36"/>
      <c r="C120" s="174" t="s">
        <v>72</v>
      </c>
      <c r="D120" s="174" t="s">
        <v>148</v>
      </c>
      <c r="E120" s="175" t="s">
        <v>2244</v>
      </c>
      <c r="F120" s="176" t="s">
        <v>2245</v>
      </c>
      <c r="G120" s="177" t="s">
        <v>2209</v>
      </c>
      <c r="H120" s="178">
        <v>70</v>
      </c>
      <c r="I120" s="179"/>
      <c r="J120" s="180">
        <f t="shared" si="10"/>
        <v>0</v>
      </c>
      <c r="K120" s="176" t="s">
        <v>19</v>
      </c>
      <c r="L120" s="40"/>
      <c r="M120" s="181" t="s">
        <v>19</v>
      </c>
      <c r="N120" s="182" t="s">
        <v>43</v>
      </c>
      <c r="O120" s="65"/>
      <c r="P120" s="183">
        <f t="shared" si="11"/>
        <v>0</v>
      </c>
      <c r="Q120" s="183">
        <v>0</v>
      </c>
      <c r="R120" s="183">
        <f t="shared" si="12"/>
        <v>0</v>
      </c>
      <c r="S120" s="183">
        <v>0</v>
      </c>
      <c r="T120" s="184">
        <f t="shared" si="13"/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5" t="s">
        <v>152</v>
      </c>
      <c r="AT120" s="185" t="s">
        <v>148</v>
      </c>
      <c r="AU120" s="185" t="s">
        <v>80</v>
      </c>
      <c r="AY120" s="18" t="s">
        <v>145</v>
      </c>
      <c r="BE120" s="186">
        <f t="shared" si="14"/>
        <v>0</v>
      </c>
      <c r="BF120" s="186">
        <f t="shared" si="15"/>
        <v>0</v>
      </c>
      <c r="BG120" s="186">
        <f t="shared" si="16"/>
        <v>0</v>
      </c>
      <c r="BH120" s="186">
        <f t="shared" si="17"/>
        <v>0</v>
      </c>
      <c r="BI120" s="186">
        <f t="shared" si="18"/>
        <v>0</v>
      </c>
      <c r="BJ120" s="18" t="s">
        <v>80</v>
      </c>
      <c r="BK120" s="186">
        <f t="shared" si="19"/>
        <v>0</v>
      </c>
      <c r="BL120" s="18" t="s">
        <v>152</v>
      </c>
      <c r="BM120" s="185" t="s">
        <v>643</v>
      </c>
    </row>
    <row r="121" spans="1:65" s="2" customFormat="1" ht="16.5" customHeight="1">
      <c r="A121" s="35"/>
      <c r="B121" s="36"/>
      <c r="C121" s="174" t="s">
        <v>72</v>
      </c>
      <c r="D121" s="174" t="s">
        <v>148</v>
      </c>
      <c r="E121" s="175" t="s">
        <v>2246</v>
      </c>
      <c r="F121" s="176" t="s">
        <v>2247</v>
      </c>
      <c r="G121" s="177" t="s">
        <v>2209</v>
      </c>
      <c r="H121" s="178">
        <v>6</v>
      </c>
      <c r="I121" s="179"/>
      <c r="J121" s="180">
        <f t="shared" si="10"/>
        <v>0</v>
      </c>
      <c r="K121" s="176" t="s">
        <v>19</v>
      </c>
      <c r="L121" s="40"/>
      <c r="M121" s="181" t="s">
        <v>19</v>
      </c>
      <c r="N121" s="182" t="s">
        <v>43</v>
      </c>
      <c r="O121" s="65"/>
      <c r="P121" s="183">
        <f t="shared" si="11"/>
        <v>0</v>
      </c>
      <c r="Q121" s="183">
        <v>0</v>
      </c>
      <c r="R121" s="183">
        <f t="shared" si="12"/>
        <v>0</v>
      </c>
      <c r="S121" s="183">
        <v>0</v>
      </c>
      <c r="T121" s="184">
        <f t="shared" si="13"/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5" t="s">
        <v>152</v>
      </c>
      <c r="AT121" s="185" t="s">
        <v>148</v>
      </c>
      <c r="AU121" s="185" t="s">
        <v>80</v>
      </c>
      <c r="AY121" s="18" t="s">
        <v>145</v>
      </c>
      <c r="BE121" s="186">
        <f t="shared" si="14"/>
        <v>0</v>
      </c>
      <c r="BF121" s="186">
        <f t="shared" si="15"/>
        <v>0</v>
      </c>
      <c r="BG121" s="186">
        <f t="shared" si="16"/>
        <v>0</v>
      </c>
      <c r="BH121" s="186">
        <f t="shared" si="17"/>
        <v>0</v>
      </c>
      <c r="BI121" s="186">
        <f t="shared" si="18"/>
        <v>0</v>
      </c>
      <c r="BJ121" s="18" t="s">
        <v>80</v>
      </c>
      <c r="BK121" s="186">
        <f t="shared" si="19"/>
        <v>0</v>
      </c>
      <c r="BL121" s="18" t="s">
        <v>152</v>
      </c>
      <c r="BM121" s="185" t="s">
        <v>656</v>
      </c>
    </row>
    <row r="122" spans="1:65" s="2" customFormat="1" ht="16.5" customHeight="1">
      <c r="A122" s="35"/>
      <c r="B122" s="36"/>
      <c r="C122" s="174" t="s">
        <v>72</v>
      </c>
      <c r="D122" s="174" t="s">
        <v>148</v>
      </c>
      <c r="E122" s="175" t="s">
        <v>2248</v>
      </c>
      <c r="F122" s="176" t="s">
        <v>2249</v>
      </c>
      <c r="G122" s="177" t="s">
        <v>2209</v>
      </c>
      <c r="H122" s="178">
        <v>10</v>
      </c>
      <c r="I122" s="179"/>
      <c r="J122" s="180">
        <f t="shared" si="10"/>
        <v>0</v>
      </c>
      <c r="K122" s="176" t="s">
        <v>19</v>
      </c>
      <c r="L122" s="40"/>
      <c r="M122" s="181" t="s">
        <v>19</v>
      </c>
      <c r="N122" s="182" t="s">
        <v>43</v>
      </c>
      <c r="O122" s="65"/>
      <c r="P122" s="183">
        <f t="shared" si="11"/>
        <v>0</v>
      </c>
      <c r="Q122" s="183">
        <v>0</v>
      </c>
      <c r="R122" s="183">
        <f t="shared" si="12"/>
        <v>0</v>
      </c>
      <c r="S122" s="183">
        <v>0</v>
      </c>
      <c r="T122" s="184">
        <f t="shared" si="13"/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5" t="s">
        <v>152</v>
      </c>
      <c r="AT122" s="185" t="s">
        <v>148</v>
      </c>
      <c r="AU122" s="185" t="s">
        <v>80</v>
      </c>
      <c r="AY122" s="18" t="s">
        <v>145</v>
      </c>
      <c r="BE122" s="186">
        <f t="shared" si="14"/>
        <v>0</v>
      </c>
      <c r="BF122" s="186">
        <f t="shared" si="15"/>
        <v>0</v>
      </c>
      <c r="BG122" s="186">
        <f t="shared" si="16"/>
        <v>0</v>
      </c>
      <c r="BH122" s="186">
        <f t="shared" si="17"/>
        <v>0</v>
      </c>
      <c r="BI122" s="186">
        <f t="shared" si="18"/>
        <v>0</v>
      </c>
      <c r="BJ122" s="18" t="s">
        <v>80</v>
      </c>
      <c r="BK122" s="186">
        <f t="shared" si="19"/>
        <v>0</v>
      </c>
      <c r="BL122" s="18" t="s">
        <v>152</v>
      </c>
      <c r="BM122" s="185" t="s">
        <v>667</v>
      </c>
    </row>
    <row r="123" spans="1:65" s="2" customFormat="1" ht="16.5" customHeight="1">
      <c r="A123" s="35"/>
      <c r="B123" s="36"/>
      <c r="C123" s="174" t="s">
        <v>72</v>
      </c>
      <c r="D123" s="174" t="s">
        <v>148</v>
      </c>
      <c r="E123" s="175" t="s">
        <v>2250</v>
      </c>
      <c r="F123" s="176" t="s">
        <v>2251</v>
      </c>
      <c r="G123" s="177" t="s">
        <v>2209</v>
      </c>
      <c r="H123" s="178">
        <v>15</v>
      </c>
      <c r="I123" s="179"/>
      <c r="J123" s="180">
        <f t="shared" si="10"/>
        <v>0</v>
      </c>
      <c r="K123" s="176" t="s">
        <v>19</v>
      </c>
      <c r="L123" s="40"/>
      <c r="M123" s="181" t="s">
        <v>19</v>
      </c>
      <c r="N123" s="182" t="s">
        <v>43</v>
      </c>
      <c r="O123" s="65"/>
      <c r="P123" s="183">
        <f t="shared" si="11"/>
        <v>0</v>
      </c>
      <c r="Q123" s="183">
        <v>0</v>
      </c>
      <c r="R123" s="183">
        <f t="shared" si="12"/>
        <v>0</v>
      </c>
      <c r="S123" s="183">
        <v>0</v>
      </c>
      <c r="T123" s="184">
        <f t="shared" si="13"/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5" t="s">
        <v>152</v>
      </c>
      <c r="AT123" s="185" t="s">
        <v>148</v>
      </c>
      <c r="AU123" s="185" t="s">
        <v>80</v>
      </c>
      <c r="AY123" s="18" t="s">
        <v>145</v>
      </c>
      <c r="BE123" s="186">
        <f t="shared" si="14"/>
        <v>0</v>
      </c>
      <c r="BF123" s="186">
        <f t="shared" si="15"/>
        <v>0</v>
      </c>
      <c r="BG123" s="186">
        <f t="shared" si="16"/>
        <v>0</v>
      </c>
      <c r="BH123" s="186">
        <f t="shared" si="17"/>
        <v>0</v>
      </c>
      <c r="BI123" s="186">
        <f t="shared" si="18"/>
        <v>0</v>
      </c>
      <c r="BJ123" s="18" t="s">
        <v>80</v>
      </c>
      <c r="BK123" s="186">
        <f t="shared" si="19"/>
        <v>0</v>
      </c>
      <c r="BL123" s="18" t="s">
        <v>152</v>
      </c>
      <c r="BM123" s="185" t="s">
        <v>677</v>
      </c>
    </row>
    <row r="124" spans="1:65" s="2" customFormat="1" ht="16.5" customHeight="1">
      <c r="A124" s="35"/>
      <c r="B124" s="36"/>
      <c r="C124" s="174" t="s">
        <v>72</v>
      </c>
      <c r="D124" s="174" t="s">
        <v>148</v>
      </c>
      <c r="E124" s="175" t="s">
        <v>2252</v>
      </c>
      <c r="F124" s="176" t="s">
        <v>2253</v>
      </c>
      <c r="G124" s="177" t="s">
        <v>2209</v>
      </c>
      <c r="H124" s="178">
        <v>11</v>
      </c>
      <c r="I124" s="179"/>
      <c r="J124" s="180">
        <f t="shared" si="10"/>
        <v>0</v>
      </c>
      <c r="K124" s="176" t="s">
        <v>19</v>
      </c>
      <c r="L124" s="40"/>
      <c r="M124" s="181" t="s">
        <v>19</v>
      </c>
      <c r="N124" s="182" t="s">
        <v>43</v>
      </c>
      <c r="O124" s="65"/>
      <c r="P124" s="183">
        <f t="shared" si="11"/>
        <v>0</v>
      </c>
      <c r="Q124" s="183">
        <v>0</v>
      </c>
      <c r="R124" s="183">
        <f t="shared" si="12"/>
        <v>0</v>
      </c>
      <c r="S124" s="183">
        <v>0</v>
      </c>
      <c r="T124" s="184">
        <f t="shared" si="13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5" t="s">
        <v>152</v>
      </c>
      <c r="AT124" s="185" t="s">
        <v>148</v>
      </c>
      <c r="AU124" s="185" t="s">
        <v>80</v>
      </c>
      <c r="AY124" s="18" t="s">
        <v>145</v>
      </c>
      <c r="BE124" s="186">
        <f t="shared" si="14"/>
        <v>0</v>
      </c>
      <c r="BF124" s="186">
        <f t="shared" si="15"/>
        <v>0</v>
      </c>
      <c r="BG124" s="186">
        <f t="shared" si="16"/>
        <v>0</v>
      </c>
      <c r="BH124" s="186">
        <f t="shared" si="17"/>
        <v>0</v>
      </c>
      <c r="BI124" s="186">
        <f t="shared" si="18"/>
        <v>0</v>
      </c>
      <c r="BJ124" s="18" t="s">
        <v>80</v>
      </c>
      <c r="BK124" s="186">
        <f t="shared" si="19"/>
        <v>0</v>
      </c>
      <c r="BL124" s="18" t="s">
        <v>152</v>
      </c>
      <c r="BM124" s="185" t="s">
        <v>690</v>
      </c>
    </row>
    <row r="125" spans="1:65" s="12" customFormat="1" ht="25.9" customHeight="1">
      <c r="B125" s="158"/>
      <c r="C125" s="159"/>
      <c r="D125" s="160" t="s">
        <v>71</v>
      </c>
      <c r="E125" s="161" t="s">
        <v>696</v>
      </c>
      <c r="F125" s="161" t="s">
        <v>2254</v>
      </c>
      <c r="G125" s="159"/>
      <c r="H125" s="159"/>
      <c r="I125" s="162"/>
      <c r="J125" s="163">
        <f>BK125</f>
        <v>0</v>
      </c>
      <c r="K125" s="159"/>
      <c r="L125" s="164"/>
      <c r="M125" s="165"/>
      <c r="N125" s="166"/>
      <c r="O125" s="166"/>
      <c r="P125" s="167">
        <f>SUM(P126:P128)</f>
        <v>0</v>
      </c>
      <c r="Q125" s="166"/>
      <c r="R125" s="167">
        <f>SUM(R126:R128)</f>
        <v>0</v>
      </c>
      <c r="S125" s="166"/>
      <c r="T125" s="168">
        <f>SUM(T126:T128)</f>
        <v>0</v>
      </c>
      <c r="AR125" s="169" t="s">
        <v>80</v>
      </c>
      <c r="AT125" s="170" t="s">
        <v>71</v>
      </c>
      <c r="AU125" s="170" t="s">
        <v>72</v>
      </c>
      <c r="AY125" s="169" t="s">
        <v>145</v>
      </c>
      <c r="BK125" s="171">
        <f>SUM(BK126:BK128)</f>
        <v>0</v>
      </c>
    </row>
    <row r="126" spans="1:65" s="2" customFormat="1" ht="16.5" customHeight="1">
      <c r="A126" s="35"/>
      <c r="B126" s="36"/>
      <c r="C126" s="174" t="s">
        <v>72</v>
      </c>
      <c r="D126" s="174" t="s">
        <v>148</v>
      </c>
      <c r="E126" s="175" t="s">
        <v>2255</v>
      </c>
      <c r="F126" s="176" t="s">
        <v>2256</v>
      </c>
      <c r="G126" s="177" t="s">
        <v>156</v>
      </c>
      <c r="H126" s="178">
        <v>8</v>
      </c>
      <c r="I126" s="179"/>
      <c r="J126" s="180">
        <f>ROUND(I126*H126,2)</f>
        <v>0</v>
      </c>
      <c r="K126" s="176" t="s">
        <v>19</v>
      </c>
      <c r="L126" s="40"/>
      <c r="M126" s="181" t="s">
        <v>19</v>
      </c>
      <c r="N126" s="182" t="s">
        <v>43</v>
      </c>
      <c r="O126" s="65"/>
      <c r="P126" s="183">
        <f>O126*H126</f>
        <v>0</v>
      </c>
      <c r="Q126" s="183">
        <v>0</v>
      </c>
      <c r="R126" s="183">
        <f>Q126*H126</f>
        <v>0</v>
      </c>
      <c r="S126" s="183">
        <v>0</v>
      </c>
      <c r="T126" s="18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5" t="s">
        <v>152</v>
      </c>
      <c r="AT126" s="185" t="s">
        <v>148</v>
      </c>
      <c r="AU126" s="185" t="s">
        <v>80</v>
      </c>
      <c r="AY126" s="18" t="s">
        <v>145</v>
      </c>
      <c r="BE126" s="186">
        <f>IF(N126="základní",J126,0)</f>
        <v>0</v>
      </c>
      <c r="BF126" s="186">
        <f>IF(N126="snížená",J126,0)</f>
        <v>0</v>
      </c>
      <c r="BG126" s="186">
        <f>IF(N126="zákl. přenesená",J126,0)</f>
        <v>0</v>
      </c>
      <c r="BH126" s="186">
        <f>IF(N126="sníž. přenesená",J126,0)</f>
        <v>0</v>
      </c>
      <c r="BI126" s="186">
        <f>IF(N126="nulová",J126,0)</f>
        <v>0</v>
      </c>
      <c r="BJ126" s="18" t="s">
        <v>80</v>
      </c>
      <c r="BK126" s="186">
        <f>ROUND(I126*H126,2)</f>
        <v>0</v>
      </c>
      <c r="BL126" s="18" t="s">
        <v>152</v>
      </c>
      <c r="BM126" s="185" t="s">
        <v>704</v>
      </c>
    </row>
    <row r="127" spans="1:65" s="2" customFormat="1" ht="16.5" customHeight="1">
      <c r="A127" s="35"/>
      <c r="B127" s="36"/>
      <c r="C127" s="174" t="s">
        <v>72</v>
      </c>
      <c r="D127" s="174" t="s">
        <v>148</v>
      </c>
      <c r="E127" s="175" t="s">
        <v>2257</v>
      </c>
      <c r="F127" s="176" t="s">
        <v>2258</v>
      </c>
      <c r="G127" s="177" t="s">
        <v>151</v>
      </c>
      <c r="H127" s="178">
        <v>1</v>
      </c>
      <c r="I127" s="179"/>
      <c r="J127" s="180">
        <f>ROUND(I127*H127,2)</f>
        <v>0</v>
      </c>
      <c r="K127" s="176" t="s">
        <v>19</v>
      </c>
      <c r="L127" s="40"/>
      <c r="M127" s="181" t="s">
        <v>19</v>
      </c>
      <c r="N127" s="182" t="s">
        <v>43</v>
      </c>
      <c r="O127" s="65"/>
      <c r="P127" s="183">
        <f>O127*H127</f>
        <v>0</v>
      </c>
      <c r="Q127" s="183">
        <v>0</v>
      </c>
      <c r="R127" s="183">
        <f>Q127*H127</f>
        <v>0</v>
      </c>
      <c r="S127" s="183">
        <v>0</v>
      </c>
      <c r="T127" s="18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5" t="s">
        <v>152</v>
      </c>
      <c r="AT127" s="185" t="s">
        <v>148</v>
      </c>
      <c r="AU127" s="185" t="s">
        <v>80</v>
      </c>
      <c r="AY127" s="18" t="s">
        <v>145</v>
      </c>
      <c r="BE127" s="186">
        <f>IF(N127="základní",J127,0)</f>
        <v>0</v>
      </c>
      <c r="BF127" s="186">
        <f>IF(N127="snížená",J127,0)</f>
        <v>0</v>
      </c>
      <c r="BG127" s="186">
        <f>IF(N127="zákl. přenesená",J127,0)</f>
        <v>0</v>
      </c>
      <c r="BH127" s="186">
        <f>IF(N127="sníž. přenesená",J127,0)</f>
        <v>0</v>
      </c>
      <c r="BI127" s="186">
        <f>IF(N127="nulová",J127,0)</f>
        <v>0</v>
      </c>
      <c r="BJ127" s="18" t="s">
        <v>80</v>
      </c>
      <c r="BK127" s="186">
        <f>ROUND(I127*H127,2)</f>
        <v>0</v>
      </c>
      <c r="BL127" s="18" t="s">
        <v>152</v>
      </c>
      <c r="BM127" s="185" t="s">
        <v>356</v>
      </c>
    </row>
    <row r="128" spans="1:65" s="2" customFormat="1" ht="19.5">
      <c r="A128" s="35"/>
      <c r="B128" s="36"/>
      <c r="C128" s="37"/>
      <c r="D128" s="194" t="s">
        <v>1682</v>
      </c>
      <c r="E128" s="37"/>
      <c r="F128" s="244" t="s">
        <v>2259</v>
      </c>
      <c r="G128" s="37"/>
      <c r="H128" s="37"/>
      <c r="I128" s="189"/>
      <c r="J128" s="37"/>
      <c r="K128" s="37"/>
      <c r="L128" s="40"/>
      <c r="M128" s="190"/>
      <c r="N128" s="191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1682</v>
      </c>
      <c r="AU128" s="18" t="s">
        <v>80</v>
      </c>
    </row>
    <row r="129" spans="1:65" s="12" customFormat="1" ht="25.9" customHeight="1">
      <c r="B129" s="158"/>
      <c r="C129" s="159"/>
      <c r="D129" s="160" t="s">
        <v>71</v>
      </c>
      <c r="E129" s="161" t="s">
        <v>698</v>
      </c>
      <c r="F129" s="161" t="s">
        <v>2260</v>
      </c>
      <c r="G129" s="159"/>
      <c r="H129" s="159"/>
      <c r="I129" s="162"/>
      <c r="J129" s="163">
        <f>BK129</f>
        <v>0</v>
      </c>
      <c r="K129" s="159"/>
      <c r="L129" s="164"/>
      <c r="M129" s="165"/>
      <c r="N129" s="166"/>
      <c r="O129" s="166"/>
      <c r="P129" s="167">
        <f>SUM(P130:P131)</f>
        <v>0</v>
      </c>
      <c r="Q129" s="166"/>
      <c r="R129" s="167">
        <f>SUM(R130:R131)</f>
        <v>0</v>
      </c>
      <c r="S129" s="166"/>
      <c r="T129" s="168">
        <f>SUM(T130:T131)</f>
        <v>0</v>
      </c>
      <c r="AR129" s="169" t="s">
        <v>80</v>
      </c>
      <c r="AT129" s="170" t="s">
        <v>71</v>
      </c>
      <c r="AU129" s="170" t="s">
        <v>72</v>
      </c>
      <c r="AY129" s="169" t="s">
        <v>145</v>
      </c>
      <c r="BK129" s="171">
        <f>SUM(BK130:BK131)</f>
        <v>0</v>
      </c>
    </row>
    <row r="130" spans="1:65" s="2" customFormat="1" ht="24.2" customHeight="1">
      <c r="A130" s="35"/>
      <c r="B130" s="36"/>
      <c r="C130" s="174" t="s">
        <v>72</v>
      </c>
      <c r="D130" s="174" t="s">
        <v>148</v>
      </c>
      <c r="E130" s="175" t="s">
        <v>2261</v>
      </c>
      <c r="F130" s="176" t="s">
        <v>2262</v>
      </c>
      <c r="G130" s="177" t="s">
        <v>151</v>
      </c>
      <c r="H130" s="178">
        <v>1</v>
      </c>
      <c r="I130" s="179"/>
      <c r="J130" s="180">
        <f>ROUND(I130*H130,2)</f>
        <v>0</v>
      </c>
      <c r="K130" s="176" t="s">
        <v>19</v>
      </c>
      <c r="L130" s="40"/>
      <c r="M130" s="181" t="s">
        <v>19</v>
      </c>
      <c r="N130" s="182" t="s">
        <v>43</v>
      </c>
      <c r="O130" s="65"/>
      <c r="P130" s="183">
        <f>O130*H130</f>
        <v>0</v>
      </c>
      <c r="Q130" s="183">
        <v>0</v>
      </c>
      <c r="R130" s="183">
        <f>Q130*H130</f>
        <v>0</v>
      </c>
      <c r="S130" s="183">
        <v>0</v>
      </c>
      <c r="T130" s="18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5" t="s">
        <v>152</v>
      </c>
      <c r="AT130" s="185" t="s">
        <v>148</v>
      </c>
      <c r="AU130" s="185" t="s">
        <v>80</v>
      </c>
      <c r="AY130" s="18" t="s">
        <v>145</v>
      </c>
      <c r="BE130" s="186">
        <f>IF(N130="základní",J130,0)</f>
        <v>0</v>
      </c>
      <c r="BF130" s="186">
        <f>IF(N130="snížená",J130,0)</f>
        <v>0</v>
      </c>
      <c r="BG130" s="186">
        <f>IF(N130="zákl. přenesená",J130,0)</f>
        <v>0</v>
      </c>
      <c r="BH130" s="186">
        <f>IF(N130="sníž. přenesená",J130,0)</f>
        <v>0</v>
      </c>
      <c r="BI130" s="186">
        <f>IF(N130="nulová",J130,0)</f>
        <v>0</v>
      </c>
      <c r="BJ130" s="18" t="s">
        <v>80</v>
      </c>
      <c r="BK130" s="186">
        <f>ROUND(I130*H130,2)</f>
        <v>0</v>
      </c>
      <c r="BL130" s="18" t="s">
        <v>152</v>
      </c>
      <c r="BM130" s="185" t="s">
        <v>723</v>
      </c>
    </row>
    <row r="131" spans="1:65" s="2" customFormat="1" ht="68.25">
      <c r="A131" s="35"/>
      <c r="B131" s="36"/>
      <c r="C131" s="37"/>
      <c r="D131" s="194" t="s">
        <v>1682</v>
      </c>
      <c r="E131" s="37"/>
      <c r="F131" s="244" t="s">
        <v>2263</v>
      </c>
      <c r="G131" s="37"/>
      <c r="H131" s="37"/>
      <c r="I131" s="189"/>
      <c r="J131" s="37"/>
      <c r="K131" s="37"/>
      <c r="L131" s="40"/>
      <c r="M131" s="190"/>
      <c r="N131" s="191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1682</v>
      </c>
      <c r="AU131" s="18" t="s">
        <v>80</v>
      </c>
    </row>
    <row r="132" spans="1:65" s="12" customFormat="1" ht="25.9" customHeight="1">
      <c r="B132" s="158"/>
      <c r="C132" s="159"/>
      <c r="D132" s="160" t="s">
        <v>71</v>
      </c>
      <c r="E132" s="161" t="s">
        <v>2264</v>
      </c>
      <c r="F132" s="161" t="s">
        <v>2265</v>
      </c>
      <c r="G132" s="159"/>
      <c r="H132" s="159"/>
      <c r="I132" s="162"/>
      <c r="J132" s="163">
        <f>BK132</f>
        <v>0</v>
      </c>
      <c r="K132" s="159"/>
      <c r="L132" s="164"/>
      <c r="M132" s="165"/>
      <c r="N132" s="166"/>
      <c r="O132" s="166"/>
      <c r="P132" s="167">
        <f>SUM(P133:P153)</f>
        <v>0</v>
      </c>
      <c r="Q132" s="166"/>
      <c r="R132" s="167">
        <f>SUM(R133:R153)</f>
        <v>0</v>
      </c>
      <c r="S132" s="166"/>
      <c r="T132" s="168">
        <f>SUM(T133:T153)</f>
        <v>0</v>
      </c>
      <c r="AR132" s="169" t="s">
        <v>80</v>
      </c>
      <c r="AT132" s="170" t="s">
        <v>71</v>
      </c>
      <c r="AU132" s="170" t="s">
        <v>72</v>
      </c>
      <c r="AY132" s="169" t="s">
        <v>145</v>
      </c>
      <c r="BK132" s="171">
        <f>SUM(BK133:BK153)</f>
        <v>0</v>
      </c>
    </row>
    <row r="133" spans="1:65" s="2" customFormat="1" ht="16.5" customHeight="1">
      <c r="A133" s="35"/>
      <c r="B133" s="36"/>
      <c r="C133" s="174" t="s">
        <v>72</v>
      </c>
      <c r="D133" s="174" t="s">
        <v>148</v>
      </c>
      <c r="E133" s="175" t="s">
        <v>2266</v>
      </c>
      <c r="F133" s="176" t="s">
        <v>2267</v>
      </c>
      <c r="G133" s="177" t="s">
        <v>151</v>
      </c>
      <c r="H133" s="178">
        <v>1</v>
      </c>
      <c r="I133" s="179"/>
      <c r="J133" s="180">
        <f>ROUND(I133*H133,2)</f>
        <v>0</v>
      </c>
      <c r="K133" s="176" t="s">
        <v>19</v>
      </c>
      <c r="L133" s="40"/>
      <c r="M133" s="181" t="s">
        <v>19</v>
      </c>
      <c r="N133" s="182" t="s">
        <v>43</v>
      </c>
      <c r="O133" s="65"/>
      <c r="P133" s="183">
        <f>O133*H133</f>
        <v>0</v>
      </c>
      <c r="Q133" s="183">
        <v>0</v>
      </c>
      <c r="R133" s="183">
        <f>Q133*H133</f>
        <v>0</v>
      </c>
      <c r="S133" s="183">
        <v>0</v>
      </c>
      <c r="T133" s="18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5" t="s">
        <v>152</v>
      </c>
      <c r="AT133" s="185" t="s">
        <v>148</v>
      </c>
      <c r="AU133" s="185" t="s">
        <v>80</v>
      </c>
      <c r="AY133" s="18" t="s">
        <v>145</v>
      </c>
      <c r="BE133" s="186">
        <f>IF(N133="základní",J133,0)</f>
        <v>0</v>
      </c>
      <c r="BF133" s="186">
        <f>IF(N133="snížená",J133,0)</f>
        <v>0</v>
      </c>
      <c r="BG133" s="186">
        <f>IF(N133="zákl. přenesená",J133,0)</f>
        <v>0</v>
      </c>
      <c r="BH133" s="186">
        <f>IF(N133="sníž. přenesená",J133,0)</f>
        <v>0</v>
      </c>
      <c r="BI133" s="186">
        <f>IF(N133="nulová",J133,0)</f>
        <v>0</v>
      </c>
      <c r="BJ133" s="18" t="s">
        <v>80</v>
      </c>
      <c r="BK133" s="186">
        <f>ROUND(I133*H133,2)</f>
        <v>0</v>
      </c>
      <c r="BL133" s="18" t="s">
        <v>152</v>
      </c>
      <c r="BM133" s="185" t="s">
        <v>733</v>
      </c>
    </row>
    <row r="134" spans="1:65" s="2" customFormat="1" ht="19.5">
      <c r="A134" s="35"/>
      <c r="B134" s="36"/>
      <c r="C134" s="37"/>
      <c r="D134" s="194" t="s">
        <v>1682</v>
      </c>
      <c r="E134" s="37"/>
      <c r="F134" s="244" t="s">
        <v>2268</v>
      </c>
      <c r="G134" s="37"/>
      <c r="H134" s="37"/>
      <c r="I134" s="189"/>
      <c r="J134" s="37"/>
      <c r="K134" s="37"/>
      <c r="L134" s="40"/>
      <c r="M134" s="190"/>
      <c r="N134" s="191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1682</v>
      </c>
      <c r="AU134" s="18" t="s">
        <v>80</v>
      </c>
    </row>
    <row r="135" spans="1:65" s="2" customFormat="1" ht="16.5" customHeight="1">
      <c r="A135" s="35"/>
      <c r="B135" s="36"/>
      <c r="C135" s="174" t="s">
        <v>72</v>
      </c>
      <c r="D135" s="174" t="s">
        <v>148</v>
      </c>
      <c r="E135" s="175" t="s">
        <v>2205</v>
      </c>
      <c r="F135" s="176" t="s">
        <v>2206</v>
      </c>
      <c r="G135" s="177" t="s">
        <v>949</v>
      </c>
      <c r="H135" s="178">
        <v>1</v>
      </c>
      <c r="I135" s="179"/>
      <c r="J135" s="180">
        <f t="shared" ref="J135:J144" si="20">ROUND(I135*H135,2)</f>
        <v>0</v>
      </c>
      <c r="K135" s="176" t="s">
        <v>19</v>
      </c>
      <c r="L135" s="40"/>
      <c r="M135" s="181" t="s">
        <v>19</v>
      </c>
      <c r="N135" s="182" t="s">
        <v>43</v>
      </c>
      <c r="O135" s="65"/>
      <c r="P135" s="183">
        <f t="shared" ref="P135:P144" si="21">O135*H135</f>
        <v>0</v>
      </c>
      <c r="Q135" s="183">
        <v>0</v>
      </c>
      <c r="R135" s="183">
        <f t="shared" ref="R135:R144" si="22">Q135*H135</f>
        <v>0</v>
      </c>
      <c r="S135" s="183">
        <v>0</v>
      </c>
      <c r="T135" s="184">
        <f t="shared" ref="T135:T144" si="23"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5" t="s">
        <v>152</v>
      </c>
      <c r="AT135" s="185" t="s">
        <v>148</v>
      </c>
      <c r="AU135" s="185" t="s">
        <v>80</v>
      </c>
      <c r="AY135" s="18" t="s">
        <v>145</v>
      </c>
      <c r="BE135" s="186">
        <f t="shared" ref="BE135:BE144" si="24">IF(N135="základní",J135,0)</f>
        <v>0</v>
      </c>
      <c r="BF135" s="186">
        <f t="shared" ref="BF135:BF144" si="25">IF(N135="snížená",J135,0)</f>
        <v>0</v>
      </c>
      <c r="BG135" s="186">
        <f t="shared" ref="BG135:BG144" si="26">IF(N135="zákl. přenesená",J135,0)</f>
        <v>0</v>
      </c>
      <c r="BH135" s="186">
        <f t="shared" ref="BH135:BH144" si="27">IF(N135="sníž. přenesená",J135,0)</f>
        <v>0</v>
      </c>
      <c r="BI135" s="186">
        <f t="shared" ref="BI135:BI144" si="28">IF(N135="nulová",J135,0)</f>
        <v>0</v>
      </c>
      <c r="BJ135" s="18" t="s">
        <v>80</v>
      </c>
      <c r="BK135" s="186">
        <f t="shared" ref="BK135:BK144" si="29">ROUND(I135*H135,2)</f>
        <v>0</v>
      </c>
      <c r="BL135" s="18" t="s">
        <v>152</v>
      </c>
      <c r="BM135" s="185" t="s">
        <v>237</v>
      </c>
    </row>
    <row r="136" spans="1:65" s="2" customFormat="1" ht="16.5" customHeight="1">
      <c r="A136" s="35"/>
      <c r="B136" s="36"/>
      <c r="C136" s="174" t="s">
        <v>72</v>
      </c>
      <c r="D136" s="174" t="s">
        <v>148</v>
      </c>
      <c r="E136" s="175" t="s">
        <v>2207</v>
      </c>
      <c r="F136" s="176" t="s">
        <v>2208</v>
      </c>
      <c r="G136" s="177" t="s">
        <v>2209</v>
      </c>
      <c r="H136" s="178">
        <v>3</v>
      </c>
      <c r="I136" s="179"/>
      <c r="J136" s="180">
        <f t="shared" si="20"/>
        <v>0</v>
      </c>
      <c r="K136" s="176" t="s">
        <v>19</v>
      </c>
      <c r="L136" s="40"/>
      <c r="M136" s="181" t="s">
        <v>19</v>
      </c>
      <c r="N136" s="182" t="s">
        <v>43</v>
      </c>
      <c r="O136" s="65"/>
      <c r="P136" s="183">
        <f t="shared" si="21"/>
        <v>0</v>
      </c>
      <c r="Q136" s="183">
        <v>0</v>
      </c>
      <c r="R136" s="183">
        <f t="shared" si="22"/>
        <v>0</v>
      </c>
      <c r="S136" s="183">
        <v>0</v>
      </c>
      <c r="T136" s="184">
        <f t="shared" si="2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5" t="s">
        <v>152</v>
      </c>
      <c r="AT136" s="185" t="s">
        <v>148</v>
      </c>
      <c r="AU136" s="185" t="s">
        <v>80</v>
      </c>
      <c r="AY136" s="18" t="s">
        <v>145</v>
      </c>
      <c r="BE136" s="186">
        <f t="shared" si="24"/>
        <v>0</v>
      </c>
      <c r="BF136" s="186">
        <f t="shared" si="25"/>
        <v>0</v>
      </c>
      <c r="BG136" s="186">
        <f t="shared" si="26"/>
        <v>0</v>
      </c>
      <c r="BH136" s="186">
        <f t="shared" si="27"/>
        <v>0</v>
      </c>
      <c r="BI136" s="186">
        <f t="shared" si="28"/>
        <v>0</v>
      </c>
      <c r="BJ136" s="18" t="s">
        <v>80</v>
      </c>
      <c r="BK136" s="186">
        <f t="shared" si="29"/>
        <v>0</v>
      </c>
      <c r="BL136" s="18" t="s">
        <v>152</v>
      </c>
      <c r="BM136" s="185" t="s">
        <v>751</v>
      </c>
    </row>
    <row r="137" spans="1:65" s="2" customFormat="1" ht="16.5" customHeight="1">
      <c r="A137" s="35"/>
      <c r="B137" s="36"/>
      <c r="C137" s="174" t="s">
        <v>72</v>
      </c>
      <c r="D137" s="174" t="s">
        <v>148</v>
      </c>
      <c r="E137" s="175" t="s">
        <v>2210</v>
      </c>
      <c r="F137" s="176" t="s">
        <v>2211</v>
      </c>
      <c r="G137" s="177" t="s">
        <v>151</v>
      </c>
      <c r="H137" s="178">
        <v>1</v>
      </c>
      <c r="I137" s="179"/>
      <c r="J137" s="180">
        <f t="shared" si="20"/>
        <v>0</v>
      </c>
      <c r="K137" s="176" t="s">
        <v>19</v>
      </c>
      <c r="L137" s="40"/>
      <c r="M137" s="181" t="s">
        <v>19</v>
      </c>
      <c r="N137" s="182" t="s">
        <v>43</v>
      </c>
      <c r="O137" s="65"/>
      <c r="P137" s="183">
        <f t="shared" si="21"/>
        <v>0</v>
      </c>
      <c r="Q137" s="183">
        <v>0</v>
      </c>
      <c r="R137" s="183">
        <f t="shared" si="22"/>
        <v>0</v>
      </c>
      <c r="S137" s="183">
        <v>0</v>
      </c>
      <c r="T137" s="184">
        <f t="shared" si="2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5" t="s">
        <v>152</v>
      </c>
      <c r="AT137" s="185" t="s">
        <v>148</v>
      </c>
      <c r="AU137" s="185" t="s">
        <v>80</v>
      </c>
      <c r="AY137" s="18" t="s">
        <v>145</v>
      </c>
      <c r="BE137" s="186">
        <f t="shared" si="24"/>
        <v>0</v>
      </c>
      <c r="BF137" s="186">
        <f t="shared" si="25"/>
        <v>0</v>
      </c>
      <c r="BG137" s="186">
        <f t="shared" si="26"/>
        <v>0</v>
      </c>
      <c r="BH137" s="186">
        <f t="shared" si="27"/>
        <v>0</v>
      </c>
      <c r="BI137" s="186">
        <f t="shared" si="28"/>
        <v>0</v>
      </c>
      <c r="BJ137" s="18" t="s">
        <v>80</v>
      </c>
      <c r="BK137" s="186">
        <f t="shared" si="29"/>
        <v>0</v>
      </c>
      <c r="BL137" s="18" t="s">
        <v>152</v>
      </c>
      <c r="BM137" s="185" t="s">
        <v>763</v>
      </c>
    </row>
    <row r="138" spans="1:65" s="2" customFormat="1" ht="16.5" customHeight="1">
      <c r="A138" s="35"/>
      <c r="B138" s="36"/>
      <c r="C138" s="174" t="s">
        <v>72</v>
      </c>
      <c r="D138" s="174" t="s">
        <v>148</v>
      </c>
      <c r="E138" s="175" t="s">
        <v>2269</v>
      </c>
      <c r="F138" s="176" t="s">
        <v>2270</v>
      </c>
      <c r="G138" s="177" t="s">
        <v>949</v>
      </c>
      <c r="H138" s="178">
        <v>2</v>
      </c>
      <c r="I138" s="179"/>
      <c r="J138" s="180">
        <f t="shared" si="20"/>
        <v>0</v>
      </c>
      <c r="K138" s="176" t="s">
        <v>19</v>
      </c>
      <c r="L138" s="40"/>
      <c r="M138" s="181" t="s">
        <v>19</v>
      </c>
      <c r="N138" s="182" t="s">
        <v>43</v>
      </c>
      <c r="O138" s="65"/>
      <c r="P138" s="183">
        <f t="shared" si="21"/>
        <v>0</v>
      </c>
      <c r="Q138" s="183">
        <v>0</v>
      </c>
      <c r="R138" s="183">
        <f t="shared" si="22"/>
        <v>0</v>
      </c>
      <c r="S138" s="183">
        <v>0</v>
      </c>
      <c r="T138" s="184">
        <f t="shared" si="2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5" t="s">
        <v>152</v>
      </c>
      <c r="AT138" s="185" t="s">
        <v>148</v>
      </c>
      <c r="AU138" s="185" t="s">
        <v>80</v>
      </c>
      <c r="AY138" s="18" t="s">
        <v>145</v>
      </c>
      <c r="BE138" s="186">
        <f t="shared" si="24"/>
        <v>0</v>
      </c>
      <c r="BF138" s="186">
        <f t="shared" si="25"/>
        <v>0</v>
      </c>
      <c r="BG138" s="186">
        <f t="shared" si="26"/>
        <v>0</v>
      </c>
      <c r="BH138" s="186">
        <f t="shared" si="27"/>
        <v>0</v>
      </c>
      <c r="BI138" s="186">
        <f t="shared" si="28"/>
        <v>0</v>
      </c>
      <c r="BJ138" s="18" t="s">
        <v>80</v>
      </c>
      <c r="BK138" s="186">
        <f t="shared" si="29"/>
        <v>0</v>
      </c>
      <c r="BL138" s="18" t="s">
        <v>152</v>
      </c>
      <c r="BM138" s="185" t="s">
        <v>774</v>
      </c>
    </row>
    <row r="139" spans="1:65" s="2" customFormat="1" ht="16.5" customHeight="1">
      <c r="A139" s="35"/>
      <c r="B139" s="36"/>
      <c r="C139" s="174" t="s">
        <v>72</v>
      </c>
      <c r="D139" s="174" t="s">
        <v>148</v>
      </c>
      <c r="E139" s="175" t="s">
        <v>2271</v>
      </c>
      <c r="F139" s="176" t="s">
        <v>2272</v>
      </c>
      <c r="G139" s="177" t="s">
        <v>949</v>
      </c>
      <c r="H139" s="178">
        <v>1</v>
      </c>
      <c r="I139" s="179"/>
      <c r="J139" s="180">
        <f t="shared" si="20"/>
        <v>0</v>
      </c>
      <c r="K139" s="176" t="s">
        <v>19</v>
      </c>
      <c r="L139" s="40"/>
      <c r="M139" s="181" t="s">
        <v>19</v>
      </c>
      <c r="N139" s="182" t="s">
        <v>43</v>
      </c>
      <c r="O139" s="65"/>
      <c r="P139" s="183">
        <f t="shared" si="21"/>
        <v>0</v>
      </c>
      <c r="Q139" s="183">
        <v>0</v>
      </c>
      <c r="R139" s="183">
        <f t="shared" si="22"/>
        <v>0</v>
      </c>
      <c r="S139" s="183">
        <v>0</v>
      </c>
      <c r="T139" s="184">
        <f t="shared" si="2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5" t="s">
        <v>152</v>
      </c>
      <c r="AT139" s="185" t="s">
        <v>148</v>
      </c>
      <c r="AU139" s="185" t="s">
        <v>80</v>
      </c>
      <c r="AY139" s="18" t="s">
        <v>145</v>
      </c>
      <c r="BE139" s="186">
        <f t="shared" si="24"/>
        <v>0</v>
      </c>
      <c r="BF139" s="186">
        <f t="shared" si="25"/>
        <v>0</v>
      </c>
      <c r="BG139" s="186">
        <f t="shared" si="26"/>
        <v>0</v>
      </c>
      <c r="BH139" s="186">
        <f t="shared" si="27"/>
        <v>0</v>
      </c>
      <c r="BI139" s="186">
        <f t="shared" si="28"/>
        <v>0</v>
      </c>
      <c r="BJ139" s="18" t="s">
        <v>80</v>
      </c>
      <c r="BK139" s="186">
        <f t="shared" si="29"/>
        <v>0</v>
      </c>
      <c r="BL139" s="18" t="s">
        <v>152</v>
      </c>
      <c r="BM139" s="185" t="s">
        <v>335</v>
      </c>
    </row>
    <row r="140" spans="1:65" s="2" customFormat="1" ht="16.5" customHeight="1">
      <c r="A140" s="35"/>
      <c r="B140" s="36"/>
      <c r="C140" s="174" t="s">
        <v>72</v>
      </c>
      <c r="D140" s="174" t="s">
        <v>148</v>
      </c>
      <c r="E140" s="175" t="s">
        <v>2273</v>
      </c>
      <c r="F140" s="176" t="s">
        <v>2274</v>
      </c>
      <c r="G140" s="177" t="s">
        <v>949</v>
      </c>
      <c r="H140" s="178">
        <v>2</v>
      </c>
      <c r="I140" s="179"/>
      <c r="J140" s="180">
        <f t="shared" si="20"/>
        <v>0</v>
      </c>
      <c r="K140" s="176" t="s">
        <v>19</v>
      </c>
      <c r="L140" s="40"/>
      <c r="M140" s="181" t="s">
        <v>19</v>
      </c>
      <c r="N140" s="182" t="s">
        <v>43</v>
      </c>
      <c r="O140" s="65"/>
      <c r="P140" s="183">
        <f t="shared" si="21"/>
        <v>0</v>
      </c>
      <c r="Q140" s="183">
        <v>0</v>
      </c>
      <c r="R140" s="183">
        <f t="shared" si="22"/>
        <v>0</v>
      </c>
      <c r="S140" s="183">
        <v>0</v>
      </c>
      <c r="T140" s="184">
        <f t="shared" si="2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5" t="s">
        <v>152</v>
      </c>
      <c r="AT140" s="185" t="s">
        <v>148</v>
      </c>
      <c r="AU140" s="185" t="s">
        <v>80</v>
      </c>
      <c r="AY140" s="18" t="s">
        <v>145</v>
      </c>
      <c r="BE140" s="186">
        <f t="shared" si="24"/>
        <v>0</v>
      </c>
      <c r="BF140" s="186">
        <f t="shared" si="25"/>
        <v>0</v>
      </c>
      <c r="BG140" s="186">
        <f t="shared" si="26"/>
        <v>0</v>
      </c>
      <c r="BH140" s="186">
        <f t="shared" si="27"/>
        <v>0</v>
      </c>
      <c r="BI140" s="186">
        <f t="shared" si="28"/>
        <v>0</v>
      </c>
      <c r="BJ140" s="18" t="s">
        <v>80</v>
      </c>
      <c r="BK140" s="186">
        <f t="shared" si="29"/>
        <v>0</v>
      </c>
      <c r="BL140" s="18" t="s">
        <v>152</v>
      </c>
      <c r="BM140" s="185" t="s">
        <v>787</v>
      </c>
    </row>
    <row r="141" spans="1:65" s="2" customFormat="1" ht="16.5" customHeight="1">
      <c r="A141" s="35"/>
      <c r="B141" s="36"/>
      <c r="C141" s="174" t="s">
        <v>72</v>
      </c>
      <c r="D141" s="174" t="s">
        <v>148</v>
      </c>
      <c r="E141" s="175" t="s">
        <v>2275</v>
      </c>
      <c r="F141" s="176" t="s">
        <v>2276</v>
      </c>
      <c r="G141" s="177" t="s">
        <v>949</v>
      </c>
      <c r="H141" s="178">
        <v>2</v>
      </c>
      <c r="I141" s="179"/>
      <c r="J141" s="180">
        <f t="shared" si="20"/>
        <v>0</v>
      </c>
      <c r="K141" s="176" t="s">
        <v>19</v>
      </c>
      <c r="L141" s="40"/>
      <c r="M141" s="181" t="s">
        <v>19</v>
      </c>
      <c r="N141" s="182" t="s">
        <v>43</v>
      </c>
      <c r="O141" s="65"/>
      <c r="P141" s="183">
        <f t="shared" si="21"/>
        <v>0</v>
      </c>
      <c r="Q141" s="183">
        <v>0</v>
      </c>
      <c r="R141" s="183">
        <f t="shared" si="22"/>
        <v>0</v>
      </c>
      <c r="S141" s="183">
        <v>0</v>
      </c>
      <c r="T141" s="184">
        <f t="shared" si="2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5" t="s">
        <v>152</v>
      </c>
      <c r="AT141" s="185" t="s">
        <v>148</v>
      </c>
      <c r="AU141" s="185" t="s">
        <v>80</v>
      </c>
      <c r="AY141" s="18" t="s">
        <v>145</v>
      </c>
      <c r="BE141" s="186">
        <f t="shared" si="24"/>
        <v>0</v>
      </c>
      <c r="BF141" s="186">
        <f t="shared" si="25"/>
        <v>0</v>
      </c>
      <c r="BG141" s="186">
        <f t="shared" si="26"/>
        <v>0</v>
      </c>
      <c r="BH141" s="186">
        <f t="shared" si="27"/>
        <v>0</v>
      </c>
      <c r="BI141" s="186">
        <f t="shared" si="28"/>
        <v>0</v>
      </c>
      <c r="BJ141" s="18" t="s">
        <v>80</v>
      </c>
      <c r="BK141" s="186">
        <f t="shared" si="29"/>
        <v>0</v>
      </c>
      <c r="BL141" s="18" t="s">
        <v>152</v>
      </c>
      <c r="BM141" s="185" t="s">
        <v>795</v>
      </c>
    </row>
    <row r="142" spans="1:65" s="2" customFormat="1" ht="16.5" customHeight="1">
      <c r="A142" s="35"/>
      <c r="B142" s="36"/>
      <c r="C142" s="174" t="s">
        <v>72</v>
      </c>
      <c r="D142" s="174" t="s">
        <v>148</v>
      </c>
      <c r="E142" s="175" t="s">
        <v>2277</v>
      </c>
      <c r="F142" s="176" t="s">
        <v>2278</v>
      </c>
      <c r="G142" s="177" t="s">
        <v>949</v>
      </c>
      <c r="H142" s="178">
        <v>3</v>
      </c>
      <c r="I142" s="179"/>
      <c r="J142" s="180">
        <f t="shared" si="20"/>
        <v>0</v>
      </c>
      <c r="K142" s="176" t="s">
        <v>19</v>
      </c>
      <c r="L142" s="40"/>
      <c r="M142" s="181" t="s">
        <v>19</v>
      </c>
      <c r="N142" s="182" t="s">
        <v>43</v>
      </c>
      <c r="O142" s="65"/>
      <c r="P142" s="183">
        <f t="shared" si="21"/>
        <v>0</v>
      </c>
      <c r="Q142" s="183">
        <v>0</v>
      </c>
      <c r="R142" s="183">
        <f t="shared" si="22"/>
        <v>0</v>
      </c>
      <c r="S142" s="183">
        <v>0</v>
      </c>
      <c r="T142" s="184">
        <f t="shared" si="2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5" t="s">
        <v>152</v>
      </c>
      <c r="AT142" s="185" t="s">
        <v>148</v>
      </c>
      <c r="AU142" s="185" t="s">
        <v>80</v>
      </c>
      <c r="AY142" s="18" t="s">
        <v>145</v>
      </c>
      <c r="BE142" s="186">
        <f t="shared" si="24"/>
        <v>0</v>
      </c>
      <c r="BF142" s="186">
        <f t="shared" si="25"/>
        <v>0</v>
      </c>
      <c r="BG142" s="186">
        <f t="shared" si="26"/>
        <v>0</v>
      </c>
      <c r="BH142" s="186">
        <f t="shared" si="27"/>
        <v>0</v>
      </c>
      <c r="BI142" s="186">
        <f t="shared" si="28"/>
        <v>0</v>
      </c>
      <c r="BJ142" s="18" t="s">
        <v>80</v>
      </c>
      <c r="BK142" s="186">
        <f t="shared" si="29"/>
        <v>0</v>
      </c>
      <c r="BL142" s="18" t="s">
        <v>152</v>
      </c>
      <c r="BM142" s="185" t="s">
        <v>807</v>
      </c>
    </row>
    <row r="143" spans="1:65" s="2" customFormat="1" ht="16.5" customHeight="1">
      <c r="A143" s="35"/>
      <c r="B143" s="36"/>
      <c r="C143" s="174" t="s">
        <v>72</v>
      </c>
      <c r="D143" s="174" t="s">
        <v>148</v>
      </c>
      <c r="E143" s="175" t="s">
        <v>2279</v>
      </c>
      <c r="F143" s="176" t="s">
        <v>2280</v>
      </c>
      <c r="G143" s="177" t="s">
        <v>949</v>
      </c>
      <c r="H143" s="178">
        <v>6</v>
      </c>
      <c r="I143" s="179"/>
      <c r="J143" s="180">
        <f t="shared" si="20"/>
        <v>0</v>
      </c>
      <c r="K143" s="176" t="s">
        <v>19</v>
      </c>
      <c r="L143" s="40"/>
      <c r="M143" s="181" t="s">
        <v>19</v>
      </c>
      <c r="N143" s="182" t="s">
        <v>43</v>
      </c>
      <c r="O143" s="65"/>
      <c r="P143" s="183">
        <f t="shared" si="21"/>
        <v>0</v>
      </c>
      <c r="Q143" s="183">
        <v>0</v>
      </c>
      <c r="R143" s="183">
        <f t="shared" si="22"/>
        <v>0</v>
      </c>
      <c r="S143" s="183">
        <v>0</v>
      </c>
      <c r="T143" s="184">
        <f t="shared" si="2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5" t="s">
        <v>152</v>
      </c>
      <c r="AT143" s="185" t="s">
        <v>148</v>
      </c>
      <c r="AU143" s="185" t="s">
        <v>80</v>
      </c>
      <c r="AY143" s="18" t="s">
        <v>145</v>
      </c>
      <c r="BE143" s="186">
        <f t="shared" si="24"/>
        <v>0</v>
      </c>
      <c r="BF143" s="186">
        <f t="shared" si="25"/>
        <v>0</v>
      </c>
      <c r="BG143" s="186">
        <f t="shared" si="26"/>
        <v>0</v>
      </c>
      <c r="BH143" s="186">
        <f t="shared" si="27"/>
        <v>0</v>
      </c>
      <c r="BI143" s="186">
        <f t="shared" si="28"/>
        <v>0</v>
      </c>
      <c r="BJ143" s="18" t="s">
        <v>80</v>
      </c>
      <c r="BK143" s="186">
        <f t="shared" si="29"/>
        <v>0</v>
      </c>
      <c r="BL143" s="18" t="s">
        <v>152</v>
      </c>
      <c r="BM143" s="185" t="s">
        <v>818</v>
      </c>
    </row>
    <row r="144" spans="1:65" s="2" customFormat="1" ht="16.5" customHeight="1">
      <c r="A144" s="35"/>
      <c r="B144" s="36"/>
      <c r="C144" s="174" t="s">
        <v>72</v>
      </c>
      <c r="D144" s="174" t="s">
        <v>148</v>
      </c>
      <c r="E144" s="175" t="s">
        <v>2281</v>
      </c>
      <c r="F144" s="176" t="s">
        <v>2282</v>
      </c>
      <c r="G144" s="177" t="s">
        <v>949</v>
      </c>
      <c r="H144" s="178">
        <v>6</v>
      </c>
      <c r="I144" s="179"/>
      <c r="J144" s="180">
        <f t="shared" si="20"/>
        <v>0</v>
      </c>
      <c r="K144" s="176" t="s">
        <v>19</v>
      </c>
      <c r="L144" s="40"/>
      <c r="M144" s="181" t="s">
        <v>19</v>
      </c>
      <c r="N144" s="182" t="s">
        <v>43</v>
      </c>
      <c r="O144" s="65"/>
      <c r="P144" s="183">
        <f t="shared" si="21"/>
        <v>0</v>
      </c>
      <c r="Q144" s="183">
        <v>0</v>
      </c>
      <c r="R144" s="183">
        <f t="shared" si="22"/>
        <v>0</v>
      </c>
      <c r="S144" s="183">
        <v>0</v>
      </c>
      <c r="T144" s="184">
        <f t="shared" si="2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5" t="s">
        <v>152</v>
      </c>
      <c r="AT144" s="185" t="s">
        <v>148</v>
      </c>
      <c r="AU144" s="185" t="s">
        <v>80</v>
      </c>
      <c r="AY144" s="18" t="s">
        <v>145</v>
      </c>
      <c r="BE144" s="186">
        <f t="shared" si="24"/>
        <v>0</v>
      </c>
      <c r="BF144" s="186">
        <f t="shared" si="25"/>
        <v>0</v>
      </c>
      <c r="BG144" s="186">
        <f t="shared" si="26"/>
        <v>0</v>
      </c>
      <c r="BH144" s="186">
        <f t="shared" si="27"/>
        <v>0</v>
      </c>
      <c r="BI144" s="186">
        <f t="shared" si="28"/>
        <v>0</v>
      </c>
      <c r="BJ144" s="18" t="s">
        <v>80</v>
      </c>
      <c r="BK144" s="186">
        <f t="shared" si="29"/>
        <v>0</v>
      </c>
      <c r="BL144" s="18" t="s">
        <v>152</v>
      </c>
      <c r="BM144" s="185" t="s">
        <v>830</v>
      </c>
    </row>
    <row r="145" spans="1:65" s="2" customFormat="1" ht="19.5">
      <c r="A145" s="35"/>
      <c r="B145" s="36"/>
      <c r="C145" s="37"/>
      <c r="D145" s="194" t="s">
        <v>1682</v>
      </c>
      <c r="E145" s="37"/>
      <c r="F145" s="244" t="s">
        <v>2283</v>
      </c>
      <c r="G145" s="37"/>
      <c r="H145" s="37"/>
      <c r="I145" s="189"/>
      <c r="J145" s="37"/>
      <c r="K145" s="37"/>
      <c r="L145" s="40"/>
      <c r="M145" s="190"/>
      <c r="N145" s="191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1682</v>
      </c>
      <c r="AU145" s="18" t="s">
        <v>80</v>
      </c>
    </row>
    <row r="146" spans="1:65" s="2" customFormat="1" ht="16.5" customHeight="1">
      <c r="A146" s="35"/>
      <c r="B146" s="36"/>
      <c r="C146" s="174" t="s">
        <v>72</v>
      </c>
      <c r="D146" s="174" t="s">
        <v>148</v>
      </c>
      <c r="E146" s="175" t="s">
        <v>2284</v>
      </c>
      <c r="F146" s="176" t="s">
        <v>2285</v>
      </c>
      <c r="G146" s="177" t="s">
        <v>2209</v>
      </c>
      <c r="H146" s="178">
        <v>2</v>
      </c>
      <c r="I146" s="179"/>
      <c r="J146" s="180">
        <f>ROUND(I146*H146,2)</f>
        <v>0</v>
      </c>
      <c r="K146" s="176" t="s">
        <v>19</v>
      </c>
      <c r="L146" s="40"/>
      <c r="M146" s="181" t="s">
        <v>19</v>
      </c>
      <c r="N146" s="182" t="s">
        <v>43</v>
      </c>
      <c r="O146" s="65"/>
      <c r="P146" s="183">
        <f>O146*H146</f>
        <v>0</v>
      </c>
      <c r="Q146" s="183">
        <v>0</v>
      </c>
      <c r="R146" s="183">
        <f>Q146*H146</f>
        <v>0</v>
      </c>
      <c r="S146" s="183">
        <v>0</v>
      </c>
      <c r="T146" s="18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5" t="s">
        <v>152</v>
      </c>
      <c r="AT146" s="185" t="s">
        <v>148</v>
      </c>
      <c r="AU146" s="185" t="s">
        <v>80</v>
      </c>
      <c r="AY146" s="18" t="s">
        <v>145</v>
      </c>
      <c r="BE146" s="186">
        <f>IF(N146="základní",J146,0)</f>
        <v>0</v>
      </c>
      <c r="BF146" s="186">
        <f>IF(N146="snížená",J146,0)</f>
        <v>0</v>
      </c>
      <c r="BG146" s="186">
        <f>IF(N146="zákl. přenesená",J146,0)</f>
        <v>0</v>
      </c>
      <c r="BH146" s="186">
        <f>IF(N146="sníž. přenesená",J146,0)</f>
        <v>0</v>
      </c>
      <c r="BI146" s="186">
        <f>IF(N146="nulová",J146,0)</f>
        <v>0</v>
      </c>
      <c r="BJ146" s="18" t="s">
        <v>80</v>
      </c>
      <c r="BK146" s="186">
        <f>ROUND(I146*H146,2)</f>
        <v>0</v>
      </c>
      <c r="BL146" s="18" t="s">
        <v>152</v>
      </c>
      <c r="BM146" s="185" t="s">
        <v>841</v>
      </c>
    </row>
    <row r="147" spans="1:65" s="2" customFormat="1" ht="16.5" customHeight="1">
      <c r="A147" s="35"/>
      <c r="B147" s="36"/>
      <c r="C147" s="174" t="s">
        <v>72</v>
      </c>
      <c r="D147" s="174" t="s">
        <v>148</v>
      </c>
      <c r="E147" s="175" t="s">
        <v>2286</v>
      </c>
      <c r="F147" s="176" t="s">
        <v>2287</v>
      </c>
      <c r="G147" s="177" t="s">
        <v>2209</v>
      </c>
      <c r="H147" s="178">
        <v>8</v>
      </c>
      <c r="I147" s="179"/>
      <c r="J147" s="180">
        <f>ROUND(I147*H147,2)</f>
        <v>0</v>
      </c>
      <c r="K147" s="176" t="s">
        <v>19</v>
      </c>
      <c r="L147" s="40"/>
      <c r="M147" s="181" t="s">
        <v>19</v>
      </c>
      <c r="N147" s="182" t="s">
        <v>43</v>
      </c>
      <c r="O147" s="65"/>
      <c r="P147" s="183">
        <f>O147*H147</f>
        <v>0</v>
      </c>
      <c r="Q147" s="183">
        <v>0</v>
      </c>
      <c r="R147" s="183">
        <f>Q147*H147</f>
        <v>0</v>
      </c>
      <c r="S147" s="183">
        <v>0</v>
      </c>
      <c r="T147" s="18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5" t="s">
        <v>152</v>
      </c>
      <c r="AT147" s="185" t="s">
        <v>148</v>
      </c>
      <c r="AU147" s="185" t="s">
        <v>80</v>
      </c>
      <c r="AY147" s="18" t="s">
        <v>145</v>
      </c>
      <c r="BE147" s="186">
        <f>IF(N147="základní",J147,0)</f>
        <v>0</v>
      </c>
      <c r="BF147" s="186">
        <f>IF(N147="snížená",J147,0)</f>
        <v>0</v>
      </c>
      <c r="BG147" s="186">
        <f>IF(N147="zákl. přenesená",J147,0)</f>
        <v>0</v>
      </c>
      <c r="BH147" s="186">
        <f>IF(N147="sníž. přenesená",J147,0)</f>
        <v>0</v>
      </c>
      <c r="BI147" s="186">
        <f>IF(N147="nulová",J147,0)</f>
        <v>0</v>
      </c>
      <c r="BJ147" s="18" t="s">
        <v>80</v>
      </c>
      <c r="BK147" s="186">
        <f>ROUND(I147*H147,2)</f>
        <v>0</v>
      </c>
      <c r="BL147" s="18" t="s">
        <v>152</v>
      </c>
      <c r="BM147" s="185" t="s">
        <v>853</v>
      </c>
    </row>
    <row r="148" spans="1:65" s="2" customFormat="1" ht="16.5" customHeight="1">
      <c r="A148" s="35"/>
      <c r="B148" s="36"/>
      <c r="C148" s="174" t="s">
        <v>72</v>
      </c>
      <c r="D148" s="174" t="s">
        <v>148</v>
      </c>
      <c r="E148" s="175" t="s">
        <v>2233</v>
      </c>
      <c r="F148" s="176" t="s">
        <v>2234</v>
      </c>
      <c r="G148" s="177" t="s">
        <v>2209</v>
      </c>
      <c r="H148" s="178">
        <v>5</v>
      </c>
      <c r="I148" s="179"/>
      <c r="J148" s="180">
        <f>ROUND(I148*H148,2)</f>
        <v>0</v>
      </c>
      <c r="K148" s="176" t="s">
        <v>19</v>
      </c>
      <c r="L148" s="40"/>
      <c r="M148" s="181" t="s">
        <v>19</v>
      </c>
      <c r="N148" s="182" t="s">
        <v>43</v>
      </c>
      <c r="O148" s="65"/>
      <c r="P148" s="183">
        <f>O148*H148</f>
        <v>0</v>
      </c>
      <c r="Q148" s="183">
        <v>0</v>
      </c>
      <c r="R148" s="183">
        <f>Q148*H148</f>
        <v>0</v>
      </c>
      <c r="S148" s="183">
        <v>0</v>
      </c>
      <c r="T148" s="18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5" t="s">
        <v>152</v>
      </c>
      <c r="AT148" s="185" t="s">
        <v>148</v>
      </c>
      <c r="AU148" s="185" t="s">
        <v>80</v>
      </c>
      <c r="AY148" s="18" t="s">
        <v>145</v>
      </c>
      <c r="BE148" s="186">
        <f>IF(N148="základní",J148,0)</f>
        <v>0</v>
      </c>
      <c r="BF148" s="186">
        <f>IF(N148="snížená",J148,0)</f>
        <v>0</v>
      </c>
      <c r="BG148" s="186">
        <f>IF(N148="zákl. přenesená",J148,0)</f>
        <v>0</v>
      </c>
      <c r="BH148" s="186">
        <f>IF(N148="sníž. přenesená",J148,0)</f>
        <v>0</v>
      </c>
      <c r="BI148" s="186">
        <f>IF(N148="nulová",J148,0)</f>
        <v>0</v>
      </c>
      <c r="BJ148" s="18" t="s">
        <v>80</v>
      </c>
      <c r="BK148" s="186">
        <f>ROUND(I148*H148,2)</f>
        <v>0</v>
      </c>
      <c r="BL148" s="18" t="s">
        <v>152</v>
      </c>
      <c r="BM148" s="185" t="s">
        <v>865</v>
      </c>
    </row>
    <row r="149" spans="1:65" s="2" customFormat="1" ht="16.5" customHeight="1">
      <c r="A149" s="35"/>
      <c r="B149" s="36"/>
      <c r="C149" s="174" t="s">
        <v>72</v>
      </c>
      <c r="D149" s="174" t="s">
        <v>148</v>
      </c>
      <c r="E149" s="175" t="s">
        <v>2288</v>
      </c>
      <c r="F149" s="176" t="s">
        <v>2289</v>
      </c>
      <c r="G149" s="177" t="s">
        <v>2209</v>
      </c>
      <c r="H149" s="178">
        <v>8</v>
      </c>
      <c r="I149" s="179"/>
      <c r="J149" s="180">
        <f>ROUND(I149*H149,2)</f>
        <v>0</v>
      </c>
      <c r="K149" s="176" t="s">
        <v>19</v>
      </c>
      <c r="L149" s="40"/>
      <c r="M149" s="181" t="s">
        <v>19</v>
      </c>
      <c r="N149" s="182" t="s">
        <v>43</v>
      </c>
      <c r="O149" s="65"/>
      <c r="P149" s="183">
        <f>O149*H149</f>
        <v>0</v>
      </c>
      <c r="Q149" s="183">
        <v>0</v>
      </c>
      <c r="R149" s="183">
        <f>Q149*H149</f>
        <v>0</v>
      </c>
      <c r="S149" s="183">
        <v>0</v>
      </c>
      <c r="T149" s="18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5" t="s">
        <v>152</v>
      </c>
      <c r="AT149" s="185" t="s">
        <v>148</v>
      </c>
      <c r="AU149" s="185" t="s">
        <v>80</v>
      </c>
      <c r="AY149" s="18" t="s">
        <v>145</v>
      </c>
      <c r="BE149" s="186">
        <f>IF(N149="základní",J149,0)</f>
        <v>0</v>
      </c>
      <c r="BF149" s="186">
        <f>IF(N149="snížená",J149,0)</f>
        <v>0</v>
      </c>
      <c r="BG149" s="186">
        <f>IF(N149="zákl. přenesená",J149,0)</f>
        <v>0</v>
      </c>
      <c r="BH149" s="186">
        <f>IF(N149="sníž. přenesená",J149,0)</f>
        <v>0</v>
      </c>
      <c r="BI149" s="186">
        <f>IF(N149="nulová",J149,0)</f>
        <v>0</v>
      </c>
      <c r="BJ149" s="18" t="s">
        <v>80</v>
      </c>
      <c r="BK149" s="186">
        <f>ROUND(I149*H149,2)</f>
        <v>0</v>
      </c>
      <c r="BL149" s="18" t="s">
        <v>152</v>
      </c>
      <c r="BM149" s="185" t="s">
        <v>876</v>
      </c>
    </row>
    <row r="150" spans="1:65" s="2" customFormat="1" ht="19.5">
      <c r="A150" s="35"/>
      <c r="B150" s="36"/>
      <c r="C150" s="37"/>
      <c r="D150" s="194" t="s">
        <v>1682</v>
      </c>
      <c r="E150" s="37"/>
      <c r="F150" s="244" t="s">
        <v>2290</v>
      </c>
      <c r="G150" s="37"/>
      <c r="H150" s="37"/>
      <c r="I150" s="189"/>
      <c r="J150" s="37"/>
      <c r="K150" s="37"/>
      <c r="L150" s="40"/>
      <c r="M150" s="190"/>
      <c r="N150" s="191"/>
      <c r="O150" s="65"/>
      <c r="P150" s="65"/>
      <c r="Q150" s="65"/>
      <c r="R150" s="65"/>
      <c r="S150" s="65"/>
      <c r="T150" s="66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1682</v>
      </c>
      <c r="AU150" s="18" t="s">
        <v>80</v>
      </c>
    </row>
    <row r="151" spans="1:65" s="2" customFormat="1" ht="16.5" customHeight="1">
      <c r="A151" s="35"/>
      <c r="B151" s="36"/>
      <c r="C151" s="174" t="s">
        <v>72</v>
      </c>
      <c r="D151" s="174" t="s">
        <v>148</v>
      </c>
      <c r="E151" s="175" t="s">
        <v>2291</v>
      </c>
      <c r="F151" s="176" t="s">
        <v>2292</v>
      </c>
      <c r="G151" s="177" t="s">
        <v>2209</v>
      </c>
      <c r="H151" s="178">
        <v>24</v>
      </c>
      <c r="I151" s="179"/>
      <c r="J151" s="180">
        <f>ROUND(I151*H151,2)</f>
        <v>0</v>
      </c>
      <c r="K151" s="176" t="s">
        <v>19</v>
      </c>
      <c r="L151" s="40"/>
      <c r="M151" s="181" t="s">
        <v>19</v>
      </c>
      <c r="N151" s="182" t="s">
        <v>43</v>
      </c>
      <c r="O151" s="65"/>
      <c r="P151" s="183">
        <f>O151*H151</f>
        <v>0</v>
      </c>
      <c r="Q151" s="183">
        <v>0</v>
      </c>
      <c r="R151" s="183">
        <f>Q151*H151</f>
        <v>0</v>
      </c>
      <c r="S151" s="183">
        <v>0</v>
      </c>
      <c r="T151" s="18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5" t="s">
        <v>152</v>
      </c>
      <c r="AT151" s="185" t="s">
        <v>148</v>
      </c>
      <c r="AU151" s="185" t="s">
        <v>80</v>
      </c>
      <c r="AY151" s="18" t="s">
        <v>145</v>
      </c>
      <c r="BE151" s="186">
        <f>IF(N151="základní",J151,0)</f>
        <v>0</v>
      </c>
      <c r="BF151" s="186">
        <f>IF(N151="snížená",J151,0)</f>
        <v>0</v>
      </c>
      <c r="BG151" s="186">
        <f>IF(N151="zákl. přenesená",J151,0)</f>
        <v>0</v>
      </c>
      <c r="BH151" s="186">
        <f>IF(N151="sníž. přenesená",J151,0)</f>
        <v>0</v>
      </c>
      <c r="BI151" s="186">
        <f>IF(N151="nulová",J151,0)</f>
        <v>0</v>
      </c>
      <c r="BJ151" s="18" t="s">
        <v>80</v>
      </c>
      <c r="BK151" s="186">
        <f>ROUND(I151*H151,2)</f>
        <v>0</v>
      </c>
      <c r="BL151" s="18" t="s">
        <v>152</v>
      </c>
      <c r="BM151" s="185" t="s">
        <v>887</v>
      </c>
    </row>
    <row r="152" spans="1:65" s="2" customFormat="1" ht="16.5" customHeight="1">
      <c r="A152" s="35"/>
      <c r="B152" s="36"/>
      <c r="C152" s="174" t="s">
        <v>72</v>
      </c>
      <c r="D152" s="174" t="s">
        <v>148</v>
      </c>
      <c r="E152" s="175" t="s">
        <v>2293</v>
      </c>
      <c r="F152" s="176" t="s">
        <v>2294</v>
      </c>
      <c r="G152" s="177" t="s">
        <v>2209</v>
      </c>
      <c r="H152" s="178">
        <v>36</v>
      </c>
      <c r="I152" s="179"/>
      <c r="J152" s="180">
        <f>ROUND(I152*H152,2)</f>
        <v>0</v>
      </c>
      <c r="K152" s="176" t="s">
        <v>19</v>
      </c>
      <c r="L152" s="40"/>
      <c r="M152" s="181" t="s">
        <v>19</v>
      </c>
      <c r="N152" s="182" t="s">
        <v>43</v>
      </c>
      <c r="O152" s="65"/>
      <c r="P152" s="183">
        <f>O152*H152</f>
        <v>0</v>
      </c>
      <c r="Q152" s="183">
        <v>0</v>
      </c>
      <c r="R152" s="183">
        <f>Q152*H152</f>
        <v>0</v>
      </c>
      <c r="S152" s="183">
        <v>0</v>
      </c>
      <c r="T152" s="18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5" t="s">
        <v>152</v>
      </c>
      <c r="AT152" s="185" t="s">
        <v>148</v>
      </c>
      <c r="AU152" s="185" t="s">
        <v>80</v>
      </c>
      <c r="AY152" s="18" t="s">
        <v>145</v>
      </c>
      <c r="BE152" s="186">
        <f>IF(N152="základní",J152,0)</f>
        <v>0</v>
      </c>
      <c r="BF152" s="186">
        <f>IF(N152="snížená",J152,0)</f>
        <v>0</v>
      </c>
      <c r="BG152" s="186">
        <f>IF(N152="zákl. přenesená",J152,0)</f>
        <v>0</v>
      </c>
      <c r="BH152" s="186">
        <f>IF(N152="sníž. přenesená",J152,0)</f>
        <v>0</v>
      </c>
      <c r="BI152" s="186">
        <f>IF(N152="nulová",J152,0)</f>
        <v>0</v>
      </c>
      <c r="BJ152" s="18" t="s">
        <v>80</v>
      </c>
      <c r="BK152" s="186">
        <f>ROUND(I152*H152,2)</f>
        <v>0</v>
      </c>
      <c r="BL152" s="18" t="s">
        <v>152</v>
      </c>
      <c r="BM152" s="185" t="s">
        <v>897</v>
      </c>
    </row>
    <row r="153" spans="1:65" s="2" customFormat="1" ht="16.5" customHeight="1">
      <c r="A153" s="35"/>
      <c r="B153" s="36"/>
      <c r="C153" s="174" t="s">
        <v>72</v>
      </c>
      <c r="D153" s="174" t="s">
        <v>148</v>
      </c>
      <c r="E153" s="175" t="s">
        <v>2246</v>
      </c>
      <c r="F153" s="176" t="s">
        <v>2247</v>
      </c>
      <c r="G153" s="177" t="s">
        <v>2209</v>
      </c>
      <c r="H153" s="178">
        <v>4</v>
      </c>
      <c r="I153" s="179"/>
      <c r="J153" s="180">
        <f>ROUND(I153*H153,2)</f>
        <v>0</v>
      </c>
      <c r="K153" s="176" t="s">
        <v>19</v>
      </c>
      <c r="L153" s="40"/>
      <c r="M153" s="181" t="s">
        <v>19</v>
      </c>
      <c r="N153" s="182" t="s">
        <v>43</v>
      </c>
      <c r="O153" s="65"/>
      <c r="P153" s="183">
        <f>O153*H153</f>
        <v>0</v>
      </c>
      <c r="Q153" s="183">
        <v>0</v>
      </c>
      <c r="R153" s="183">
        <f>Q153*H153</f>
        <v>0</v>
      </c>
      <c r="S153" s="183">
        <v>0</v>
      </c>
      <c r="T153" s="18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5" t="s">
        <v>152</v>
      </c>
      <c r="AT153" s="185" t="s">
        <v>148</v>
      </c>
      <c r="AU153" s="185" t="s">
        <v>80</v>
      </c>
      <c r="AY153" s="18" t="s">
        <v>145</v>
      </c>
      <c r="BE153" s="186">
        <f>IF(N153="základní",J153,0)</f>
        <v>0</v>
      </c>
      <c r="BF153" s="186">
        <f>IF(N153="snížená",J153,0)</f>
        <v>0</v>
      </c>
      <c r="BG153" s="186">
        <f>IF(N153="zákl. přenesená",J153,0)</f>
        <v>0</v>
      </c>
      <c r="BH153" s="186">
        <f>IF(N153="sníž. přenesená",J153,0)</f>
        <v>0</v>
      </c>
      <c r="BI153" s="186">
        <f>IF(N153="nulová",J153,0)</f>
        <v>0</v>
      </c>
      <c r="BJ153" s="18" t="s">
        <v>80</v>
      </c>
      <c r="BK153" s="186">
        <f>ROUND(I153*H153,2)</f>
        <v>0</v>
      </c>
      <c r="BL153" s="18" t="s">
        <v>152</v>
      </c>
      <c r="BM153" s="185" t="s">
        <v>906</v>
      </c>
    </row>
    <row r="154" spans="1:65" s="12" customFormat="1" ht="25.9" customHeight="1">
      <c r="B154" s="158"/>
      <c r="C154" s="159"/>
      <c r="D154" s="160" t="s">
        <v>71</v>
      </c>
      <c r="E154" s="161" t="s">
        <v>696</v>
      </c>
      <c r="F154" s="161" t="s">
        <v>2254</v>
      </c>
      <c r="G154" s="159"/>
      <c r="H154" s="159"/>
      <c r="I154" s="162"/>
      <c r="J154" s="163">
        <f>BK154</f>
        <v>0</v>
      </c>
      <c r="K154" s="159"/>
      <c r="L154" s="164"/>
      <c r="M154" s="165"/>
      <c r="N154" s="166"/>
      <c r="O154" s="166"/>
      <c r="P154" s="167">
        <f>SUM(P155:P157)</f>
        <v>0</v>
      </c>
      <c r="Q154" s="166"/>
      <c r="R154" s="167">
        <f>SUM(R155:R157)</f>
        <v>0</v>
      </c>
      <c r="S154" s="166"/>
      <c r="T154" s="168">
        <f>SUM(T155:T157)</f>
        <v>0</v>
      </c>
      <c r="AR154" s="169" t="s">
        <v>80</v>
      </c>
      <c r="AT154" s="170" t="s">
        <v>71</v>
      </c>
      <c r="AU154" s="170" t="s">
        <v>72</v>
      </c>
      <c r="AY154" s="169" t="s">
        <v>145</v>
      </c>
      <c r="BK154" s="171">
        <f>SUM(BK155:BK157)</f>
        <v>0</v>
      </c>
    </row>
    <row r="155" spans="1:65" s="2" customFormat="1" ht="21.75" customHeight="1">
      <c r="A155" s="35"/>
      <c r="B155" s="36"/>
      <c r="C155" s="174" t="s">
        <v>72</v>
      </c>
      <c r="D155" s="174" t="s">
        <v>148</v>
      </c>
      <c r="E155" s="175" t="s">
        <v>2295</v>
      </c>
      <c r="F155" s="176" t="s">
        <v>2296</v>
      </c>
      <c r="G155" s="177" t="s">
        <v>156</v>
      </c>
      <c r="H155" s="178">
        <v>120</v>
      </c>
      <c r="I155" s="179"/>
      <c r="J155" s="180">
        <f>ROUND(I155*H155,2)</f>
        <v>0</v>
      </c>
      <c r="K155" s="176" t="s">
        <v>19</v>
      </c>
      <c r="L155" s="40"/>
      <c r="M155" s="181" t="s">
        <v>19</v>
      </c>
      <c r="N155" s="182" t="s">
        <v>43</v>
      </c>
      <c r="O155" s="65"/>
      <c r="P155" s="183">
        <f>O155*H155</f>
        <v>0</v>
      </c>
      <c r="Q155" s="183">
        <v>0</v>
      </c>
      <c r="R155" s="183">
        <f>Q155*H155</f>
        <v>0</v>
      </c>
      <c r="S155" s="183">
        <v>0</v>
      </c>
      <c r="T155" s="18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5" t="s">
        <v>152</v>
      </c>
      <c r="AT155" s="185" t="s">
        <v>148</v>
      </c>
      <c r="AU155" s="185" t="s">
        <v>80</v>
      </c>
      <c r="AY155" s="18" t="s">
        <v>145</v>
      </c>
      <c r="BE155" s="186">
        <f>IF(N155="základní",J155,0)</f>
        <v>0</v>
      </c>
      <c r="BF155" s="186">
        <f>IF(N155="snížená",J155,0)</f>
        <v>0</v>
      </c>
      <c r="BG155" s="186">
        <f>IF(N155="zákl. přenesená",J155,0)</f>
        <v>0</v>
      </c>
      <c r="BH155" s="186">
        <f>IF(N155="sníž. přenesená",J155,0)</f>
        <v>0</v>
      </c>
      <c r="BI155" s="186">
        <f>IF(N155="nulová",J155,0)</f>
        <v>0</v>
      </c>
      <c r="BJ155" s="18" t="s">
        <v>80</v>
      </c>
      <c r="BK155" s="186">
        <f>ROUND(I155*H155,2)</f>
        <v>0</v>
      </c>
      <c r="BL155" s="18" t="s">
        <v>152</v>
      </c>
      <c r="BM155" s="185" t="s">
        <v>914</v>
      </c>
    </row>
    <row r="156" spans="1:65" s="2" customFormat="1" ht="16.5" customHeight="1">
      <c r="A156" s="35"/>
      <c r="B156" s="36"/>
      <c r="C156" s="174" t="s">
        <v>72</v>
      </c>
      <c r="D156" s="174" t="s">
        <v>148</v>
      </c>
      <c r="E156" s="175" t="s">
        <v>2297</v>
      </c>
      <c r="F156" s="176" t="s">
        <v>2258</v>
      </c>
      <c r="G156" s="177" t="s">
        <v>151</v>
      </c>
      <c r="H156" s="178">
        <v>1</v>
      </c>
      <c r="I156" s="179"/>
      <c r="J156" s="180">
        <f>ROUND(I156*H156,2)</f>
        <v>0</v>
      </c>
      <c r="K156" s="176" t="s">
        <v>19</v>
      </c>
      <c r="L156" s="40"/>
      <c r="M156" s="181" t="s">
        <v>19</v>
      </c>
      <c r="N156" s="182" t="s">
        <v>43</v>
      </c>
      <c r="O156" s="65"/>
      <c r="P156" s="183">
        <f>O156*H156</f>
        <v>0</v>
      </c>
      <c r="Q156" s="183">
        <v>0</v>
      </c>
      <c r="R156" s="183">
        <f>Q156*H156</f>
        <v>0</v>
      </c>
      <c r="S156" s="183">
        <v>0</v>
      </c>
      <c r="T156" s="18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5" t="s">
        <v>152</v>
      </c>
      <c r="AT156" s="185" t="s">
        <v>148</v>
      </c>
      <c r="AU156" s="185" t="s">
        <v>80</v>
      </c>
      <c r="AY156" s="18" t="s">
        <v>145</v>
      </c>
      <c r="BE156" s="186">
        <f>IF(N156="základní",J156,0)</f>
        <v>0</v>
      </c>
      <c r="BF156" s="186">
        <f>IF(N156="snížená",J156,0)</f>
        <v>0</v>
      </c>
      <c r="BG156" s="186">
        <f>IF(N156="zákl. přenesená",J156,0)</f>
        <v>0</v>
      </c>
      <c r="BH156" s="186">
        <f>IF(N156="sníž. přenesená",J156,0)</f>
        <v>0</v>
      </c>
      <c r="BI156" s="186">
        <f>IF(N156="nulová",J156,0)</f>
        <v>0</v>
      </c>
      <c r="BJ156" s="18" t="s">
        <v>80</v>
      </c>
      <c r="BK156" s="186">
        <f>ROUND(I156*H156,2)</f>
        <v>0</v>
      </c>
      <c r="BL156" s="18" t="s">
        <v>152</v>
      </c>
      <c r="BM156" s="185" t="s">
        <v>925</v>
      </c>
    </row>
    <row r="157" spans="1:65" s="2" customFormat="1" ht="19.5">
      <c r="A157" s="35"/>
      <c r="B157" s="36"/>
      <c r="C157" s="37"/>
      <c r="D157" s="194" t="s">
        <v>1682</v>
      </c>
      <c r="E157" s="37"/>
      <c r="F157" s="244" t="s">
        <v>2259</v>
      </c>
      <c r="G157" s="37"/>
      <c r="H157" s="37"/>
      <c r="I157" s="189"/>
      <c r="J157" s="37"/>
      <c r="K157" s="37"/>
      <c r="L157" s="40"/>
      <c r="M157" s="190"/>
      <c r="N157" s="191"/>
      <c r="O157" s="65"/>
      <c r="P157" s="65"/>
      <c r="Q157" s="65"/>
      <c r="R157" s="65"/>
      <c r="S157" s="65"/>
      <c r="T157" s="66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1682</v>
      </c>
      <c r="AU157" s="18" t="s">
        <v>80</v>
      </c>
    </row>
    <row r="158" spans="1:65" s="12" customFormat="1" ht="25.9" customHeight="1">
      <c r="B158" s="158"/>
      <c r="C158" s="159"/>
      <c r="D158" s="160" t="s">
        <v>71</v>
      </c>
      <c r="E158" s="161" t="s">
        <v>964</v>
      </c>
      <c r="F158" s="161" t="s">
        <v>2298</v>
      </c>
      <c r="G158" s="159"/>
      <c r="H158" s="159"/>
      <c r="I158" s="162"/>
      <c r="J158" s="163">
        <f>BK158</f>
        <v>0</v>
      </c>
      <c r="K158" s="159"/>
      <c r="L158" s="164"/>
      <c r="M158" s="165"/>
      <c r="N158" s="166"/>
      <c r="O158" s="166"/>
      <c r="P158" s="167">
        <f>SUM(P159:P162)</f>
        <v>0</v>
      </c>
      <c r="Q158" s="166"/>
      <c r="R158" s="167">
        <f>SUM(R159:R162)</f>
        <v>0</v>
      </c>
      <c r="S158" s="166"/>
      <c r="T158" s="168">
        <f>SUM(T159:T162)</f>
        <v>0</v>
      </c>
      <c r="AR158" s="169" t="s">
        <v>80</v>
      </c>
      <c r="AT158" s="170" t="s">
        <v>71</v>
      </c>
      <c r="AU158" s="170" t="s">
        <v>72</v>
      </c>
      <c r="AY158" s="169" t="s">
        <v>145</v>
      </c>
      <c r="BK158" s="171">
        <f>SUM(BK159:BK162)</f>
        <v>0</v>
      </c>
    </row>
    <row r="159" spans="1:65" s="2" customFormat="1" ht="16.5" customHeight="1">
      <c r="A159" s="35"/>
      <c r="B159" s="36"/>
      <c r="C159" s="174" t="s">
        <v>72</v>
      </c>
      <c r="D159" s="174" t="s">
        <v>148</v>
      </c>
      <c r="E159" s="175" t="s">
        <v>2299</v>
      </c>
      <c r="F159" s="176" t="s">
        <v>2300</v>
      </c>
      <c r="G159" s="177" t="s">
        <v>151</v>
      </c>
      <c r="H159" s="178">
        <v>1</v>
      </c>
      <c r="I159" s="179"/>
      <c r="J159" s="180">
        <f>ROUND(I159*H159,2)</f>
        <v>0</v>
      </c>
      <c r="K159" s="176" t="s">
        <v>19</v>
      </c>
      <c r="L159" s="40"/>
      <c r="M159" s="181" t="s">
        <v>19</v>
      </c>
      <c r="N159" s="182" t="s">
        <v>43</v>
      </c>
      <c r="O159" s="65"/>
      <c r="P159" s="183">
        <f>O159*H159</f>
        <v>0</v>
      </c>
      <c r="Q159" s="183">
        <v>0</v>
      </c>
      <c r="R159" s="183">
        <f>Q159*H159</f>
        <v>0</v>
      </c>
      <c r="S159" s="183">
        <v>0</v>
      </c>
      <c r="T159" s="18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5" t="s">
        <v>152</v>
      </c>
      <c r="AT159" s="185" t="s">
        <v>148</v>
      </c>
      <c r="AU159" s="185" t="s">
        <v>80</v>
      </c>
      <c r="AY159" s="18" t="s">
        <v>145</v>
      </c>
      <c r="BE159" s="186">
        <f>IF(N159="základní",J159,0)</f>
        <v>0</v>
      </c>
      <c r="BF159" s="186">
        <f>IF(N159="snížená",J159,0)</f>
        <v>0</v>
      </c>
      <c r="BG159" s="186">
        <f>IF(N159="zákl. přenesená",J159,0)</f>
        <v>0</v>
      </c>
      <c r="BH159" s="186">
        <f>IF(N159="sníž. přenesená",J159,0)</f>
        <v>0</v>
      </c>
      <c r="BI159" s="186">
        <f>IF(N159="nulová",J159,0)</f>
        <v>0</v>
      </c>
      <c r="BJ159" s="18" t="s">
        <v>80</v>
      </c>
      <c r="BK159" s="186">
        <f>ROUND(I159*H159,2)</f>
        <v>0</v>
      </c>
      <c r="BL159" s="18" t="s">
        <v>152</v>
      </c>
      <c r="BM159" s="185" t="s">
        <v>933</v>
      </c>
    </row>
    <row r="160" spans="1:65" s="2" customFormat="1" ht="16.5" customHeight="1">
      <c r="A160" s="35"/>
      <c r="B160" s="36"/>
      <c r="C160" s="174" t="s">
        <v>72</v>
      </c>
      <c r="D160" s="174" t="s">
        <v>148</v>
      </c>
      <c r="E160" s="175" t="s">
        <v>2226</v>
      </c>
      <c r="F160" s="176" t="s">
        <v>2227</v>
      </c>
      <c r="G160" s="177" t="s">
        <v>949</v>
      </c>
      <c r="H160" s="178">
        <v>1</v>
      </c>
      <c r="I160" s="179"/>
      <c r="J160" s="180">
        <f>ROUND(I160*H160,2)</f>
        <v>0</v>
      </c>
      <c r="K160" s="176" t="s">
        <v>19</v>
      </c>
      <c r="L160" s="40"/>
      <c r="M160" s="181" t="s">
        <v>19</v>
      </c>
      <c r="N160" s="182" t="s">
        <v>43</v>
      </c>
      <c r="O160" s="65"/>
      <c r="P160" s="183">
        <f>O160*H160</f>
        <v>0</v>
      </c>
      <c r="Q160" s="183">
        <v>0</v>
      </c>
      <c r="R160" s="183">
        <f>Q160*H160</f>
        <v>0</v>
      </c>
      <c r="S160" s="183">
        <v>0</v>
      </c>
      <c r="T160" s="18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5" t="s">
        <v>152</v>
      </c>
      <c r="AT160" s="185" t="s">
        <v>148</v>
      </c>
      <c r="AU160" s="185" t="s">
        <v>80</v>
      </c>
      <c r="AY160" s="18" t="s">
        <v>145</v>
      </c>
      <c r="BE160" s="186">
        <f>IF(N160="základní",J160,0)</f>
        <v>0</v>
      </c>
      <c r="BF160" s="186">
        <f>IF(N160="snížená",J160,0)</f>
        <v>0</v>
      </c>
      <c r="BG160" s="186">
        <f>IF(N160="zákl. přenesená",J160,0)</f>
        <v>0</v>
      </c>
      <c r="BH160" s="186">
        <f>IF(N160="sníž. přenesená",J160,0)</f>
        <v>0</v>
      </c>
      <c r="BI160" s="186">
        <f>IF(N160="nulová",J160,0)</f>
        <v>0</v>
      </c>
      <c r="BJ160" s="18" t="s">
        <v>80</v>
      </c>
      <c r="BK160" s="186">
        <f>ROUND(I160*H160,2)</f>
        <v>0</v>
      </c>
      <c r="BL160" s="18" t="s">
        <v>152</v>
      </c>
      <c r="BM160" s="185" t="s">
        <v>942</v>
      </c>
    </row>
    <row r="161" spans="1:65" s="2" customFormat="1" ht="16.5" customHeight="1">
      <c r="A161" s="35"/>
      <c r="B161" s="36"/>
      <c r="C161" s="174" t="s">
        <v>72</v>
      </c>
      <c r="D161" s="174" t="s">
        <v>148</v>
      </c>
      <c r="E161" s="175" t="s">
        <v>2301</v>
      </c>
      <c r="F161" s="176" t="s">
        <v>2302</v>
      </c>
      <c r="G161" s="177" t="s">
        <v>949</v>
      </c>
      <c r="H161" s="178">
        <v>1</v>
      </c>
      <c r="I161" s="179"/>
      <c r="J161" s="180">
        <f>ROUND(I161*H161,2)</f>
        <v>0</v>
      </c>
      <c r="K161" s="176" t="s">
        <v>19</v>
      </c>
      <c r="L161" s="40"/>
      <c r="M161" s="181" t="s">
        <v>19</v>
      </c>
      <c r="N161" s="182" t="s">
        <v>43</v>
      </c>
      <c r="O161" s="65"/>
      <c r="P161" s="183">
        <f>O161*H161</f>
        <v>0</v>
      </c>
      <c r="Q161" s="183">
        <v>0</v>
      </c>
      <c r="R161" s="183">
        <f>Q161*H161</f>
        <v>0</v>
      </c>
      <c r="S161" s="183">
        <v>0</v>
      </c>
      <c r="T161" s="18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5" t="s">
        <v>152</v>
      </c>
      <c r="AT161" s="185" t="s">
        <v>148</v>
      </c>
      <c r="AU161" s="185" t="s">
        <v>80</v>
      </c>
      <c r="AY161" s="18" t="s">
        <v>145</v>
      </c>
      <c r="BE161" s="186">
        <f>IF(N161="základní",J161,0)</f>
        <v>0</v>
      </c>
      <c r="BF161" s="186">
        <f>IF(N161="snížená",J161,0)</f>
        <v>0</v>
      </c>
      <c r="BG161" s="186">
        <f>IF(N161="zákl. přenesená",J161,0)</f>
        <v>0</v>
      </c>
      <c r="BH161" s="186">
        <f>IF(N161="sníž. přenesená",J161,0)</f>
        <v>0</v>
      </c>
      <c r="BI161" s="186">
        <f>IF(N161="nulová",J161,0)</f>
        <v>0</v>
      </c>
      <c r="BJ161" s="18" t="s">
        <v>80</v>
      </c>
      <c r="BK161" s="186">
        <f>ROUND(I161*H161,2)</f>
        <v>0</v>
      </c>
      <c r="BL161" s="18" t="s">
        <v>152</v>
      </c>
      <c r="BM161" s="185" t="s">
        <v>951</v>
      </c>
    </row>
    <row r="162" spans="1:65" s="2" customFormat="1" ht="16.5" customHeight="1">
      <c r="A162" s="35"/>
      <c r="B162" s="36"/>
      <c r="C162" s="174" t="s">
        <v>72</v>
      </c>
      <c r="D162" s="174" t="s">
        <v>148</v>
      </c>
      <c r="E162" s="175" t="s">
        <v>2303</v>
      </c>
      <c r="F162" s="176" t="s">
        <v>2304</v>
      </c>
      <c r="G162" s="177" t="s">
        <v>949</v>
      </c>
      <c r="H162" s="178">
        <v>3</v>
      </c>
      <c r="I162" s="179"/>
      <c r="J162" s="180">
        <f>ROUND(I162*H162,2)</f>
        <v>0</v>
      </c>
      <c r="K162" s="176" t="s">
        <v>19</v>
      </c>
      <c r="L162" s="40"/>
      <c r="M162" s="181" t="s">
        <v>19</v>
      </c>
      <c r="N162" s="182" t="s">
        <v>43</v>
      </c>
      <c r="O162" s="65"/>
      <c r="P162" s="183">
        <f>O162*H162</f>
        <v>0</v>
      </c>
      <c r="Q162" s="183">
        <v>0</v>
      </c>
      <c r="R162" s="183">
        <f>Q162*H162</f>
        <v>0</v>
      </c>
      <c r="S162" s="183">
        <v>0</v>
      </c>
      <c r="T162" s="18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5" t="s">
        <v>152</v>
      </c>
      <c r="AT162" s="185" t="s">
        <v>148</v>
      </c>
      <c r="AU162" s="185" t="s">
        <v>80</v>
      </c>
      <c r="AY162" s="18" t="s">
        <v>145</v>
      </c>
      <c r="BE162" s="186">
        <f>IF(N162="základní",J162,0)</f>
        <v>0</v>
      </c>
      <c r="BF162" s="186">
        <f>IF(N162="snížená",J162,0)</f>
        <v>0</v>
      </c>
      <c r="BG162" s="186">
        <f>IF(N162="zákl. přenesená",J162,0)</f>
        <v>0</v>
      </c>
      <c r="BH162" s="186">
        <f>IF(N162="sníž. přenesená",J162,0)</f>
        <v>0</v>
      </c>
      <c r="BI162" s="186">
        <f>IF(N162="nulová",J162,0)</f>
        <v>0</v>
      </c>
      <c r="BJ162" s="18" t="s">
        <v>80</v>
      </c>
      <c r="BK162" s="186">
        <f>ROUND(I162*H162,2)</f>
        <v>0</v>
      </c>
      <c r="BL162" s="18" t="s">
        <v>152</v>
      </c>
      <c r="BM162" s="185" t="s">
        <v>957</v>
      </c>
    </row>
    <row r="163" spans="1:65" s="12" customFormat="1" ht="25.9" customHeight="1">
      <c r="B163" s="158"/>
      <c r="C163" s="159"/>
      <c r="D163" s="160" t="s">
        <v>71</v>
      </c>
      <c r="E163" s="161" t="s">
        <v>695</v>
      </c>
      <c r="F163" s="161" t="s">
        <v>2239</v>
      </c>
      <c r="G163" s="159"/>
      <c r="H163" s="159"/>
      <c r="I163" s="162"/>
      <c r="J163" s="163">
        <f>BK163</f>
        <v>0</v>
      </c>
      <c r="K163" s="159"/>
      <c r="L163" s="164"/>
      <c r="M163" s="165"/>
      <c r="N163" s="166"/>
      <c r="O163" s="166"/>
      <c r="P163" s="167">
        <f>SUM(P164:P167)</f>
        <v>0</v>
      </c>
      <c r="Q163" s="166"/>
      <c r="R163" s="167">
        <f>SUM(R164:R167)</f>
        <v>0</v>
      </c>
      <c r="S163" s="166"/>
      <c r="T163" s="168">
        <f>SUM(T164:T167)</f>
        <v>0</v>
      </c>
      <c r="AR163" s="169" t="s">
        <v>80</v>
      </c>
      <c r="AT163" s="170" t="s">
        <v>71</v>
      </c>
      <c r="AU163" s="170" t="s">
        <v>72</v>
      </c>
      <c r="AY163" s="169" t="s">
        <v>145</v>
      </c>
      <c r="BK163" s="171">
        <f>SUM(BK164:BK167)</f>
        <v>0</v>
      </c>
    </row>
    <row r="164" spans="1:65" s="2" customFormat="1" ht="16.5" customHeight="1">
      <c r="A164" s="35"/>
      <c r="B164" s="36"/>
      <c r="C164" s="174" t="s">
        <v>72</v>
      </c>
      <c r="D164" s="174" t="s">
        <v>148</v>
      </c>
      <c r="E164" s="175" t="s">
        <v>2240</v>
      </c>
      <c r="F164" s="176" t="s">
        <v>2241</v>
      </c>
      <c r="G164" s="177" t="s">
        <v>2209</v>
      </c>
      <c r="H164" s="178">
        <v>4</v>
      </c>
      <c r="I164" s="179"/>
      <c r="J164" s="180">
        <f>ROUND(I164*H164,2)</f>
        <v>0</v>
      </c>
      <c r="K164" s="176" t="s">
        <v>19</v>
      </c>
      <c r="L164" s="40"/>
      <c r="M164" s="181" t="s">
        <v>19</v>
      </c>
      <c r="N164" s="182" t="s">
        <v>43</v>
      </c>
      <c r="O164" s="65"/>
      <c r="P164" s="183">
        <f>O164*H164</f>
        <v>0</v>
      </c>
      <c r="Q164" s="183">
        <v>0</v>
      </c>
      <c r="R164" s="183">
        <f>Q164*H164</f>
        <v>0</v>
      </c>
      <c r="S164" s="183">
        <v>0</v>
      </c>
      <c r="T164" s="18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5" t="s">
        <v>152</v>
      </c>
      <c r="AT164" s="185" t="s">
        <v>148</v>
      </c>
      <c r="AU164" s="185" t="s">
        <v>80</v>
      </c>
      <c r="AY164" s="18" t="s">
        <v>145</v>
      </c>
      <c r="BE164" s="186">
        <f>IF(N164="základní",J164,0)</f>
        <v>0</v>
      </c>
      <c r="BF164" s="186">
        <f>IF(N164="snížená",J164,0)</f>
        <v>0</v>
      </c>
      <c r="BG164" s="186">
        <f>IF(N164="zákl. přenesená",J164,0)</f>
        <v>0</v>
      </c>
      <c r="BH164" s="186">
        <f>IF(N164="sníž. přenesená",J164,0)</f>
        <v>0</v>
      </c>
      <c r="BI164" s="186">
        <f>IF(N164="nulová",J164,0)</f>
        <v>0</v>
      </c>
      <c r="BJ164" s="18" t="s">
        <v>80</v>
      </c>
      <c r="BK164" s="186">
        <f>ROUND(I164*H164,2)</f>
        <v>0</v>
      </c>
      <c r="BL164" s="18" t="s">
        <v>152</v>
      </c>
      <c r="BM164" s="185" t="s">
        <v>965</v>
      </c>
    </row>
    <row r="165" spans="1:65" s="2" customFormat="1" ht="16.5" customHeight="1">
      <c r="A165" s="35"/>
      <c r="B165" s="36"/>
      <c r="C165" s="174" t="s">
        <v>72</v>
      </c>
      <c r="D165" s="174" t="s">
        <v>148</v>
      </c>
      <c r="E165" s="175" t="s">
        <v>2244</v>
      </c>
      <c r="F165" s="176" t="s">
        <v>2245</v>
      </c>
      <c r="G165" s="177" t="s">
        <v>2209</v>
      </c>
      <c r="H165" s="178">
        <v>5</v>
      </c>
      <c r="I165" s="179"/>
      <c r="J165" s="180">
        <f>ROUND(I165*H165,2)</f>
        <v>0</v>
      </c>
      <c r="K165" s="176" t="s">
        <v>19</v>
      </c>
      <c r="L165" s="40"/>
      <c r="M165" s="181" t="s">
        <v>19</v>
      </c>
      <c r="N165" s="182" t="s">
        <v>43</v>
      </c>
      <c r="O165" s="65"/>
      <c r="P165" s="183">
        <f>O165*H165</f>
        <v>0</v>
      </c>
      <c r="Q165" s="183">
        <v>0</v>
      </c>
      <c r="R165" s="183">
        <f>Q165*H165</f>
        <v>0</v>
      </c>
      <c r="S165" s="183">
        <v>0</v>
      </c>
      <c r="T165" s="18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5" t="s">
        <v>152</v>
      </c>
      <c r="AT165" s="185" t="s">
        <v>148</v>
      </c>
      <c r="AU165" s="185" t="s">
        <v>80</v>
      </c>
      <c r="AY165" s="18" t="s">
        <v>145</v>
      </c>
      <c r="BE165" s="186">
        <f>IF(N165="základní",J165,0)</f>
        <v>0</v>
      </c>
      <c r="BF165" s="186">
        <f>IF(N165="snížená",J165,0)</f>
        <v>0</v>
      </c>
      <c r="BG165" s="186">
        <f>IF(N165="zákl. přenesená",J165,0)</f>
        <v>0</v>
      </c>
      <c r="BH165" s="186">
        <f>IF(N165="sníž. přenesená",J165,0)</f>
        <v>0</v>
      </c>
      <c r="BI165" s="186">
        <f>IF(N165="nulová",J165,0)</f>
        <v>0</v>
      </c>
      <c r="BJ165" s="18" t="s">
        <v>80</v>
      </c>
      <c r="BK165" s="186">
        <f>ROUND(I165*H165,2)</f>
        <v>0</v>
      </c>
      <c r="BL165" s="18" t="s">
        <v>152</v>
      </c>
      <c r="BM165" s="185" t="s">
        <v>975</v>
      </c>
    </row>
    <row r="166" spans="1:65" s="2" customFormat="1" ht="16.5" customHeight="1">
      <c r="A166" s="35"/>
      <c r="B166" s="36"/>
      <c r="C166" s="174" t="s">
        <v>72</v>
      </c>
      <c r="D166" s="174" t="s">
        <v>148</v>
      </c>
      <c r="E166" s="175" t="s">
        <v>2305</v>
      </c>
      <c r="F166" s="176" t="s">
        <v>2306</v>
      </c>
      <c r="G166" s="177" t="s">
        <v>2209</v>
      </c>
      <c r="H166" s="178">
        <v>6</v>
      </c>
      <c r="I166" s="179"/>
      <c r="J166" s="180">
        <f>ROUND(I166*H166,2)</f>
        <v>0</v>
      </c>
      <c r="K166" s="176" t="s">
        <v>19</v>
      </c>
      <c r="L166" s="40"/>
      <c r="M166" s="181" t="s">
        <v>19</v>
      </c>
      <c r="N166" s="182" t="s">
        <v>43</v>
      </c>
      <c r="O166" s="65"/>
      <c r="P166" s="183">
        <f>O166*H166</f>
        <v>0</v>
      </c>
      <c r="Q166" s="183">
        <v>0</v>
      </c>
      <c r="R166" s="183">
        <f>Q166*H166</f>
        <v>0</v>
      </c>
      <c r="S166" s="183">
        <v>0</v>
      </c>
      <c r="T166" s="18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5" t="s">
        <v>152</v>
      </c>
      <c r="AT166" s="185" t="s">
        <v>148</v>
      </c>
      <c r="AU166" s="185" t="s">
        <v>80</v>
      </c>
      <c r="AY166" s="18" t="s">
        <v>145</v>
      </c>
      <c r="BE166" s="186">
        <f>IF(N166="základní",J166,0)</f>
        <v>0</v>
      </c>
      <c r="BF166" s="186">
        <f>IF(N166="snížená",J166,0)</f>
        <v>0</v>
      </c>
      <c r="BG166" s="186">
        <f>IF(N166="zákl. přenesená",J166,0)</f>
        <v>0</v>
      </c>
      <c r="BH166" s="186">
        <f>IF(N166="sníž. přenesená",J166,0)</f>
        <v>0</v>
      </c>
      <c r="BI166" s="186">
        <f>IF(N166="nulová",J166,0)</f>
        <v>0</v>
      </c>
      <c r="BJ166" s="18" t="s">
        <v>80</v>
      </c>
      <c r="BK166" s="186">
        <f>ROUND(I166*H166,2)</f>
        <v>0</v>
      </c>
      <c r="BL166" s="18" t="s">
        <v>152</v>
      </c>
      <c r="BM166" s="185" t="s">
        <v>986</v>
      </c>
    </row>
    <row r="167" spans="1:65" s="2" customFormat="1" ht="16.5" customHeight="1">
      <c r="A167" s="35"/>
      <c r="B167" s="36"/>
      <c r="C167" s="174" t="s">
        <v>72</v>
      </c>
      <c r="D167" s="174" t="s">
        <v>148</v>
      </c>
      <c r="E167" s="175" t="s">
        <v>2307</v>
      </c>
      <c r="F167" s="176" t="s">
        <v>2308</v>
      </c>
      <c r="G167" s="177" t="s">
        <v>2209</v>
      </c>
      <c r="H167" s="178">
        <v>5</v>
      </c>
      <c r="I167" s="179"/>
      <c r="J167" s="180">
        <f>ROUND(I167*H167,2)</f>
        <v>0</v>
      </c>
      <c r="K167" s="176" t="s">
        <v>19</v>
      </c>
      <c r="L167" s="40"/>
      <c r="M167" s="181" t="s">
        <v>19</v>
      </c>
      <c r="N167" s="182" t="s">
        <v>43</v>
      </c>
      <c r="O167" s="65"/>
      <c r="P167" s="183">
        <f>O167*H167</f>
        <v>0</v>
      </c>
      <c r="Q167" s="183">
        <v>0</v>
      </c>
      <c r="R167" s="183">
        <f>Q167*H167</f>
        <v>0</v>
      </c>
      <c r="S167" s="183">
        <v>0</v>
      </c>
      <c r="T167" s="18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5" t="s">
        <v>152</v>
      </c>
      <c r="AT167" s="185" t="s">
        <v>148</v>
      </c>
      <c r="AU167" s="185" t="s">
        <v>80</v>
      </c>
      <c r="AY167" s="18" t="s">
        <v>145</v>
      </c>
      <c r="BE167" s="186">
        <f>IF(N167="základní",J167,0)</f>
        <v>0</v>
      </c>
      <c r="BF167" s="186">
        <f>IF(N167="snížená",J167,0)</f>
        <v>0</v>
      </c>
      <c r="BG167" s="186">
        <f>IF(N167="zákl. přenesená",J167,0)</f>
        <v>0</v>
      </c>
      <c r="BH167" s="186">
        <f>IF(N167="sníž. přenesená",J167,0)</f>
        <v>0</v>
      </c>
      <c r="BI167" s="186">
        <f>IF(N167="nulová",J167,0)</f>
        <v>0</v>
      </c>
      <c r="BJ167" s="18" t="s">
        <v>80</v>
      </c>
      <c r="BK167" s="186">
        <f>ROUND(I167*H167,2)</f>
        <v>0</v>
      </c>
      <c r="BL167" s="18" t="s">
        <v>152</v>
      </c>
      <c r="BM167" s="185" t="s">
        <v>999</v>
      </c>
    </row>
    <row r="168" spans="1:65" s="12" customFormat="1" ht="25.9" customHeight="1">
      <c r="B168" s="158"/>
      <c r="C168" s="159"/>
      <c r="D168" s="160" t="s">
        <v>71</v>
      </c>
      <c r="E168" s="161" t="s">
        <v>2309</v>
      </c>
      <c r="F168" s="161" t="s">
        <v>2310</v>
      </c>
      <c r="G168" s="159"/>
      <c r="H168" s="159"/>
      <c r="I168" s="162"/>
      <c r="J168" s="163">
        <f>BK168</f>
        <v>0</v>
      </c>
      <c r="K168" s="159"/>
      <c r="L168" s="164"/>
      <c r="M168" s="165"/>
      <c r="N168" s="166"/>
      <c r="O168" s="166"/>
      <c r="P168" s="167">
        <f>SUM(P169:P174)</f>
        <v>0</v>
      </c>
      <c r="Q168" s="166"/>
      <c r="R168" s="167">
        <f>SUM(R169:R174)</f>
        <v>0</v>
      </c>
      <c r="S168" s="166"/>
      <c r="T168" s="168">
        <f>SUM(T169:T174)</f>
        <v>0</v>
      </c>
      <c r="AR168" s="169" t="s">
        <v>80</v>
      </c>
      <c r="AT168" s="170" t="s">
        <v>71</v>
      </c>
      <c r="AU168" s="170" t="s">
        <v>72</v>
      </c>
      <c r="AY168" s="169" t="s">
        <v>145</v>
      </c>
      <c r="BK168" s="171">
        <f>SUM(BK169:BK174)</f>
        <v>0</v>
      </c>
    </row>
    <row r="169" spans="1:65" s="2" customFormat="1" ht="16.5" customHeight="1">
      <c r="A169" s="35"/>
      <c r="B169" s="36"/>
      <c r="C169" s="174" t="s">
        <v>72</v>
      </c>
      <c r="D169" s="174" t="s">
        <v>148</v>
      </c>
      <c r="E169" s="175" t="s">
        <v>2311</v>
      </c>
      <c r="F169" s="176" t="s">
        <v>2312</v>
      </c>
      <c r="G169" s="177" t="s">
        <v>949</v>
      </c>
      <c r="H169" s="178">
        <v>3</v>
      </c>
      <c r="I169" s="179"/>
      <c r="J169" s="180">
        <f>ROUND(I169*H169,2)</f>
        <v>0</v>
      </c>
      <c r="K169" s="176" t="s">
        <v>19</v>
      </c>
      <c r="L169" s="40"/>
      <c r="M169" s="181" t="s">
        <v>19</v>
      </c>
      <c r="N169" s="182" t="s">
        <v>43</v>
      </c>
      <c r="O169" s="65"/>
      <c r="P169" s="183">
        <f>O169*H169</f>
        <v>0</v>
      </c>
      <c r="Q169" s="183">
        <v>0</v>
      </c>
      <c r="R169" s="183">
        <f>Q169*H169</f>
        <v>0</v>
      </c>
      <c r="S169" s="183">
        <v>0</v>
      </c>
      <c r="T169" s="18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5" t="s">
        <v>152</v>
      </c>
      <c r="AT169" s="185" t="s">
        <v>148</v>
      </c>
      <c r="AU169" s="185" t="s">
        <v>80</v>
      </c>
      <c r="AY169" s="18" t="s">
        <v>145</v>
      </c>
      <c r="BE169" s="186">
        <f>IF(N169="základní",J169,0)</f>
        <v>0</v>
      </c>
      <c r="BF169" s="186">
        <f>IF(N169="snížená",J169,0)</f>
        <v>0</v>
      </c>
      <c r="BG169" s="186">
        <f>IF(N169="zákl. přenesená",J169,0)</f>
        <v>0</v>
      </c>
      <c r="BH169" s="186">
        <f>IF(N169="sníž. přenesená",J169,0)</f>
        <v>0</v>
      </c>
      <c r="BI169" s="186">
        <f>IF(N169="nulová",J169,0)</f>
        <v>0</v>
      </c>
      <c r="BJ169" s="18" t="s">
        <v>80</v>
      </c>
      <c r="BK169" s="186">
        <f>ROUND(I169*H169,2)</f>
        <v>0</v>
      </c>
      <c r="BL169" s="18" t="s">
        <v>152</v>
      </c>
      <c r="BM169" s="185" t="s">
        <v>1010</v>
      </c>
    </row>
    <row r="170" spans="1:65" s="2" customFormat="1" ht="19.5">
      <c r="A170" s="35"/>
      <c r="B170" s="36"/>
      <c r="C170" s="37"/>
      <c r="D170" s="194" t="s">
        <v>1682</v>
      </c>
      <c r="E170" s="37"/>
      <c r="F170" s="244" t="s">
        <v>2313</v>
      </c>
      <c r="G170" s="37"/>
      <c r="H170" s="37"/>
      <c r="I170" s="189"/>
      <c r="J170" s="37"/>
      <c r="K170" s="37"/>
      <c r="L170" s="40"/>
      <c r="M170" s="190"/>
      <c r="N170" s="191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1682</v>
      </c>
      <c r="AU170" s="18" t="s">
        <v>80</v>
      </c>
    </row>
    <row r="171" spans="1:65" s="2" customFormat="1" ht="16.5" customHeight="1">
      <c r="A171" s="35"/>
      <c r="B171" s="36"/>
      <c r="C171" s="174" t="s">
        <v>72</v>
      </c>
      <c r="D171" s="174" t="s">
        <v>148</v>
      </c>
      <c r="E171" s="175" t="s">
        <v>2314</v>
      </c>
      <c r="F171" s="176" t="s">
        <v>2315</v>
      </c>
      <c r="G171" s="177" t="s">
        <v>949</v>
      </c>
      <c r="H171" s="178">
        <v>3</v>
      </c>
      <c r="I171" s="179"/>
      <c r="J171" s="180">
        <f>ROUND(I171*H171,2)</f>
        <v>0</v>
      </c>
      <c r="K171" s="176" t="s">
        <v>19</v>
      </c>
      <c r="L171" s="40"/>
      <c r="M171" s="181" t="s">
        <v>19</v>
      </c>
      <c r="N171" s="182" t="s">
        <v>43</v>
      </c>
      <c r="O171" s="65"/>
      <c r="P171" s="183">
        <f>O171*H171</f>
        <v>0</v>
      </c>
      <c r="Q171" s="183">
        <v>0</v>
      </c>
      <c r="R171" s="183">
        <f>Q171*H171</f>
        <v>0</v>
      </c>
      <c r="S171" s="183">
        <v>0</v>
      </c>
      <c r="T171" s="18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5" t="s">
        <v>152</v>
      </c>
      <c r="AT171" s="185" t="s">
        <v>148</v>
      </c>
      <c r="AU171" s="185" t="s">
        <v>80</v>
      </c>
      <c r="AY171" s="18" t="s">
        <v>145</v>
      </c>
      <c r="BE171" s="186">
        <f>IF(N171="základní",J171,0)</f>
        <v>0</v>
      </c>
      <c r="BF171" s="186">
        <f>IF(N171="snížená",J171,0)</f>
        <v>0</v>
      </c>
      <c r="BG171" s="186">
        <f>IF(N171="zákl. přenesená",J171,0)</f>
        <v>0</v>
      </c>
      <c r="BH171" s="186">
        <f>IF(N171="sníž. přenesená",J171,0)</f>
        <v>0</v>
      </c>
      <c r="BI171" s="186">
        <f>IF(N171="nulová",J171,0)</f>
        <v>0</v>
      </c>
      <c r="BJ171" s="18" t="s">
        <v>80</v>
      </c>
      <c r="BK171" s="186">
        <f>ROUND(I171*H171,2)</f>
        <v>0</v>
      </c>
      <c r="BL171" s="18" t="s">
        <v>152</v>
      </c>
      <c r="BM171" s="185" t="s">
        <v>1021</v>
      </c>
    </row>
    <row r="172" spans="1:65" s="2" customFormat="1" ht="19.5">
      <c r="A172" s="35"/>
      <c r="B172" s="36"/>
      <c r="C172" s="37"/>
      <c r="D172" s="194" t="s">
        <v>1682</v>
      </c>
      <c r="E172" s="37"/>
      <c r="F172" s="244" t="s">
        <v>2316</v>
      </c>
      <c r="G172" s="37"/>
      <c r="H172" s="37"/>
      <c r="I172" s="189"/>
      <c r="J172" s="37"/>
      <c r="K172" s="37"/>
      <c r="L172" s="40"/>
      <c r="M172" s="190"/>
      <c r="N172" s="191"/>
      <c r="O172" s="65"/>
      <c r="P172" s="65"/>
      <c r="Q172" s="65"/>
      <c r="R172" s="65"/>
      <c r="S172" s="65"/>
      <c r="T172" s="66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1682</v>
      </c>
      <c r="AU172" s="18" t="s">
        <v>80</v>
      </c>
    </row>
    <row r="173" spans="1:65" s="2" customFormat="1" ht="16.5" customHeight="1">
      <c r="A173" s="35"/>
      <c r="B173" s="36"/>
      <c r="C173" s="174" t="s">
        <v>72</v>
      </c>
      <c r="D173" s="174" t="s">
        <v>148</v>
      </c>
      <c r="E173" s="175" t="s">
        <v>2317</v>
      </c>
      <c r="F173" s="176" t="s">
        <v>2318</v>
      </c>
      <c r="G173" s="177" t="s">
        <v>2209</v>
      </c>
      <c r="H173" s="178">
        <v>35</v>
      </c>
      <c r="I173" s="179"/>
      <c r="J173" s="180">
        <f>ROUND(I173*H173,2)</f>
        <v>0</v>
      </c>
      <c r="K173" s="176" t="s">
        <v>19</v>
      </c>
      <c r="L173" s="40"/>
      <c r="M173" s="181" t="s">
        <v>19</v>
      </c>
      <c r="N173" s="182" t="s">
        <v>43</v>
      </c>
      <c r="O173" s="65"/>
      <c r="P173" s="183">
        <f>O173*H173</f>
        <v>0</v>
      </c>
      <c r="Q173" s="183">
        <v>0</v>
      </c>
      <c r="R173" s="183">
        <f>Q173*H173</f>
        <v>0</v>
      </c>
      <c r="S173" s="183">
        <v>0</v>
      </c>
      <c r="T173" s="18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5" t="s">
        <v>152</v>
      </c>
      <c r="AT173" s="185" t="s">
        <v>148</v>
      </c>
      <c r="AU173" s="185" t="s">
        <v>80</v>
      </c>
      <c r="AY173" s="18" t="s">
        <v>145</v>
      </c>
      <c r="BE173" s="186">
        <f>IF(N173="základní",J173,0)</f>
        <v>0</v>
      </c>
      <c r="BF173" s="186">
        <f>IF(N173="snížená",J173,0)</f>
        <v>0</v>
      </c>
      <c r="BG173" s="186">
        <f>IF(N173="zákl. přenesená",J173,0)</f>
        <v>0</v>
      </c>
      <c r="BH173" s="186">
        <f>IF(N173="sníž. přenesená",J173,0)</f>
        <v>0</v>
      </c>
      <c r="BI173" s="186">
        <f>IF(N173="nulová",J173,0)</f>
        <v>0</v>
      </c>
      <c r="BJ173" s="18" t="s">
        <v>80</v>
      </c>
      <c r="BK173" s="186">
        <f>ROUND(I173*H173,2)</f>
        <v>0</v>
      </c>
      <c r="BL173" s="18" t="s">
        <v>152</v>
      </c>
      <c r="BM173" s="185" t="s">
        <v>1033</v>
      </c>
    </row>
    <row r="174" spans="1:65" s="2" customFormat="1" ht="16.5" customHeight="1">
      <c r="A174" s="35"/>
      <c r="B174" s="36"/>
      <c r="C174" s="174" t="s">
        <v>72</v>
      </c>
      <c r="D174" s="174" t="s">
        <v>148</v>
      </c>
      <c r="E174" s="175" t="s">
        <v>2319</v>
      </c>
      <c r="F174" s="176" t="s">
        <v>2211</v>
      </c>
      <c r="G174" s="177" t="s">
        <v>151</v>
      </c>
      <c r="H174" s="178">
        <v>3</v>
      </c>
      <c r="I174" s="179"/>
      <c r="J174" s="180">
        <f>ROUND(I174*H174,2)</f>
        <v>0</v>
      </c>
      <c r="K174" s="176" t="s">
        <v>19</v>
      </c>
      <c r="L174" s="40"/>
      <c r="M174" s="181" t="s">
        <v>19</v>
      </c>
      <c r="N174" s="182" t="s">
        <v>43</v>
      </c>
      <c r="O174" s="65"/>
      <c r="P174" s="183">
        <f>O174*H174</f>
        <v>0</v>
      </c>
      <c r="Q174" s="183">
        <v>0</v>
      </c>
      <c r="R174" s="183">
        <f>Q174*H174</f>
        <v>0</v>
      </c>
      <c r="S174" s="183">
        <v>0</v>
      </c>
      <c r="T174" s="18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5" t="s">
        <v>152</v>
      </c>
      <c r="AT174" s="185" t="s">
        <v>148</v>
      </c>
      <c r="AU174" s="185" t="s">
        <v>80</v>
      </c>
      <c r="AY174" s="18" t="s">
        <v>145</v>
      </c>
      <c r="BE174" s="186">
        <f>IF(N174="základní",J174,0)</f>
        <v>0</v>
      </c>
      <c r="BF174" s="186">
        <f>IF(N174="snížená",J174,0)</f>
        <v>0</v>
      </c>
      <c r="BG174" s="186">
        <f>IF(N174="zákl. přenesená",J174,0)</f>
        <v>0</v>
      </c>
      <c r="BH174" s="186">
        <f>IF(N174="sníž. přenesená",J174,0)</f>
        <v>0</v>
      </c>
      <c r="BI174" s="186">
        <f>IF(N174="nulová",J174,0)</f>
        <v>0</v>
      </c>
      <c r="BJ174" s="18" t="s">
        <v>80</v>
      </c>
      <c r="BK174" s="186">
        <f>ROUND(I174*H174,2)</f>
        <v>0</v>
      </c>
      <c r="BL174" s="18" t="s">
        <v>152</v>
      </c>
      <c r="BM174" s="185" t="s">
        <v>1043</v>
      </c>
    </row>
    <row r="175" spans="1:65" s="12" customFormat="1" ht="25.9" customHeight="1">
      <c r="B175" s="158"/>
      <c r="C175" s="159"/>
      <c r="D175" s="160" t="s">
        <v>71</v>
      </c>
      <c r="E175" s="161" t="s">
        <v>2320</v>
      </c>
      <c r="F175" s="161" t="s">
        <v>2321</v>
      </c>
      <c r="G175" s="159"/>
      <c r="H175" s="159"/>
      <c r="I175" s="162"/>
      <c r="J175" s="163">
        <f>BK175</f>
        <v>0</v>
      </c>
      <c r="K175" s="159"/>
      <c r="L175" s="164"/>
      <c r="M175" s="165"/>
      <c r="N175" s="166"/>
      <c r="O175" s="166"/>
      <c r="P175" s="167">
        <f>SUM(P176:P181)</f>
        <v>0</v>
      </c>
      <c r="Q175" s="166"/>
      <c r="R175" s="167">
        <f>SUM(R176:R181)</f>
        <v>0</v>
      </c>
      <c r="S175" s="166"/>
      <c r="T175" s="168">
        <f>SUM(T176:T181)</f>
        <v>0</v>
      </c>
      <c r="AR175" s="169" t="s">
        <v>80</v>
      </c>
      <c r="AT175" s="170" t="s">
        <v>71</v>
      </c>
      <c r="AU175" s="170" t="s">
        <v>72</v>
      </c>
      <c r="AY175" s="169" t="s">
        <v>145</v>
      </c>
      <c r="BK175" s="171">
        <f>SUM(BK176:BK181)</f>
        <v>0</v>
      </c>
    </row>
    <row r="176" spans="1:65" s="2" customFormat="1" ht="16.5" customHeight="1">
      <c r="A176" s="35"/>
      <c r="B176" s="36"/>
      <c r="C176" s="174" t="s">
        <v>72</v>
      </c>
      <c r="D176" s="174" t="s">
        <v>148</v>
      </c>
      <c r="E176" s="175" t="s">
        <v>2322</v>
      </c>
      <c r="F176" s="176" t="s">
        <v>2323</v>
      </c>
      <c r="G176" s="177" t="s">
        <v>949</v>
      </c>
      <c r="H176" s="178">
        <v>4</v>
      </c>
      <c r="I176" s="179"/>
      <c r="J176" s="180">
        <f>ROUND(I176*H176,2)</f>
        <v>0</v>
      </c>
      <c r="K176" s="176" t="s">
        <v>19</v>
      </c>
      <c r="L176" s="40"/>
      <c r="M176" s="181" t="s">
        <v>19</v>
      </c>
      <c r="N176" s="182" t="s">
        <v>43</v>
      </c>
      <c r="O176" s="65"/>
      <c r="P176" s="183">
        <f>O176*H176</f>
        <v>0</v>
      </c>
      <c r="Q176" s="183">
        <v>0</v>
      </c>
      <c r="R176" s="183">
        <f>Q176*H176</f>
        <v>0</v>
      </c>
      <c r="S176" s="183">
        <v>0</v>
      </c>
      <c r="T176" s="18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5" t="s">
        <v>152</v>
      </c>
      <c r="AT176" s="185" t="s">
        <v>148</v>
      </c>
      <c r="AU176" s="185" t="s">
        <v>80</v>
      </c>
      <c r="AY176" s="18" t="s">
        <v>145</v>
      </c>
      <c r="BE176" s="186">
        <f>IF(N176="základní",J176,0)</f>
        <v>0</v>
      </c>
      <c r="BF176" s="186">
        <f>IF(N176="snížená",J176,0)</f>
        <v>0</v>
      </c>
      <c r="BG176" s="186">
        <f>IF(N176="zákl. přenesená",J176,0)</f>
        <v>0</v>
      </c>
      <c r="BH176" s="186">
        <f>IF(N176="sníž. přenesená",J176,0)</f>
        <v>0</v>
      </c>
      <c r="BI176" s="186">
        <f>IF(N176="nulová",J176,0)</f>
        <v>0</v>
      </c>
      <c r="BJ176" s="18" t="s">
        <v>80</v>
      </c>
      <c r="BK176" s="186">
        <f>ROUND(I176*H176,2)</f>
        <v>0</v>
      </c>
      <c r="BL176" s="18" t="s">
        <v>152</v>
      </c>
      <c r="BM176" s="185" t="s">
        <v>1063</v>
      </c>
    </row>
    <row r="177" spans="1:65" s="2" customFormat="1" ht="19.5">
      <c r="A177" s="35"/>
      <c r="B177" s="36"/>
      <c r="C177" s="37"/>
      <c r="D177" s="194" t="s">
        <v>1682</v>
      </c>
      <c r="E177" s="37"/>
      <c r="F177" s="244" t="s">
        <v>2324</v>
      </c>
      <c r="G177" s="37"/>
      <c r="H177" s="37"/>
      <c r="I177" s="189"/>
      <c r="J177" s="37"/>
      <c r="K177" s="37"/>
      <c r="L177" s="40"/>
      <c r="M177" s="190"/>
      <c r="N177" s="191"/>
      <c r="O177" s="65"/>
      <c r="P177" s="65"/>
      <c r="Q177" s="65"/>
      <c r="R177" s="65"/>
      <c r="S177" s="65"/>
      <c r="T177" s="66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1682</v>
      </c>
      <c r="AU177" s="18" t="s">
        <v>80</v>
      </c>
    </row>
    <row r="178" spans="1:65" s="2" customFormat="1" ht="16.5" customHeight="1">
      <c r="A178" s="35"/>
      <c r="B178" s="36"/>
      <c r="C178" s="174" t="s">
        <v>72</v>
      </c>
      <c r="D178" s="174" t="s">
        <v>148</v>
      </c>
      <c r="E178" s="175" t="s">
        <v>2325</v>
      </c>
      <c r="F178" s="176" t="s">
        <v>2326</v>
      </c>
      <c r="G178" s="177" t="s">
        <v>949</v>
      </c>
      <c r="H178" s="178">
        <v>4</v>
      </c>
      <c r="I178" s="179"/>
      <c r="J178" s="180">
        <f>ROUND(I178*H178,2)</f>
        <v>0</v>
      </c>
      <c r="K178" s="176" t="s">
        <v>19</v>
      </c>
      <c r="L178" s="40"/>
      <c r="M178" s="181" t="s">
        <v>19</v>
      </c>
      <c r="N178" s="182" t="s">
        <v>43</v>
      </c>
      <c r="O178" s="65"/>
      <c r="P178" s="183">
        <f>O178*H178</f>
        <v>0</v>
      </c>
      <c r="Q178" s="183">
        <v>0</v>
      </c>
      <c r="R178" s="183">
        <f>Q178*H178</f>
        <v>0</v>
      </c>
      <c r="S178" s="183">
        <v>0</v>
      </c>
      <c r="T178" s="18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5" t="s">
        <v>152</v>
      </c>
      <c r="AT178" s="185" t="s">
        <v>148</v>
      </c>
      <c r="AU178" s="185" t="s">
        <v>80</v>
      </c>
      <c r="AY178" s="18" t="s">
        <v>145</v>
      </c>
      <c r="BE178" s="186">
        <f>IF(N178="základní",J178,0)</f>
        <v>0</v>
      </c>
      <c r="BF178" s="186">
        <f>IF(N178="snížená",J178,0)</f>
        <v>0</v>
      </c>
      <c r="BG178" s="186">
        <f>IF(N178="zákl. přenesená",J178,0)</f>
        <v>0</v>
      </c>
      <c r="BH178" s="186">
        <f>IF(N178="sníž. přenesená",J178,0)</f>
        <v>0</v>
      </c>
      <c r="BI178" s="186">
        <f>IF(N178="nulová",J178,0)</f>
        <v>0</v>
      </c>
      <c r="BJ178" s="18" t="s">
        <v>80</v>
      </c>
      <c r="BK178" s="186">
        <f>ROUND(I178*H178,2)</f>
        <v>0</v>
      </c>
      <c r="BL178" s="18" t="s">
        <v>152</v>
      </c>
      <c r="BM178" s="185" t="s">
        <v>1073</v>
      </c>
    </row>
    <row r="179" spans="1:65" s="2" customFormat="1" ht="19.5">
      <c r="A179" s="35"/>
      <c r="B179" s="36"/>
      <c r="C179" s="37"/>
      <c r="D179" s="194" t="s">
        <v>1682</v>
      </c>
      <c r="E179" s="37"/>
      <c r="F179" s="244" t="s">
        <v>2327</v>
      </c>
      <c r="G179" s="37"/>
      <c r="H179" s="37"/>
      <c r="I179" s="189"/>
      <c r="J179" s="37"/>
      <c r="K179" s="37"/>
      <c r="L179" s="40"/>
      <c r="M179" s="190"/>
      <c r="N179" s="191"/>
      <c r="O179" s="65"/>
      <c r="P179" s="65"/>
      <c r="Q179" s="65"/>
      <c r="R179" s="65"/>
      <c r="S179" s="65"/>
      <c r="T179" s="66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1682</v>
      </c>
      <c r="AU179" s="18" t="s">
        <v>80</v>
      </c>
    </row>
    <row r="180" spans="1:65" s="2" customFormat="1" ht="16.5" customHeight="1">
      <c r="A180" s="35"/>
      <c r="B180" s="36"/>
      <c r="C180" s="174" t="s">
        <v>72</v>
      </c>
      <c r="D180" s="174" t="s">
        <v>148</v>
      </c>
      <c r="E180" s="175" t="s">
        <v>2207</v>
      </c>
      <c r="F180" s="176" t="s">
        <v>2208</v>
      </c>
      <c r="G180" s="177" t="s">
        <v>2209</v>
      </c>
      <c r="H180" s="178">
        <v>30</v>
      </c>
      <c r="I180" s="179"/>
      <c r="J180" s="180">
        <f>ROUND(I180*H180,2)</f>
        <v>0</v>
      </c>
      <c r="K180" s="176" t="s">
        <v>19</v>
      </c>
      <c r="L180" s="40"/>
      <c r="M180" s="181" t="s">
        <v>19</v>
      </c>
      <c r="N180" s="182" t="s">
        <v>43</v>
      </c>
      <c r="O180" s="65"/>
      <c r="P180" s="183">
        <f>O180*H180</f>
        <v>0</v>
      </c>
      <c r="Q180" s="183">
        <v>0</v>
      </c>
      <c r="R180" s="183">
        <f>Q180*H180</f>
        <v>0</v>
      </c>
      <c r="S180" s="183">
        <v>0</v>
      </c>
      <c r="T180" s="18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5" t="s">
        <v>152</v>
      </c>
      <c r="AT180" s="185" t="s">
        <v>148</v>
      </c>
      <c r="AU180" s="185" t="s">
        <v>80</v>
      </c>
      <c r="AY180" s="18" t="s">
        <v>145</v>
      </c>
      <c r="BE180" s="186">
        <f>IF(N180="základní",J180,0)</f>
        <v>0</v>
      </c>
      <c r="BF180" s="186">
        <f>IF(N180="snížená",J180,0)</f>
        <v>0</v>
      </c>
      <c r="BG180" s="186">
        <f>IF(N180="zákl. přenesená",J180,0)</f>
        <v>0</v>
      </c>
      <c r="BH180" s="186">
        <f>IF(N180="sníž. přenesená",J180,0)</f>
        <v>0</v>
      </c>
      <c r="BI180" s="186">
        <f>IF(N180="nulová",J180,0)</f>
        <v>0</v>
      </c>
      <c r="BJ180" s="18" t="s">
        <v>80</v>
      </c>
      <c r="BK180" s="186">
        <f>ROUND(I180*H180,2)</f>
        <v>0</v>
      </c>
      <c r="BL180" s="18" t="s">
        <v>152</v>
      </c>
      <c r="BM180" s="185" t="s">
        <v>1084</v>
      </c>
    </row>
    <row r="181" spans="1:65" s="2" customFormat="1" ht="16.5" customHeight="1">
      <c r="A181" s="35"/>
      <c r="B181" s="36"/>
      <c r="C181" s="174" t="s">
        <v>72</v>
      </c>
      <c r="D181" s="174" t="s">
        <v>148</v>
      </c>
      <c r="E181" s="175" t="s">
        <v>2210</v>
      </c>
      <c r="F181" s="176" t="s">
        <v>2211</v>
      </c>
      <c r="G181" s="177" t="s">
        <v>151</v>
      </c>
      <c r="H181" s="178">
        <v>4</v>
      </c>
      <c r="I181" s="179"/>
      <c r="J181" s="180">
        <f>ROUND(I181*H181,2)</f>
        <v>0</v>
      </c>
      <c r="K181" s="176" t="s">
        <v>19</v>
      </c>
      <c r="L181" s="40"/>
      <c r="M181" s="181" t="s">
        <v>19</v>
      </c>
      <c r="N181" s="182" t="s">
        <v>43</v>
      </c>
      <c r="O181" s="65"/>
      <c r="P181" s="183">
        <f>O181*H181</f>
        <v>0</v>
      </c>
      <c r="Q181" s="183">
        <v>0</v>
      </c>
      <c r="R181" s="183">
        <f>Q181*H181</f>
        <v>0</v>
      </c>
      <c r="S181" s="183">
        <v>0</v>
      </c>
      <c r="T181" s="18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5" t="s">
        <v>152</v>
      </c>
      <c r="AT181" s="185" t="s">
        <v>148</v>
      </c>
      <c r="AU181" s="185" t="s">
        <v>80</v>
      </c>
      <c r="AY181" s="18" t="s">
        <v>145</v>
      </c>
      <c r="BE181" s="186">
        <f>IF(N181="základní",J181,0)</f>
        <v>0</v>
      </c>
      <c r="BF181" s="186">
        <f>IF(N181="snížená",J181,0)</f>
        <v>0</v>
      </c>
      <c r="BG181" s="186">
        <f>IF(N181="zákl. přenesená",J181,0)</f>
        <v>0</v>
      </c>
      <c r="BH181" s="186">
        <f>IF(N181="sníž. přenesená",J181,0)</f>
        <v>0</v>
      </c>
      <c r="BI181" s="186">
        <f>IF(N181="nulová",J181,0)</f>
        <v>0</v>
      </c>
      <c r="BJ181" s="18" t="s">
        <v>80</v>
      </c>
      <c r="BK181" s="186">
        <f>ROUND(I181*H181,2)</f>
        <v>0</v>
      </c>
      <c r="BL181" s="18" t="s">
        <v>152</v>
      </c>
      <c r="BM181" s="185" t="s">
        <v>1096</v>
      </c>
    </row>
    <row r="182" spans="1:65" s="12" customFormat="1" ht="25.9" customHeight="1">
      <c r="B182" s="158"/>
      <c r="C182" s="159"/>
      <c r="D182" s="160" t="s">
        <v>71</v>
      </c>
      <c r="E182" s="161" t="s">
        <v>969</v>
      </c>
      <c r="F182" s="161" t="s">
        <v>2328</v>
      </c>
      <c r="G182" s="159"/>
      <c r="H182" s="159"/>
      <c r="I182" s="162"/>
      <c r="J182" s="163">
        <f>BK182</f>
        <v>0</v>
      </c>
      <c r="K182" s="159"/>
      <c r="L182" s="164"/>
      <c r="M182" s="165"/>
      <c r="N182" s="166"/>
      <c r="O182" s="166"/>
      <c r="P182" s="167">
        <f>SUM(P183:P184)</f>
        <v>0</v>
      </c>
      <c r="Q182" s="166"/>
      <c r="R182" s="167">
        <f>SUM(R183:R184)</f>
        <v>0</v>
      </c>
      <c r="S182" s="166"/>
      <c r="T182" s="168">
        <f>SUM(T183:T184)</f>
        <v>0</v>
      </c>
      <c r="AR182" s="169" t="s">
        <v>80</v>
      </c>
      <c r="AT182" s="170" t="s">
        <v>71</v>
      </c>
      <c r="AU182" s="170" t="s">
        <v>72</v>
      </c>
      <c r="AY182" s="169" t="s">
        <v>145</v>
      </c>
      <c r="BK182" s="171">
        <f>SUM(BK183:BK184)</f>
        <v>0</v>
      </c>
    </row>
    <row r="183" spans="1:65" s="2" customFormat="1" ht="33" customHeight="1">
      <c r="A183" s="35"/>
      <c r="B183" s="36"/>
      <c r="C183" s="174" t="s">
        <v>72</v>
      </c>
      <c r="D183" s="174" t="s">
        <v>148</v>
      </c>
      <c r="E183" s="175" t="s">
        <v>2329</v>
      </c>
      <c r="F183" s="176" t="s">
        <v>2330</v>
      </c>
      <c r="G183" s="177" t="s">
        <v>151</v>
      </c>
      <c r="H183" s="178">
        <v>1</v>
      </c>
      <c r="I183" s="179"/>
      <c r="J183" s="180">
        <f>ROUND(I183*H183,2)</f>
        <v>0</v>
      </c>
      <c r="K183" s="176" t="s">
        <v>19</v>
      </c>
      <c r="L183" s="40"/>
      <c r="M183" s="181" t="s">
        <v>19</v>
      </c>
      <c r="N183" s="182" t="s">
        <v>43</v>
      </c>
      <c r="O183" s="65"/>
      <c r="P183" s="183">
        <f>O183*H183</f>
        <v>0</v>
      </c>
      <c r="Q183" s="183">
        <v>0</v>
      </c>
      <c r="R183" s="183">
        <f>Q183*H183</f>
        <v>0</v>
      </c>
      <c r="S183" s="183">
        <v>0</v>
      </c>
      <c r="T183" s="18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5" t="s">
        <v>152</v>
      </c>
      <c r="AT183" s="185" t="s">
        <v>148</v>
      </c>
      <c r="AU183" s="185" t="s">
        <v>80</v>
      </c>
      <c r="AY183" s="18" t="s">
        <v>145</v>
      </c>
      <c r="BE183" s="186">
        <f>IF(N183="základní",J183,0)</f>
        <v>0</v>
      </c>
      <c r="BF183" s="186">
        <f>IF(N183="snížená",J183,0)</f>
        <v>0</v>
      </c>
      <c r="BG183" s="186">
        <f>IF(N183="zákl. přenesená",J183,0)</f>
        <v>0</v>
      </c>
      <c r="BH183" s="186">
        <f>IF(N183="sníž. přenesená",J183,0)</f>
        <v>0</v>
      </c>
      <c r="BI183" s="186">
        <f>IF(N183="nulová",J183,0)</f>
        <v>0</v>
      </c>
      <c r="BJ183" s="18" t="s">
        <v>80</v>
      </c>
      <c r="BK183" s="186">
        <f>ROUND(I183*H183,2)</f>
        <v>0</v>
      </c>
      <c r="BL183" s="18" t="s">
        <v>152</v>
      </c>
      <c r="BM183" s="185" t="s">
        <v>1108</v>
      </c>
    </row>
    <row r="184" spans="1:65" s="2" customFormat="1" ht="16.5" customHeight="1">
      <c r="A184" s="35"/>
      <c r="B184" s="36"/>
      <c r="C184" s="174" t="s">
        <v>72</v>
      </c>
      <c r="D184" s="174" t="s">
        <v>148</v>
      </c>
      <c r="E184" s="175" t="s">
        <v>2331</v>
      </c>
      <c r="F184" s="176" t="s">
        <v>2332</v>
      </c>
      <c r="G184" s="177" t="s">
        <v>151</v>
      </c>
      <c r="H184" s="178">
        <v>1</v>
      </c>
      <c r="I184" s="179"/>
      <c r="J184" s="180">
        <f>ROUND(I184*H184,2)</f>
        <v>0</v>
      </c>
      <c r="K184" s="176" t="s">
        <v>19</v>
      </c>
      <c r="L184" s="40"/>
      <c r="M184" s="181" t="s">
        <v>19</v>
      </c>
      <c r="N184" s="182" t="s">
        <v>43</v>
      </c>
      <c r="O184" s="65"/>
      <c r="P184" s="183">
        <f>O184*H184</f>
        <v>0</v>
      </c>
      <c r="Q184" s="183">
        <v>0</v>
      </c>
      <c r="R184" s="183">
        <f>Q184*H184</f>
        <v>0</v>
      </c>
      <c r="S184" s="183">
        <v>0</v>
      </c>
      <c r="T184" s="18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5" t="s">
        <v>152</v>
      </c>
      <c r="AT184" s="185" t="s">
        <v>148</v>
      </c>
      <c r="AU184" s="185" t="s">
        <v>80</v>
      </c>
      <c r="AY184" s="18" t="s">
        <v>145</v>
      </c>
      <c r="BE184" s="186">
        <f>IF(N184="základní",J184,0)</f>
        <v>0</v>
      </c>
      <c r="BF184" s="186">
        <f>IF(N184="snížená",J184,0)</f>
        <v>0</v>
      </c>
      <c r="BG184" s="186">
        <f>IF(N184="zákl. přenesená",J184,0)</f>
        <v>0</v>
      </c>
      <c r="BH184" s="186">
        <f>IF(N184="sníž. přenesená",J184,0)</f>
        <v>0</v>
      </c>
      <c r="BI184" s="186">
        <f>IF(N184="nulová",J184,0)</f>
        <v>0</v>
      </c>
      <c r="BJ184" s="18" t="s">
        <v>80</v>
      </c>
      <c r="BK184" s="186">
        <f>ROUND(I184*H184,2)</f>
        <v>0</v>
      </c>
      <c r="BL184" s="18" t="s">
        <v>152</v>
      </c>
      <c r="BM184" s="185" t="s">
        <v>1141</v>
      </c>
    </row>
    <row r="185" spans="1:65" s="12" customFormat="1" ht="25.9" customHeight="1">
      <c r="B185" s="158"/>
      <c r="C185" s="159"/>
      <c r="D185" s="160" t="s">
        <v>71</v>
      </c>
      <c r="E185" s="161" t="s">
        <v>974</v>
      </c>
      <c r="F185" s="161" t="s">
        <v>2333</v>
      </c>
      <c r="G185" s="159"/>
      <c r="H185" s="159"/>
      <c r="I185" s="162"/>
      <c r="J185" s="163">
        <f>BK185</f>
        <v>0</v>
      </c>
      <c r="K185" s="159"/>
      <c r="L185" s="164"/>
      <c r="M185" s="165"/>
      <c r="N185" s="166"/>
      <c r="O185" s="166"/>
      <c r="P185" s="167">
        <f>SUM(P186:P187)</f>
        <v>0</v>
      </c>
      <c r="Q185" s="166"/>
      <c r="R185" s="167">
        <f>SUM(R186:R187)</f>
        <v>0</v>
      </c>
      <c r="S185" s="166"/>
      <c r="T185" s="168">
        <f>SUM(T186:T187)</f>
        <v>0</v>
      </c>
      <c r="AR185" s="169" t="s">
        <v>80</v>
      </c>
      <c r="AT185" s="170" t="s">
        <v>71</v>
      </c>
      <c r="AU185" s="170" t="s">
        <v>72</v>
      </c>
      <c r="AY185" s="169" t="s">
        <v>145</v>
      </c>
      <c r="BK185" s="171">
        <f>SUM(BK186:BK187)</f>
        <v>0</v>
      </c>
    </row>
    <row r="186" spans="1:65" s="2" customFormat="1" ht="16.5" customHeight="1">
      <c r="A186" s="35"/>
      <c r="B186" s="36"/>
      <c r="C186" s="174" t="s">
        <v>80</v>
      </c>
      <c r="D186" s="174" t="s">
        <v>148</v>
      </c>
      <c r="E186" s="175" t="s">
        <v>2334</v>
      </c>
      <c r="F186" s="176" t="s">
        <v>2335</v>
      </c>
      <c r="G186" s="177" t="s">
        <v>151</v>
      </c>
      <c r="H186" s="178">
        <v>1</v>
      </c>
      <c r="I186" s="179"/>
      <c r="J186" s="180">
        <f>ROUND(I186*H186,2)</f>
        <v>0</v>
      </c>
      <c r="K186" s="176" t="s">
        <v>19</v>
      </c>
      <c r="L186" s="40"/>
      <c r="M186" s="181" t="s">
        <v>19</v>
      </c>
      <c r="N186" s="182" t="s">
        <v>43</v>
      </c>
      <c r="O186" s="65"/>
      <c r="P186" s="183">
        <f>O186*H186</f>
        <v>0</v>
      </c>
      <c r="Q186" s="183">
        <v>0</v>
      </c>
      <c r="R186" s="183">
        <f>Q186*H186</f>
        <v>0</v>
      </c>
      <c r="S186" s="183">
        <v>0</v>
      </c>
      <c r="T186" s="18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5" t="s">
        <v>152</v>
      </c>
      <c r="AT186" s="185" t="s">
        <v>148</v>
      </c>
      <c r="AU186" s="185" t="s">
        <v>80</v>
      </c>
      <c r="AY186" s="18" t="s">
        <v>145</v>
      </c>
      <c r="BE186" s="186">
        <f>IF(N186="základní",J186,0)</f>
        <v>0</v>
      </c>
      <c r="BF186" s="186">
        <f>IF(N186="snížená",J186,0)</f>
        <v>0</v>
      </c>
      <c r="BG186" s="186">
        <f>IF(N186="zákl. přenesená",J186,0)</f>
        <v>0</v>
      </c>
      <c r="BH186" s="186">
        <f>IF(N186="sníž. přenesená",J186,0)</f>
        <v>0</v>
      </c>
      <c r="BI186" s="186">
        <f>IF(N186="nulová",J186,0)</f>
        <v>0</v>
      </c>
      <c r="BJ186" s="18" t="s">
        <v>80</v>
      </c>
      <c r="BK186" s="186">
        <f>ROUND(I186*H186,2)</f>
        <v>0</v>
      </c>
      <c r="BL186" s="18" t="s">
        <v>152</v>
      </c>
      <c r="BM186" s="185" t="s">
        <v>2336</v>
      </c>
    </row>
    <row r="187" spans="1:65" s="2" customFormat="1" ht="16.5" customHeight="1">
      <c r="A187" s="35"/>
      <c r="B187" s="36"/>
      <c r="C187" s="174" t="s">
        <v>82</v>
      </c>
      <c r="D187" s="174" t="s">
        <v>148</v>
      </c>
      <c r="E187" s="175" t="s">
        <v>2337</v>
      </c>
      <c r="F187" s="176" t="s">
        <v>1944</v>
      </c>
      <c r="G187" s="177" t="s">
        <v>151</v>
      </c>
      <c r="H187" s="178">
        <v>1</v>
      </c>
      <c r="I187" s="179"/>
      <c r="J187" s="180">
        <f>ROUND(I187*H187,2)</f>
        <v>0</v>
      </c>
      <c r="K187" s="176" t="s">
        <v>19</v>
      </c>
      <c r="L187" s="40"/>
      <c r="M187" s="239" t="s">
        <v>19</v>
      </c>
      <c r="N187" s="240" t="s">
        <v>43</v>
      </c>
      <c r="O187" s="241"/>
      <c r="P187" s="242">
        <f>O187*H187</f>
        <v>0</v>
      </c>
      <c r="Q187" s="242">
        <v>0</v>
      </c>
      <c r="R187" s="242">
        <f>Q187*H187</f>
        <v>0</v>
      </c>
      <c r="S187" s="242">
        <v>0</v>
      </c>
      <c r="T187" s="243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5" t="s">
        <v>152</v>
      </c>
      <c r="AT187" s="185" t="s">
        <v>148</v>
      </c>
      <c r="AU187" s="185" t="s">
        <v>80</v>
      </c>
      <c r="AY187" s="18" t="s">
        <v>145</v>
      </c>
      <c r="BE187" s="186">
        <f>IF(N187="základní",J187,0)</f>
        <v>0</v>
      </c>
      <c r="BF187" s="186">
        <f>IF(N187="snížená",J187,0)</f>
        <v>0</v>
      </c>
      <c r="BG187" s="186">
        <f>IF(N187="zákl. přenesená",J187,0)</f>
        <v>0</v>
      </c>
      <c r="BH187" s="186">
        <f>IF(N187="sníž. přenesená",J187,0)</f>
        <v>0</v>
      </c>
      <c r="BI187" s="186">
        <f>IF(N187="nulová",J187,0)</f>
        <v>0</v>
      </c>
      <c r="BJ187" s="18" t="s">
        <v>80</v>
      </c>
      <c r="BK187" s="186">
        <f>ROUND(I187*H187,2)</f>
        <v>0</v>
      </c>
      <c r="BL187" s="18" t="s">
        <v>152</v>
      </c>
      <c r="BM187" s="185" t="s">
        <v>2338</v>
      </c>
    </row>
    <row r="188" spans="1:65" s="2" customFormat="1" ht="6.95" customHeight="1">
      <c r="A188" s="35"/>
      <c r="B188" s="48"/>
      <c r="C188" s="49"/>
      <c r="D188" s="49"/>
      <c r="E188" s="49"/>
      <c r="F188" s="49"/>
      <c r="G188" s="49"/>
      <c r="H188" s="49"/>
      <c r="I188" s="49"/>
      <c r="J188" s="49"/>
      <c r="K188" s="49"/>
      <c r="L188" s="40"/>
      <c r="M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</row>
  </sheetData>
  <sheetProtection algorithmName="SHA-512" hashValue="Tcq2YsqQ8DUic5/ozUG9EiOuVrD2AWMbSAETtLOXS83LSsoI2J9VpnlPJu87mpiaIWq7MFsP9ml31UNBY8jnEA==" saltValue="AtnZYlIrhsTH1qUa6AvdBCAOdG3MWi98rMENGboWa3BtYwNc/Z48RqXZ4a64tnrOWH/7u9dnqjXjHRYJiDph3w==" spinCount="100000" sheet="1" objects="1" scenarios="1" formatColumns="0" formatRows="0" autoFilter="0"/>
  <autoFilter ref="C92:K187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8" t="s">
        <v>103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82</v>
      </c>
    </row>
    <row r="4" spans="1:46" s="1" customFormat="1" ht="24.95" customHeight="1">
      <c r="B4" s="21"/>
      <c r="D4" s="104" t="s">
        <v>111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6" t="str">
        <f>'Rekapitulace stavby'!K6</f>
        <v>UHK-Objekt E-Stavební úpravy pracoviště centra terénní archeologie - 1. Etapa</v>
      </c>
      <c r="F7" s="367"/>
      <c r="G7" s="367"/>
      <c r="H7" s="367"/>
      <c r="L7" s="21"/>
    </row>
    <row r="8" spans="1:46" s="2" customFormat="1" ht="12" customHeight="1">
      <c r="A8" s="35"/>
      <c r="B8" s="40"/>
      <c r="C8" s="35"/>
      <c r="D8" s="106" t="s">
        <v>112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8" t="s">
        <v>2339</v>
      </c>
      <c r="F9" s="369"/>
      <c r="G9" s="369"/>
      <c r="H9" s="369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22. 6. 2022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27</v>
      </c>
      <c r="F15" s="35"/>
      <c r="G15" s="35"/>
      <c r="H15" s="35"/>
      <c r="I15" s="106" t="s">
        <v>28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0" t="str">
        <f>'Rekapitulace stavby'!E14</f>
        <v>Vyplň údaj</v>
      </c>
      <c r="F18" s="371"/>
      <c r="G18" s="371"/>
      <c r="H18" s="371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32</v>
      </c>
      <c r="F21" s="35"/>
      <c r="G21" s="35"/>
      <c r="H21" s="35"/>
      <c r="I21" s="106" t="s">
        <v>28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34</v>
      </c>
      <c r="E23" s="35"/>
      <c r="F23" s="35"/>
      <c r="G23" s="35"/>
      <c r="H23" s="35"/>
      <c r="I23" s="106" t="s">
        <v>26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28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36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72" t="s">
        <v>19</v>
      </c>
      <c r="F27" s="372"/>
      <c r="G27" s="372"/>
      <c r="H27" s="372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38</v>
      </c>
      <c r="E30" s="35"/>
      <c r="F30" s="35"/>
      <c r="G30" s="35"/>
      <c r="H30" s="35"/>
      <c r="I30" s="35"/>
      <c r="J30" s="115">
        <f>ROUND(J85,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40</v>
      </c>
      <c r="G32" s="35"/>
      <c r="H32" s="35"/>
      <c r="I32" s="116" t="s">
        <v>39</v>
      </c>
      <c r="J32" s="116" t="s">
        <v>41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42</v>
      </c>
      <c r="E33" s="106" t="s">
        <v>43</v>
      </c>
      <c r="F33" s="118">
        <f>ROUND((SUM(BE85:BE139)),  2)</f>
        <v>0</v>
      </c>
      <c r="G33" s="35"/>
      <c r="H33" s="35"/>
      <c r="I33" s="119">
        <v>0.21</v>
      </c>
      <c r="J33" s="118">
        <f>ROUND(((SUM(BE85:BE139))*I33),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44</v>
      </c>
      <c r="F34" s="118">
        <f>ROUND((SUM(BF85:BF139)),  2)</f>
        <v>0</v>
      </c>
      <c r="G34" s="35"/>
      <c r="H34" s="35"/>
      <c r="I34" s="119">
        <v>0.15</v>
      </c>
      <c r="J34" s="118">
        <f>ROUND(((SUM(BF85:BF139))*I34),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45</v>
      </c>
      <c r="F35" s="118">
        <f>ROUND((SUM(BG85:BG139)),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46</v>
      </c>
      <c r="F36" s="118">
        <f>ROUND((SUM(BH85:BH139)),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47</v>
      </c>
      <c r="F37" s="118">
        <f>ROUND((SUM(BI85:BI139)),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48</v>
      </c>
      <c r="E39" s="122"/>
      <c r="F39" s="122"/>
      <c r="G39" s="123" t="s">
        <v>49</v>
      </c>
      <c r="H39" s="124" t="s">
        <v>50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114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3" t="str">
        <f>E7</f>
        <v>UHK-Objekt E-Stavební úpravy pracoviště centra terénní archeologie - 1. Etapa</v>
      </c>
      <c r="F48" s="374"/>
      <c r="G48" s="374"/>
      <c r="H48" s="374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112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30" t="str">
        <f>E9</f>
        <v>SO 01.4e - Vytápění</v>
      </c>
      <c r="F50" s="375"/>
      <c r="G50" s="375"/>
      <c r="H50" s="375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Hradec Králové</v>
      </c>
      <c r="G52" s="37"/>
      <c r="H52" s="37"/>
      <c r="I52" s="30" t="s">
        <v>23</v>
      </c>
      <c r="J52" s="60" t="str">
        <f>IF(J12="","",J12)</f>
        <v>22. 6. 2022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30" t="s">
        <v>25</v>
      </c>
      <c r="D54" s="37"/>
      <c r="E54" s="37"/>
      <c r="F54" s="28" t="str">
        <f>E15</f>
        <v>Univerzita Hradec Králové</v>
      </c>
      <c r="G54" s="37"/>
      <c r="H54" s="37"/>
      <c r="I54" s="30" t="s">
        <v>31</v>
      </c>
      <c r="J54" s="33" t="str">
        <f>E21</f>
        <v>Fplan projekty a stavby s. r. o.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115</v>
      </c>
      <c r="D57" s="132"/>
      <c r="E57" s="132"/>
      <c r="F57" s="132"/>
      <c r="G57" s="132"/>
      <c r="H57" s="132"/>
      <c r="I57" s="132"/>
      <c r="J57" s="133" t="s">
        <v>116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70</v>
      </c>
      <c r="D59" s="37"/>
      <c r="E59" s="37"/>
      <c r="F59" s="37"/>
      <c r="G59" s="37"/>
      <c r="H59" s="37"/>
      <c r="I59" s="37"/>
      <c r="J59" s="78">
        <f>J85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117</v>
      </c>
    </row>
    <row r="60" spans="1:47" s="9" customFormat="1" ht="24.95" customHeight="1">
      <c r="B60" s="135"/>
      <c r="C60" s="136"/>
      <c r="D60" s="137" t="s">
        <v>121</v>
      </c>
      <c r="E60" s="138"/>
      <c r="F60" s="138"/>
      <c r="G60" s="138"/>
      <c r="H60" s="138"/>
      <c r="I60" s="138"/>
      <c r="J60" s="139">
        <f>J86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2340</v>
      </c>
      <c r="E61" s="144"/>
      <c r="F61" s="144"/>
      <c r="G61" s="144"/>
      <c r="H61" s="144"/>
      <c r="I61" s="144"/>
      <c r="J61" s="145">
        <f>J87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2341</v>
      </c>
      <c r="E62" s="144"/>
      <c r="F62" s="144"/>
      <c r="G62" s="144"/>
      <c r="H62" s="144"/>
      <c r="I62" s="144"/>
      <c r="J62" s="145">
        <f>J102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2342</v>
      </c>
      <c r="E63" s="144"/>
      <c r="F63" s="144"/>
      <c r="G63" s="144"/>
      <c r="H63" s="144"/>
      <c r="I63" s="144"/>
      <c r="J63" s="145">
        <f>J114</f>
        <v>0</v>
      </c>
      <c r="K63" s="142"/>
      <c r="L63" s="146"/>
    </row>
    <row r="64" spans="1:47" s="9" customFormat="1" ht="24.95" customHeight="1">
      <c r="B64" s="135"/>
      <c r="C64" s="136"/>
      <c r="D64" s="137" t="s">
        <v>1957</v>
      </c>
      <c r="E64" s="138"/>
      <c r="F64" s="138"/>
      <c r="G64" s="138"/>
      <c r="H64" s="138"/>
      <c r="I64" s="138"/>
      <c r="J64" s="139">
        <f>J135</f>
        <v>0</v>
      </c>
      <c r="K64" s="136"/>
      <c r="L64" s="140"/>
    </row>
    <row r="65" spans="1:31" s="9" customFormat="1" ht="24.95" customHeight="1">
      <c r="B65" s="135"/>
      <c r="C65" s="136"/>
      <c r="D65" s="137" t="s">
        <v>378</v>
      </c>
      <c r="E65" s="138"/>
      <c r="F65" s="138"/>
      <c r="G65" s="138"/>
      <c r="H65" s="138"/>
      <c r="I65" s="138"/>
      <c r="J65" s="139">
        <f>J138</f>
        <v>0</v>
      </c>
      <c r="K65" s="136"/>
      <c r="L65" s="140"/>
    </row>
    <row r="66" spans="1:31" s="2" customFormat="1" ht="21.7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07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31" s="2" customFormat="1" ht="6.95" customHeight="1">
      <c r="A67" s="35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71" spans="1:31" s="2" customFormat="1" ht="6.95" customHeight="1">
      <c r="A71" s="35"/>
      <c r="B71" s="50"/>
      <c r="C71" s="51"/>
      <c r="D71" s="51"/>
      <c r="E71" s="51"/>
      <c r="F71" s="51"/>
      <c r="G71" s="51"/>
      <c r="H71" s="51"/>
      <c r="I71" s="51"/>
      <c r="J71" s="51"/>
      <c r="K71" s="51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24.95" customHeight="1">
      <c r="A72" s="35"/>
      <c r="B72" s="36"/>
      <c r="C72" s="24" t="s">
        <v>130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5" customHeight="1">
      <c r="A73" s="35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16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6.5" customHeight="1">
      <c r="A75" s="35"/>
      <c r="B75" s="36"/>
      <c r="C75" s="37"/>
      <c r="D75" s="37"/>
      <c r="E75" s="373" t="str">
        <f>E7</f>
        <v>UHK-Objekt E-Stavební úpravy pracoviště centra terénní archeologie - 1. Etapa</v>
      </c>
      <c r="F75" s="374"/>
      <c r="G75" s="374"/>
      <c r="H75" s="374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112</v>
      </c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6.5" customHeight="1">
      <c r="A77" s="35"/>
      <c r="B77" s="36"/>
      <c r="C77" s="37"/>
      <c r="D77" s="37"/>
      <c r="E77" s="330" t="str">
        <f>E9</f>
        <v>SO 01.4e - Vytápění</v>
      </c>
      <c r="F77" s="375"/>
      <c r="G77" s="375"/>
      <c r="H77" s="375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21</v>
      </c>
      <c r="D79" s="37"/>
      <c r="E79" s="37"/>
      <c r="F79" s="28" t="str">
        <f>F12</f>
        <v>Hradec Králové</v>
      </c>
      <c r="G79" s="37"/>
      <c r="H79" s="37"/>
      <c r="I79" s="30" t="s">
        <v>23</v>
      </c>
      <c r="J79" s="60" t="str">
        <f>IF(J12="","",J12)</f>
        <v>22. 6. 2022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25.7" customHeight="1">
      <c r="A81" s="35"/>
      <c r="B81" s="36"/>
      <c r="C81" s="30" t="s">
        <v>25</v>
      </c>
      <c r="D81" s="37"/>
      <c r="E81" s="37"/>
      <c r="F81" s="28" t="str">
        <f>E15</f>
        <v>Univerzita Hradec Králové</v>
      </c>
      <c r="G81" s="37"/>
      <c r="H81" s="37"/>
      <c r="I81" s="30" t="s">
        <v>31</v>
      </c>
      <c r="J81" s="33" t="str">
        <f>E21</f>
        <v>Fplan projekty a stavby s. r. o.</v>
      </c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5.2" customHeight="1">
      <c r="A82" s="35"/>
      <c r="B82" s="36"/>
      <c r="C82" s="30" t="s">
        <v>29</v>
      </c>
      <c r="D82" s="37"/>
      <c r="E82" s="37"/>
      <c r="F82" s="28" t="str">
        <f>IF(E18="","",E18)</f>
        <v>Vyplň údaj</v>
      </c>
      <c r="G82" s="37"/>
      <c r="H82" s="37"/>
      <c r="I82" s="30" t="s">
        <v>34</v>
      </c>
      <c r="J82" s="33" t="str">
        <f>E24</f>
        <v xml:space="preserve"> </v>
      </c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0.3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11" customFormat="1" ht="29.25" customHeight="1">
      <c r="A84" s="147"/>
      <c r="B84" s="148"/>
      <c r="C84" s="149" t="s">
        <v>131</v>
      </c>
      <c r="D84" s="150" t="s">
        <v>57</v>
      </c>
      <c r="E84" s="150" t="s">
        <v>53</v>
      </c>
      <c r="F84" s="150" t="s">
        <v>54</v>
      </c>
      <c r="G84" s="150" t="s">
        <v>132</v>
      </c>
      <c r="H84" s="150" t="s">
        <v>133</v>
      </c>
      <c r="I84" s="150" t="s">
        <v>134</v>
      </c>
      <c r="J84" s="150" t="s">
        <v>116</v>
      </c>
      <c r="K84" s="151" t="s">
        <v>135</v>
      </c>
      <c r="L84" s="152"/>
      <c r="M84" s="69" t="s">
        <v>19</v>
      </c>
      <c r="N84" s="70" t="s">
        <v>42</v>
      </c>
      <c r="O84" s="70" t="s">
        <v>136</v>
      </c>
      <c r="P84" s="70" t="s">
        <v>137</v>
      </c>
      <c r="Q84" s="70" t="s">
        <v>138</v>
      </c>
      <c r="R84" s="70" t="s">
        <v>139</v>
      </c>
      <c r="S84" s="70" t="s">
        <v>140</v>
      </c>
      <c r="T84" s="71" t="s">
        <v>141</v>
      </c>
      <c r="U84" s="147"/>
      <c r="V84" s="147"/>
      <c r="W84" s="147"/>
      <c r="X84" s="147"/>
      <c r="Y84" s="147"/>
      <c r="Z84" s="147"/>
      <c r="AA84" s="147"/>
      <c r="AB84" s="147"/>
      <c r="AC84" s="147"/>
      <c r="AD84" s="147"/>
      <c r="AE84" s="147"/>
    </row>
    <row r="85" spans="1:65" s="2" customFormat="1" ht="22.9" customHeight="1">
      <c r="A85" s="35"/>
      <c r="B85" s="36"/>
      <c r="C85" s="76" t="s">
        <v>142</v>
      </c>
      <c r="D85" s="37"/>
      <c r="E85" s="37"/>
      <c r="F85" s="37"/>
      <c r="G85" s="37"/>
      <c r="H85" s="37"/>
      <c r="I85" s="37"/>
      <c r="J85" s="153">
        <f>BK85</f>
        <v>0</v>
      </c>
      <c r="K85" s="37"/>
      <c r="L85" s="40"/>
      <c r="M85" s="72"/>
      <c r="N85" s="154"/>
      <c r="O85" s="73"/>
      <c r="P85" s="155">
        <f>P86+P135+P138</f>
        <v>0</v>
      </c>
      <c r="Q85" s="73"/>
      <c r="R85" s="155">
        <f>R86+R135+R138</f>
        <v>0.29818999999999996</v>
      </c>
      <c r="S85" s="73"/>
      <c r="T85" s="156">
        <f>T86+T135+T138</f>
        <v>3.5979999999999998E-2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8" t="s">
        <v>71</v>
      </c>
      <c r="AU85" s="18" t="s">
        <v>117</v>
      </c>
      <c r="BK85" s="157">
        <f>BK86+BK135+BK138</f>
        <v>0</v>
      </c>
    </row>
    <row r="86" spans="1:65" s="12" customFormat="1" ht="25.9" customHeight="1">
      <c r="B86" s="158"/>
      <c r="C86" s="159"/>
      <c r="D86" s="160" t="s">
        <v>71</v>
      </c>
      <c r="E86" s="161" t="s">
        <v>277</v>
      </c>
      <c r="F86" s="161" t="s">
        <v>278</v>
      </c>
      <c r="G86" s="159"/>
      <c r="H86" s="159"/>
      <c r="I86" s="162"/>
      <c r="J86" s="163">
        <f>BK86</f>
        <v>0</v>
      </c>
      <c r="K86" s="159"/>
      <c r="L86" s="164"/>
      <c r="M86" s="165"/>
      <c r="N86" s="166"/>
      <c r="O86" s="166"/>
      <c r="P86" s="167">
        <f>P87+P102+P114</f>
        <v>0</v>
      </c>
      <c r="Q86" s="166"/>
      <c r="R86" s="167">
        <f>R87+R102+R114</f>
        <v>0.29818999999999996</v>
      </c>
      <c r="S86" s="166"/>
      <c r="T86" s="168">
        <f>T87+T102+T114</f>
        <v>3.5979999999999998E-2</v>
      </c>
      <c r="AR86" s="169" t="s">
        <v>82</v>
      </c>
      <c r="AT86" s="170" t="s">
        <v>71</v>
      </c>
      <c r="AU86" s="170" t="s">
        <v>72</v>
      </c>
      <c r="AY86" s="169" t="s">
        <v>145</v>
      </c>
      <c r="BK86" s="171">
        <f>BK87+BK102+BK114</f>
        <v>0</v>
      </c>
    </row>
    <row r="87" spans="1:65" s="12" customFormat="1" ht="22.9" customHeight="1">
      <c r="B87" s="158"/>
      <c r="C87" s="159"/>
      <c r="D87" s="160" t="s">
        <v>71</v>
      </c>
      <c r="E87" s="172" t="s">
        <v>2343</v>
      </c>
      <c r="F87" s="172" t="s">
        <v>2344</v>
      </c>
      <c r="G87" s="159"/>
      <c r="H87" s="159"/>
      <c r="I87" s="162"/>
      <c r="J87" s="173">
        <f>BK87</f>
        <v>0</v>
      </c>
      <c r="K87" s="159"/>
      <c r="L87" s="164"/>
      <c r="M87" s="165"/>
      <c r="N87" s="166"/>
      <c r="O87" s="166"/>
      <c r="P87" s="167">
        <f>SUM(P88:P101)</f>
        <v>0</v>
      </c>
      <c r="Q87" s="166"/>
      <c r="R87" s="167">
        <f>SUM(R88:R101)</f>
        <v>4.9759999999999999E-2</v>
      </c>
      <c r="S87" s="166"/>
      <c r="T87" s="168">
        <f>SUM(T88:T101)</f>
        <v>1.06E-2</v>
      </c>
      <c r="AR87" s="169" t="s">
        <v>82</v>
      </c>
      <c r="AT87" s="170" t="s">
        <v>71</v>
      </c>
      <c r="AU87" s="170" t="s">
        <v>80</v>
      </c>
      <c r="AY87" s="169" t="s">
        <v>145</v>
      </c>
      <c r="BK87" s="171">
        <f>SUM(BK88:BK101)</f>
        <v>0</v>
      </c>
    </row>
    <row r="88" spans="1:65" s="2" customFormat="1" ht="16.5" customHeight="1">
      <c r="A88" s="35"/>
      <c r="B88" s="36"/>
      <c r="C88" s="174" t="s">
        <v>80</v>
      </c>
      <c r="D88" s="174" t="s">
        <v>148</v>
      </c>
      <c r="E88" s="175" t="s">
        <v>2345</v>
      </c>
      <c r="F88" s="176" t="s">
        <v>2346</v>
      </c>
      <c r="G88" s="177" t="s">
        <v>233</v>
      </c>
      <c r="H88" s="178">
        <v>34</v>
      </c>
      <c r="I88" s="179"/>
      <c r="J88" s="180">
        <f>ROUND(I88*H88,2)</f>
        <v>0</v>
      </c>
      <c r="K88" s="176" t="s">
        <v>157</v>
      </c>
      <c r="L88" s="40"/>
      <c r="M88" s="181" t="s">
        <v>19</v>
      </c>
      <c r="N88" s="182" t="s">
        <v>43</v>
      </c>
      <c r="O88" s="65"/>
      <c r="P88" s="183">
        <f>O88*H88</f>
        <v>0</v>
      </c>
      <c r="Q88" s="183">
        <v>4.6999999999999999E-4</v>
      </c>
      <c r="R88" s="183">
        <f>Q88*H88</f>
        <v>1.5980000000000001E-2</v>
      </c>
      <c r="S88" s="183">
        <v>0</v>
      </c>
      <c r="T88" s="184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5" t="s">
        <v>265</v>
      </c>
      <c r="AT88" s="185" t="s">
        <v>148</v>
      </c>
      <c r="AU88" s="185" t="s">
        <v>82</v>
      </c>
      <c r="AY88" s="18" t="s">
        <v>145</v>
      </c>
      <c r="BE88" s="186">
        <f>IF(N88="základní",J88,0)</f>
        <v>0</v>
      </c>
      <c r="BF88" s="186">
        <f>IF(N88="snížená",J88,0)</f>
        <v>0</v>
      </c>
      <c r="BG88" s="186">
        <f>IF(N88="zákl. přenesená",J88,0)</f>
        <v>0</v>
      </c>
      <c r="BH88" s="186">
        <f>IF(N88="sníž. přenesená",J88,0)</f>
        <v>0</v>
      </c>
      <c r="BI88" s="186">
        <f>IF(N88="nulová",J88,0)</f>
        <v>0</v>
      </c>
      <c r="BJ88" s="18" t="s">
        <v>80</v>
      </c>
      <c r="BK88" s="186">
        <f>ROUND(I88*H88,2)</f>
        <v>0</v>
      </c>
      <c r="BL88" s="18" t="s">
        <v>265</v>
      </c>
      <c r="BM88" s="185" t="s">
        <v>2347</v>
      </c>
    </row>
    <row r="89" spans="1:65" s="2" customFormat="1" ht="11.25">
      <c r="A89" s="35"/>
      <c r="B89" s="36"/>
      <c r="C89" s="37"/>
      <c r="D89" s="187" t="s">
        <v>159</v>
      </c>
      <c r="E89" s="37"/>
      <c r="F89" s="188" t="s">
        <v>2348</v>
      </c>
      <c r="G89" s="37"/>
      <c r="H89" s="37"/>
      <c r="I89" s="189"/>
      <c r="J89" s="37"/>
      <c r="K89" s="37"/>
      <c r="L89" s="40"/>
      <c r="M89" s="190"/>
      <c r="N89" s="191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159</v>
      </c>
      <c r="AU89" s="18" t="s">
        <v>82</v>
      </c>
    </row>
    <row r="90" spans="1:65" s="2" customFormat="1" ht="16.5" customHeight="1">
      <c r="A90" s="35"/>
      <c r="B90" s="36"/>
      <c r="C90" s="174" t="s">
        <v>82</v>
      </c>
      <c r="D90" s="174" t="s">
        <v>148</v>
      </c>
      <c r="E90" s="175" t="s">
        <v>2349</v>
      </c>
      <c r="F90" s="176" t="s">
        <v>2350</v>
      </c>
      <c r="G90" s="177" t="s">
        <v>233</v>
      </c>
      <c r="H90" s="178">
        <v>42</v>
      </c>
      <c r="I90" s="179"/>
      <c r="J90" s="180">
        <f>ROUND(I90*H90,2)</f>
        <v>0</v>
      </c>
      <c r="K90" s="176" t="s">
        <v>157</v>
      </c>
      <c r="L90" s="40"/>
      <c r="M90" s="181" t="s">
        <v>19</v>
      </c>
      <c r="N90" s="182" t="s">
        <v>43</v>
      </c>
      <c r="O90" s="65"/>
      <c r="P90" s="183">
        <f>O90*H90</f>
        <v>0</v>
      </c>
      <c r="Q90" s="183">
        <v>5.8E-4</v>
      </c>
      <c r="R90" s="183">
        <f>Q90*H90</f>
        <v>2.436E-2</v>
      </c>
      <c r="S90" s="183">
        <v>0</v>
      </c>
      <c r="T90" s="184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5" t="s">
        <v>265</v>
      </c>
      <c r="AT90" s="185" t="s">
        <v>148</v>
      </c>
      <c r="AU90" s="185" t="s">
        <v>82</v>
      </c>
      <c r="AY90" s="18" t="s">
        <v>145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18" t="s">
        <v>80</v>
      </c>
      <c r="BK90" s="186">
        <f>ROUND(I90*H90,2)</f>
        <v>0</v>
      </c>
      <c r="BL90" s="18" t="s">
        <v>265</v>
      </c>
      <c r="BM90" s="185" t="s">
        <v>2351</v>
      </c>
    </row>
    <row r="91" spans="1:65" s="2" customFormat="1" ht="11.25">
      <c r="A91" s="35"/>
      <c r="B91" s="36"/>
      <c r="C91" s="37"/>
      <c r="D91" s="187" t="s">
        <v>159</v>
      </c>
      <c r="E91" s="37"/>
      <c r="F91" s="188" t="s">
        <v>2352</v>
      </c>
      <c r="G91" s="37"/>
      <c r="H91" s="37"/>
      <c r="I91" s="189"/>
      <c r="J91" s="37"/>
      <c r="K91" s="37"/>
      <c r="L91" s="40"/>
      <c r="M91" s="190"/>
      <c r="N91" s="191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159</v>
      </c>
      <c r="AU91" s="18" t="s">
        <v>82</v>
      </c>
    </row>
    <row r="92" spans="1:65" s="2" customFormat="1" ht="16.5" customHeight="1">
      <c r="A92" s="35"/>
      <c r="B92" s="36"/>
      <c r="C92" s="174" t="s">
        <v>163</v>
      </c>
      <c r="D92" s="174" t="s">
        <v>148</v>
      </c>
      <c r="E92" s="175" t="s">
        <v>2353</v>
      </c>
      <c r="F92" s="176" t="s">
        <v>2354</v>
      </c>
      <c r="G92" s="177" t="s">
        <v>233</v>
      </c>
      <c r="H92" s="178">
        <v>10</v>
      </c>
      <c r="I92" s="179"/>
      <c r="J92" s="180">
        <f>ROUND(I92*H92,2)</f>
        <v>0</v>
      </c>
      <c r="K92" s="176" t="s">
        <v>157</v>
      </c>
      <c r="L92" s="40"/>
      <c r="M92" s="181" t="s">
        <v>19</v>
      </c>
      <c r="N92" s="182" t="s">
        <v>43</v>
      </c>
      <c r="O92" s="65"/>
      <c r="P92" s="183">
        <f>O92*H92</f>
        <v>0</v>
      </c>
      <c r="Q92" s="183">
        <v>3.0000000000000001E-5</v>
      </c>
      <c r="R92" s="183">
        <f>Q92*H92</f>
        <v>3.0000000000000003E-4</v>
      </c>
      <c r="S92" s="183">
        <v>1.06E-3</v>
      </c>
      <c r="T92" s="184">
        <f>S92*H92</f>
        <v>1.06E-2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5" t="s">
        <v>265</v>
      </c>
      <c r="AT92" s="185" t="s">
        <v>148</v>
      </c>
      <c r="AU92" s="185" t="s">
        <v>82</v>
      </c>
      <c r="AY92" s="18" t="s">
        <v>145</v>
      </c>
      <c r="BE92" s="186">
        <f>IF(N92="základní",J92,0)</f>
        <v>0</v>
      </c>
      <c r="BF92" s="186">
        <f>IF(N92="snížená",J92,0)</f>
        <v>0</v>
      </c>
      <c r="BG92" s="186">
        <f>IF(N92="zákl. přenesená",J92,0)</f>
        <v>0</v>
      </c>
      <c r="BH92" s="186">
        <f>IF(N92="sníž. přenesená",J92,0)</f>
        <v>0</v>
      </c>
      <c r="BI92" s="186">
        <f>IF(N92="nulová",J92,0)</f>
        <v>0</v>
      </c>
      <c r="BJ92" s="18" t="s">
        <v>80</v>
      </c>
      <c r="BK92" s="186">
        <f>ROUND(I92*H92,2)</f>
        <v>0</v>
      </c>
      <c r="BL92" s="18" t="s">
        <v>265</v>
      </c>
      <c r="BM92" s="185" t="s">
        <v>2355</v>
      </c>
    </row>
    <row r="93" spans="1:65" s="2" customFormat="1" ht="11.25">
      <c r="A93" s="35"/>
      <c r="B93" s="36"/>
      <c r="C93" s="37"/>
      <c r="D93" s="187" t="s">
        <v>159</v>
      </c>
      <c r="E93" s="37"/>
      <c r="F93" s="188" t="s">
        <v>2356</v>
      </c>
      <c r="G93" s="37"/>
      <c r="H93" s="37"/>
      <c r="I93" s="189"/>
      <c r="J93" s="37"/>
      <c r="K93" s="37"/>
      <c r="L93" s="40"/>
      <c r="M93" s="190"/>
      <c r="N93" s="191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159</v>
      </c>
      <c r="AU93" s="18" t="s">
        <v>82</v>
      </c>
    </row>
    <row r="94" spans="1:65" s="2" customFormat="1" ht="16.5" customHeight="1">
      <c r="A94" s="35"/>
      <c r="B94" s="36"/>
      <c r="C94" s="174" t="s">
        <v>152</v>
      </c>
      <c r="D94" s="174" t="s">
        <v>148</v>
      </c>
      <c r="E94" s="175" t="s">
        <v>2357</v>
      </c>
      <c r="F94" s="176" t="s">
        <v>2358</v>
      </c>
      <c r="G94" s="177" t="s">
        <v>233</v>
      </c>
      <c r="H94" s="178">
        <v>76</v>
      </c>
      <c r="I94" s="179"/>
      <c r="J94" s="180">
        <f>ROUND(I94*H94,2)</f>
        <v>0</v>
      </c>
      <c r="K94" s="176" t="s">
        <v>157</v>
      </c>
      <c r="L94" s="40"/>
      <c r="M94" s="181" t="s">
        <v>19</v>
      </c>
      <c r="N94" s="182" t="s">
        <v>43</v>
      </c>
      <c r="O94" s="65"/>
      <c r="P94" s="183">
        <f>O94*H94</f>
        <v>0</v>
      </c>
      <c r="Q94" s="183">
        <v>0</v>
      </c>
      <c r="R94" s="183">
        <f>Q94*H94</f>
        <v>0</v>
      </c>
      <c r="S94" s="183">
        <v>0</v>
      </c>
      <c r="T94" s="184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5" t="s">
        <v>265</v>
      </c>
      <c r="AT94" s="185" t="s">
        <v>148</v>
      </c>
      <c r="AU94" s="185" t="s">
        <v>82</v>
      </c>
      <c r="AY94" s="18" t="s">
        <v>145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18" t="s">
        <v>80</v>
      </c>
      <c r="BK94" s="186">
        <f>ROUND(I94*H94,2)</f>
        <v>0</v>
      </c>
      <c r="BL94" s="18" t="s">
        <v>265</v>
      </c>
      <c r="BM94" s="185" t="s">
        <v>2359</v>
      </c>
    </row>
    <row r="95" spans="1:65" s="2" customFormat="1" ht="11.25">
      <c r="A95" s="35"/>
      <c r="B95" s="36"/>
      <c r="C95" s="37"/>
      <c r="D95" s="187" t="s">
        <v>159</v>
      </c>
      <c r="E95" s="37"/>
      <c r="F95" s="188" t="s">
        <v>2360</v>
      </c>
      <c r="G95" s="37"/>
      <c r="H95" s="37"/>
      <c r="I95" s="189"/>
      <c r="J95" s="37"/>
      <c r="K95" s="37"/>
      <c r="L95" s="40"/>
      <c r="M95" s="190"/>
      <c r="N95" s="191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159</v>
      </c>
      <c r="AU95" s="18" t="s">
        <v>82</v>
      </c>
    </row>
    <row r="96" spans="1:65" s="13" customFormat="1" ht="11.25">
      <c r="B96" s="192"/>
      <c r="C96" s="193"/>
      <c r="D96" s="194" t="s">
        <v>161</v>
      </c>
      <c r="E96" s="195" t="s">
        <v>19</v>
      </c>
      <c r="F96" s="196" t="s">
        <v>2361</v>
      </c>
      <c r="G96" s="193"/>
      <c r="H96" s="197">
        <v>76</v>
      </c>
      <c r="I96" s="198"/>
      <c r="J96" s="193"/>
      <c r="K96" s="193"/>
      <c r="L96" s="199"/>
      <c r="M96" s="200"/>
      <c r="N96" s="201"/>
      <c r="O96" s="201"/>
      <c r="P96" s="201"/>
      <c r="Q96" s="201"/>
      <c r="R96" s="201"/>
      <c r="S96" s="201"/>
      <c r="T96" s="202"/>
      <c r="AT96" s="203" t="s">
        <v>161</v>
      </c>
      <c r="AU96" s="203" t="s">
        <v>82</v>
      </c>
      <c r="AV96" s="13" t="s">
        <v>82</v>
      </c>
      <c r="AW96" s="13" t="s">
        <v>33</v>
      </c>
      <c r="AX96" s="13" t="s">
        <v>80</v>
      </c>
      <c r="AY96" s="203" t="s">
        <v>145</v>
      </c>
    </row>
    <row r="97" spans="1:65" s="2" customFormat="1" ht="33" customHeight="1">
      <c r="A97" s="35"/>
      <c r="B97" s="36"/>
      <c r="C97" s="174" t="s">
        <v>184</v>
      </c>
      <c r="D97" s="174" t="s">
        <v>148</v>
      </c>
      <c r="E97" s="175" t="s">
        <v>2362</v>
      </c>
      <c r="F97" s="176" t="s">
        <v>2363</v>
      </c>
      <c r="G97" s="177" t="s">
        <v>233</v>
      </c>
      <c r="H97" s="178">
        <v>76</v>
      </c>
      <c r="I97" s="179"/>
      <c r="J97" s="180">
        <f>ROUND(I97*H97,2)</f>
        <v>0</v>
      </c>
      <c r="K97" s="176" t="s">
        <v>157</v>
      </c>
      <c r="L97" s="40"/>
      <c r="M97" s="181" t="s">
        <v>19</v>
      </c>
      <c r="N97" s="182" t="s">
        <v>43</v>
      </c>
      <c r="O97" s="65"/>
      <c r="P97" s="183">
        <f>O97*H97</f>
        <v>0</v>
      </c>
      <c r="Q97" s="183">
        <v>1.2E-4</v>
      </c>
      <c r="R97" s="183">
        <f>Q97*H97</f>
        <v>9.1199999999999996E-3</v>
      </c>
      <c r="S97" s="183">
        <v>0</v>
      </c>
      <c r="T97" s="184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5" t="s">
        <v>265</v>
      </c>
      <c r="AT97" s="185" t="s">
        <v>148</v>
      </c>
      <c r="AU97" s="185" t="s">
        <v>82</v>
      </c>
      <c r="AY97" s="18" t="s">
        <v>145</v>
      </c>
      <c r="BE97" s="186">
        <f>IF(N97="základní",J97,0)</f>
        <v>0</v>
      </c>
      <c r="BF97" s="186">
        <f>IF(N97="snížená",J97,0)</f>
        <v>0</v>
      </c>
      <c r="BG97" s="186">
        <f>IF(N97="zákl. přenesená",J97,0)</f>
        <v>0</v>
      </c>
      <c r="BH97" s="186">
        <f>IF(N97="sníž. přenesená",J97,0)</f>
        <v>0</v>
      </c>
      <c r="BI97" s="186">
        <f>IF(N97="nulová",J97,0)</f>
        <v>0</v>
      </c>
      <c r="BJ97" s="18" t="s">
        <v>80</v>
      </c>
      <c r="BK97" s="186">
        <f>ROUND(I97*H97,2)</f>
        <v>0</v>
      </c>
      <c r="BL97" s="18" t="s">
        <v>265</v>
      </c>
      <c r="BM97" s="185" t="s">
        <v>2364</v>
      </c>
    </row>
    <row r="98" spans="1:65" s="2" customFormat="1" ht="11.25">
      <c r="A98" s="35"/>
      <c r="B98" s="36"/>
      <c r="C98" s="37"/>
      <c r="D98" s="187" t="s">
        <v>159</v>
      </c>
      <c r="E98" s="37"/>
      <c r="F98" s="188" t="s">
        <v>2365</v>
      </c>
      <c r="G98" s="37"/>
      <c r="H98" s="37"/>
      <c r="I98" s="189"/>
      <c r="J98" s="37"/>
      <c r="K98" s="37"/>
      <c r="L98" s="40"/>
      <c r="M98" s="190"/>
      <c r="N98" s="191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159</v>
      </c>
      <c r="AU98" s="18" t="s">
        <v>82</v>
      </c>
    </row>
    <row r="99" spans="1:65" s="13" customFormat="1" ht="11.25">
      <c r="B99" s="192"/>
      <c r="C99" s="193"/>
      <c r="D99" s="194" t="s">
        <v>161</v>
      </c>
      <c r="E99" s="195" t="s">
        <v>19</v>
      </c>
      <c r="F99" s="196" t="s">
        <v>2361</v>
      </c>
      <c r="G99" s="193"/>
      <c r="H99" s="197">
        <v>76</v>
      </c>
      <c r="I99" s="198"/>
      <c r="J99" s="193"/>
      <c r="K99" s="193"/>
      <c r="L99" s="199"/>
      <c r="M99" s="200"/>
      <c r="N99" s="201"/>
      <c r="O99" s="201"/>
      <c r="P99" s="201"/>
      <c r="Q99" s="201"/>
      <c r="R99" s="201"/>
      <c r="S99" s="201"/>
      <c r="T99" s="202"/>
      <c r="AT99" s="203" t="s">
        <v>161</v>
      </c>
      <c r="AU99" s="203" t="s">
        <v>82</v>
      </c>
      <c r="AV99" s="13" t="s">
        <v>82</v>
      </c>
      <c r="AW99" s="13" t="s">
        <v>33</v>
      </c>
      <c r="AX99" s="13" t="s">
        <v>80</v>
      </c>
      <c r="AY99" s="203" t="s">
        <v>145</v>
      </c>
    </row>
    <row r="100" spans="1:65" s="2" customFormat="1" ht="24.2" customHeight="1">
      <c r="A100" s="35"/>
      <c r="B100" s="36"/>
      <c r="C100" s="174" t="s">
        <v>191</v>
      </c>
      <c r="D100" s="174" t="s">
        <v>148</v>
      </c>
      <c r="E100" s="175" t="s">
        <v>2366</v>
      </c>
      <c r="F100" s="176" t="s">
        <v>2367</v>
      </c>
      <c r="G100" s="177" t="s">
        <v>802</v>
      </c>
      <c r="H100" s="238"/>
      <c r="I100" s="179"/>
      <c r="J100" s="180">
        <f>ROUND(I100*H100,2)</f>
        <v>0</v>
      </c>
      <c r="K100" s="176" t="s">
        <v>157</v>
      </c>
      <c r="L100" s="40"/>
      <c r="M100" s="181" t="s">
        <v>19</v>
      </c>
      <c r="N100" s="182" t="s">
        <v>43</v>
      </c>
      <c r="O100" s="65"/>
      <c r="P100" s="183">
        <f>O100*H100</f>
        <v>0</v>
      </c>
      <c r="Q100" s="183">
        <v>0</v>
      </c>
      <c r="R100" s="183">
        <f>Q100*H100</f>
        <v>0</v>
      </c>
      <c r="S100" s="183">
        <v>0</v>
      </c>
      <c r="T100" s="184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5" t="s">
        <v>265</v>
      </c>
      <c r="AT100" s="185" t="s">
        <v>148</v>
      </c>
      <c r="AU100" s="185" t="s">
        <v>82</v>
      </c>
      <c r="AY100" s="18" t="s">
        <v>145</v>
      </c>
      <c r="BE100" s="186">
        <f>IF(N100="základní",J100,0)</f>
        <v>0</v>
      </c>
      <c r="BF100" s="186">
        <f>IF(N100="snížená",J100,0)</f>
        <v>0</v>
      </c>
      <c r="BG100" s="186">
        <f>IF(N100="zákl. přenesená",J100,0)</f>
        <v>0</v>
      </c>
      <c r="BH100" s="186">
        <f>IF(N100="sníž. přenesená",J100,0)</f>
        <v>0</v>
      </c>
      <c r="BI100" s="186">
        <f>IF(N100="nulová",J100,0)</f>
        <v>0</v>
      </c>
      <c r="BJ100" s="18" t="s">
        <v>80</v>
      </c>
      <c r="BK100" s="186">
        <f>ROUND(I100*H100,2)</f>
        <v>0</v>
      </c>
      <c r="BL100" s="18" t="s">
        <v>265</v>
      </c>
      <c r="BM100" s="185" t="s">
        <v>2368</v>
      </c>
    </row>
    <row r="101" spans="1:65" s="2" customFormat="1" ht="11.25">
      <c r="A101" s="35"/>
      <c r="B101" s="36"/>
      <c r="C101" s="37"/>
      <c r="D101" s="187" t="s">
        <v>159</v>
      </c>
      <c r="E101" s="37"/>
      <c r="F101" s="188" t="s">
        <v>2369</v>
      </c>
      <c r="G101" s="37"/>
      <c r="H101" s="37"/>
      <c r="I101" s="189"/>
      <c r="J101" s="37"/>
      <c r="K101" s="37"/>
      <c r="L101" s="40"/>
      <c r="M101" s="190"/>
      <c r="N101" s="191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159</v>
      </c>
      <c r="AU101" s="18" t="s">
        <v>82</v>
      </c>
    </row>
    <row r="102" spans="1:65" s="12" customFormat="1" ht="22.9" customHeight="1">
      <c r="B102" s="158"/>
      <c r="C102" s="159"/>
      <c r="D102" s="160" t="s">
        <v>71</v>
      </c>
      <c r="E102" s="172" t="s">
        <v>2370</v>
      </c>
      <c r="F102" s="172" t="s">
        <v>2371</v>
      </c>
      <c r="G102" s="159"/>
      <c r="H102" s="159"/>
      <c r="I102" s="162"/>
      <c r="J102" s="173">
        <f>BK102</f>
        <v>0</v>
      </c>
      <c r="K102" s="159"/>
      <c r="L102" s="164"/>
      <c r="M102" s="165"/>
      <c r="N102" s="166"/>
      <c r="O102" s="166"/>
      <c r="P102" s="167">
        <f>SUM(P103:P113)</f>
        <v>0</v>
      </c>
      <c r="Q102" s="166"/>
      <c r="R102" s="167">
        <f>SUM(R103:R113)</f>
        <v>7.1899999999999993E-3</v>
      </c>
      <c r="S102" s="166"/>
      <c r="T102" s="168">
        <f>SUM(T103:T113)</f>
        <v>4.4999999999999999E-4</v>
      </c>
      <c r="AR102" s="169" t="s">
        <v>82</v>
      </c>
      <c r="AT102" s="170" t="s">
        <v>71</v>
      </c>
      <c r="AU102" s="170" t="s">
        <v>80</v>
      </c>
      <c r="AY102" s="169" t="s">
        <v>145</v>
      </c>
      <c r="BK102" s="171">
        <f>SUM(BK103:BK113)</f>
        <v>0</v>
      </c>
    </row>
    <row r="103" spans="1:65" s="2" customFormat="1" ht="16.5" customHeight="1">
      <c r="A103" s="35"/>
      <c r="B103" s="36"/>
      <c r="C103" s="174" t="s">
        <v>200</v>
      </c>
      <c r="D103" s="174" t="s">
        <v>148</v>
      </c>
      <c r="E103" s="175" t="s">
        <v>2372</v>
      </c>
      <c r="F103" s="176" t="s">
        <v>2373</v>
      </c>
      <c r="G103" s="177" t="s">
        <v>226</v>
      </c>
      <c r="H103" s="178">
        <v>1</v>
      </c>
      <c r="I103" s="179"/>
      <c r="J103" s="180">
        <f>ROUND(I103*H103,2)</f>
        <v>0</v>
      </c>
      <c r="K103" s="176" t="s">
        <v>157</v>
      </c>
      <c r="L103" s="40"/>
      <c r="M103" s="181" t="s">
        <v>19</v>
      </c>
      <c r="N103" s="182" t="s">
        <v>43</v>
      </c>
      <c r="O103" s="65"/>
      <c r="P103" s="183">
        <f>O103*H103</f>
        <v>0</v>
      </c>
      <c r="Q103" s="183">
        <v>9.0000000000000006E-5</v>
      </c>
      <c r="R103" s="183">
        <f>Q103*H103</f>
        <v>9.0000000000000006E-5</v>
      </c>
      <c r="S103" s="183">
        <v>4.4999999999999999E-4</v>
      </c>
      <c r="T103" s="184">
        <f>S103*H103</f>
        <v>4.4999999999999999E-4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5" t="s">
        <v>265</v>
      </c>
      <c r="AT103" s="185" t="s">
        <v>148</v>
      </c>
      <c r="AU103" s="185" t="s">
        <v>82</v>
      </c>
      <c r="AY103" s="18" t="s">
        <v>145</v>
      </c>
      <c r="BE103" s="186">
        <f>IF(N103="základní",J103,0)</f>
        <v>0</v>
      </c>
      <c r="BF103" s="186">
        <f>IF(N103="snížená",J103,0)</f>
        <v>0</v>
      </c>
      <c r="BG103" s="186">
        <f>IF(N103="zákl. přenesená",J103,0)</f>
        <v>0</v>
      </c>
      <c r="BH103" s="186">
        <f>IF(N103="sníž. přenesená",J103,0)</f>
        <v>0</v>
      </c>
      <c r="BI103" s="186">
        <f>IF(N103="nulová",J103,0)</f>
        <v>0</v>
      </c>
      <c r="BJ103" s="18" t="s">
        <v>80</v>
      </c>
      <c r="BK103" s="186">
        <f>ROUND(I103*H103,2)</f>
        <v>0</v>
      </c>
      <c r="BL103" s="18" t="s">
        <v>265</v>
      </c>
      <c r="BM103" s="185" t="s">
        <v>2374</v>
      </c>
    </row>
    <row r="104" spans="1:65" s="2" customFormat="1" ht="11.25">
      <c r="A104" s="35"/>
      <c r="B104" s="36"/>
      <c r="C104" s="37"/>
      <c r="D104" s="187" t="s">
        <v>159</v>
      </c>
      <c r="E104" s="37"/>
      <c r="F104" s="188" t="s">
        <v>2375</v>
      </c>
      <c r="G104" s="37"/>
      <c r="H104" s="37"/>
      <c r="I104" s="189"/>
      <c r="J104" s="37"/>
      <c r="K104" s="37"/>
      <c r="L104" s="40"/>
      <c r="M104" s="190"/>
      <c r="N104" s="191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159</v>
      </c>
      <c r="AU104" s="18" t="s">
        <v>82</v>
      </c>
    </row>
    <row r="105" spans="1:65" s="2" customFormat="1" ht="16.5" customHeight="1">
      <c r="A105" s="35"/>
      <c r="B105" s="36"/>
      <c r="C105" s="174" t="s">
        <v>211</v>
      </c>
      <c r="D105" s="174" t="s">
        <v>148</v>
      </c>
      <c r="E105" s="175" t="s">
        <v>2376</v>
      </c>
      <c r="F105" s="176" t="s">
        <v>2377</v>
      </c>
      <c r="G105" s="177" t="s">
        <v>226</v>
      </c>
      <c r="H105" s="178">
        <v>8</v>
      </c>
      <c r="I105" s="179"/>
      <c r="J105" s="180">
        <f>ROUND(I105*H105,2)</f>
        <v>0</v>
      </c>
      <c r="K105" s="176" t="s">
        <v>157</v>
      </c>
      <c r="L105" s="40"/>
      <c r="M105" s="181" t="s">
        <v>19</v>
      </c>
      <c r="N105" s="182" t="s">
        <v>43</v>
      </c>
      <c r="O105" s="65"/>
      <c r="P105" s="183">
        <f>O105*H105</f>
        <v>0</v>
      </c>
      <c r="Q105" s="183">
        <v>4.6999999999999999E-4</v>
      </c>
      <c r="R105" s="183">
        <f>Q105*H105</f>
        <v>3.7599999999999999E-3</v>
      </c>
      <c r="S105" s="183">
        <v>0</v>
      </c>
      <c r="T105" s="184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5" t="s">
        <v>265</v>
      </c>
      <c r="AT105" s="185" t="s">
        <v>148</v>
      </c>
      <c r="AU105" s="185" t="s">
        <v>82</v>
      </c>
      <c r="AY105" s="18" t="s">
        <v>145</v>
      </c>
      <c r="BE105" s="186">
        <f>IF(N105="základní",J105,0)</f>
        <v>0</v>
      </c>
      <c r="BF105" s="186">
        <f>IF(N105="snížená",J105,0)</f>
        <v>0</v>
      </c>
      <c r="BG105" s="186">
        <f>IF(N105="zákl. přenesená",J105,0)</f>
        <v>0</v>
      </c>
      <c r="BH105" s="186">
        <f>IF(N105="sníž. přenesená",J105,0)</f>
        <v>0</v>
      </c>
      <c r="BI105" s="186">
        <f>IF(N105="nulová",J105,0)</f>
        <v>0</v>
      </c>
      <c r="BJ105" s="18" t="s">
        <v>80</v>
      </c>
      <c r="BK105" s="186">
        <f>ROUND(I105*H105,2)</f>
        <v>0</v>
      </c>
      <c r="BL105" s="18" t="s">
        <v>265</v>
      </c>
      <c r="BM105" s="185" t="s">
        <v>2378</v>
      </c>
    </row>
    <row r="106" spans="1:65" s="2" customFormat="1" ht="11.25">
      <c r="A106" s="35"/>
      <c r="B106" s="36"/>
      <c r="C106" s="37"/>
      <c r="D106" s="187" t="s">
        <v>159</v>
      </c>
      <c r="E106" s="37"/>
      <c r="F106" s="188" t="s">
        <v>2379</v>
      </c>
      <c r="G106" s="37"/>
      <c r="H106" s="37"/>
      <c r="I106" s="189"/>
      <c r="J106" s="37"/>
      <c r="K106" s="37"/>
      <c r="L106" s="40"/>
      <c r="M106" s="190"/>
      <c r="N106" s="191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159</v>
      </c>
      <c r="AU106" s="18" t="s">
        <v>82</v>
      </c>
    </row>
    <row r="107" spans="1:65" s="2" customFormat="1" ht="21.75" customHeight="1">
      <c r="A107" s="35"/>
      <c r="B107" s="36"/>
      <c r="C107" s="174" t="s">
        <v>146</v>
      </c>
      <c r="D107" s="174" t="s">
        <v>148</v>
      </c>
      <c r="E107" s="175" t="s">
        <v>2380</v>
      </c>
      <c r="F107" s="176" t="s">
        <v>2381</v>
      </c>
      <c r="G107" s="177" t="s">
        <v>226</v>
      </c>
      <c r="H107" s="178">
        <v>8</v>
      </c>
      <c r="I107" s="179"/>
      <c r="J107" s="180">
        <f>ROUND(I107*H107,2)</f>
        <v>0</v>
      </c>
      <c r="K107" s="176" t="s">
        <v>157</v>
      </c>
      <c r="L107" s="40"/>
      <c r="M107" s="181" t="s">
        <v>19</v>
      </c>
      <c r="N107" s="182" t="s">
        <v>43</v>
      </c>
      <c r="O107" s="65"/>
      <c r="P107" s="183">
        <f>O107*H107</f>
        <v>0</v>
      </c>
      <c r="Q107" s="183">
        <v>2.5999999999999998E-4</v>
      </c>
      <c r="R107" s="183">
        <f>Q107*H107</f>
        <v>2.0799999999999998E-3</v>
      </c>
      <c r="S107" s="183">
        <v>0</v>
      </c>
      <c r="T107" s="184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5" t="s">
        <v>265</v>
      </c>
      <c r="AT107" s="185" t="s">
        <v>148</v>
      </c>
      <c r="AU107" s="185" t="s">
        <v>82</v>
      </c>
      <c r="AY107" s="18" t="s">
        <v>145</v>
      </c>
      <c r="BE107" s="186">
        <f>IF(N107="základní",J107,0)</f>
        <v>0</v>
      </c>
      <c r="BF107" s="186">
        <f>IF(N107="snížená",J107,0)</f>
        <v>0</v>
      </c>
      <c r="BG107" s="186">
        <f>IF(N107="zákl. přenesená",J107,0)</f>
        <v>0</v>
      </c>
      <c r="BH107" s="186">
        <f>IF(N107="sníž. přenesená",J107,0)</f>
        <v>0</v>
      </c>
      <c r="BI107" s="186">
        <f>IF(N107="nulová",J107,0)</f>
        <v>0</v>
      </c>
      <c r="BJ107" s="18" t="s">
        <v>80</v>
      </c>
      <c r="BK107" s="186">
        <f>ROUND(I107*H107,2)</f>
        <v>0</v>
      </c>
      <c r="BL107" s="18" t="s">
        <v>265</v>
      </c>
      <c r="BM107" s="185" t="s">
        <v>2382</v>
      </c>
    </row>
    <row r="108" spans="1:65" s="2" customFormat="1" ht="11.25">
      <c r="A108" s="35"/>
      <c r="B108" s="36"/>
      <c r="C108" s="37"/>
      <c r="D108" s="187" t="s">
        <v>159</v>
      </c>
      <c r="E108" s="37"/>
      <c r="F108" s="188" t="s">
        <v>2383</v>
      </c>
      <c r="G108" s="37"/>
      <c r="H108" s="37"/>
      <c r="I108" s="189"/>
      <c r="J108" s="37"/>
      <c r="K108" s="37"/>
      <c r="L108" s="40"/>
      <c r="M108" s="190"/>
      <c r="N108" s="191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159</v>
      </c>
      <c r="AU108" s="18" t="s">
        <v>82</v>
      </c>
    </row>
    <row r="109" spans="1:65" s="2" customFormat="1" ht="21.75" customHeight="1">
      <c r="A109" s="35"/>
      <c r="B109" s="36"/>
      <c r="C109" s="174" t="s">
        <v>223</v>
      </c>
      <c r="D109" s="174" t="s">
        <v>148</v>
      </c>
      <c r="E109" s="175" t="s">
        <v>2384</v>
      </c>
      <c r="F109" s="176" t="s">
        <v>2385</v>
      </c>
      <c r="G109" s="177" t="s">
        <v>226</v>
      </c>
      <c r="H109" s="178">
        <v>8</v>
      </c>
      <c r="I109" s="179"/>
      <c r="J109" s="180">
        <f>ROUND(I109*H109,2)</f>
        <v>0</v>
      </c>
      <c r="K109" s="176" t="s">
        <v>157</v>
      </c>
      <c r="L109" s="40"/>
      <c r="M109" s="181" t="s">
        <v>19</v>
      </c>
      <c r="N109" s="182" t="s">
        <v>43</v>
      </c>
      <c r="O109" s="65"/>
      <c r="P109" s="183">
        <f>O109*H109</f>
        <v>0</v>
      </c>
      <c r="Q109" s="183">
        <v>1.3999999999999999E-4</v>
      </c>
      <c r="R109" s="183">
        <f>Q109*H109</f>
        <v>1.1199999999999999E-3</v>
      </c>
      <c r="S109" s="183">
        <v>0</v>
      </c>
      <c r="T109" s="184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5" t="s">
        <v>265</v>
      </c>
      <c r="AT109" s="185" t="s">
        <v>148</v>
      </c>
      <c r="AU109" s="185" t="s">
        <v>82</v>
      </c>
      <c r="AY109" s="18" t="s">
        <v>145</v>
      </c>
      <c r="BE109" s="186">
        <f>IF(N109="základní",J109,0)</f>
        <v>0</v>
      </c>
      <c r="BF109" s="186">
        <f>IF(N109="snížená",J109,0)</f>
        <v>0</v>
      </c>
      <c r="BG109" s="186">
        <f>IF(N109="zákl. přenesená",J109,0)</f>
        <v>0</v>
      </c>
      <c r="BH109" s="186">
        <f>IF(N109="sníž. přenesená",J109,0)</f>
        <v>0</v>
      </c>
      <c r="BI109" s="186">
        <f>IF(N109="nulová",J109,0)</f>
        <v>0</v>
      </c>
      <c r="BJ109" s="18" t="s">
        <v>80</v>
      </c>
      <c r="BK109" s="186">
        <f>ROUND(I109*H109,2)</f>
        <v>0</v>
      </c>
      <c r="BL109" s="18" t="s">
        <v>265</v>
      </c>
      <c r="BM109" s="185" t="s">
        <v>2386</v>
      </c>
    </row>
    <row r="110" spans="1:65" s="2" customFormat="1" ht="11.25">
      <c r="A110" s="35"/>
      <c r="B110" s="36"/>
      <c r="C110" s="37"/>
      <c r="D110" s="187" t="s">
        <v>159</v>
      </c>
      <c r="E110" s="37"/>
      <c r="F110" s="188" t="s">
        <v>2387</v>
      </c>
      <c r="G110" s="37"/>
      <c r="H110" s="37"/>
      <c r="I110" s="189"/>
      <c r="J110" s="37"/>
      <c r="K110" s="37"/>
      <c r="L110" s="40"/>
      <c r="M110" s="190"/>
      <c r="N110" s="191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159</v>
      </c>
      <c r="AU110" s="18" t="s">
        <v>82</v>
      </c>
    </row>
    <row r="111" spans="1:65" s="2" customFormat="1" ht="16.5" customHeight="1">
      <c r="A111" s="35"/>
      <c r="B111" s="36"/>
      <c r="C111" s="174" t="s">
        <v>230</v>
      </c>
      <c r="D111" s="174" t="s">
        <v>148</v>
      </c>
      <c r="E111" s="175" t="s">
        <v>2388</v>
      </c>
      <c r="F111" s="176" t="s">
        <v>2389</v>
      </c>
      <c r="G111" s="177" t="s">
        <v>226</v>
      </c>
      <c r="H111" s="178">
        <v>1</v>
      </c>
      <c r="I111" s="179"/>
      <c r="J111" s="180">
        <f>ROUND(I111*H111,2)</f>
        <v>0</v>
      </c>
      <c r="K111" s="176" t="s">
        <v>19</v>
      </c>
      <c r="L111" s="40"/>
      <c r="M111" s="181" t="s">
        <v>19</v>
      </c>
      <c r="N111" s="182" t="s">
        <v>43</v>
      </c>
      <c r="O111" s="65"/>
      <c r="P111" s="183">
        <f>O111*H111</f>
        <v>0</v>
      </c>
      <c r="Q111" s="183">
        <v>1.3999999999999999E-4</v>
      </c>
      <c r="R111" s="183">
        <f>Q111*H111</f>
        <v>1.3999999999999999E-4</v>
      </c>
      <c r="S111" s="183">
        <v>0</v>
      </c>
      <c r="T111" s="184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5" t="s">
        <v>265</v>
      </c>
      <c r="AT111" s="185" t="s">
        <v>148</v>
      </c>
      <c r="AU111" s="185" t="s">
        <v>82</v>
      </c>
      <c r="AY111" s="18" t="s">
        <v>145</v>
      </c>
      <c r="BE111" s="186">
        <f>IF(N111="základní",J111,0)</f>
        <v>0</v>
      </c>
      <c r="BF111" s="186">
        <f>IF(N111="snížená",J111,0)</f>
        <v>0</v>
      </c>
      <c r="BG111" s="186">
        <f>IF(N111="zákl. přenesená",J111,0)</f>
        <v>0</v>
      </c>
      <c r="BH111" s="186">
        <f>IF(N111="sníž. přenesená",J111,0)</f>
        <v>0</v>
      </c>
      <c r="BI111" s="186">
        <f>IF(N111="nulová",J111,0)</f>
        <v>0</v>
      </c>
      <c r="BJ111" s="18" t="s">
        <v>80</v>
      </c>
      <c r="BK111" s="186">
        <f>ROUND(I111*H111,2)</f>
        <v>0</v>
      </c>
      <c r="BL111" s="18" t="s">
        <v>265</v>
      </c>
      <c r="BM111" s="185" t="s">
        <v>2390</v>
      </c>
    </row>
    <row r="112" spans="1:65" s="2" customFormat="1" ht="24.2" customHeight="1">
      <c r="A112" s="35"/>
      <c r="B112" s="36"/>
      <c r="C112" s="174" t="s">
        <v>238</v>
      </c>
      <c r="D112" s="174" t="s">
        <v>148</v>
      </c>
      <c r="E112" s="175" t="s">
        <v>2391</v>
      </c>
      <c r="F112" s="176" t="s">
        <v>2392</v>
      </c>
      <c r="G112" s="177" t="s">
        <v>802</v>
      </c>
      <c r="H112" s="238"/>
      <c r="I112" s="179"/>
      <c r="J112" s="180">
        <f>ROUND(I112*H112,2)</f>
        <v>0</v>
      </c>
      <c r="K112" s="176" t="s">
        <v>157</v>
      </c>
      <c r="L112" s="40"/>
      <c r="M112" s="181" t="s">
        <v>19</v>
      </c>
      <c r="N112" s="182" t="s">
        <v>43</v>
      </c>
      <c r="O112" s="65"/>
      <c r="P112" s="183">
        <f>O112*H112</f>
        <v>0</v>
      </c>
      <c r="Q112" s="183">
        <v>0</v>
      </c>
      <c r="R112" s="183">
        <f>Q112*H112</f>
        <v>0</v>
      </c>
      <c r="S112" s="183">
        <v>0</v>
      </c>
      <c r="T112" s="184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5" t="s">
        <v>265</v>
      </c>
      <c r="AT112" s="185" t="s">
        <v>148</v>
      </c>
      <c r="AU112" s="185" t="s">
        <v>82</v>
      </c>
      <c r="AY112" s="18" t="s">
        <v>145</v>
      </c>
      <c r="BE112" s="186">
        <f>IF(N112="základní",J112,0)</f>
        <v>0</v>
      </c>
      <c r="BF112" s="186">
        <f>IF(N112="snížená",J112,0)</f>
        <v>0</v>
      </c>
      <c r="BG112" s="186">
        <f>IF(N112="zákl. přenesená",J112,0)</f>
        <v>0</v>
      </c>
      <c r="BH112" s="186">
        <f>IF(N112="sníž. přenesená",J112,0)</f>
        <v>0</v>
      </c>
      <c r="BI112" s="186">
        <f>IF(N112="nulová",J112,0)</f>
        <v>0</v>
      </c>
      <c r="BJ112" s="18" t="s">
        <v>80</v>
      </c>
      <c r="BK112" s="186">
        <f>ROUND(I112*H112,2)</f>
        <v>0</v>
      </c>
      <c r="BL112" s="18" t="s">
        <v>265</v>
      </c>
      <c r="BM112" s="185" t="s">
        <v>2393</v>
      </c>
    </row>
    <row r="113" spans="1:65" s="2" customFormat="1" ht="11.25">
      <c r="A113" s="35"/>
      <c r="B113" s="36"/>
      <c r="C113" s="37"/>
      <c r="D113" s="187" t="s">
        <v>159</v>
      </c>
      <c r="E113" s="37"/>
      <c r="F113" s="188" t="s">
        <v>2394</v>
      </c>
      <c r="G113" s="37"/>
      <c r="H113" s="37"/>
      <c r="I113" s="189"/>
      <c r="J113" s="37"/>
      <c r="K113" s="37"/>
      <c r="L113" s="40"/>
      <c r="M113" s="190"/>
      <c r="N113" s="191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159</v>
      </c>
      <c r="AU113" s="18" t="s">
        <v>82</v>
      </c>
    </row>
    <row r="114" spans="1:65" s="12" customFormat="1" ht="22.9" customHeight="1">
      <c r="B114" s="158"/>
      <c r="C114" s="159"/>
      <c r="D114" s="160" t="s">
        <v>71</v>
      </c>
      <c r="E114" s="172" t="s">
        <v>2395</v>
      </c>
      <c r="F114" s="172" t="s">
        <v>2396</v>
      </c>
      <c r="G114" s="159"/>
      <c r="H114" s="159"/>
      <c r="I114" s="162"/>
      <c r="J114" s="173">
        <f>BK114</f>
        <v>0</v>
      </c>
      <c r="K114" s="159"/>
      <c r="L114" s="164"/>
      <c r="M114" s="165"/>
      <c r="N114" s="166"/>
      <c r="O114" s="166"/>
      <c r="P114" s="167">
        <f>SUM(P115:P134)</f>
        <v>0</v>
      </c>
      <c r="Q114" s="166"/>
      <c r="R114" s="167">
        <f>SUM(R115:R134)</f>
        <v>0.24123999999999998</v>
      </c>
      <c r="S114" s="166"/>
      <c r="T114" s="168">
        <f>SUM(T115:T134)</f>
        <v>2.4930000000000001E-2</v>
      </c>
      <c r="AR114" s="169" t="s">
        <v>82</v>
      </c>
      <c r="AT114" s="170" t="s">
        <v>71</v>
      </c>
      <c r="AU114" s="170" t="s">
        <v>80</v>
      </c>
      <c r="AY114" s="169" t="s">
        <v>145</v>
      </c>
      <c r="BK114" s="171">
        <f>SUM(BK115:BK134)</f>
        <v>0</v>
      </c>
    </row>
    <row r="115" spans="1:65" s="2" customFormat="1" ht="24.2" customHeight="1">
      <c r="A115" s="35"/>
      <c r="B115" s="36"/>
      <c r="C115" s="174" t="s">
        <v>248</v>
      </c>
      <c r="D115" s="174" t="s">
        <v>148</v>
      </c>
      <c r="E115" s="175" t="s">
        <v>2397</v>
      </c>
      <c r="F115" s="176" t="s">
        <v>2398</v>
      </c>
      <c r="G115" s="177" t="s">
        <v>226</v>
      </c>
      <c r="H115" s="178">
        <v>2</v>
      </c>
      <c r="I115" s="179"/>
      <c r="J115" s="180">
        <f>ROUND(I115*H115,2)</f>
        <v>0</v>
      </c>
      <c r="K115" s="176" t="s">
        <v>157</v>
      </c>
      <c r="L115" s="40"/>
      <c r="M115" s="181" t="s">
        <v>19</v>
      </c>
      <c r="N115" s="182" t="s">
        <v>43</v>
      </c>
      <c r="O115" s="65"/>
      <c r="P115" s="183">
        <f>O115*H115</f>
        <v>0</v>
      </c>
      <c r="Q115" s="183">
        <v>1.6549999999999999E-2</v>
      </c>
      <c r="R115" s="183">
        <f>Q115*H115</f>
        <v>3.3099999999999997E-2</v>
      </c>
      <c r="S115" s="183">
        <v>0</v>
      </c>
      <c r="T115" s="184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5" t="s">
        <v>265</v>
      </c>
      <c r="AT115" s="185" t="s">
        <v>148</v>
      </c>
      <c r="AU115" s="185" t="s">
        <v>82</v>
      </c>
      <c r="AY115" s="18" t="s">
        <v>145</v>
      </c>
      <c r="BE115" s="186">
        <f>IF(N115="základní",J115,0)</f>
        <v>0</v>
      </c>
      <c r="BF115" s="186">
        <f>IF(N115="snížená",J115,0)</f>
        <v>0</v>
      </c>
      <c r="BG115" s="186">
        <f>IF(N115="zákl. přenesená",J115,0)</f>
        <v>0</v>
      </c>
      <c r="BH115" s="186">
        <f>IF(N115="sníž. přenesená",J115,0)</f>
        <v>0</v>
      </c>
      <c r="BI115" s="186">
        <f>IF(N115="nulová",J115,0)</f>
        <v>0</v>
      </c>
      <c r="BJ115" s="18" t="s">
        <v>80</v>
      </c>
      <c r="BK115" s="186">
        <f>ROUND(I115*H115,2)</f>
        <v>0</v>
      </c>
      <c r="BL115" s="18" t="s">
        <v>265</v>
      </c>
      <c r="BM115" s="185" t="s">
        <v>2399</v>
      </c>
    </row>
    <row r="116" spans="1:65" s="2" customFormat="1" ht="11.25">
      <c r="A116" s="35"/>
      <c r="B116" s="36"/>
      <c r="C116" s="37"/>
      <c r="D116" s="187" t="s">
        <v>159</v>
      </c>
      <c r="E116" s="37"/>
      <c r="F116" s="188" t="s">
        <v>2400</v>
      </c>
      <c r="G116" s="37"/>
      <c r="H116" s="37"/>
      <c r="I116" s="189"/>
      <c r="J116" s="37"/>
      <c r="K116" s="37"/>
      <c r="L116" s="40"/>
      <c r="M116" s="190"/>
      <c r="N116" s="191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159</v>
      </c>
      <c r="AU116" s="18" t="s">
        <v>82</v>
      </c>
    </row>
    <row r="117" spans="1:65" s="2" customFormat="1" ht="24.2" customHeight="1">
      <c r="A117" s="35"/>
      <c r="B117" s="36"/>
      <c r="C117" s="174" t="s">
        <v>254</v>
      </c>
      <c r="D117" s="174" t="s">
        <v>148</v>
      </c>
      <c r="E117" s="175" t="s">
        <v>2401</v>
      </c>
      <c r="F117" s="176" t="s">
        <v>2402</v>
      </c>
      <c r="G117" s="177" t="s">
        <v>226</v>
      </c>
      <c r="H117" s="178">
        <v>3</v>
      </c>
      <c r="I117" s="179"/>
      <c r="J117" s="180">
        <f>ROUND(I117*H117,2)</f>
        <v>0</v>
      </c>
      <c r="K117" s="176" t="s">
        <v>157</v>
      </c>
      <c r="L117" s="40"/>
      <c r="M117" s="181" t="s">
        <v>19</v>
      </c>
      <c r="N117" s="182" t="s">
        <v>43</v>
      </c>
      <c r="O117" s="65"/>
      <c r="P117" s="183">
        <f>O117*H117</f>
        <v>0</v>
      </c>
      <c r="Q117" s="183">
        <v>1.942E-2</v>
      </c>
      <c r="R117" s="183">
        <f>Q117*H117</f>
        <v>5.8259999999999999E-2</v>
      </c>
      <c r="S117" s="183">
        <v>0</v>
      </c>
      <c r="T117" s="184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5" t="s">
        <v>265</v>
      </c>
      <c r="AT117" s="185" t="s">
        <v>148</v>
      </c>
      <c r="AU117" s="185" t="s">
        <v>82</v>
      </c>
      <c r="AY117" s="18" t="s">
        <v>145</v>
      </c>
      <c r="BE117" s="186">
        <f>IF(N117="základní",J117,0)</f>
        <v>0</v>
      </c>
      <c r="BF117" s="186">
        <f>IF(N117="snížená",J117,0)</f>
        <v>0</v>
      </c>
      <c r="BG117" s="186">
        <f>IF(N117="zákl. přenesená",J117,0)</f>
        <v>0</v>
      </c>
      <c r="BH117" s="186">
        <f>IF(N117="sníž. přenesená",J117,0)</f>
        <v>0</v>
      </c>
      <c r="BI117" s="186">
        <f>IF(N117="nulová",J117,0)</f>
        <v>0</v>
      </c>
      <c r="BJ117" s="18" t="s">
        <v>80</v>
      </c>
      <c r="BK117" s="186">
        <f>ROUND(I117*H117,2)</f>
        <v>0</v>
      </c>
      <c r="BL117" s="18" t="s">
        <v>265</v>
      </c>
      <c r="BM117" s="185" t="s">
        <v>2403</v>
      </c>
    </row>
    <row r="118" spans="1:65" s="2" customFormat="1" ht="11.25">
      <c r="A118" s="35"/>
      <c r="B118" s="36"/>
      <c r="C118" s="37"/>
      <c r="D118" s="187" t="s">
        <v>159</v>
      </c>
      <c r="E118" s="37"/>
      <c r="F118" s="188" t="s">
        <v>2404</v>
      </c>
      <c r="G118" s="37"/>
      <c r="H118" s="37"/>
      <c r="I118" s="189"/>
      <c r="J118" s="37"/>
      <c r="K118" s="37"/>
      <c r="L118" s="40"/>
      <c r="M118" s="190"/>
      <c r="N118" s="191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159</v>
      </c>
      <c r="AU118" s="18" t="s">
        <v>82</v>
      </c>
    </row>
    <row r="119" spans="1:65" s="2" customFormat="1" ht="24.2" customHeight="1">
      <c r="A119" s="35"/>
      <c r="B119" s="36"/>
      <c r="C119" s="174" t="s">
        <v>8</v>
      </c>
      <c r="D119" s="174" t="s">
        <v>148</v>
      </c>
      <c r="E119" s="175" t="s">
        <v>2405</v>
      </c>
      <c r="F119" s="176" t="s">
        <v>2406</v>
      </c>
      <c r="G119" s="177" t="s">
        <v>226</v>
      </c>
      <c r="H119" s="178">
        <v>1</v>
      </c>
      <c r="I119" s="179"/>
      <c r="J119" s="180">
        <f>ROUND(I119*H119,2)</f>
        <v>0</v>
      </c>
      <c r="K119" s="176" t="s">
        <v>157</v>
      </c>
      <c r="L119" s="40"/>
      <c r="M119" s="181" t="s">
        <v>19</v>
      </c>
      <c r="N119" s="182" t="s">
        <v>43</v>
      </c>
      <c r="O119" s="65"/>
      <c r="P119" s="183">
        <f>O119*H119</f>
        <v>0</v>
      </c>
      <c r="Q119" s="183">
        <v>3.9800000000000002E-2</v>
      </c>
      <c r="R119" s="183">
        <f>Q119*H119</f>
        <v>3.9800000000000002E-2</v>
      </c>
      <c r="S119" s="183">
        <v>0</v>
      </c>
      <c r="T119" s="184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5" t="s">
        <v>265</v>
      </c>
      <c r="AT119" s="185" t="s">
        <v>148</v>
      </c>
      <c r="AU119" s="185" t="s">
        <v>82</v>
      </c>
      <c r="AY119" s="18" t="s">
        <v>145</v>
      </c>
      <c r="BE119" s="186">
        <f>IF(N119="základní",J119,0)</f>
        <v>0</v>
      </c>
      <c r="BF119" s="186">
        <f>IF(N119="snížená",J119,0)</f>
        <v>0</v>
      </c>
      <c r="BG119" s="186">
        <f>IF(N119="zákl. přenesená",J119,0)</f>
        <v>0</v>
      </c>
      <c r="BH119" s="186">
        <f>IF(N119="sníž. přenesená",J119,0)</f>
        <v>0</v>
      </c>
      <c r="BI119" s="186">
        <f>IF(N119="nulová",J119,0)</f>
        <v>0</v>
      </c>
      <c r="BJ119" s="18" t="s">
        <v>80</v>
      </c>
      <c r="BK119" s="186">
        <f>ROUND(I119*H119,2)</f>
        <v>0</v>
      </c>
      <c r="BL119" s="18" t="s">
        <v>265</v>
      </c>
      <c r="BM119" s="185" t="s">
        <v>2407</v>
      </c>
    </row>
    <row r="120" spans="1:65" s="2" customFormat="1" ht="11.25">
      <c r="A120" s="35"/>
      <c r="B120" s="36"/>
      <c r="C120" s="37"/>
      <c r="D120" s="187" t="s">
        <v>159</v>
      </c>
      <c r="E120" s="37"/>
      <c r="F120" s="188" t="s">
        <v>2408</v>
      </c>
      <c r="G120" s="37"/>
      <c r="H120" s="37"/>
      <c r="I120" s="189"/>
      <c r="J120" s="37"/>
      <c r="K120" s="37"/>
      <c r="L120" s="40"/>
      <c r="M120" s="190"/>
      <c r="N120" s="191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159</v>
      </c>
      <c r="AU120" s="18" t="s">
        <v>82</v>
      </c>
    </row>
    <row r="121" spans="1:65" s="2" customFormat="1" ht="24.2" customHeight="1">
      <c r="A121" s="35"/>
      <c r="B121" s="36"/>
      <c r="C121" s="174" t="s">
        <v>265</v>
      </c>
      <c r="D121" s="174" t="s">
        <v>148</v>
      </c>
      <c r="E121" s="175" t="s">
        <v>2409</v>
      </c>
      <c r="F121" s="176" t="s">
        <v>2410</v>
      </c>
      <c r="G121" s="177" t="s">
        <v>226</v>
      </c>
      <c r="H121" s="178">
        <v>2</v>
      </c>
      <c r="I121" s="179"/>
      <c r="J121" s="180">
        <f>ROUND(I121*H121,2)</f>
        <v>0</v>
      </c>
      <c r="K121" s="176" t="s">
        <v>157</v>
      </c>
      <c r="L121" s="40"/>
      <c r="M121" s="181" t="s">
        <v>19</v>
      </c>
      <c r="N121" s="182" t="s">
        <v>43</v>
      </c>
      <c r="O121" s="65"/>
      <c r="P121" s="183">
        <f>O121*H121</f>
        <v>0</v>
      </c>
      <c r="Q121" s="183">
        <v>4.4499999999999998E-2</v>
      </c>
      <c r="R121" s="183">
        <f>Q121*H121</f>
        <v>8.8999999999999996E-2</v>
      </c>
      <c r="S121" s="183">
        <v>0</v>
      </c>
      <c r="T121" s="184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5" t="s">
        <v>265</v>
      </c>
      <c r="AT121" s="185" t="s">
        <v>148</v>
      </c>
      <c r="AU121" s="185" t="s">
        <v>82</v>
      </c>
      <c r="AY121" s="18" t="s">
        <v>145</v>
      </c>
      <c r="BE121" s="186">
        <f>IF(N121="základní",J121,0)</f>
        <v>0</v>
      </c>
      <c r="BF121" s="186">
        <f>IF(N121="snížená",J121,0)</f>
        <v>0</v>
      </c>
      <c r="BG121" s="186">
        <f>IF(N121="zákl. přenesená",J121,0)</f>
        <v>0</v>
      </c>
      <c r="BH121" s="186">
        <f>IF(N121="sníž. přenesená",J121,0)</f>
        <v>0</v>
      </c>
      <c r="BI121" s="186">
        <f>IF(N121="nulová",J121,0)</f>
        <v>0</v>
      </c>
      <c r="BJ121" s="18" t="s">
        <v>80</v>
      </c>
      <c r="BK121" s="186">
        <f>ROUND(I121*H121,2)</f>
        <v>0</v>
      </c>
      <c r="BL121" s="18" t="s">
        <v>265</v>
      </c>
      <c r="BM121" s="185" t="s">
        <v>2411</v>
      </c>
    </row>
    <row r="122" spans="1:65" s="2" customFormat="1" ht="11.25">
      <c r="A122" s="35"/>
      <c r="B122" s="36"/>
      <c r="C122" s="37"/>
      <c r="D122" s="187" t="s">
        <v>159</v>
      </c>
      <c r="E122" s="37"/>
      <c r="F122" s="188" t="s">
        <v>2412</v>
      </c>
      <c r="G122" s="37"/>
      <c r="H122" s="37"/>
      <c r="I122" s="189"/>
      <c r="J122" s="37"/>
      <c r="K122" s="37"/>
      <c r="L122" s="40"/>
      <c r="M122" s="190"/>
      <c r="N122" s="191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159</v>
      </c>
      <c r="AU122" s="18" t="s">
        <v>82</v>
      </c>
    </row>
    <row r="123" spans="1:65" s="2" customFormat="1" ht="16.5" customHeight="1">
      <c r="A123" s="35"/>
      <c r="B123" s="36"/>
      <c r="C123" s="174" t="s">
        <v>271</v>
      </c>
      <c r="D123" s="174" t="s">
        <v>148</v>
      </c>
      <c r="E123" s="175" t="s">
        <v>2413</v>
      </c>
      <c r="F123" s="176" t="s">
        <v>2414</v>
      </c>
      <c r="G123" s="177" t="s">
        <v>226</v>
      </c>
      <c r="H123" s="178">
        <v>1</v>
      </c>
      <c r="I123" s="179"/>
      <c r="J123" s="180">
        <f>ROUND(I123*H123,2)</f>
        <v>0</v>
      </c>
      <c r="K123" s="176" t="s">
        <v>157</v>
      </c>
      <c r="L123" s="40"/>
      <c r="M123" s="181" t="s">
        <v>19</v>
      </c>
      <c r="N123" s="182" t="s">
        <v>43</v>
      </c>
      <c r="O123" s="65"/>
      <c r="P123" s="183">
        <f>O123*H123</f>
        <v>0</v>
      </c>
      <c r="Q123" s="183">
        <v>8.0000000000000007E-5</v>
      </c>
      <c r="R123" s="183">
        <f>Q123*H123</f>
        <v>8.0000000000000007E-5</v>
      </c>
      <c r="S123" s="183">
        <v>2.4930000000000001E-2</v>
      </c>
      <c r="T123" s="184">
        <f>S123*H123</f>
        <v>2.4930000000000001E-2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5" t="s">
        <v>265</v>
      </c>
      <c r="AT123" s="185" t="s">
        <v>148</v>
      </c>
      <c r="AU123" s="185" t="s">
        <v>82</v>
      </c>
      <c r="AY123" s="18" t="s">
        <v>145</v>
      </c>
      <c r="BE123" s="186">
        <f>IF(N123="základní",J123,0)</f>
        <v>0</v>
      </c>
      <c r="BF123" s="186">
        <f>IF(N123="snížená",J123,0)</f>
        <v>0</v>
      </c>
      <c r="BG123" s="186">
        <f>IF(N123="zákl. přenesená",J123,0)</f>
        <v>0</v>
      </c>
      <c r="BH123" s="186">
        <f>IF(N123="sníž. přenesená",J123,0)</f>
        <v>0</v>
      </c>
      <c r="BI123" s="186">
        <f>IF(N123="nulová",J123,0)</f>
        <v>0</v>
      </c>
      <c r="BJ123" s="18" t="s">
        <v>80</v>
      </c>
      <c r="BK123" s="186">
        <f>ROUND(I123*H123,2)</f>
        <v>0</v>
      </c>
      <c r="BL123" s="18" t="s">
        <v>265</v>
      </c>
      <c r="BM123" s="185" t="s">
        <v>2415</v>
      </c>
    </row>
    <row r="124" spans="1:65" s="2" customFormat="1" ht="11.25">
      <c r="A124" s="35"/>
      <c r="B124" s="36"/>
      <c r="C124" s="37"/>
      <c r="D124" s="187" t="s">
        <v>159</v>
      </c>
      <c r="E124" s="37"/>
      <c r="F124" s="188" t="s">
        <v>2416</v>
      </c>
      <c r="G124" s="37"/>
      <c r="H124" s="37"/>
      <c r="I124" s="189"/>
      <c r="J124" s="37"/>
      <c r="K124" s="37"/>
      <c r="L124" s="40"/>
      <c r="M124" s="190"/>
      <c r="N124" s="191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159</v>
      </c>
      <c r="AU124" s="18" t="s">
        <v>82</v>
      </c>
    </row>
    <row r="125" spans="1:65" s="2" customFormat="1" ht="16.5" customHeight="1">
      <c r="A125" s="35"/>
      <c r="B125" s="36"/>
      <c r="C125" s="174" t="s">
        <v>281</v>
      </c>
      <c r="D125" s="174" t="s">
        <v>148</v>
      </c>
      <c r="E125" s="175" t="s">
        <v>2417</v>
      </c>
      <c r="F125" s="176" t="s">
        <v>2418</v>
      </c>
      <c r="G125" s="177" t="s">
        <v>226</v>
      </c>
      <c r="H125" s="178">
        <v>1</v>
      </c>
      <c r="I125" s="179"/>
      <c r="J125" s="180">
        <f>ROUND(I125*H125,2)</f>
        <v>0</v>
      </c>
      <c r="K125" s="176" t="s">
        <v>157</v>
      </c>
      <c r="L125" s="40"/>
      <c r="M125" s="181" t="s">
        <v>19</v>
      </c>
      <c r="N125" s="182" t="s">
        <v>43</v>
      </c>
      <c r="O125" s="65"/>
      <c r="P125" s="183">
        <f>O125*H125</f>
        <v>0</v>
      </c>
      <c r="Q125" s="183">
        <v>0</v>
      </c>
      <c r="R125" s="183">
        <f>Q125*H125</f>
        <v>0</v>
      </c>
      <c r="S125" s="183">
        <v>0</v>
      </c>
      <c r="T125" s="18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5" t="s">
        <v>265</v>
      </c>
      <c r="AT125" s="185" t="s">
        <v>148</v>
      </c>
      <c r="AU125" s="185" t="s">
        <v>82</v>
      </c>
      <c r="AY125" s="18" t="s">
        <v>145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18" t="s">
        <v>80</v>
      </c>
      <c r="BK125" s="186">
        <f>ROUND(I125*H125,2)</f>
        <v>0</v>
      </c>
      <c r="BL125" s="18" t="s">
        <v>265</v>
      </c>
      <c r="BM125" s="185" t="s">
        <v>2419</v>
      </c>
    </row>
    <row r="126" spans="1:65" s="2" customFormat="1" ht="11.25">
      <c r="A126" s="35"/>
      <c r="B126" s="36"/>
      <c r="C126" s="37"/>
      <c r="D126" s="187" t="s">
        <v>159</v>
      </c>
      <c r="E126" s="37"/>
      <c r="F126" s="188" t="s">
        <v>2420</v>
      </c>
      <c r="G126" s="37"/>
      <c r="H126" s="37"/>
      <c r="I126" s="189"/>
      <c r="J126" s="37"/>
      <c r="K126" s="37"/>
      <c r="L126" s="40"/>
      <c r="M126" s="190"/>
      <c r="N126" s="191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159</v>
      </c>
      <c r="AU126" s="18" t="s">
        <v>82</v>
      </c>
    </row>
    <row r="127" spans="1:65" s="2" customFormat="1" ht="16.5" customHeight="1">
      <c r="A127" s="35"/>
      <c r="B127" s="36"/>
      <c r="C127" s="228" t="s">
        <v>292</v>
      </c>
      <c r="D127" s="228" t="s">
        <v>462</v>
      </c>
      <c r="E127" s="229" t="s">
        <v>2421</v>
      </c>
      <c r="F127" s="230" t="s">
        <v>2422</v>
      </c>
      <c r="G127" s="231" t="s">
        <v>226</v>
      </c>
      <c r="H127" s="232">
        <v>1</v>
      </c>
      <c r="I127" s="233"/>
      <c r="J127" s="234">
        <f>ROUND(I127*H127,2)</f>
        <v>0</v>
      </c>
      <c r="K127" s="230" t="s">
        <v>157</v>
      </c>
      <c r="L127" s="235"/>
      <c r="M127" s="236" t="s">
        <v>19</v>
      </c>
      <c r="N127" s="237" t="s">
        <v>43</v>
      </c>
      <c r="O127" s="65"/>
      <c r="P127" s="183">
        <f>O127*H127</f>
        <v>0</v>
      </c>
      <c r="Q127" s="183">
        <v>2.1000000000000001E-2</v>
      </c>
      <c r="R127" s="183">
        <f>Q127*H127</f>
        <v>2.1000000000000001E-2</v>
      </c>
      <c r="S127" s="183">
        <v>0</v>
      </c>
      <c r="T127" s="18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5" t="s">
        <v>556</v>
      </c>
      <c r="AT127" s="185" t="s">
        <v>462</v>
      </c>
      <c r="AU127" s="185" t="s">
        <v>82</v>
      </c>
      <c r="AY127" s="18" t="s">
        <v>145</v>
      </c>
      <c r="BE127" s="186">
        <f>IF(N127="základní",J127,0)</f>
        <v>0</v>
      </c>
      <c r="BF127" s="186">
        <f>IF(N127="snížená",J127,0)</f>
        <v>0</v>
      </c>
      <c r="BG127" s="186">
        <f>IF(N127="zákl. přenesená",J127,0)</f>
        <v>0</v>
      </c>
      <c r="BH127" s="186">
        <f>IF(N127="sníž. přenesená",J127,0)</f>
        <v>0</v>
      </c>
      <c r="BI127" s="186">
        <f>IF(N127="nulová",J127,0)</f>
        <v>0</v>
      </c>
      <c r="BJ127" s="18" t="s">
        <v>80</v>
      </c>
      <c r="BK127" s="186">
        <f>ROUND(I127*H127,2)</f>
        <v>0</v>
      </c>
      <c r="BL127" s="18" t="s">
        <v>265</v>
      </c>
      <c r="BM127" s="185" t="s">
        <v>2423</v>
      </c>
    </row>
    <row r="128" spans="1:65" s="2" customFormat="1" ht="16.5" customHeight="1">
      <c r="A128" s="35"/>
      <c r="B128" s="36"/>
      <c r="C128" s="174" t="s">
        <v>299</v>
      </c>
      <c r="D128" s="174" t="s">
        <v>148</v>
      </c>
      <c r="E128" s="175" t="s">
        <v>2424</v>
      </c>
      <c r="F128" s="176" t="s">
        <v>2425</v>
      </c>
      <c r="G128" s="177" t="s">
        <v>226</v>
      </c>
      <c r="H128" s="178">
        <v>33</v>
      </c>
      <c r="I128" s="179"/>
      <c r="J128" s="180">
        <f>ROUND(I128*H128,2)</f>
        <v>0</v>
      </c>
      <c r="K128" s="176" t="s">
        <v>157</v>
      </c>
      <c r="L128" s="40"/>
      <c r="M128" s="181" t="s">
        <v>19</v>
      </c>
      <c r="N128" s="182" t="s">
        <v>43</v>
      </c>
      <c r="O128" s="65"/>
      <c r="P128" s="183">
        <f>O128*H128</f>
        <v>0</v>
      </c>
      <c r="Q128" s="183">
        <v>0</v>
      </c>
      <c r="R128" s="183">
        <f>Q128*H128</f>
        <v>0</v>
      </c>
      <c r="S128" s="183">
        <v>0</v>
      </c>
      <c r="T128" s="18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5" t="s">
        <v>265</v>
      </c>
      <c r="AT128" s="185" t="s">
        <v>148</v>
      </c>
      <c r="AU128" s="185" t="s">
        <v>82</v>
      </c>
      <c r="AY128" s="18" t="s">
        <v>145</v>
      </c>
      <c r="BE128" s="186">
        <f>IF(N128="základní",J128,0)</f>
        <v>0</v>
      </c>
      <c r="BF128" s="186">
        <f>IF(N128="snížená",J128,0)</f>
        <v>0</v>
      </c>
      <c r="BG128" s="186">
        <f>IF(N128="zákl. přenesená",J128,0)</f>
        <v>0</v>
      </c>
      <c r="BH128" s="186">
        <f>IF(N128="sníž. přenesená",J128,0)</f>
        <v>0</v>
      </c>
      <c r="BI128" s="186">
        <f>IF(N128="nulová",J128,0)</f>
        <v>0</v>
      </c>
      <c r="BJ128" s="18" t="s">
        <v>80</v>
      </c>
      <c r="BK128" s="186">
        <f>ROUND(I128*H128,2)</f>
        <v>0</v>
      </c>
      <c r="BL128" s="18" t="s">
        <v>265</v>
      </c>
      <c r="BM128" s="185" t="s">
        <v>2426</v>
      </c>
    </row>
    <row r="129" spans="1:65" s="2" customFormat="1" ht="11.25">
      <c r="A129" s="35"/>
      <c r="B129" s="36"/>
      <c r="C129" s="37"/>
      <c r="D129" s="187" t="s">
        <v>159</v>
      </c>
      <c r="E129" s="37"/>
      <c r="F129" s="188" t="s">
        <v>2427</v>
      </c>
      <c r="G129" s="37"/>
      <c r="H129" s="37"/>
      <c r="I129" s="189"/>
      <c r="J129" s="37"/>
      <c r="K129" s="37"/>
      <c r="L129" s="40"/>
      <c r="M129" s="190"/>
      <c r="N129" s="191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159</v>
      </c>
      <c r="AU129" s="18" t="s">
        <v>82</v>
      </c>
    </row>
    <row r="130" spans="1:65" s="2" customFormat="1" ht="16.5" customHeight="1">
      <c r="A130" s="35"/>
      <c r="B130" s="36"/>
      <c r="C130" s="174" t="s">
        <v>7</v>
      </c>
      <c r="D130" s="174" t="s">
        <v>148</v>
      </c>
      <c r="E130" s="175" t="s">
        <v>2428</v>
      </c>
      <c r="F130" s="176" t="s">
        <v>2429</v>
      </c>
      <c r="G130" s="177" t="s">
        <v>151</v>
      </c>
      <c r="H130" s="178">
        <v>1</v>
      </c>
      <c r="I130" s="179"/>
      <c r="J130" s="180">
        <f>ROUND(I130*H130,2)</f>
        <v>0</v>
      </c>
      <c r="K130" s="176" t="s">
        <v>19</v>
      </c>
      <c r="L130" s="40"/>
      <c r="M130" s="181" t="s">
        <v>19</v>
      </c>
      <c r="N130" s="182" t="s">
        <v>43</v>
      </c>
      <c r="O130" s="65"/>
      <c r="P130" s="183">
        <f>O130*H130</f>
        <v>0</v>
      </c>
      <c r="Q130" s="183">
        <v>0</v>
      </c>
      <c r="R130" s="183">
        <f>Q130*H130</f>
        <v>0</v>
      </c>
      <c r="S130" s="183">
        <v>0</v>
      </c>
      <c r="T130" s="18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5" t="s">
        <v>265</v>
      </c>
      <c r="AT130" s="185" t="s">
        <v>148</v>
      </c>
      <c r="AU130" s="185" t="s">
        <v>82</v>
      </c>
      <c r="AY130" s="18" t="s">
        <v>145</v>
      </c>
      <c r="BE130" s="186">
        <f>IF(N130="základní",J130,0)</f>
        <v>0</v>
      </c>
      <c r="BF130" s="186">
        <f>IF(N130="snížená",J130,0)</f>
        <v>0</v>
      </c>
      <c r="BG130" s="186">
        <f>IF(N130="zákl. přenesená",J130,0)</f>
        <v>0</v>
      </c>
      <c r="BH130" s="186">
        <f>IF(N130="sníž. přenesená",J130,0)</f>
        <v>0</v>
      </c>
      <c r="BI130" s="186">
        <f>IF(N130="nulová",J130,0)</f>
        <v>0</v>
      </c>
      <c r="BJ130" s="18" t="s">
        <v>80</v>
      </c>
      <c r="BK130" s="186">
        <f>ROUND(I130*H130,2)</f>
        <v>0</v>
      </c>
      <c r="BL130" s="18" t="s">
        <v>265</v>
      </c>
      <c r="BM130" s="185" t="s">
        <v>2430</v>
      </c>
    </row>
    <row r="131" spans="1:65" s="2" customFormat="1" ht="24.2" customHeight="1">
      <c r="A131" s="35"/>
      <c r="B131" s="36"/>
      <c r="C131" s="174" t="s">
        <v>315</v>
      </c>
      <c r="D131" s="174" t="s">
        <v>148</v>
      </c>
      <c r="E131" s="175" t="s">
        <v>2431</v>
      </c>
      <c r="F131" s="176" t="s">
        <v>2432</v>
      </c>
      <c r="G131" s="177" t="s">
        <v>251</v>
      </c>
      <c r="H131" s="178">
        <v>0.29799999999999999</v>
      </c>
      <c r="I131" s="179"/>
      <c r="J131" s="180">
        <f>ROUND(I131*H131,2)</f>
        <v>0</v>
      </c>
      <c r="K131" s="176" t="s">
        <v>157</v>
      </c>
      <c r="L131" s="40"/>
      <c r="M131" s="181" t="s">
        <v>19</v>
      </c>
      <c r="N131" s="182" t="s">
        <v>43</v>
      </c>
      <c r="O131" s="65"/>
      <c r="P131" s="183">
        <f>O131*H131</f>
        <v>0</v>
      </c>
      <c r="Q131" s="183">
        <v>0</v>
      </c>
      <c r="R131" s="183">
        <f>Q131*H131</f>
        <v>0</v>
      </c>
      <c r="S131" s="183">
        <v>0</v>
      </c>
      <c r="T131" s="18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5" t="s">
        <v>265</v>
      </c>
      <c r="AT131" s="185" t="s">
        <v>148</v>
      </c>
      <c r="AU131" s="185" t="s">
        <v>82</v>
      </c>
      <c r="AY131" s="18" t="s">
        <v>145</v>
      </c>
      <c r="BE131" s="186">
        <f>IF(N131="základní",J131,0)</f>
        <v>0</v>
      </c>
      <c r="BF131" s="186">
        <f>IF(N131="snížená",J131,0)</f>
        <v>0</v>
      </c>
      <c r="BG131" s="186">
        <f>IF(N131="zákl. přenesená",J131,0)</f>
        <v>0</v>
      </c>
      <c r="BH131" s="186">
        <f>IF(N131="sníž. přenesená",J131,0)</f>
        <v>0</v>
      </c>
      <c r="BI131" s="186">
        <f>IF(N131="nulová",J131,0)</f>
        <v>0</v>
      </c>
      <c r="BJ131" s="18" t="s">
        <v>80</v>
      </c>
      <c r="BK131" s="186">
        <f>ROUND(I131*H131,2)</f>
        <v>0</v>
      </c>
      <c r="BL131" s="18" t="s">
        <v>265</v>
      </c>
      <c r="BM131" s="185" t="s">
        <v>2433</v>
      </c>
    </row>
    <row r="132" spans="1:65" s="2" customFormat="1" ht="11.25">
      <c r="A132" s="35"/>
      <c r="B132" s="36"/>
      <c r="C132" s="37"/>
      <c r="D132" s="187" t="s">
        <v>159</v>
      </c>
      <c r="E132" s="37"/>
      <c r="F132" s="188" t="s">
        <v>2434</v>
      </c>
      <c r="G132" s="37"/>
      <c r="H132" s="37"/>
      <c r="I132" s="189"/>
      <c r="J132" s="37"/>
      <c r="K132" s="37"/>
      <c r="L132" s="40"/>
      <c r="M132" s="190"/>
      <c r="N132" s="191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159</v>
      </c>
      <c r="AU132" s="18" t="s">
        <v>82</v>
      </c>
    </row>
    <row r="133" spans="1:65" s="2" customFormat="1" ht="24.2" customHeight="1">
      <c r="A133" s="35"/>
      <c r="B133" s="36"/>
      <c r="C133" s="174" t="s">
        <v>323</v>
      </c>
      <c r="D133" s="174" t="s">
        <v>148</v>
      </c>
      <c r="E133" s="175" t="s">
        <v>2435</v>
      </c>
      <c r="F133" s="176" t="s">
        <v>2436</v>
      </c>
      <c r="G133" s="177" t="s">
        <v>802</v>
      </c>
      <c r="H133" s="238"/>
      <c r="I133" s="179"/>
      <c r="J133" s="180">
        <f>ROUND(I133*H133,2)</f>
        <v>0</v>
      </c>
      <c r="K133" s="176" t="s">
        <v>157</v>
      </c>
      <c r="L133" s="40"/>
      <c r="M133" s="181" t="s">
        <v>19</v>
      </c>
      <c r="N133" s="182" t="s">
        <v>43</v>
      </c>
      <c r="O133" s="65"/>
      <c r="P133" s="183">
        <f>O133*H133</f>
        <v>0</v>
      </c>
      <c r="Q133" s="183">
        <v>0</v>
      </c>
      <c r="R133" s="183">
        <f>Q133*H133</f>
        <v>0</v>
      </c>
      <c r="S133" s="183">
        <v>0</v>
      </c>
      <c r="T133" s="18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5" t="s">
        <v>265</v>
      </c>
      <c r="AT133" s="185" t="s">
        <v>148</v>
      </c>
      <c r="AU133" s="185" t="s">
        <v>82</v>
      </c>
      <c r="AY133" s="18" t="s">
        <v>145</v>
      </c>
      <c r="BE133" s="186">
        <f>IF(N133="základní",J133,0)</f>
        <v>0</v>
      </c>
      <c r="BF133" s="186">
        <f>IF(N133="snížená",J133,0)</f>
        <v>0</v>
      </c>
      <c r="BG133" s="186">
        <f>IF(N133="zákl. přenesená",J133,0)</f>
        <v>0</v>
      </c>
      <c r="BH133" s="186">
        <f>IF(N133="sníž. přenesená",J133,0)</f>
        <v>0</v>
      </c>
      <c r="BI133" s="186">
        <f>IF(N133="nulová",J133,0)</f>
        <v>0</v>
      </c>
      <c r="BJ133" s="18" t="s">
        <v>80</v>
      </c>
      <c r="BK133" s="186">
        <f>ROUND(I133*H133,2)</f>
        <v>0</v>
      </c>
      <c r="BL133" s="18" t="s">
        <v>265</v>
      </c>
      <c r="BM133" s="185" t="s">
        <v>2437</v>
      </c>
    </row>
    <row r="134" spans="1:65" s="2" customFormat="1" ht="11.25">
      <c r="A134" s="35"/>
      <c r="B134" s="36"/>
      <c r="C134" s="37"/>
      <c r="D134" s="187" t="s">
        <v>159</v>
      </c>
      <c r="E134" s="37"/>
      <c r="F134" s="188" t="s">
        <v>2438</v>
      </c>
      <c r="G134" s="37"/>
      <c r="H134" s="37"/>
      <c r="I134" s="189"/>
      <c r="J134" s="37"/>
      <c r="K134" s="37"/>
      <c r="L134" s="40"/>
      <c r="M134" s="190"/>
      <c r="N134" s="191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159</v>
      </c>
      <c r="AU134" s="18" t="s">
        <v>82</v>
      </c>
    </row>
    <row r="135" spans="1:65" s="12" customFormat="1" ht="25.9" customHeight="1">
      <c r="B135" s="158"/>
      <c r="C135" s="159"/>
      <c r="D135" s="160" t="s">
        <v>71</v>
      </c>
      <c r="E135" s="161" t="s">
        <v>2174</v>
      </c>
      <c r="F135" s="161" t="s">
        <v>2175</v>
      </c>
      <c r="G135" s="159"/>
      <c r="H135" s="159"/>
      <c r="I135" s="162"/>
      <c r="J135" s="163">
        <f>BK135</f>
        <v>0</v>
      </c>
      <c r="K135" s="159"/>
      <c r="L135" s="164"/>
      <c r="M135" s="165"/>
      <c r="N135" s="166"/>
      <c r="O135" s="166"/>
      <c r="P135" s="167">
        <f>SUM(P136:P137)</f>
        <v>0</v>
      </c>
      <c r="Q135" s="166"/>
      <c r="R135" s="167">
        <f>SUM(R136:R137)</f>
        <v>0</v>
      </c>
      <c r="S135" s="166"/>
      <c r="T135" s="168">
        <f>SUM(T136:T137)</f>
        <v>0</v>
      </c>
      <c r="AR135" s="169" t="s">
        <v>152</v>
      </c>
      <c r="AT135" s="170" t="s">
        <v>71</v>
      </c>
      <c r="AU135" s="170" t="s">
        <v>72</v>
      </c>
      <c r="AY135" s="169" t="s">
        <v>145</v>
      </c>
      <c r="BK135" s="171">
        <f>SUM(BK136:BK137)</f>
        <v>0</v>
      </c>
    </row>
    <row r="136" spans="1:65" s="2" customFormat="1" ht="21.75" customHeight="1">
      <c r="A136" s="35"/>
      <c r="B136" s="36"/>
      <c r="C136" s="174" t="s">
        <v>330</v>
      </c>
      <c r="D136" s="174" t="s">
        <v>148</v>
      </c>
      <c r="E136" s="175" t="s">
        <v>2176</v>
      </c>
      <c r="F136" s="176" t="s">
        <v>2177</v>
      </c>
      <c r="G136" s="177" t="s">
        <v>1575</v>
      </c>
      <c r="H136" s="178">
        <v>50</v>
      </c>
      <c r="I136" s="179"/>
      <c r="J136" s="180">
        <f>ROUND(I136*H136,2)</f>
        <v>0</v>
      </c>
      <c r="K136" s="176" t="s">
        <v>157</v>
      </c>
      <c r="L136" s="40"/>
      <c r="M136" s="181" t="s">
        <v>19</v>
      </c>
      <c r="N136" s="182" t="s">
        <v>43</v>
      </c>
      <c r="O136" s="65"/>
      <c r="P136" s="183">
        <f>O136*H136</f>
        <v>0</v>
      </c>
      <c r="Q136" s="183">
        <v>0</v>
      </c>
      <c r="R136" s="183">
        <f>Q136*H136</f>
        <v>0</v>
      </c>
      <c r="S136" s="183">
        <v>0</v>
      </c>
      <c r="T136" s="18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5" t="s">
        <v>1264</v>
      </c>
      <c r="AT136" s="185" t="s">
        <v>148</v>
      </c>
      <c r="AU136" s="185" t="s">
        <v>80</v>
      </c>
      <c r="AY136" s="18" t="s">
        <v>145</v>
      </c>
      <c r="BE136" s="186">
        <f>IF(N136="základní",J136,0)</f>
        <v>0</v>
      </c>
      <c r="BF136" s="186">
        <f>IF(N136="snížená",J136,0)</f>
        <v>0</v>
      </c>
      <c r="BG136" s="186">
        <f>IF(N136="zákl. přenesená",J136,0)</f>
        <v>0</v>
      </c>
      <c r="BH136" s="186">
        <f>IF(N136="sníž. přenesená",J136,0)</f>
        <v>0</v>
      </c>
      <c r="BI136" s="186">
        <f>IF(N136="nulová",J136,0)</f>
        <v>0</v>
      </c>
      <c r="BJ136" s="18" t="s">
        <v>80</v>
      </c>
      <c r="BK136" s="186">
        <f>ROUND(I136*H136,2)</f>
        <v>0</v>
      </c>
      <c r="BL136" s="18" t="s">
        <v>1264</v>
      </c>
      <c r="BM136" s="185" t="s">
        <v>2439</v>
      </c>
    </row>
    <row r="137" spans="1:65" s="2" customFormat="1" ht="11.25">
      <c r="A137" s="35"/>
      <c r="B137" s="36"/>
      <c r="C137" s="37"/>
      <c r="D137" s="187" t="s">
        <v>159</v>
      </c>
      <c r="E137" s="37"/>
      <c r="F137" s="188" t="s">
        <v>2179</v>
      </c>
      <c r="G137" s="37"/>
      <c r="H137" s="37"/>
      <c r="I137" s="189"/>
      <c r="J137" s="37"/>
      <c r="K137" s="37"/>
      <c r="L137" s="40"/>
      <c r="M137" s="190"/>
      <c r="N137" s="191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159</v>
      </c>
      <c r="AU137" s="18" t="s">
        <v>80</v>
      </c>
    </row>
    <row r="138" spans="1:65" s="12" customFormat="1" ht="25.9" customHeight="1">
      <c r="B138" s="158"/>
      <c r="C138" s="159"/>
      <c r="D138" s="160" t="s">
        <v>71</v>
      </c>
      <c r="E138" s="161" t="s">
        <v>1259</v>
      </c>
      <c r="F138" s="161" t="s">
        <v>1260</v>
      </c>
      <c r="G138" s="159"/>
      <c r="H138" s="159"/>
      <c r="I138" s="162"/>
      <c r="J138" s="163">
        <f>BK138</f>
        <v>0</v>
      </c>
      <c r="K138" s="159"/>
      <c r="L138" s="164"/>
      <c r="M138" s="165"/>
      <c r="N138" s="166"/>
      <c r="O138" s="166"/>
      <c r="P138" s="167">
        <f>P139</f>
        <v>0</v>
      </c>
      <c r="Q138" s="166"/>
      <c r="R138" s="167">
        <f>R139</f>
        <v>0</v>
      </c>
      <c r="S138" s="166"/>
      <c r="T138" s="168">
        <f>T139</f>
        <v>0</v>
      </c>
      <c r="AR138" s="169" t="s">
        <v>152</v>
      </c>
      <c r="AT138" s="170" t="s">
        <v>71</v>
      </c>
      <c r="AU138" s="170" t="s">
        <v>72</v>
      </c>
      <c r="AY138" s="169" t="s">
        <v>145</v>
      </c>
      <c r="BK138" s="171">
        <f>BK139</f>
        <v>0</v>
      </c>
    </row>
    <row r="139" spans="1:65" s="2" customFormat="1" ht="16.5" customHeight="1">
      <c r="A139" s="35"/>
      <c r="B139" s="36"/>
      <c r="C139" s="174" t="s">
        <v>336</v>
      </c>
      <c r="D139" s="174" t="s">
        <v>148</v>
      </c>
      <c r="E139" s="175" t="s">
        <v>2180</v>
      </c>
      <c r="F139" s="176" t="s">
        <v>2440</v>
      </c>
      <c r="G139" s="177" t="s">
        <v>151</v>
      </c>
      <c r="H139" s="178">
        <v>1</v>
      </c>
      <c r="I139" s="179"/>
      <c r="J139" s="180">
        <f>ROUND(I139*H139,2)</f>
        <v>0</v>
      </c>
      <c r="K139" s="176" t="s">
        <v>19</v>
      </c>
      <c r="L139" s="40"/>
      <c r="M139" s="239" t="s">
        <v>19</v>
      </c>
      <c r="N139" s="240" t="s">
        <v>43</v>
      </c>
      <c r="O139" s="241"/>
      <c r="P139" s="242">
        <f>O139*H139</f>
        <v>0</v>
      </c>
      <c r="Q139" s="242">
        <v>0</v>
      </c>
      <c r="R139" s="242">
        <f>Q139*H139</f>
        <v>0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5" t="s">
        <v>1264</v>
      </c>
      <c r="AT139" s="185" t="s">
        <v>148</v>
      </c>
      <c r="AU139" s="185" t="s">
        <v>80</v>
      </c>
      <c r="AY139" s="18" t="s">
        <v>145</v>
      </c>
      <c r="BE139" s="186">
        <f>IF(N139="základní",J139,0)</f>
        <v>0</v>
      </c>
      <c r="BF139" s="186">
        <f>IF(N139="snížená",J139,0)</f>
        <v>0</v>
      </c>
      <c r="BG139" s="186">
        <f>IF(N139="zákl. přenesená",J139,0)</f>
        <v>0</v>
      </c>
      <c r="BH139" s="186">
        <f>IF(N139="sníž. přenesená",J139,0)</f>
        <v>0</v>
      </c>
      <c r="BI139" s="186">
        <f>IF(N139="nulová",J139,0)</f>
        <v>0</v>
      </c>
      <c r="BJ139" s="18" t="s">
        <v>80</v>
      </c>
      <c r="BK139" s="186">
        <f>ROUND(I139*H139,2)</f>
        <v>0</v>
      </c>
      <c r="BL139" s="18" t="s">
        <v>1264</v>
      </c>
      <c r="BM139" s="185" t="s">
        <v>2441</v>
      </c>
    </row>
    <row r="140" spans="1:65" s="2" customFormat="1" ht="6.95" customHeight="1">
      <c r="A140" s="35"/>
      <c r="B140" s="48"/>
      <c r="C140" s="49"/>
      <c r="D140" s="49"/>
      <c r="E140" s="49"/>
      <c r="F140" s="49"/>
      <c r="G140" s="49"/>
      <c r="H140" s="49"/>
      <c r="I140" s="49"/>
      <c r="J140" s="49"/>
      <c r="K140" s="49"/>
      <c r="L140" s="40"/>
      <c r="M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</sheetData>
  <sheetProtection algorithmName="SHA-512" hashValue="+MBth3WpIiwRWYtJF8sa3l1O0RUmgr2EBhZ6Qxson8/90p6HWxTO5n+pvDKjr+RX6asw/SOOuDDNUZxfuxLQiQ==" saltValue="3TrisWpfkQfYEqzxJbOWNfNE5J10HnBsBcsqE3RcY0jF2kem2rvsbtApGQejiyMtv0zKdOcW1wcJjpFT+qXv0w==" spinCount="100000" sheet="1" objects="1" scenarios="1" formatColumns="0" formatRows="0" autoFilter="0"/>
  <autoFilter ref="C84:K139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/>
    <hyperlink ref="F91" r:id="rId2"/>
    <hyperlink ref="F93" r:id="rId3"/>
    <hyperlink ref="F95" r:id="rId4"/>
    <hyperlink ref="F98" r:id="rId5"/>
    <hyperlink ref="F101" r:id="rId6"/>
    <hyperlink ref="F104" r:id="rId7"/>
    <hyperlink ref="F106" r:id="rId8"/>
    <hyperlink ref="F108" r:id="rId9"/>
    <hyperlink ref="F110" r:id="rId10"/>
    <hyperlink ref="F113" r:id="rId11"/>
    <hyperlink ref="F116" r:id="rId12"/>
    <hyperlink ref="F118" r:id="rId13"/>
    <hyperlink ref="F120" r:id="rId14"/>
    <hyperlink ref="F122" r:id="rId15"/>
    <hyperlink ref="F124" r:id="rId16"/>
    <hyperlink ref="F126" r:id="rId17"/>
    <hyperlink ref="F129" r:id="rId18"/>
    <hyperlink ref="F132" r:id="rId19"/>
    <hyperlink ref="F134" r:id="rId20"/>
    <hyperlink ref="F137" r:id="rId21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8" t="s">
        <v>106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82</v>
      </c>
    </row>
    <row r="4" spans="1:46" s="1" customFormat="1" ht="24.95" customHeight="1">
      <c r="B4" s="21"/>
      <c r="D4" s="104" t="s">
        <v>111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6" t="str">
        <f>'Rekapitulace stavby'!K6</f>
        <v>UHK-Objekt E-Stavební úpravy pracoviště centra terénní archeologie - 1. Etapa</v>
      </c>
      <c r="F7" s="367"/>
      <c r="G7" s="367"/>
      <c r="H7" s="367"/>
      <c r="L7" s="21"/>
    </row>
    <row r="8" spans="1:46" s="2" customFormat="1" ht="12" customHeight="1">
      <c r="A8" s="35"/>
      <c r="B8" s="40"/>
      <c r="C8" s="35"/>
      <c r="D8" s="106" t="s">
        <v>112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8" t="s">
        <v>2442</v>
      </c>
      <c r="F9" s="369"/>
      <c r="G9" s="369"/>
      <c r="H9" s="369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35</v>
      </c>
      <c r="G12" s="35"/>
      <c r="H12" s="35"/>
      <c r="I12" s="106" t="s">
        <v>23</v>
      </c>
      <c r="J12" s="109" t="str">
        <f>'Rekapitulace stavby'!AN8</f>
        <v>22. 6. 2022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>Univerzita Hradec Králové</v>
      </c>
      <c r="F15" s="35"/>
      <c r="G15" s="35"/>
      <c r="H15" s="35"/>
      <c r="I15" s="106" t="s">
        <v>28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0" t="str">
        <f>'Rekapitulace stavby'!E14</f>
        <v>Vyplň údaj</v>
      </c>
      <c r="F18" s="371"/>
      <c r="G18" s="371"/>
      <c r="H18" s="371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>Fplan projekty a stavby s. r. o.</v>
      </c>
      <c r="F21" s="35"/>
      <c r="G21" s="35"/>
      <c r="H21" s="35"/>
      <c r="I21" s="106" t="s">
        <v>28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34</v>
      </c>
      <c r="E23" s="35"/>
      <c r="F23" s="35"/>
      <c r="G23" s="35"/>
      <c r="H23" s="35"/>
      <c r="I23" s="106" t="s">
        <v>26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28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36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72" t="s">
        <v>19</v>
      </c>
      <c r="F27" s="372"/>
      <c r="G27" s="372"/>
      <c r="H27" s="372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38</v>
      </c>
      <c r="E30" s="35"/>
      <c r="F30" s="35"/>
      <c r="G30" s="35"/>
      <c r="H30" s="35"/>
      <c r="I30" s="35"/>
      <c r="J30" s="115">
        <f>ROUND(J94,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40</v>
      </c>
      <c r="G32" s="35"/>
      <c r="H32" s="35"/>
      <c r="I32" s="116" t="s">
        <v>39</v>
      </c>
      <c r="J32" s="116" t="s">
        <v>41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42</v>
      </c>
      <c r="E33" s="106" t="s">
        <v>43</v>
      </c>
      <c r="F33" s="118">
        <f>ROUND((SUM(BE94:BE175)),  2)</f>
        <v>0</v>
      </c>
      <c r="G33" s="35"/>
      <c r="H33" s="35"/>
      <c r="I33" s="119">
        <v>0.21</v>
      </c>
      <c r="J33" s="118">
        <f>ROUND(((SUM(BE94:BE175))*I33),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44</v>
      </c>
      <c r="F34" s="118">
        <f>ROUND((SUM(BF94:BF175)),  2)</f>
        <v>0</v>
      </c>
      <c r="G34" s="35"/>
      <c r="H34" s="35"/>
      <c r="I34" s="119">
        <v>0.15</v>
      </c>
      <c r="J34" s="118">
        <f>ROUND(((SUM(BF94:BF175))*I34),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45</v>
      </c>
      <c r="F35" s="118">
        <f>ROUND((SUM(BG94:BG175)),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46</v>
      </c>
      <c r="F36" s="118">
        <f>ROUND((SUM(BH94:BH175)),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47</v>
      </c>
      <c r="F37" s="118">
        <f>ROUND((SUM(BI94:BI175)),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48</v>
      </c>
      <c r="E39" s="122"/>
      <c r="F39" s="122"/>
      <c r="G39" s="123" t="s">
        <v>49</v>
      </c>
      <c r="H39" s="124" t="s">
        <v>50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114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3" t="str">
        <f>E7</f>
        <v>UHK-Objekt E-Stavební úpravy pracoviště centra terénní archeologie - 1. Etapa</v>
      </c>
      <c r="F48" s="374"/>
      <c r="G48" s="374"/>
      <c r="H48" s="374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112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30" t="str">
        <f>E9</f>
        <v>SO 01.4f - Měření a regulace</v>
      </c>
      <c r="F50" s="375"/>
      <c r="G50" s="375"/>
      <c r="H50" s="375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 xml:space="preserve"> </v>
      </c>
      <c r="G52" s="37"/>
      <c r="H52" s="37"/>
      <c r="I52" s="30" t="s">
        <v>23</v>
      </c>
      <c r="J52" s="60" t="str">
        <f>IF(J12="","",J12)</f>
        <v>22. 6. 2022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30" t="s">
        <v>25</v>
      </c>
      <c r="D54" s="37"/>
      <c r="E54" s="37"/>
      <c r="F54" s="28" t="str">
        <f>E15</f>
        <v>Univerzita Hradec Králové</v>
      </c>
      <c r="G54" s="37"/>
      <c r="H54" s="37"/>
      <c r="I54" s="30" t="s">
        <v>31</v>
      </c>
      <c r="J54" s="33" t="str">
        <f>E21</f>
        <v>Fplan projekty a stavby s. r. o.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115</v>
      </c>
      <c r="D57" s="132"/>
      <c r="E57" s="132"/>
      <c r="F57" s="132"/>
      <c r="G57" s="132"/>
      <c r="H57" s="132"/>
      <c r="I57" s="132"/>
      <c r="J57" s="133" t="s">
        <v>116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70</v>
      </c>
      <c r="D59" s="37"/>
      <c r="E59" s="37"/>
      <c r="F59" s="37"/>
      <c r="G59" s="37"/>
      <c r="H59" s="37"/>
      <c r="I59" s="37"/>
      <c r="J59" s="78">
        <f>J94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117</v>
      </c>
    </row>
    <row r="60" spans="1:47" s="9" customFormat="1" ht="24.95" customHeight="1">
      <c r="B60" s="135"/>
      <c r="C60" s="136"/>
      <c r="D60" s="137" t="s">
        <v>2443</v>
      </c>
      <c r="E60" s="138"/>
      <c r="F60" s="138"/>
      <c r="G60" s="138"/>
      <c r="H60" s="138"/>
      <c r="I60" s="138"/>
      <c r="J60" s="139">
        <f>J95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2444</v>
      </c>
      <c r="E61" s="144"/>
      <c r="F61" s="144"/>
      <c r="G61" s="144"/>
      <c r="H61" s="144"/>
      <c r="I61" s="144"/>
      <c r="J61" s="145">
        <f>J96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2445</v>
      </c>
      <c r="E62" s="144"/>
      <c r="F62" s="144"/>
      <c r="G62" s="144"/>
      <c r="H62" s="144"/>
      <c r="I62" s="144"/>
      <c r="J62" s="145">
        <f>J102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2446</v>
      </c>
      <c r="E63" s="144"/>
      <c r="F63" s="144"/>
      <c r="G63" s="144"/>
      <c r="H63" s="144"/>
      <c r="I63" s="144"/>
      <c r="J63" s="145">
        <f>J104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2447</v>
      </c>
      <c r="E64" s="144"/>
      <c r="F64" s="144"/>
      <c r="G64" s="144"/>
      <c r="H64" s="144"/>
      <c r="I64" s="144"/>
      <c r="J64" s="145">
        <f>J118</f>
        <v>0</v>
      </c>
      <c r="K64" s="142"/>
      <c r="L64" s="146"/>
    </row>
    <row r="65" spans="1:31" s="9" customFormat="1" ht="24.95" customHeight="1">
      <c r="B65" s="135"/>
      <c r="C65" s="136"/>
      <c r="D65" s="137" t="s">
        <v>2448</v>
      </c>
      <c r="E65" s="138"/>
      <c r="F65" s="138"/>
      <c r="G65" s="138"/>
      <c r="H65" s="138"/>
      <c r="I65" s="138"/>
      <c r="J65" s="139">
        <f>J120</f>
        <v>0</v>
      </c>
      <c r="K65" s="136"/>
      <c r="L65" s="140"/>
    </row>
    <row r="66" spans="1:31" s="10" customFormat="1" ht="19.899999999999999" customHeight="1">
      <c r="B66" s="141"/>
      <c r="C66" s="142"/>
      <c r="D66" s="143" t="s">
        <v>2449</v>
      </c>
      <c r="E66" s="144"/>
      <c r="F66" s="144"/>
      <c r="G66" s="144"/>
      <c r="H66" s="144"/>
      <c r="I66" s="144"/>
      <c r="J66" s="145">
        <f>J121</f>
        <v>0</v>
      </c>
      <c r="K66" s="142"/>
      <c r="L66" s="146"/>
    </row>
    <row r="67" spans="1:31" s="10" customFormat="1" ht="19.899999999999999" customHeight="1">
      <c r="B67" s="141"/>
      <c r="C67" s="142"/>
      <c r="D67" s="143" t="s">
        <v>2450</v>
      </c>
      <c r="E67" s="144"/>
      <c r="F67" s="144"/>
      <c r="G67" s="144"/>
      <c r="H67" s="144"/>
      <c r="I67" s="144"/>
      <c r="J67" s="145">
        <f>J143</f>
        <v>0</v>
      </c>
      <c r="K67" s="142"/>
      <c r="L67" s="146"/>
    </row>
    <row r="68" spans="1:31" s="10" customFormat="1" ht="19.899999999999999" customHeight="1">
      <c r="B68" s="141"/>
      <c r="C68" s="142"/>
      <c r="D68" s="143" t="s">
        <v>2451</v>
      </c>
      <c r="E68" s="144"/>
      <c r="F68" s="144"/>
      <c r="G68" s="144"/>
      <c r="H68" s="144"/>
      <c r="I68" s="144"/>
      <c r="J68" s="145">
        <f>J150</f>
        <v>0</v>
      </c>
      <c r="K68" s="142"/>
      <c r="L68" s="146"/>
    </row>
    <row r="69" spans="1:31" s="9" customFormat="1" ht="24.95" customHeight="1">
      <c r="B69" s="135"/>
      <c r="C69" s="136"/>
      <c r="D69" s="137" t="s">
        <v>2452</v>
      </c>
      <c r="E69" s="138"/>
      <c r="F69" s="138"/>
      <c r="G69" s="138"/>
      <c r="H69" s="138"/>
      <c r="I69" s="138"/>
      <c r="J69" s="139">
        <f>J158</f>
        <v>0</v>
      </c>
      <c r="K69" s="136"/>
      <c r="L69" s="140"/>
    </row>
    <row r="70" spans="1:31" s="10" customFormat="1" ht="19.899999999999999" customHeight="1">
      <c r="B70" s="141"/>
      <c r="C70" s="142"/>
      <c r="D70" s="143" t="s">
        <v>2453</v>
      </c>
      <c r="E70" s="144"/>
      <c r="F70" s="144"/>
      <c r="G70" s="144"/>
      <c r="H70" s="144"/>
      <c r="I70" s="144"/>
      <c r="J70" s="145">
        <f>J159</f>
        <v>0</v>
      </c>
      <c r="K70" s="142"/>
      <c r="L70" s="146"/>
    </row>
    <row r="71" spans="1:31" s="10" customFormat="1" ht="19.899999999999999" customHeight="1">
      <c r="B71" s="141"/>
      <c r="C71" s="142"/>
      <c r="D71" s="143" t="s">
        <v>2454</v>
      </c>
      <c r="E71" s="144"/>
      <c r="F71" s="144"/>
      <c r="G71" s="144"/>
      <c r="H71" s="144"/>
      <c r="I71" s="144"/>
      <c r="J71" s="145">
        <f>J162</f>
        <v>0</v>
      </c>
      <c r="K71" s="142"/>
      <c r="L71" s="146"/>
    </row>
    <row r="72" spans="1:31" s="10" customFormat="1" ht="19.899999999999999" customHeight="1">
      <c r="B72" s="141"/>
      <c r="C72" s="142"/>
      <c r="D72" s="143" t="s">
        <v>2455</v>
      </c>
      <c r="E72" s="144"/>
      <c r="F72" s="144"/>
      <c r="G72" s="144"/>
      <c r="H72" s="144"/>
      <c r="I72" s="144"/>
      <c r="J72" s="145">
        <f>J164</f>
        <v>0</v>
      </c>
      <c r="K72" s="142"/>
      <c r="L72" s="146"/>
    </row>
    <row r="73" spans="1:31" s="10" customFormat="1" ht="19.899999999999999" customHeight="1">
      <c r="B73" s="141"/>
      <c r="C73" s="142"/>
      <c r="D73" s="143" t="s">
        <v>2456</v>
      </c>
      <c r="E73" s="144"/>
      <c r="F73" s="144"/>
      <c r="G73" s="144"/>
      <c r="H73" s="144"/>
      <c r="I73" s="144"/>
      <c r="J73" s="145">
        <f>J171</f>
        <v>0</v>
      </c>
      <c r="K73" s="142"/>
      <c r="L73" s="146"/>
    </row>
    <row r="74" spans="1:31" s="10" customFormat="1" ht="19.899999999999999" customHeight="1">
      <c r="B74" s="141"/>
      <c r="C74" s="142"/>
      <c r="D74" s="143" t="s">
        <v>2457</v>
      </c>
      <c r="E74" s="144"/>
      <c r="F74" s="144"/>
      <c r="G74" s="144"/>
      <c r="H74" s="144"/>
      <c r="I74" s="144"/>
      <c r="J74" s="145">
        <f>J174</f>
        <v>0</v>
      </c>
      <c r="K74" s="142"/>
      <c r="L74" s="146"/>
    </row>
    <row r="75" spans="1:31" s="2" customFormat="1" ht="21.7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48"/>
      <c r="C76" s="49"/>
      <c r="D76" s="49"/>
      <c r="E76" s="49"/>
      <c r="F76" s="49"/>
      <c r="G76" s="49"/>
      <c r="H76" s="49"/>
      <c r="I76" s="49"/>
      <c r="J76" s="49"/>
      <c r="K76" s="49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80" spans="1:31" s="2" customFormat="1" ht="6.95" customHeight="1">
      <c r="A80" s="35"/>
      <c r="B80" s="50"/>
      <c r="C80" s="51"/>
      <c r="D80" s="51"/>
      <c r="E80" s="51"/>
      <c r="F80" s="51"/>
      <c r="G80" s="51"/>
      <c r="H80" s="51"/>
      <c r="I80" s="51"/>
      <c r="J80" s="51"/>
      <c r="K80" s="51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3" s="2" customFormat="1" ht="24.95" customHeight="1">
      <c r="A81" s="35"/>
      <c r="B81" s="36"/>
      <c r="C81" s="24" t="s">
        <v>130</v>
      </c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3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3" s="2" customFormat="1" ht="12" customHeight="1">
      <c r="A83" s="35"/>
      <c r="B83" s="36"/>
      <c r="C83" s="30" t="s">
        <v>16</v>
      </c>
      <c r="D83" s="37"/>
      <c r="E83" s="37"/>
      <c r="F83" s="37"/>
      <c r="G83" s="37"/>
      <c r="H83" s="37"/>
      <c r="I83" s="37"/>
      <c r="J83" s="37"/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3" s="2" customFormat="1" ht="16.5" customHeight="1">
      <c r="A84" s="35"/>
      <c r="B84" s="36"/>
      <c r="C84" s="37"/>
      <c r="D84" s="37"/>
      <c r="E84" s="373" t="str">
        <f>E7</f>
        <v>UHK-Objekt E-Stavební úpravy pracoviště centra terénní archeologie - 1. Etapa</v>
      </c>
      <c r="F84" s="374"/>
      <c r="G84" s="374"/>
      <c r="H84" s="374"/>
      <c r="I84" s="37"/>
      <c r="J84" s="37"/>
      <c r="K84" s="37"/>
      <c r="L84" s="10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3" s="2" customFormat="1" ht="12" customHeight="1">
      <c r="A85" s="35"/>
      <c r="B85" s="36"/>
      <c r="C85" s="30" t="s">
        <v>112</v>
      </c>
      <c r="D85" s="37"/>
      <c r="E85" s="37"/>
      <c r="F85" s="37"/>
      <c r="G85" s="37"/>
      <c r="H85" s="37"/>
      <c r="I85" s="37"/>
      <c r="J85" s="37"/>
      <c r="K85" s="37"/>
      <c r="L85" s="10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3" s="2" customFormat="1" ht="16.5" customHeight="1">
      <c r="A86" s="35"/>
      <c r="B86" s="36"/>
      <c r="C86" s="37"/>
      <c r="D86" s="37"/>
      <c r="E86" s="330" t="str">
        <f>E9</f>
        <v>SO 01.4f - Měření a regulace</v>
      </c>
      <c r="F86" s="375"/>
      <c r="G86" s="375"/>
      <c r="H86" s="375"/>
      <c r="I86" s="37"/>
      <c r="J86" s="37"/>
      <c r="K86" s="37"/>
      <c r="L86" s="10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3" s="2" customFormat="1" ht="6.95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10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3" s="2" customFormat="1" ht="12" customHeight="1">
      <c r="A88" s="35"/>
      <c r="B88" s="36"/>
      <c r="C88" s="30" t="s">
        <v>21</v>
      </c>
      <c r="D88" s="37"/>
      <c r="E88" s="37"/>
      <c r="F88" s="28" t="str">
        <f>F12</f>
        <v xml:space="preserve"> </v>
      </c>
      <c r="G88" s="37"/>
      <c r="H88" s="37"/>
      <c r="I88" s="30" t="s">
        <v>23</v>
      </c>
      <c r="J88" s="60" t="str">
        <f>IF(J12="","",J12)</f>
        <v>22. 6. 2022</v>
      </c>
      <c r="K88" s="37"/>
      <c r="L88" s="10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3" s="2" customFormat="1" ht="6.9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10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3" s="2" customFormat="1" ht="25.7" customHeight="1">
      <c r="A90" s="35"/>
      <c r="B90" s="36"/>
      <c r="C90" s="30" t="s">
        <v>25</v>
      </c>
      <c r="D90" s="37"/>
      <c r="E90" s="37"/>
      <c r="F90" s="28" t="str">
        <f>E15</f>
        <v>Univerzita Hradec Králové</v>
      </c>
      <c r="G90" s="37"/>
      <c r="H90" s="37"/>
      <c r="I90" s="30" t="s">
        <v>31</v>
      </c>
      <c r="J90" s="33" t="str">
        <f>E21</f>
        <v>Fplan projekty a stavby s. r. o.</v>
      </c>
      <c r="K90" s="37"/>
      <c r="L90" s="107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3" s="2" customFormat="1" ht="15.2" customHeight="1">
      <c r="A91" s="35"/>
      <c r="B91" s="36"/>
      <c r="C91" s="30" t="s">
        <v>29</v>
      </c>
      <c r="D91" s="37"/>
      <c r="E91" s="37"/>
      <c r="F91" s="28" t="str">
        <f>IF(E18="","",E18)</f>
        <v>Vyplň údaj</v>
      </c>
      <c r="G91" s="37"/>
      <c r="H91" s="37"/>
      <c r="I91" s="30" t="s">
        <v>34</v>
      </c>
      <c r="J91" s="33" t="str">
        <f>E24</f>
        <v xml:space="preserve"> </v>
      </c>
      <c r="K91" s="37"/>
      <c r="L91" s="107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3" s="2" customFormat="1" ht="10.3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107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63" s="11" customFormat="1" ht="29.25" customHeight="1">
      <c r="A93" s="147"/>
      <c r="B93" s="148"/>
      <c r="C93" s="149" t="s">
        <v>131</v>
      </c>
      <c r="D93" s="150" t="s">
        <v>57</v>
      </c>
      <c r="E93" s="150" t="s">
        <v>53</v>
      </c>
      <c r="F93" s="150" t="s">
        <v>54</v>
      </c>
      <c r="G93" s="150" t="s">
        <v>132</v>
      </c>
      <c r="H93" s="150" t="s">
        <v>133</v>
      </c>
      <c r="I93" s="150" t="s">
        <v>134</v>
      </c>
      <c r="J93" s="150" t="s">
        <v>116</v>
      </c>
      <c r="K93" s="151" t="s">
        <v>135</v>
      </c>
      <c r="L93" s="152"/>
      <c r="M93" s="69" t="s">
        <v>19</v>
      </c>
      <c r="N93" s="70" t="s">
        <v>42</v>
      </c>
      <c r="O93" s="70" t="s">
        <v>136</v>
      </c>
      <c r="P93" s="70" t="s">
        <v>137</v>
      </c>
      <c r="Q93" s="70" t="s">
        <v>138</v>
      </c>
      <c r="R93" s="70" t="s">
        <v>139</v>
      </c>
      <c r="S93" s="70" t="s">
        <v>140</v>
      </c>
      <c r="T93" s="71" t="s">
        <v>141</v>
      </c>
      <c r="U93" s="147"/>
      <c r="V93" s="147"/>
      <c r="W93" s="147"/>
      <c r="X93" s="147"/>
      <c r="Y93" s="147"/>
      <c r="Z93" s="147"/>
      <c r="AA93" s="147"/>
      <c r="AB93" s="147"/>
      <c r="AC93" s="147"/>
      <c r="AD93" s="147"/>
      <c r="AE93" s="147"/>
    </row>
    <row r="94" spans="1:63" s="2" customFormat="1" ht="22.9" customHeight="1">
      <c r="A94" s="35"/>
      <c r="B94" s="36"/>
      <c r="C94" s="76" t="s">
        <v>142</v>
      </c>
      <c r="D94" s="37"/>
      <c r="E94" s="37"/>
      <c r="F94" s="37"/>
      <c r="G94" s="37"/>
      <c r="H94" s="37"/>
      <c r="I94" s="37"/>
      <c r="J94" s="153">
        <f>BK94</f>
        <v>0</v>
      </c>
      <c r="K94" s="37"/>
      <c r="L94" s="40"/>
      <c r="M94" s="72"/>
      <c r="N94" s="154"/>
      <c r="O94" s="73"/>
      <c r="P94" s="155">
        <f>P95+P120+P158</f>
        <v>0</v>
      </c>
      <c r="Q94" s="73"/>
      <c r="R94" s="155">
        <f>R95+R120+R158</f>
        <v>0</v>
      </c>
      <c r="S94" s="73"/>
      <c r="T94" s="156">
        <f>T95+T120+T158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71</v>
      </c>
      <c r="AU94" s="18" t="s">
        <v>117</v>
      </c>
      <c r="BK94" s="157">
        <f>BK95+BK120+BK158</f>
        <v>0</v>
      </c>
    </row>
    <row r="95" spans="1:63" s="12" customFormat="1" ht="25.9" customHeight="1">
      <c r="B95" s="158"/>
      <c r="C95" s="159"/>
      <c r="D95" s="160" t="s">
        <v>71</v>
      </c>
      <c r="E95" s="161" t="s">
        <v>1282</v>
      </c>
      <c r="F95" s="161" t="s">
        <v>2458</v>
      </c>
      <c r="G95" s="159"/>
      <c r="H95" s="159"/>
      <c r="I95" s="162"/>
      <c r="J95" s="163">
        <f>BK95</f>
        <v>0</v>
      </c>
      <c r="K95" s="159"/>
      <c r="L95" s="164"/>
      <c r="M95" s="165"/>
      <c r="N95" s="166"/>
      <c r="O95" s="166"/>
      <c r="P95" s="167">
        <f>P96+P102+P104+P118</f>
        <v>0</v>
      </c>
      <c r="Q95" s="166"/>
      <c r="R95" s="167">
        <f>R96+R102+R104+R118</f>
        <v>0</v>
      </c>
      <c r="S95" s="166"/>
      <c r="T95" s="168">
        <f>T96+T102+T104+T118</f>
        <v>0</v>
      </c>
      <c r="AR95" s="169" t="s">
        <v>80</v>
      </c>
      <c r="AT95" s="170" t="s">
        <v>71</v>
      </c>
      <c r="AU95" s="170" t="s">
        <v>72</v>
      </c>
      <c r="AY95" s="169" t="s">
        <v>145</v>
      </c>
      <c r="BK95" s="171">
        <f>BK96+BK102+BK104+BK118</f>
        <v>0</v>
      </c>
    </row>
    <row r="96" spans="1:63" s="12" customFormat="1" ht="22.9" customHeight="1">
      <c r="B96" s="158"/>
      <c r="C96" s="159"/>
      <c r="D96" s="160" t="s">
        <v>71</v>
      </c>
      <c r="E96" s="172" t="s">
        <v>713</v>
      </c>
      <c r="F96" s="172" t="s">
        <v>2459</v>
      </c>
      <c r="G96" s="159"/>
      <c r="H96" s="159"/>
      <c r="I96" s="162"/>
      <c r="J96" s="173">
        <f>BK96</f>
        <v>0</v>
      </c>
      <c r="K96" s="159"/>
      <c r="L96" s="164"/>
      <c r="M96" s="165"/>
      <c r="N96" s="166"/>
      <c r="O96" s="166"/>
      <c r="P96" s="167">
        <f>SUM(P97:P101)</f>
        <v>0</v>
      </c>
      <c r="Q96" s="166"/>
      <c r="R96" s="167">
        <f>SUM(R97:R101)</f>
        <v>0</v>
      </c>
      <c r="S96" s="166"/>
      <c r="T96" s="168">
        <f>SUM(T97:T101)</f>
        <v>0</v>
      </c>
      <c r="AR96" s="169" t="s">
        <v>80</v>
      </c>
      <c r="AT96" s="170" t="s">
        <v>71</v>
      </c>
      <c r="AU96" s="170" t="s">
        <v>80</v>
      </c>
      <c r="AY96" s="169" t="s">
        <v>145</v>
      </c>
      <c r="BK96" s="171">
        <f>SUM(BK97:BK101)</f>
        <v>0</v>
      </c>
    </row>
    <row r="97" spans="1:65" s="2" customFormat="1" ht="24.2" customHeight="1">
      <c r="A97" s="35"/>
      <c r="B97" s="36"/>
      <c r="C97" s="174" t="s">
        <v>80</v>
      </c>
      <c r="D97" s="174" t="s">
        <v>148</v>
      </c>
      <c r="E97" s="175" t="s">
        <v>2460</v>
      </c>
      <c r="F97" s="176" t="s">
        <v>2461</v>
      </c>
      <c r="G97" s="177" t="s">
        <v>949</v>
      </c>
      <c r="H97" s="178">
        <v>1</v>
      </c>
      <c r="I97" s="179"/>
      <c r="J97" s="180">
        <f>ROUND(I97*H97,2)</f>
        <v>0</v>
      </c>
      <c r="K97" s="176" t="s">
        <v>19</v>
      </c>
      <c r="L97" s="40"/>
      <c r="M97" s="181" t="s">
        <v>19</v>
      </c>
      <c r="N97" s="182" t="s">
        <v>43</v>
      </c>
      <c r="O97" s="65"/>
      <c r="P97" s="183">
        <f>O97*H97</f>
        <v>0</v>
      </c>
      <c r="Q97" s="183">
        <v>0</v>
      </c>
      <c r="R97" s="183">
        <f>Q97*H97</f>
        <v>0</v>
      </c>
      <c r="S97" s="183">
        <v>0</v>
      </c>
      <c r="T97" s="184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5" t="s">
        <v>152</v>
      </c>
      <c r="AT97" s="185" t="s">
        <v>148</v>
      </c>
      <c r="AU97" s="185" t="s">
        <v>82</v>
      </c>
      <c r="AY97" s="18" t="s">
        <v>145</v>
      </c>
      <c r="BE97" s="186">
        <f>IF(N97="základní",J97,0)</f>
        <v>0</v>
      </c>
      <c r="BF97" s="186">
        <f>IF(N97="snížená",J97,0)</f>
        <v>0</v>
      </c>
      <c r="BG97" s="186">
        <f>IF(N97="zákl. přenesená",J97,0)</f>
        <v>0</v>
      </c>
      <c r="BH97" s="186">
        <f>IF(N97="sníž. přenesená",J97,0)</f>
        <v>0</v>
      </c>
      <c r="BI97" s="186">
        <f>IF(N97="nulová",J97,0)</f>
        <v>0</v>
      </c>
      <c r="BJ97" s="18" t="s">
        <v>80</v>
      </c>
      <c r="BK97" s="186">
        <f>ROUND(I97*H97,2)</f>
        <v>0</v>
      </c>
      <c r="BL97" s="18" t="s">
        <v>152</v>
      </c>
      <c r="BM97" s="185" t="s">
        <v>82</v>
      </c>
    </row>
    <row r="98" spans="1:65" s="2" customFormat="1" ht="16.5" customHeight="1">
      <c r="A98" s="35"/>
      <c r="B98" s="36"/>
      <c r="C98" s="174" t="s">
        <v>82</v>
      </c>
      <c r="D98" s="174" t="s">
        <v>148</v>
      </c>
      <c r="E98" s="175" t="s">
        <v>2462</v>
      </c>
      <c r="F98" s="176" t="s">
        <v>2463</v>
      </c>
      <c r="G98" s="177" t="s">
        <v>949</v>
      </c>
      <c r="H98" s="178">
        <v>1</v>
      </c>
      <c r="I98" s="179"/>
      <c r="J98" s="180">
        <f>ROUND(I98*H98,2)</f>
        <v>0</v>
      </c>
      <c r="K98" s="176" t="s">
        <v>19</v>
      </c>
      <c r="L98" s="40"/>
      <c r="M98" s="181" t="s">
        <v>19</v>
      </c>
      <c r="N98" s="182" t="s">
        <v>43</v>
      </c>
      <c r="O98" s="65"/>
      <c r="P98" s="183">
        <f>O98*H98</f>
        <v>0</v>
      </c>
      <c r="Q98" s="183">
        <v>0</v>
      </c>
      <c r="R98" s="183">
        <f>Q98*H98</f>
        <v>0</v>
      </c>
      <c r="S98" s="183">
        <v>0</v>
      </c>
      <c r="T98" s="184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5" t="s">
        <v>152</v>
      </c>
      <c r="AT98" s="185" t="s">
        <v>148</v>
      </c>
      <c r="AU98" s="185" t="s">
        <v>82</v>
      </c>
      <c r="AY98" s="18" t="s">
        <v>145</v>
      </c>
      <c r="BE98" s="186">
        <f>IF(N98="základní",J98,0)</f>
        <v>0</v>
      </c>
      <c r="BF98" s="186">
        <f>IF(N98="snížená",J98,0)</f>
        <v>0</v>
      </c>
      <c r="BG98" s="186">
        <f>IF(N98="zákl. přenesená",J98,0)</f>
        <v>0</v>
      </c>
      <c r="BH98" s="186">
        <f>IF(N98="sníž. přenesená",J98,0)</f>
        <v>0</v>
      </c>
      <c r="BI98" s="186">
        <f>IF(N98="nulová",J98,0)</f>
        <v>0</v>
      </c>
      <c r="BJ98" s="18" t="s">
        <v>80</v>
      </c>
      <c r="BK98" s="186">
        <f>ROUND(I98*H98,2)</f>
        <v>0</v>
      </c>
      <c r="BL98" s="18" t="s">
        <v>152</v>
      </c>
      <c r="BM98" s="185" t="s">
        <v>152</v>
      </c>
    </row>
    <row r="99" spans="1:65" s="2" customFormat="1" ht="16.5" customHeight="1">
      <c r="A99" s="35"/>
      <c r="B99" s="36"/>
      <c r="C99" s="174" t="s">
        <v>163</v>
      </c>
      <c r="D99" s="174" t="s">
        <v>148</v>
      </c>
      <c r="E99" s="175" t="s">
        <v>2464</v>
      </c>
      <c r="F99" s="176" t="s">
        <v>2465</v>
      </c>
      <c r="G99" s="177" t="s">
        <v>949</v>
      </c>
      <c r="H99" s="178">
        <v>1</v>
      </c>
      <c r="I99" s="179"/>
      <c r="J99" s="180">
        <f>ROUND(I99*H99,2)</f>
        <v>0</v>
      </c>
      <c r="K99" s="176" t="s">
        <v>19</v>
      </c>
      <c r="L99" s="40"/>
      <c r="M99" s="181" t="s">
        <v>19</v>
      </c>
      <c r="N99" s="182" t="s">
        <v>43</v>
      </c>
      <c r="O99" s="65"/>
      <c r="P99" s="183">
        <f>O99*H99</f>
        <v>0</v>
      </c>
      <c r="Q99" s="183">
        <v>0</v>
      </c>
      <c r="R99" s="183">
        <f>Q99*H99</f>
        <v>0</v>
      </c>
      <c r="S99" s="183">
        <v>0</v>
      </c>
      <c r="T99" s="184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5" t="s">
        <v>152</v>
      </c>
      <c r="AT99" s="185" t="s">
        <v>148</v>
      </c>
      <c r="AU99" s="185" t="s">
        <v>82</v>
      </c>
      <c r="AY99" s="18" t="s">
        <v>145</v>
      </c>
      <c r="BE99" s="186">
        <f>IF(N99="základní",J99,0)</f>
        <v>0</v>
      </c>
      <c r="BF99" s="186">
        <f>IF(N99="snížená",J99,0)</f>
        <v>0</v>
      </c>
      <c r="BG99" s="186">
        <f>IF(N99="zákl. přenesená",J99,0)</f>
        <v>0</v>
      </c>
      <c r="BH99" s="186">
        <f>IF(N99="sníž. přenesená",J99,0)</f>
        <v>0</v>
      </c>
      <c r="BI99" s="186">
        <f>IF(N99="nulová",J99,0)</f>
        <v>0</v>
      </c>
      <c r="BJ99" s="18" t="s">
        <v>80</v>
      </c>
      <c r="BK99" s="186">
        <f>ROUND(I99*H99,2)</f>
        <v>0</v>
      </c>
      <c r="BL99" s="18" t="s">
        <v>152</v>
      </c>
      <c r="BM99" s="185" t="s">
        <v>191</v>
      </c>
    </row>
    <row r="100" spans="1:65" s="2" customFormat="1" ht="16.5" customHeight="1">
      <c r="A100" s="35"/>
      <c r="B100" s="36"/>
      <c r="C100" s="174" t="s">
        <v>152</v>
      </c>
      <c r="D100" s="174" t="s">
        <v>148</v>
      </c>
      <c r="E100" s="175" t="s">
        <v>2466</v>
      </c>
      <c r="F100" s="176" t="s">
        <v>2467</v>
      </c>
      <c r="G100" s="177" t="s">
        <v>949</v>
      </c>
      <c r="H100" s="178">
        <v>1</v>
      </c>
      <c r="I100" s="179"/>
      <c r="J100" s="180">
        <f>ROUND(I100*H100,2)</f>
        <v>0</v>
      </c>
      <c r="K100" s="176" t="s">
        <v>19</v>
      </c>
      <c r="L100" s="40"/>
      <c r="M100" s="181" t="s">
        <v>19</v>
      </c>
      <c r="N100" s="182" t="s">
        <v>43</v>
      </c>
      <c r="O100" s="65"/>
      <c r="P100" s="183">
        <f>O100*H100</f>
        <v>0</v>
      </c>
      <c r="Q100" s="183">
        <v>0</v>
      </c>
      <c r="R100" s="183">
        <f>Q100*H100</f>
        <v>0</v>
      </c>
      <c r="S100" s="183">
        <v>0</v>
      </c>
      <c r="T100" s="184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5" t="s">
        <v>152</v>
      </c>
      <c r="AT100" s="185" t="s">
        <v>148</v>
      </c>
      <c r="AU100" s="185" t="s">
        <v>82</v>
      </c>
      <c r="AY100" s="18" t="s">
        <v>145</v>
      </c>
      <c r="BE100" s="186">
        <f>IF(N100="základní",J100,0)</f>
        <v>0</v>
      </c>
      <c r="BF100" s="186">
        <f>IF(N100="snížená",J100,0)</f>
        <v>0</v>
      </c>
      <c r="BG100" s="186">
        <f>IF(N100="zákl. přenesená",J100,0)</f>
        <v>0</v>
      </c>
      <c r="BH100" s="186">
        <f>IF(N100="sníž. přenesená",J100,0)</f>
        <v>0</v>
      </c>
      <c r="BI100" s="186">
        <f>IF(N100="nulová",J100,0)</f>
        <v>0</v>
      </c>
      <c r="BJ100" s="18" t="s">
        <v>80</v>
      </c>
      <c r="BK100" s="186">
        <f>ROUND(I100*H100,2)</f>
        <v>0</v>
      </c>
      <c r="BL100" s="18" t="s">
        <v>152</v>
      </c>
      <c r="BM100" s="185" t="s">
        <v>211</v>
      </c>
    </row>
    <row r="101" spans="1:65" s="2" customFormat="1" ht="16.5" customHeight="1">
      <c r="A101" s="35"/>
      <c r="B101" s="36"/>
      <c r="C101" s="174" t="s">
        <v>184</v>
      </c>
      <c r="D101" s="174" t="s">
        <v>148</v>
      </c>
      <c r="E101" s="175" t="s">
        <v>2468</v>
      </c>
      <c r="F101" s="176" t="s">
        <v>2469</v>
      </c>
      <c r="G101" s="177" t="s">
        <v>949</v>
      </c>
      <c r="H101" s="178">
        <v>1</v>
      </c>
      <c r="I101" s="179"/>
      <c r="J101" s="180">
        <f>ROUND(I101*H101,2)</f>
        <v>0</v>
      </c>
      <c r="K101" s="176" t="s">
        <v>19</v>
      </c>
      <c r="L101" s="40"/>
      <c r="M101" s="181" t="s">
        <v>19</v>
      </c>
      <c r="N101" s="182" t="s">
        <v>43</v>
      </c>
      <c r="O101" s="65"/>
      <c r="P101" s="183">
        <f>O101*H101</f>
        <v>0</v>
      </c>
      <c r="Q101" s="183">
        <v>0</v>
      </c>
      <c r="R101" s="183">
        <f>Q101*H101</f>
        <v>0</v>
      </c>
      <c r="S101" s="183">
        <v>0</v>
      </c>
      <c r="T101" s="184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5" t="s">
        <v>152</v>
      </c>
      <c r="AT101" s="185" t="s">
        <v>148</v>
      </c>
      <c r="AU101" s="185" t="s">
        <v>82</v>
      </c>
      <c r="AY101" s="18" t="s">
        <v>145</v>
      </c>
      <c r="BE101" s="186">
        <f>IF(N101="základní",J101,0)</f>
        <v>0</v>
      </c>
      <c r="BF101" s="186">
        <f>IF(N101="snížená",J101,0)</f>
        <v>0</v>
      </c>
      <c r="BG101" s="186">
        <f>IF(N101="zákl. přenesená",J101,0)</f>
        <v>0</v>
      </c>
      <c r="BH101" s="186">
        <f>IF(N101="sníž. přenesená",J101,0)</f>
        <v>0</v>
      </c>
      <c r="BI101" s="186">
        <f>IF(N101="nulová",J101,0)</f>
        <v>0</v>
      </c>
      <c r="BJ101" s="18" t="s">
        <v>80</v>
      </c>
      <c r="BK101" s="186">
        <f>ROUND(I101*H101,2)</f>
        <v>0</v>
      </c>
      <c r="BL101" s="18" t="s">
        <v>152</v>
      </c>
      <c r="BM101" s="185" t="s">
        <v>223</v>
      </c>
    </row>
    <row r="102" spans="1:65" s="12" customFormat="1" ht="22.9" customHeight="1">
      <c r="B102" s="158"/>
      <c r="C102" s="159"/>
      <c r="D102" s="160" t="s">
        <v>71</v>
      </c>
      <c r="E102" s="172" t="s">
        <v>695</v>
      </c>
      <c r="F102" s="172" t="s">
        <v>2470</v>
      </c>
      <c r="G102" s="159"/>
      <c r="H102" s="159"/>
      <c r="I102" s="162"/>
      <c r="J102" s="173">
        <f>BK102</f>
        <v>0</v>
      </c>
      <c r="K102" s="159"/>
      <c r="L102" s="164"/>
      <c r="M102" s="165"/>
      <c r="N102" s="166"/>
      <c r="O102" s="166"/>
      <c r="P102" s="167">
        <f>P103</f>
        <v>0</v>
      </c>
      <c r="Q102" s="166"/>
      <c r="R102" s="167">
        <f>R103</f>
        <v>0</v>
      </c>
      <c r="S102" s="166"/>
      <c r="T102" s="168">
        <f>T103</f>
        <v>0</v>
      </c>
      <c r="AR102" s="169" t="s">
        <v>80</v>
      </c>
      <c r="AT102" s="170" t="s">
        <v>71</v>
      </c>
      <c r="AU102" s="170" t="s">
        <v>80</v>
      </c>
      <c r="AY102" s="169" t="s">
        <v>145</v>
      </c>
      <c r="BK102" s="171">
        <f>BK103</f>
        <v>0</v>
      </c>
    </row>
    <row r="103" spans="1:65" s="2" customFormat="1" ht="24.2" customHeight="1">
      <c r="A103" s="35"/>
      <c r="B103" s="36"/>
      <c r="C103" s="174" t="s">
        <v>191</v>
      </c>
      <c r="D103" s="174" t="s">
        <v>148</v>
      </c>
      <c r="E103" s="175" t="s">
        <v>2471</v>
      </c>
      <c r="F103" s="176" t="s">
        <v>2472</v>
      </c>
      <c r="G103" s="177" t="s">
        <v>949</v>
      </c>
      <c r="H103" s="178">
        <v>1</v>
      </c>
      <c r="I103" s="179"/>
      <c r="J103" s="180">
        <f>ROUND(I103*H103,2)</f>
        <v>0</v>
      </c>
      <c r="K103" s="176" t="s">
        <v>19</v>
      </c>
      <c r="L103" s="40"/>
      <c r="M103" s="181" t="s">
        <v>19</v>
      </c>
      <c r="N103" s="182" t="s">
        <v>43</v>
      </c>
      <c r="O103" s="65"/>
      <c r="P103" s="183">
        <f>O103*H103</f>
        <v>0</v>
      </c>
      <c r="Q103" s="183">
        <v>0</v>
      </c>
      <c r="R103" s="183">
        <f>Q103*H103</f>
        <v>0</v>
      </c>
      <c r="S103" s="183">
        <v>0</v>
      </c>
      <c r="T103" s="184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5" t="s">
        <v>152</v>
      </c>
      <c r="AT103" s="185" t="s">
        <v>148</v>
      </c>
      <c r="AU103" s="185" t="s">
        <v>82</v>
      </c>
      <c r="AY103" s="18" t="s">
        <v>145</v>
      </c>
      <c r="BE103" s="186">
        <f>IF(N103="základní",J103,0)</f>
        <v>0</v>
      </c>
      <c r="BF103" s="186">
        <f>IF(N103="snížená",J103,0)</f>
        <v>0</v>
      </c>
      <c r="BG103" s="186">
        <f>IF(N103="zákl. přenesená",J103,0)</f>
        <v>0</v>
      </c>
      <c r="BH103" s="186">
        <f>IF(N103="sníž. přenesená",J103,0)</f>
        <v>0</v>
      </c>
      <c r="BI103" s="186">
        <f>IF(N103="nulová",J103,0)</f>
        <v>0</v>
      </c>
      <c r="BJ103" s="18" t="s">
        <v>80</v>
      </c>
      <c r="BK103" s="186">
        <f>ROUND(I103*H103,2)</f>
        <v>0</v>
      </c>
      <c r="BL103" s="18" t="s">
        <v>152</v>
      </c>
      <c r="BM103" s="185" t="s">
        <v>238</v>
      </c>
    </row>
    <row r="104" spans="1:65" s="12" customFormat="1" ht="22.9" customHeight="1">
      <c r="B104" s="158"/>
      <c r="C104" s="159"/>
      <c r="D104" s="160" t="s">
        <v>71</v>
      </c>
      <c r="E104" s="172" t="s">
        <v>696</v>
      </c>
      <c r="F104" s="172" t="s">
        <v>2473</v>
      </c>
      <c r="G104" s="159"/>
      <c r="H104" s="159"/>
      <c r="I104" s="162"/>
      <c r="J104" s="173">
        <f>BK104</f>
        <v>0</v>
      </c>
      <c r="K104" s="159"/>
      <c r="L104" s="164"/>
      <c r="M104" s="165"/>
      <c r="N104" s="166"/>
      <c r="O104" s="166"/>
      <c r="P104" s="167">
        <f>SUM(P105:P117)</f>
        <v>0</v>
      </c>
      <c r="Q104" s="166"/>
      <c r="R104" s="167">
        <f>SUM(R105:R117)</f>
        <v>0</v>
      </c>
      <c r="S104" s="166"/>
      <c r="T104" s="168">
        <f>SUM(T105:T117)</f>
        <v>0</v>
      </c>
      <c r="AR104" s="169" t="s">
        <v>80</v>
      </c>
      <c r="AT104" s="170" t="s">
        <v>71</v>
      </c>
      <c r="AU104" s="170" t="s">
        <v>80</v>
      </c>
      <c r="AY104" s="169" t="s">
        <v>145</v>
      </c>
      <c r="BK104" s="171">
        <f>SUM(BK105:BK117)</f>
        <v>0</v>
      </c>
    </row>
    <row r="105" spans="1:65" s="2" customFormat="1" ht="16.5" customHeight="1">
      <c r="A105" s="35"/>
      <c r="B105" s="36"/>
      <c r="C105" s="174" t="s">
        <v>200</v>
      </c>
      <c r="D105" s="174" t="s">
        <v>148</v>
      </c>
      <c r="E105" s="175" t="s">
        <v>2474</v>
      </c>
      <c r="F105" s="176" t="s">
        <v>2475</v>
      </c>
      <c r="G105" s="177" t="s">
        <v>949</v>
      </c>
      <c r="H105" s="178">
        <v>3</v>
      </c>
      <c r="I105" s="179"/>
      <c r="J105" s="180">
        <f t="shared" ref="J105:J117" si="0">ROUND(I105*H105,2)</f>
        <v>0</v>
      </c>
      <c r="K105" s="176" t="s">
        <v>19</v>
      </c>
      <c r="L105" s="40"/>
      <c r="M105" s="181" t="s">
        <v>19</v>
      </c>
      <c r="N105" s="182" t="s">
        <v>43</v>
      </c>
      <c r="O105" s="65"/>
      <c r="P105" s="183">
        <f t="shared" ref="P105:P117" si="1">O105*H105</f>
        <v>0</v>
      </c>
      <c r="Q105" s="183">
        <v>0</v>
      </c>
      <c r="R105" s="183">
        <f t="shared" ref="R105:R117" si="2">Q105*H105</f>
        <v>0</v>
      </c>
      <c r="S105" s="183">
        <v>0</v>
      </c>
      <c r="T105" s="184">
        <f t="shared" ref="T105:T117" si="3"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5" t="s">
        <v>152</v>
      </c>
      <c r="AT105" s="185" t="s">
        <v>148</v>
      </c>
      <c r="AU105" s="185" t="s">
        <v>82</v>
      </c>
      <c r="AY105" s="18" t="s">
        <v>145</v>
      </c>
      <c r="BE105" s="186">
        <f t="shared" ref="BE105:BE117" si="4">IF(N105="základní",J105,0)</f>
        <v>0</v>
      </c>
      <c r="BF105" s="186">
        <f t="shared" ref="BF105:BF117" si="5">IF(N105="snížená",J105,0)</f>
        <v>0</v>
      </c>
      <c r="BG105" s="186">
        <f t="shared" ref="BG105:BG117" si="6">IF(N105="zákl. přenesená",J105,0)</f>
        <v>0</v>
      </c>
      <c r="BH105" s="186">
        <f t="shared" ref="BH105:BH117" si="7">IF(N105="sníž. přenesená",J105,0)</f>
        <v>0</v>
      </c>
      <c r="BI105" s="186">
        <f t="shared" ref="BI105:BI117" si="8">IF(N105="nulová",J105,0)</f>
        <v>0</v>
      </c>
      <c r="BJ105" s="18" t="s">
        <v>80</v>
      </c>
      <c r="BK105" s="186">
        <f t="shared" ref="BK105:BK117" si="9">ROUND(I105*H105,2)</f>
        <v>0</v>
      </c>
      <c r="BL105" s="18" t="s">
        <v>152</v>
      </c>
      <c r="BM105" s="185" t="s">
        <v>254</v>
      </c>
    </row>
    <row r="106" spans="1:65" s="2" customFormat="1" ht="16.5" customHeight="1">
      <c r="A106" s="35"/>
      <c r="B106" s="36"/>
      <c r="C106" s="174" t="s">
        <v>211</v>
      </c>
      <c r="D106" s="174" t="s">
        <v>148</v>
      </c>
      <c r="E106" s="175" t="s">
        <v>2476</v>
      </c>
      <c r="F106" s="176" t="s">
        <v>2477</v>
      </c>
      <c r="G106" s="177" t="s">
        <v>949</v>
      </c>
      <c r="H106" s="178">
        <v>2</v>
      </c>
      <c r="I106" s="179"/>
      <c r="J106" s="180">
        <f t="shared" si="0"/>
        <v>0</v>
      </c>
      <c r="K106" s="176" t="s">
        <v>19</v>
      </c>
      <c r="L106" s="40"/>
      <c r="M106" s="181" t="s">
        <v>19</v>
      </c>
      <c r="N106" s="182" t="s">
        <v>43</v>
      </c>
      <c r="O106" s="65"/>
      <c r="P106" s="183">
        <f t="shared" si="1"/>
        <v>0</v>
      </c>
      <c r="Q106" s="183">
        <v>0</v>
      </c>
      <c r="R106" s="183">
        <f t="shared" si="2"/>
        <v>0</v>
      </c>
      <c r="S106" s="183">
        <v>0</v>
      </c>
      <c r="T106" s="184">
        <f t="shared" si="3"/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5" t="s">
        <v>152</v>
      </c>
      <c r="AT106" s="185" t="s">
        <v>148</v>
      </c>
      <c r="AU106" s="185" t="s">
        <v>82</v>
      </c>
      <c r="AY106" s="18" t="s">
        <v>145</v>
      </c>
      <c r="BE106" s="186">
        <f t="shared" si="4"/>
        <v>0</v>
      </c>
      <c r="BF106" s="186">
        <f t="shared" si="5"/>
        <v>0</v>
      </c>
      <c r="BG106" s="186">
        <f t="shared" si="6"/>
        <v>0</v>
      </c>
      <c r="BH106" s="186">
        <f t="shared" si="7"/>
        <v>0</v>
      </c>
      <c r="BI106" s="186">
        <f t="shared" si="8"/>
        <v>0</v>
      </c>
      <c r="BJ106" s="18" t="s">
        <v>80</v>
      </c>
      <c r="BK106" s="186">
        <f t="shared" si="9"/>
        <v>0</v>
      </c>
      <c r="BL106" s="18" t="s">
        <v>152</v>
      </c>
      <c r="BM106" s="185" t="s">
        <v>265</v>
      </c>
    </row>
    <row r="107" spans="1:65" s="2" customFormat="1" ht="16.5" customHeight="1">
      <c r="A107" s="35"/>
      <c r="B107" s="36"/>
      <c r="C107" s="174" t="s">
        <v>146</v>
      </c>
      <c r="D107" s="174" t="s">
        <v>148</v>
      </c>
      <c r="E107" s="175" t="s">
        <v>2478</v>
      </c>
      <c r="F107" s="176" t="s">
        <v>2479</v>
      </c>
      <c r="G107" s="177" t="s">
        <v>949</v>
      </c>
      <c r="H107" s="178">
        <v>8</v>
      </c>
      <c r="I107" s="179"/>
      <c r="J107" s="180">
        <f t="shared" si="0"/>
        <v>0</v>
      </c>
      <c r="K107" s="176" t="s">
        <v>19</v>
      </c>
      <c r="L107" s="40"/>
      <c r="M107" s="181" t="s">
        <v>19</v>
      </c>
      <c r="N107" s="182" t="s">
        <v>43</v>
      </c>
      <c r="O107" s="65"/>
      <c r="P107" s="183">
        <f t="shared" si="1"/>
        <v>0</v>
      </c>
      <c r="Q107" s="183">
        <v>0</v>
      </c>
      <c r="R107" s="183">
        <f t="shared" si="2"/>
        <v>0</v>
      </c>
      <c r="S107" s="183">
        <v>0</v>
      </c>
      <c r="T107" s="184">
        <f t="shared" si="3"/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5" t="s">
        <v>152</v>
      </c>
      <c r="AT107" s="185" t="s">
        <v>148</v>
      </c>
      <c r="AU107" s="185" t="s">
        <v>82</v>
      </c>
      <c r="AY107" s="18" t="s">
        <v>145</v>
      </c>
      <c r="BE107" s="186">
        <f t="shared" si="4"/>
        <v>0</v>
      </c>
      <c r="BF107" s="186">
        <f t="shared" si="5"/>
        <v>0</v>
      </c>
      <c r="BG107" s="186">
        <f t="shared" si="6"/>
        <v>0</v>
      </c>
      <c r="BH107" s="186">
        <f t="shared" si="7"/>
        <v>0</v>
      </c>
      <c r="BI107" s="186">
        <f t="shared" si="8"/>
        <v>0</v>
      </c>
      <c r="BJ107" s="18" t="s">
        <v>80</v>
      </c>
      <c r="BK107" s="186">
        <f t="shared" si="9"/>
        <v>0</v>
      </c>
      <c r="BL107" s="18" t="s">
        <v>152</v>
      </c>
      <c r="BM107" s="185" t="s">
        <v>281</v>
      </c>
    </row>
    <row r="108" spans="1:65" s="2" customFormat="1" ht="16.5" customHeight="1">
      <c r="A108" s="35"/>
      <c r="B108" s="36"/>
      <c r="C108" s="174" t="s">
        <v>223</v>
      </c>
      <c r="D108" s="174" t="s">
        <v>148</v>
      </c>
      <c r="E108" s="175" t="s">
        <v>2480</v>
      </c>
      <c r="F108" s="176" t="s">
        <v>2481</v>
      </c>
      <c r="G108" s="177" t="s">
        <v>949</v>
      </c>
      <c r="H108" s="178">
        <v>4</v>
      </c>
      <c r="I108" s="179"/>
      <c r="J108" s="180">
        <f t="shared" si="0"/>
        <v>0</v>
      </c>
      <c r="K108" s="176" t="s">
        <v>19</v>
      </c>
      <c r="L108" s="40"/>
      <c r="M108" s="181" t="s">
        <v>19</v>
      </c>
      <c r="N108" s="182" t="s">
        <v>43</v>
      </c>
      <c r="O108" s="65"/>
      <c r="P108" s="183">
        <f t="shared" si="1"/>
        <v>0</v>
      </c>
      <c r="Q108" s="183">
        <v>0</v>
      </c>
      <c r="R108" s="183">
        <f t="shared" si="2"/>
        <v>0</v>
      </c>
      <c r="S108" s="183">
        <v>0</v>
      </c>
      <c r="T108" s="184">
        <f t="shared" si="3"/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5" t="s">
        <v>152</v>
      </c>
      <c r="AT108" s="185" t="s">
        <v>148</v>
      </c>
      <c r="AU108" s="185" t="s">
        <v>82</v>
      </c>
      <c r="AY108" s="18" t="s">
        <v>145</v>
      </c>
      <c r="BE108" s="186">
        <f t="shared" si="4"/>
        <v>0</v>
      </c>
      <c r="BF108" s="186">
        <f t="shared" si="5"/>
        <v>0</v>
      </c>
      <c r="BG108" s="186">
        <f t="shared" si="6"/>
        <v>0</v>
      </c>
      <c r="BH108" s="186">
        <f t="shared" si="7"/>
        <v>0</v>
      </c>
      <c r="BI108" s="186">
        <f t="shared" si="8"/>
        <v>0</v>
      </c>
      <c r="BJ108" s="18" t="s">
        <v>80</v>
      </c>
      <c r="BK108" s="186">
        <f t="shared" si="9"/>
        <v>0</v>
      </c>
      <c r="BL108" s="18" t="s">
        <v>152</v>
      </c>
      <c r="BM108" s="185" t="s">
        <v>299</v>
      </c>
    </row>
    <row r="109" spans="1:65" s="2" customFormat="1" ht="16.5" customHeight="1">
      <c r="A109" s="35"/>
      <c r="B109" s="36"/>
      <c r="C109" s="174" t="s">
        <v>230</v>
      </c>
      <c r="D109" s="174" t="s">
        <v>148</v>
      </c>
      <c r="E109" s="175" t="s">
        <v>2482</v>
      </c>
      <c r="F109" s="176" t="s">
        <v>2483</v>
      </c>
      <c r="G109" s="177" t="s">
        <v>949</v>
      </c>
      <c r="H109" s="178">
        <v>4</v>
      </c>
      <c r="I109" s="179"/>
      <c r="J109" s="180">
        <f t="shared" si="0"/>
        <v>0</v>
      </c>
      <c r="K109" s="176" t="s">
        <v>19</v>
      </c>
      <c r="L109" s="40"/>
      <c r="M109" s="181" t="s">
        <v>19</v>
      </c>
      <c r="N109" s="182" t="s">
        <v>43</v>
      </c>
      <c r="O109" s="65"/>
      <c r="P109" s="183">
        <f t="shared" si="1"/>
        <v>0</v>
      </c>
      <c r="Q109" s="183">
        <v>0</v>
      </c>
      <c r="R109" s="183">
        <f t="shared" si="2"/>
        <v>0</v>
      </c>
      <c r="S109" s="183">
        <v>0</v>
      </c>
      <c r="T109" s="184">
        <f t="shared" si="3"/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5" t="s">
        <v>152</v>
      </c>
      <c r="AT109" s="185" t="s">
        <v>148</v>
      </c>
      <c r="AU109" s="185" t="s">
        <v>82</v>
      </c>
      <c r="AY109" s="18" t="s">
        <v>145</v>
      </c>
      <c r="BE109" s="186">
        <f t="shared" si="4"/>
        <v>0</v>
      </c>
      <c r="BF109" s="186">
        <f t="shared" si="5"/>
        <v>0</v>
      </c>
      <c r="BG109" s="186">
        <f t="shared" si="6"/>
        <v>0</v>
      </c>
      <c r="BH109" s="186">
        <f t="shared" si="7"/>
        <v>0</v>
      </c>
      <c r="BI109" s="186">
        <f t="shared" si="8"/>
        <v>0</v>
      </c>
      <c r="BJ109" s="18" t="s">
        <v>80</v>
      </c>
      <c r="BK109" s="186">
        <f t="shared" si="9"/>
        <v>0</v>
      </c>
      <c r="BL109" s="18" t="s">
        <v>152</v>
      </c>
      <c r="BM109" s="185" t="s">
        <v>315</v>
      </c>
    </row>
    <row r="110" spans="1:65" s="2" customFormat="1" ht="16.5" customHeight="1">
      <c r="A110" s="35"/>
      <c r="B110" s="36"/>
      <c r="C110" s="174" t="s">
        <v>238</v>
      </c>
      <c r="D110" s="174" t="s">
        <v>148</v>
      </c>
      <c r="E110" s="175" t="s">
        <v>2484</v>
      </c>
      <c r="F110" s="176" t="s">
        <v>2485</v>
      </c>
      <c r="G110" s="177" t="s">
        <v>949</v>
      </c>
      <c r="H110" s="178">
        <v>8</v>
      </c>
      <c r="I110" s="179"/>
      <c r="J110" s="180">
        <f t="shared" si="0"/>
        <v>0</v>
      </c>
      <c r="K110" s="176" t="s">
        <v>19</v>
      </c>
      <c r="L110" s="40"/>
      <c r="M110" s="181" t="s">
        <v>19</v>
      </c>
      <c r="N110" s="182" t="s">
        <v>43</v>
      </c>
      <c r="O110" s="65"/>
      <c r="P110" s="183">
        <f t="shared" si="1"/>
        <v>0</v>
      </c>
      <c r="Q110" s="183">
        <v>0</v>
      </c>
      <c r="R110" s="183">
        <f t="shared" si="2"/>
        <v>0</v>
      </c>
      <c r="S110" s="183">
        <v>0</v>
      </c>
      <c r="T110" s="184">
        <f t="shared" si="3"/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5" t="s">
        <v>152</v>
      </c>
      <c r="AT110" s="185" t="s">
        <v>148</v>
      </c>
      <c r="AU110" s="185" t="s">
        <v>82</v>
      </c>
      <c r="AY110" s="18" t="s">
        <v>145</v>
      </c>
      <c r="BE110" s="186">
        <f t="shared" si="4"/>
        <v>0</v>
      </c>
      <c r="BF110" s="186">
        <f t="shared" si="5"/>
        <v>0</v>
      </c>
      <c r="BG110" s="186">
        <f t="shared" si="6"/>
        <v>0</v>
      </c>
      <c r="BH110" s="186">
        <f t="shared" si="7"/>
        <v>0</v>
      </c>
      <c r="BI110" s="186">
        <f t="shared" si="8"/>
        <v>0</v>
      </c>
      <c r="BJ110" s="18" t="s">
        <v>80</v>
      </c>
      <c r="BK110" s="186">
        <f t="shared" si="9"/>
        <v>0</v>
      </c>
      <c r="BL110" s="18" t="s">
        <v>152</v>
      </c>
      <c r="BM110" s="185" t="s">
        <v>330</v>
      </c>
    </row>
    <row r="111" spans="1:65" s="2" customFormat="1" ht="16.5" customHeight="1">
      <c r="A111" s="35"/>
      <c r="B111" s="36"/>
      <c r="C111" s="174" t="s">
        <v>248</v>
      </c>
      <c r="D111" s="174" t="s">
        <v>148</v>
      </c>
      <c r="E111" s="175" t="s">
        <v>2486</v>
      </c>
      <c r="F111" s="176" t="s">
        <v>2487</v>
      </c>
      <c r="G111" s="177" t="s">
        <v>949</v>
      </c>
      <c r="H111" s="178">
        <v>1</v>
      </c>
      <c r="I111" s="179"/>
      <c r="J111" s="180">
        <f t="shared" si="0"/>
        <v>0</v>
      </c>
      <c r="K111" s="176" t="s">
        <v>19</v>
      </c>
      <c r="L111" s="40"/>
      <c r="M111" s="181" t="s">
        <v>19</v>
      </c>
      <c r="N111" s="182" t="s">
        <v>43</v>
      </c>
      <c r="O111" s="65"/>
      <c r="P111" s="183">
        <f t="shared" si="1"/>
        <v>0</v>
      </c>
      <c r="Q111" s="183">
        <v>0</v>
      </c>
      <c r="R111" s="183">
        <f t="shared" si="2"/>
        <v>0</v>
      </c>
      <c r="S111" s="183">
        <v>0</v>
      </c>
      <c r="T111" s="184">
        <f t="shared" si="3"/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5" t="s">
        <v>152</v>
      </c>
      <c r="AT111" s="185" t="s">
        <v>148</v>
      </c>
      <c r="AU111" s="185" t="s">
        <v>82</v>
      </c>
      <c r="AY111" s="18" t="s">
        <v>145</v>
      </c>
      <c r="BE111" s="186">
        <f t="shared" si="4"/>
        <v>0</v>
      </c>
      <c r="BF111" s="186">
        <f t="shared" si="5"/>
        <v>0</v>
      </c>
      <c r="BG111" s="186">
        <f t="shared" si="6"/>
        <v>0</v>
      </c>
      <c r="BH111" s="186">
        <f t="shared" si="7"/>
        <v>0</v>
      </c>
      <c r="BI111" s="186">
        <f t="shared" si="8"/>
        <v>0</v>
      </c>
      <c r="BJ111" s="18" t="s">
        <v>80</v>
      </c>
      <c r="BK111" s="186">
        <f t="shared" si="9"/>
        <v>0</v>
      </c>
      <c r="BL111" s="18" t="s">
        <v>152</v>
      </c>
      <c r="BM111" s="185" t="s">
        <v>345</v>
      </c>
    </row>
    <row r="112" spans="1:65" s="2" customFormat="1" ht="16.5" customHeight="1">
      <c r="A112" s="35"/>
      <c r="B112" s="36"/>
      <c r="C112" s="174" t="s">
        <v>254</v>
      </c>
      <c r="D112" s="174" t="s">
        <v>148</v>
      </c>
      <c r="E112" s="175" t="s">
        <v>2488</v>
      </c>
      <c r="F112" s="176" t="s">
        <v>2489</v>
      </c>
      <c r="G112" s="177" t="s">
        <v>949</v>
      </c>
      <c r="H112" s="178">
        <v>11</v>
      </c>
      <c r="I112" s="179"/>
      <c r="J112" s="180">
        <f t="shared" si="0"/>
        <v>0</v>
      </c>
      <c r="K112" s="176" t="s">
        <v>19</v>
      </c>
      <c r="L112" s="40"/>
      <c r="M112" s="181" t="s">
        <v>19</v>
      </c>
      <c r="N112" s="182" t="s">
        <v>43</v>
      </c>
      <c r="O112" s="65"/>
      <c r="P112" s="183">
        <f t="shared" si="1"/>
        <v>0</v>
      </c>
      <c r="Q112" s="183">
        <v>0</v>
      </c>
      <c r="R112" s="183">
        <f t="shared" si="2"/>
        <v>0</v>
      </c>
      <c r="S112" s="183">
        <v>0</v>
      </c>
      <c r="T112" s="184">
        <f t="shared" si="3"/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5" t="s">
        <v>152</v>
      </c>
      <c r="AT112" s="185" t="s">
        <v>148</v>
      </c>
      <c r="AU112" s="185" t="s">
        <v>82</v>
      </c>
      <c r="AY112" s="18" t="s">
        <v>145</v>
      </c>
      <c r="BE112" s="186">
        <f t="shared" si="4"/>
        <v>0</v>
      </c>
      <c r="BF112" s="186">
        <f t="shared" si="5"/>
        <v>0</v>
      </c>
      <c r="BG112" s="186">
        <f t="shared" si="6"/>
        <v>0</v>
      </c>
      <c r="BH112" s="186">
        <f t="shared" si="7"/>
        <v>0</v>
      </c>
      <c r="BI112" s="186">
        <f t="shared" si="8"/>
        <v>0</v>
      </c>
      <c r="BJ112" s="18" t="s">
        <v>80</v>
      </c>
      <c r="BK112" s="186">
        <f t="shared" si="9"/>
        <v>0</v>
      </c>
      <c r="BL112" s="18" t="s">
        <v>152</v>
      </c>
      <c r="BM112" s="185" t="s">
        <v>360</v>
      </c>
    </row>
    <row r="113" spans="1:65" s="2" customFormat="1" ht="16.5" customHeight="1">
      <c r="A113" s="35"/>
      <c r="B113" s="36"/>
      <c r="C113" s="174" t="s">
        <v>8</v>
      </c>
      <c r="D113" s="174" t="s">
        <v>148</v>
      </c>
      <c r="E113" s="175" t="s">
        <v>2490</v>
      </c>
      <c r="F113" s="176" t="s">
        <v>2491</v>
      </c>
      <c r="G113" s="177" t="s">
        <v>949</v>
      </c>
      <c r="H113" s="178">
        <v>4</v>
      </c>
      <c r="I113" s="179"/>
      <c r="J113" s="180">
        <f t="shared" si="0"/>
        <v>0</v>
      </c>
      <c r="K113" s="176" t="s">
        <v>19</v>
      </c>
      <c r="L113" s="40"/>
      <c r="M113" s="181" t="s">
        <v>19</v>
      </c>
      <c r="N113" s="182" t="s">
        <v>43</v>
      </c>
      <c r="O113" s="65"/>
      <c r="P113" s="183">
        <f t="shared" si="1"/>
        <v>0</v>
      </c>
      <c r="Q113" s="183">
        <v>0</v>
      </c>
      <c r="R113" s="183">
        <f t="shared" si="2"/>
        <v>0</v>
      </c>
      <c r="S113" s="183">
        <v>0</v>
      </c>
      <c r="T113" s="184">
        <f t="shared" si="3"/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5" t="s">
        <v>152</v>
      </c>
      <c r="AT113" s="185" t="s">
        <v>148</v>
      </c>
      <c r="AU113" s="185" t="s">
        <v>82</v>
      </c>
      <c r="AY113" s="18" t="s">
        <v>145</v>
      </c>
      <c r="BE113" s="186">
        <f t="shared" si="4"/>
        <v>0</v>
      </c>
      <c r="BF113" s="186">
        <f t="shared" si="5"/>
        <v>0</v>
      </c>
      <c r="BG113" s="186">
        <f t="shared" si="6"/>
        <v>0</v>
      </c>
      <c r="BH113" s="186">
        <f t="shared" si="7"/>
        <v>0</v>
      </c>
      <c r="BI113" s="186">
        <f t="shared" si="8"/>
        <v>0</v>
      </c>
      <c r="BJ113" s="18" t="s">
        <v>80</v>
      </c>
      <c r="BK113" s="186">
        <f t="shared" si="9"/>
        <v>0</v>
      </c>
      <c r="BL113" s="18" t="s">
        <v>152</v>
      </c>
      <c r="BM113" s="185" t="s">
        <v>538</v>
      </c>
    </row>
    <row r="114" spans="1:65" s="2" customFormat="1" ht="16.5" customHeight="1">
      <c r="A114" s="35"/>
      <c r="B114" s="36"/>
      <c r="C114" s="174" t="s">
        <v>265</v>
      </c>
      <c r="D114" s="174" t="s">
        <v>148</v>
      </c>
      <c r="E114" s="175" t="s">
        <v>2492</v>
      </c>
      <c r="F114" s="176" t="s">
        <v>2493</v>
      </c>
      <c r="G114" s="177" t="s">
        <v>949</v>
      </c>
      <c r="H114" s="178">
        <v>2</v>
      </c>
      <c r="I114" s="179"/>
      <c r="J114" s="180">
        <f t="shared" si="0"/>
        <v>0</v>
      </c>
      <c r="K114" s="176" t="s">
        <v>19</v>
      </c>
      <c r="L114" s="40"/>
      <c r="M114" s="181" t="s">
        <v>19</v>
      </c>
      <c r="N114" s="182" t="s">
        <v>43</v>
      </c>
      <c r="O114" s="65"/>
      <c r="P114" s="183">
        <f t="shared" si="1"/>
        <v>0</v>
      </c>
      <c r="Q114" s="183">
        <v>0</v>
      </c>
      <c r="R114" s="183">
        <f t="shared" si="2"/>
        <v>0</v>
      </c>
      <c r="S114" s="183">
        <v>0</v>
      </c>
      <c r="T114" s="184">
        <f t="shared" si="3"/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5" t="s">
        <v>152</v>
      </c>
      <c r="AT114" s="185" t="s">
        <v>148</v>
      </c>
      <c r="AU114" s="185" t="s">
        <v>82</v>
      </c>
      <c r="AY114" s="18" t="s">
        <v>145</v>
      </c>
      <c r="BE114" s="186">
        <f t="shared" si="4"/>
        <v>0</v>
      </c>
      <c r="BF114" s="186">
        <f t="shared" si="5"/>
        <v>0</v>
      </c>
      <c r="BG114" s="186">
        <f t="shared" si="6"/>
        <v>0</v>
      </c>
      <c r="BH114" s="186">
        <f t="shared" si="7"/>
        <v>0</v>
      </c>
      <c r="BI114" s="186">
        <f t="shared" si="8"/>
        <v>0</v>
      </c>
      <c r="BJ114" s="18" t="s">
        <v>80</v>
      </c>
      <c r="BK114" s="186">
        <f t="shared" si="9"/>
        <v>0</v>
      </c>
      <c r="BL114" s="18" t="s">
        <v>152</v>
      </c>
      <c r="BM114" s="185" t="s">
        <v>556</v>
      </c>
    </row>
    <row r="115" spans="1:65" s="2" customFormat="1" ht="16.5" customHeight="1">
      <c r="A115" s="35"/>
      <c r="B115" s="36"/>
      <c r="C115" s="174" t="s">
        <v>271</v>
      </c>
      <c r="D115" s="174" t="s">
        <v>148</v>
      </c>
      <c r="E115" s="175" t="s">
        <v>2494</v>
      </c>
      <c r="F115" s="176" t="s">
        <v>2495</v>
      </c>
      <c r="G115" s="177" t="s">
        <v>949</v>
      </c>
      <c r="H115" s="178">
        <v>3</v>
      </c>
      <c r="I115" s="179"/>
      <c r="J115" s="180">
        <f t="shared" si="0"/>
        <v>0</v>
      </c>
      <c r="K115" s="176" t="s">
        <v>19</v>
      </c>
      <c r="L115" s="40"/>
      <c r="M115" s="181" t="s">
        <v>19</v>
      </c>
      <c r="N115" s="182" t="s">
        <v>43</v>
      </c>
      <c r="O115" s="65"/>
      <c r="P115" s="183">
        <f t="shared" si="1"/>
        <v>0</v>
      </c>
      <c r="Q115" s="183">
        <v>0</v>
      </c>
      <c r="R115" s="183">
        <f t="shared" si="2"/>
        <v>0</v>
      </c>
      <c r="S115" s="183">
        <v>0</v>
      </c>
      <c r="T115" s="184">
        <f t="shared" si="3"/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5" t="s">
        <v>152</v>
      </c>
      <c r="AT115" s="185" t="s">
        <v>148</v>
      </c>
      <c r="AU115" s="185" t="s">
        <v>82</v>
      </c>
      <c r="AY115" s="18" t="s">
        <v>145</v>
      </c>
      <c r="BE115" s="186">
        <f t="shared" si="4"/>
        <v>0</v>
      </c>
      <c r="BF115" s="186">
        <f t="shared" si="5"/>
        <v>0</v>
      </c>
      <c r="BG115" s="186">
        <f t="shared" si="6"/>
        <v>0</v>
      </c>
      <c r="BH115" s="186">
        <f t="shared" si="7"/>
        <v>0</v>
      </c>
      <c r="BI115" s="186">
        <f t="shared" si="8"/>
        <v>0</v>
      </c>
      <c r="BJ115" s="18" t="s">
        <v>80</v>
      </c>
      <c r="BK115" s="186">
        <f t="shared" si="9"/>
        <v>0</v>
      </c>
      <c r="BL115" s="18" t="s">
        <v>152</v>
      </c>
      <c r="BM115" s="185" t="s">
        <v>569</v>
      </c>
    </row>
    <row r="116" spans="1:65" s="2" customFormat="1" ht="16.5" customHeight="1">
      <c r="A116" s="35"/>
      <c r="B116" s="36"/>
      <c r="C116" s="174" t="s">
        <v>281</v>
      </c>
      <c r="D116" s="174" t="s">
        <v>148</v>
      </c>
      <c r="E116" s="175" t="s">
        <v>2496</v>
      </c>
      <c r="F116" s="176" t="s">
        <v>2497</v>
      </c>
      <c r="G116" s="177" t="s">
        <v>949</v>
      </c>
      <c r="H116" s="178">
        <v>15</v>
      </c>
      <c r="I116" s="179"/>
      <c r="J116" s="180">
        <f t="shared" si="0"/>
        <v>0</v>
      </c>
      <c r="K116" s="176" t="s">
        <v>19</v>
      </c>
      <c r="L116" s="40"/>
      <c r="M116" s="181" t="s">
        <v>19</v>
      </c>
      <c r="N116" s="182" t="s">
        <v>43</v>
      </c>
      <c r="O116" s="65"/>
      <c r="P116" s="183">
        <f t="shared" si="1"/>
        <v>0</v>
      </c>
      <c r="Q116" s="183">
        <v>0</v>
      </c>
      <c r="R116" s="183">
        <f t="shared" si="2"/>
        <v>0</v>
      </c>
      <c r="S116" s="183">
        <v>0</v>
      </c>
      <c r="T116" s="184">
        <f t="shared" si="3"/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5" t="s">
        <v>152</v>
      </c>
      <c r="AT116" s="185" t="s">
        <v>148</v>
      </c>
      <c r="AU116" s="185" t="s">
        <v>82</v>
      </c>
      <c r="AY116" s="18" t="s">
        <v>145</v>
      </c>
      <c r="BE116" s="186">
        <f t="shared" si="4"/>
        <v>0</v>
      </c>
      <c r="BF116" s="186">
        <f t="shared" si="5"/>
        <v>0</v>
      </c>
      <c r="BG116" s="186">
        <f t="shared" si="6"/>
        <v>0</v>
      </c>
      <c r="BH116" s="186">
        <f t="shared" si="7"/>
        <v>0</v>
      </c>
      <c r="BI116" s="186">
        <f t="shared" si="8"/>
        <v>0</v>
      </c>
      <c r="BJ116" s="18" t="s">
        <v>80</v>
      </c>
      <c r="BK116" s="186">
        <f t="shared" si="9"/>
        <v>0</v>
      </c>
      <c r="BL116" s="18" t="s">
        <v>152</v>
      </c>
      <c r="BM116" s="185" t="s">
        <v>582</v>
      </c>
    </row>
    <row r="117" spans="1:65" s="2" customFormat="1" ht="16.5" customHeight="1">
      <c r="A117" s="35"/>
      <c r="B117" s="36"/>
      <c r="C117" s="174" t="s">
        <v>292</v>
      </c>
      <c r="D117" s="174" t="s">
        <v>148</v>
      </c>
      <c r="E117" s="175" t="s">
        <v>2498</v>
      </c>
      <c r="F117" s="176" t="s">
        <v>2499</v>
      </c>
      <c r="G117" s="177" t="s">
        <v>949</v>
      </c>
      <c r="H117" s="178">
        <v>2</v>
      </c>
      <c r="I117" s="179"/>
      <c r="J117" s="180">
        <f t="shared" si="0"/>
        <v>0</v>
      </c>
      <c r="K117" s="176" t="s">
        <v>19</v>
      </c>
      <c r="L117" s="40"/>
      <c r="M117" s="181" t="s">
        <v>19</v>
      </c>
      <c r="N117" s="182" t="s">
        <v>43</v>
      </c>
      <c r="O117" s="65"/>
      <c r="P117" s="183">
        <f t="shared" si="1"/>
        <v>0</v>
      </c>
      <c r="Q117" s="183">
        <v>0</v>
      </c>
      <c r="R117" s="183">
        <f t="shared" si="2"/>
        <v>0</v>
      </c>
      <c r="S117" s="183">
        <v>0</v>
      </c>
      <c r="T117" s="184">
        <f t="shared" si="3"/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5" t="s">
        <v>152</v>
      </c>
      <c r="AT117" s="185" t="s">
        <v>148</v>
      </c>
      <c r="AU117" s="185" t="s">
        <v>82</v>
      </c>
      <c r="AY117" s="18" t="s">
        <v>145</v>
      </c>
      <c r="BE117" s="186">
        <f t="shared" si="4"/>
        <v>0</v>
      </c>
      <c r="BF117" s="186">
        <f t="shared" si="5"/>
        <v>0</v>
      </c>
      <c r="BG117" s="186">
        <f t="shared" si="6"/>
        <v>0</v>
      </c>
      <c r="BH117" s="186">
        <f t="shared" si="7"/>
        <v>0</v>
      </c>
      <c r="BI117" s="186">
        <f t="shared" si="8"/>
        <v>0</v>
      </c>
      <c r="BJ117" s="18" t="s">
        <v>80</v>
      </c>
      <c r="BK117" s="186">
        <f t="shared" si="9"/>
        <v>0</v>
      </c>
      <c r="BL117" s="18" t="s">
        <v>152</v>
      </c>
      <c r="BM117" s="185" t="s">
        <v>606</v>
      </c>
    </row>
    <row r="118" spans="1:65" s="12" customFormat="1" ht="22.9" customHeight="1">
      <c r="B118" s="158"/>
      <c r="C118" s="159"/>
      <c r="D118" s="160" t="s">
        <v>71</v>
      </c>
      <c r="E118" s="172" t="s">
        <v>698</v>
      </c>
      <c r="F118" s="172" t="s">
        <v>2500</v>
      </c>
      <c r="G118" s="159"/>
      <c r="H118" s="159"/>
      <c r="I118" s="162"/>
      <c r="J118" s="173">
        <f>BK118</f>
        <v>0</v>
      </c>
      <c r="K118" s="159"/>
      <c r="L118" s="164"/>
      <c r="M118" s="165"/>
      <c r="N118" s="166"/>
      <c r="O118" s="166"/>
      <c r="P118" s="167">
        <f>P119</f>
        <v>0</v>
      </c>
      <c r="Q118" s="166"/>
      <c r="R118" s="167">
        <f>R119</f>
        <v>0</v>
      </c>
      <c r="S118" s="166"/>
      <c r="T118" s="168">
        <f>T119</f>
        <v>0</v>
      </c>
      <c r="AR118" s="169" t="s">
        <v>80</v>
      </c>
      <c r="AT118" s="170" t="s">
        <v>71</v>
      </c>
      <c r="AU118" s="170" t="s">
        <v>80</v>
      </c>
      <c r="AY118" s="169" t="s">
        <v>145</v>
      </c>
      <c r="BK118" s="171">
        <f>BK119</f>
        <v>0</v>
      </c>
    </row>
    <row r="119" spans="1:65" s="2" customFormat="1" ht="16.5" customHeight="1">
      <c r="A119" s="35"/>
      <c r="B119" s="36"/>
      <c r="C119" s="174" t="s">
        <v>299</v>
      </c>
      <c r="D119" s="174" t="s">
        <v>148</v>
      </c>
      <c r="E119" s="175" t="s">
        <v>2501</v>
      </c>
      <c r="F119" s="176" t="s">
        <v>2502</v>
      </c>
      <c r="G119" s="177" t="s">
        <v>949</v>
      </c>
      <c r="H119" s="178">
        <v>0</v>
      </c>
      <c r="I119" s="179"/>
      <c r="J119" s="180">
        <f>ROUND(I119*H119,2)</f>
        <v>0</v>
      </c>
      <c r="K119" s="176" t="s">
        <v>19</v>
      </c>
      <c r="L119" s="40"/>
      <c r="M119" s="181" t="s">
        <v>19</v>
      </c>
      <c r="N119" s="182" t="s">
        <v>43</v>
      </c>
      <c r="O119" s="65"/>
      <c r="P119" s="183">
        <f>O119*H119</f>
        <v>0</v>
      </c>
      <c r="Q119" s="183">
        <v>0</v>
      </c>
      <c r="R119" s="183">
        <f>Q119*H119</f>
        <v>0</v>
      </c>
      <c r="S119" s="183">
        <v>0</v>
      </c>
      <c r="T119" s="184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5" t="s">
        <v>152</v>
      </c>
      <c r="AT119" s="185" t="s">
        <v>148</v>
      </c>
      <c r="AU119" s="185" t="s">
        <v>82</v>
      </c>
      <c r="AY119" s="18" t="s">
        <v>145</v>
      </c>
      <c r="BE119" s="186">
        <f>IF(N119="základní",J119,0)</f>
        <v>0</v>
      </c>
      <c r="BF119" s="186">
        <f>IF(N119="snížená",J119,0)</f>
        <v>0</v>
      </c>
      <c r="BG119" s="186">
        <f>IF(N119="zákl. přenesená",J119,0)</f>
        <v>0</v>
      </c>
      <c r="BH119" s="186">
        <f>IF(N119="sníž. přenesená",J119,0)</f>
        <v>0</v>
      </c>
      <c r="BI119" s="186">
        <f>IF(N119="nulová",J119,0)</f>
        <v>0</v>
      </c>
      <c r="BJ119" s="18" t="s">
        <v>80</v>
      </c>
      <c r="BK119" s="186">
        <f>ROUND(I119*H119,2)</f>
        <v>0</v>
      </c>
      <c r="BL119" s="18" t="s">
        <v>152</v>
      </c>
      <c r="BM119" s="185" t="s">
        <v>624</v>
      </c>
    </row>
    <row r="120" spans="1:65" s="12" customFormat="1" ht="25.9" customHeight="1">
      <c r="B120" s="158"/>
      <c r="C120" s="159"/>
      <c r="D120" s="160" t="s">
        <v>71</v>
      </c>
      <c r="E120" s="161" t="s">
        <v>964</v>
      </c>
      <c r="F120" s="161" t="s">
        <v>2503</v>
      </c>
      <c r="G120" s="159"/>
      <c r="H120" s="159"/>
      <c r="I120" s="162"/>
      <c r="J120" s="163">
        <f>BK120</f>
        <v>0</v>
      </c>
      <c r="K120" s="159"/>
      <c r="L120" s="164"/>
      <c r="M120" s="165"/>
      <c r="N120" s="166"/>
      <c r="O120" s="166"/>
      <c r="P120" s="167">
        <f>P121+P143+P150</f>
        <v>0</v>
      </c>
      <c r="Q120" s="166"/>
      <c r="R120" s="167">
        <f>R121+R143+R150</f>
        <v>0</v>
      </c>
      <c r="S120" s="166"/>
      <c r="T120" s="168">
        <f>T121+T143+T150</f>
        <v>0</v>
      </c>
      <c r="AR120" s="169" t="s">
        <v>80</v>
      </c>
      <c r="AT120" s="170" t="s">
        <v>71</v>
      </c>
      <c r="AU120" s="170" t="s">
        <v>72</v>
      </c>
      <c r="AY120" s="169" t="s">
        <v>145</v>
      </c>
      <c r="BK120" s="171">
        <f>BK121+BK143+BK150</f>
        <v>0</v>
      </c>
    </row>
    <row r="121" spans="1:65" s="12" customFormat="1" ht="22.9" customHeight="1">
      <c r="B121" s="158"/>
      <c r="C121" s="159"/>
      <c r="D121" s="160" t="s">
        <v>71</v>
      </c>
      <c r="E121" s="172" t="s">
        <v>969</v>
      </c>
      <c r="F121" s="172" t="s">
        <v>2504</v>
      </c>
      <c r="G121" s="159"/>
      <c r="H121" s="159"/>
      <c r="I121" s="162"/>
      <c r="J121" s="173">
        <f>BK121</f>
        <v>0</v>
      </c>
      <c r="K121" s="159"/>
      <c r="L121" s="164"/>
      <c r="M121" s="165"/>
      <c r="N121" s="166"/>
      <c r="O121" s="166"/>
      <c r="P121" s="167">
        <f>SUM(P122:P142)</f>
        <v>0</v>
      </c>
      <c r="Q121" s="166"/>
      <c r="R121" s="167">
        <f>SUM(R122:R142)</f>
        <v>0</v>
      </c>
      <c r="S121" s="166"/>
      <c r="T121" s="168">
        <f>SUM(T122:T142)</f>
        <v>0</v>
      </c>
      <c r="AR121" s="169" t="s">
        <v>80</v>
      </c>
      <c r="AT121" s="170" t="s">
        <v>71</v>
      </c>
      <c r="AU121" s="170" t="s">
        <v>80</v>
      </c>
      <c r="AY121" s="169" t="s">
        <v>145</v>
      </c>
      <c r="BK121" s="171">
        <f>SUM(BK122:BK142)</f>
        <v>0</v>
      </c>
    </row>
    <row r="122" spans="1:65" s="2" customFormat="1" ht="16.5" customHeight="1">
      <c r="A122" s="35"/>
      <c r="B122" s="36"/>
      <c r="C122" s="174" t="s">
        <v>7</v>
      </c>
      <c r="D122" s="174" t="s">
        <v>148</v>
      </c>
      <c r="E122" s="175" t="s">
        <v>2505</v>
      </c>
      <c r="F122" s="176" t="s">
        <v>2506</v>
      </c>
      <c r="G122" s="177" t="s">
        <v>233</v>
      </c>
      <c r="H122" s="178">
        <v>65</v>
      </c>
      <c r="I122" s="179"/>
      <c r="J122" s="180">
        <f t="shared" ref="J122:J142" si="10">ROUND(I122*H122,2)</f>
        <v>0</v>
      </c>
      <c r="K122" s="176" t="s">
        <v>19</v>
      </c>
      <c r="L122" s="40"/>
      <c r="M122" s="181" t="s">
        <v>19</v>
      </c>
      <c r="N122" s="182" t="s">
        <v>43</v>
      </c>
      <c r="O122" s="65"/>
      <c r="P122" s="183">
        <f t="shared" ref="P122:P142" si="11">O122*H122</f>
        <v>0</v>
      </c>
      <c r="Q122" s="183">
        <v>0</v>
      </c>
      <c r="R122" s="183">
        <f t="shared" ref="R122:R142" si="12">Q122*H122</f>
        <v>0</v>
      </c>
      <c r="S122" s="183">
        <v>0</v>
      </c>
      <c r="T122" s="184">
        <f t="shared" ref="T122:T142" si="13"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5" t="s">
        <v>152</v>
      </c>
      <c r="AT122" s="185" t="s">
        <v>148</v>
      </c>
      <c r="AU122" s="185" t="s">
        <v>82</v>
      </c>
      <c r="AY122" s="18" t="s">
        <v>145</v>
      </c>
      <c r="BE122" s="186">
        <f t="shared" ref="BE122:BE142" si="14">IF(N122="základní",J122,0)</f>
        <v>0</v>
      </c>
      <c r="BF122" s="186">
        <f t="shared" ref="BF122:BF142" si="15">IF(N122="snížená",J122,0)</f>
        <v>0</v>
      </c>
      <c r="BG122" s="186">
        <f t="shared" ref="BG122:BG142" si="16">IF(N122="zákl. přenesená",J122,0)</f>
        <v>0</v>
      </c>
      <c r="BH122" s="186">
        <f t="shared" ref="BH122:BH142" si="17">IF(N122="sníž. přenesená",J122,0)</f>
        <v>0</v>
      </c>
      <c r="BI122" s="186">
        <f t="shared" ref="BI122:BI142" si="18">IF(N122="nulová",J122,0)</f>
        <v>0</v>
      </c>
      <c r="BJ122" s="18" t="s">
        <v>80</v>
      </c>
      <c r="BK122" s="186">
        <f t="shared" ref="BK122:BK142" si="19">ROUND(I122*H122,2)</f>
        <v>0</v>
      </c>
      <c r="BL122" s="18" t="s">
        <v>152</v>
      </c>
      <c r="BM122" s="185" t="s">
        <v>643</v>
      </c>
    </row>
    <row r="123" spans="1:65" s="2" customFormat="1" ht="16.5" customHeight="1">
      <c r="A123" s="35"/>
      <c r="B123" s="36"/>
      <c r="C123" s="174" t="s">
        <v>315</v>
      </c>
      <c r="D123" s="174" t="s">
        <v>148</v>
      </c>
      <c r="E123" s="175" t="s">
        <v>2507</v>
      </c>
      <c r="F123" s="176" t="s">
        <v>2508</v>
      </c>
      <c r="G123" s="177" t="s">
        <v>233</v>
      </c>
      <c r="H123" s="178">
        <v>992</v>
      </c>
      <c r="I123" s="179"/>
      <c r="J123" s="180">
        <f t="shared" si="10"/>
        <v>0</v>
      </c>
      <c r="K123" s="176" t="s">
        <v>19</v>
      </c>
      <c r="L123" s="40"/>
      <c r="M123" s="181" t="s">
        <v>19</v>
      </c>
      <c r="N123" s="182" t="s">
        <v>43</v>
      </c>
      <c r="O123" s="65"/>
      <c r="P123" s="183">
        <f t="shared" si="11"/>
        <v>0</v>
      </c>
      <c r="Q123" s="183">
        <v>0</v>
      </c>
      <c r="R123" s="183">
        <f t="shared" si="12"/>
        <v>0</v>
      </c>
      <c r="S123" s="183">
        <v>0</v>
      </c>
      <c r="T123" s="184">
        <f t="shared" si="13"/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5" t="s">
        <v>152</v>
      </c>
      <c r="AT123" s="185" t="s">
        <v>148</v>
      </c>
      <c r="AU123" s="185" t="s">
        <v>82</v>
      </c>
      <c r="AY123" s="18" t="s">
        <v>145</v>
      </c>
      <c r="BE123" s="186">
        <f t="shared" si="14"/>
        <v>0</v>
      </c>
      <c r="BF123" s="186">
        <f t="shared" si="15"/>
        <v>0</v>
      </c>
      <c r="BG123" s="186">
        <f t="shared" si="16"/>
        <v>0</v>
      </c>
      <c r="BH123" s="186">
        <f t="shared" si="17"/>
        <v>0</v>
      </c>
      <c r="BI123" s="186">
        <f t="shared" si="18"/>
        <v>0</v>
      </c>
      <c r="BJ123" s="18" t="s">
        <v>80</v>
      </c>
      <c r="BK123" s="186">
        <f t="shared" si="19"/>
        <v>0</v>
      </c>
      <c r="BL123" s="18" t="s">
        <v>152</v>
      </c>
      <c r="BM123" s="185" t="s">
        <v>656</v>
      </c>
    </row>
    <row r="124" spans="1:65" s="2" customFormat="1" ht="16.5" customHeight="1">
      <c r="A124" s="35"/>
      <c r="B124" s="36"/>
      <c r="C124" s="174" t="s">
        <v>323</v>
      </c>
      <c r="D124" s="174" t="s">
        <v>148</v>
      </c>
      <c r="E124" s="175" t="s">
        <v>2509</v>
      </c>
      <c r="F124" s="176" t="s">
        <v>2508</v>
      </c>
      <c r="G124" s="177" t="s">
        <v>233</v>
      </c>
      <c r="H124" s="178">
        <v>331</v>
      </c>
      <c r="I124" s="179"/>
      <c r="J124" s="180">
        <f t="shared" si="10"/>
        <v>0</v>
      </c>
      <c r="K124" s="176" t="s">
        <v>19</v>
      </c>
      <c r="L124" s="40"/>
      <c r="M124" s="181" t="s">
        <v>19</v>
      </c>
      <c r="N124" s="182" t="s">
        <v>43</v>
      </c>
      <c r="O124" s="65"/>
      <c r="P124" s="183">
        <f t="shared" si="11"/>
        <v>0</v>
      </c>
      <c r="Q124" s="183">
        <v>0</v>
      </c>
      <c r="R124" s="183">
        <f t="shared" si="12"/>
        <v>0</v>
      </c>
      <c r="S124" s="183">
        <v>0</v>
      </c>
      <c r="T124" s="184">
        <f t="shared" si="13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5" t="s">
        <v>152</v>
      </c>
      <c r="AT124" s="185" t="s">
        <v>148</v>
      </c>
      <c r="AU124" s="185" t="s">
        <v>82</v>
      </c>
      <c r="AY124" s="18" t="s">
        <v>145</v>
      </c>
      <c r="BE124" s="186">
        <f t="shared" si="14"/>
        <v>0</v>
      </c>
      <c r="BF124" s="186">
        <f t="shared" si="15"/>
        <v>0</v>
      </c>
      <c r="BG124" s="186">
        <f t="shared" si="16"/>
        <v>0</v>
      </c>
      <c r="BH124" s="186">
        <f t="shared" si="17"/>
        <v>0</v>
      </c>
      <c r="BI124" s="186">
        <f t="shared" si="18"/>
        <v>0</v>
      </c>
      <c r="BJ124" s="18" t="s">
        <v>80</v>
      </c>
      <c r="BK124" s="186">
        <f t="shared" si="19"/>
        <v>0</v>
      </c>
      <c r="BL124" s="18" t="s">
        <v>152</v>
      </c>
      <c r="BM124" s="185" t="s">
        <v>667</v>
      </c>
    </row>
    <row r="125" spans="1:65" s="2" customFormat="1" ht="16.5" customHeight="1">
      <c r="A125" s="35"/>
      <c r="B125" s="36"/>
      <c r="C125" s="174" t="s">
        <v>330</v>
      </c>
      <c r="D125" s="174" t="s">
        <v>148</v>
      </c>
      <c r="E125" s="175" t="s">
        <v>2510</v>
      </c>
      <c r="F125" s="176" t="s">
        <v>2511</v>
      </c>
      <c r="G125" s="177" t="s">
        <v>233</v>
      </c>
      <c r="H125" s="178">
        <v>1106</v>
      </c>
      <c r="I125" s="179"/>
      <c r="J125" s="180">
        <f t="shared" si="10"/>
        <v>0</v>
      </c>
      <c r="K125" s="176" t="s">
        <v>19</v>
      </c>
      <c r="L125" s="40"/>
      <c r="M125" s="181" t="s">
        <v>19</v>
      </c>
      <c r="N125" s="182" t="s">
        <v>43</v>
      </c>
      <c r="O125" s="65"/>
      <c r="P125" s="183">
        <f t="shared" si="11"/>
        <v>0</v>
      </c>
      <c r="Q125" s="183">
        <v>0</v>
      </c>
      <c r="R125" s="183">
        <f t="shared" si="12"/>
        <v>0</v>
      </c>
      <c r="S125" s="183">
        <v>0</v>
      </c>
      <c r="T125" s="184">
        <f t="shared" si="1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5" t="s">
        <v>152</v>
      </c>
      <c r="AT125" s="185" t="s">
        <v>148</v>
      </c>
      <c r="AU125" s="185" t="s">
        <v>82</v>
      </c>
      <c r="AY125" s="18" t="s">
        <v>145</v>
      </c>
      <c r="BE125" s="186">
        <f t="shared" si="14"/>
        <v>0</v>
      </c>
      <c r="BF125" s="186">
        <f t="shared" si="15"/>
        <v>0</v>
      </c>
      <c r="BG125" s="186">
        <f t="shared" si="16"/>
        <v>0</v>
      </c>
      <c r="BH125" s="186">
        <f t="shared" si="17"/>
        <v>0</v>
      </c>
      <c r="BI125" s="186">
        <f t="shared" si="18"/>
        <v>0</v>
      </c>
      <c r="BJ125" s="18" t="s">
        <v>80</v>
      </c>
      <c r="BK125" s="186">
        <f t="shared" si="19"/>
        <v>0</v>
      </c>
      <c r="BL125" s="18" t="s">
        <v>152</v>
      </c>
      <c r="BM125" s="185" t="s">
        <v>677</v>
      </c>
    </row>
    <row r="126" spans="1:65" s="2" customFormat="1" ht="16.5" customHeight="1">
      <c r="A126" s="35"/>
      <c r="B126" s="36"/>
      <c r="C126" s="174" t="s">
        <v>336</v>
      </c>
      <c r="D126" s="174" t="s">
        <v>148</v>
      </c>
      <c r="E126" s="175" t="s">
        <v>2512</v>
      </c>
      <c r="F126" s="176" t="s">
        <v>2513</v>
      </c>
      <c r="G126" s="177" t="s">
        <v>233</v>
      </c>
      <c r="H126" s="178">
        <v>293</v>
      </c>
      <c r="I126" s="179"/>
      <c r="J126" s="180">
        <f t="shared" si="10"/>
        <v>0</v>
      </c>
      <c r="K126" s="176" t="s">
        <v>19</v>
      </c>
      <c r="L126" s="40"/>
      <c r="M126" s="181" t="s">
        <v>19</v>
      </c>
      <c r="N126" s="182" t="s">
        <v>43</v>
      </c>
      <c r="O126" s="65"/>
      <c r="P126" s="183">
        <f t="shared" si="11"/>
        <v>0</v>
      </c>
      <c r="Q126" s="183">
        <v>0</v>
      </c>
      <c r="R126" s="183">
        <f t="shared" si="12"/>
        <v>0</v>
      </c>
      <c r="S126" s="183">
        <v>0</v>
      </c>
      <c r="T126" s="184">
        <f t="shared" si="1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5" t="s">
        <v>152</v>
      </c>
      <c r="AT126" s="185" t="s">
        <v>148</v>
      </c>
      <c r="AU126" s="185" t="s">
        <v>82</v>
      </c>
      <c r="AY126" s="18" t="s">
        <v>145</v>
      </c>
      <c r="BE126" s="186">
        <f t="shared" si="14"/>
        <v>0</v>
      </c>
      <c r="BF126" s="186">
        <f t="shared" si="15"/>
        <v>0</v>
      </c>
      <c r="BG126" s="186">
        <f t="shared" si="16"/>
        <v>0</v>
      </c>
      <c r="BH126" s="186">
        <f t="shared" si="17"/>
        <v>0</v>
      </c>
      <c r="BI126" s="186">
        <f t="shared" si="18"/>
        <v>0</v>
      </c>
      <c r="BJ126" s="18" t="s">
        <v>80</v>
      </c>
      <c r="BK126" s="186">
        <f t="shared" si="19"/>
        <v>0</v>
      </c>
      <c r="BL126" s="18" t="s">
        <v>152</v>
      </c>
      <c r="BM126" s="185" t="s">
        <v>690</v>
      </c>
    </row>
    <row r="127" spans="1:65" s="2" customFormat="1" ht="16.5" customHeight="1">
      <c r="A127" s="35"/>
      <c r="B127" s="36"/>
      <c r="C127" s="174" t="s">
        <v>345</v>
      </c>
      <c r="D127" s="174" t="s">
        <v>148</v>
      </c>
      <c r="E127" s="175" t="s">
        <v>2514</v>
      </c>
      <c r="F127" s="176" t="s">
        <v>2515</v>
      </c>
      <c r="G127" s="177" t="s">
        <v>233</v>
      </c>
      <c r="H127" s="178">
        <v>110</v>
      </c>
      <c r="I127" s="179"/>
      <c r="J127" s="180">
        <f t="shared" si="10"/>
        <v>0</v>
      </c>
      <c r="K127" s="176" t="s">
        <v>19</v>
      </c>
      <c r="L127" s="40"/>
      <c r="M127" s="181" t="s">
        <v>19</v>
      </c>
      <c r="N127" s="182" t="s">
        <v>43</v>
      </c>
      <c r="O127" s="65"/>
      <c r="P127" s="183">
        <f t="shared" si="11"/>
        <v>0</v>
      </c>
      <c r="Q127" s="183">
        <v>0</v>
      </c>
      <c r="R127" s="183">
        <f t="shared" si="12"/>
        <v>0</v>
      </c>
      <c r="S127" s="183">
        <v>0</v>
      </c>
      <c r="T127" s="184">
        <f t="shared" si="1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5" t="s">
        <v>152</v>
      </c>
      <c r="AT127" s="185" t="s">
        <v>148</v>
      </c>
      <c r="AU127" s="185" t="s">
        <v>82</v>
      </c>
      <c r="AY127" s="18" t="s">
        <v>145</v>
      </c>
      <c r="BE127" s="186">
        <f t="shared" si="14"/>
        <v>0</v>
      </c>
      <c r="BF127" s="186">
        <f t="shared" si="15"/>
        <v>0</v>
      </c>
      <c r="BG127" s="186">
        <f t="shared" si="16"/>
        <v>0</v>
      </c>
      <c r="BH127" s="186">
        <f t="shared" si="17"/>
        <v>0</v>
      </c>
      <c r="BI127" s="186">
        <f t="shared" si="18"/>
        <v>0</v>
      </c>
      <c r="BJ127" s="18" t="s">
        <v>80</v>
      </c>
      <c r="BK127" s="186">
        <f t="shared" si="19"/>
        <v>0</v>
      </c>
      <c r="BL127" s="18" t="s">
        <v>152</v>
      </c>
      <c r="BM127" s="185" t="s">
        <v>704</v>
      </c>
    </row>
    <row r="128" spans="1:65" s="2" customFormat="1" ht="16.5" customHeight="1">
      <c r="A128" s="35"/>
      <c r="B128" s="36"/>
      <c r="C128" s="174" t="s">
        <v>351</v>
      </c>
      <c r="D128" s="174" t="s">
        <v>148</v>
      </c>
      <c r="E128" s="175" t="s">
        <v>2516</v>
      </c>
      <c r="F128" s="176" t="s">
        <v>2517</v>
      </c>
      <c r="G128" s="177" t="s">
        <v>233</v>
      </c>
      <c r="H128" s="178">
        <v>97</v>
      </c>
      <c r="I128" s="179"/>
      <c r="J128" s="180">
        <f t="shared" si="10"/>
        <v>0</v>
      </c>
      <c r="K128" s="176" t="s">
        <v>19</v>
      </c>
      <c r="L128" s="40"/>
      <c r="M128" s="181" t="s">
        <v>19</v>
      </c>
      <c r="N128" s="182" t="s">
        <v>43</v>
      </c>
      <c r="O128" s="65"/>
      <c r="P128" s="183">
        <f t="shared" si="11"/>
        <v>0</v>
      </c>
      <c r="Q128" s="183">
        <v>0</v>
      </c>
      <c r="R128" s="183">
        <f t="shared" si="12"/>
        <v>0</v>
      </c>
      <c r="S128" s="183">
        <v>0</v>
      </c>
      <c r="T128" s="184">
        <f t="shared" si="1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5" t="s">
        <v>152</v>
      </c>
      <c r="AT128" s="185" t="s">
        <v>148</v>
      </c>
      <c r="AU128" s="185" t="s">
        <v>82</v>
      </c>
      <c r="AY128" s="18" t="s">
        <v>145</v>
      </c>
      <c r="BE128" s="186">
        <f t="shared" si="14"/>
        <v>0</v>
      </c>
      <c r="BF128" s="186">
        <f t="shared" si="15"/>
        <v>0</v>
      </c>
      <c r="BG128" s="186">
        <f t="shared" si="16"/>
        <v>0</v>
      </c>
      <c r="BH128" s="186">
        <f t="shared" si="17"/>
        <v>0</v>
      </c>
      <c r="BI128" s="186">
        <f t="shared" si="18"/>
        <v>0</v>
      </c>
      <c r="BJ128" s="18" t="s">
        <v>80</v>
      </c>
      <c r="BK128" s="186">
        <f t="shared" si="19"/>
        <v>0</v>
      </c>
      <c r="BL128" s="18" t="s">
        <v>152</v>
      </c>
      <c r="BM128" s="185" t="s">
        <v>356</v>
      </c>
    </row>
    <row r="129" spans="1:65" s="2" customFormat="1" ht="16.5" customHeight="1">
      <c r="A129" s="35"/>
      <c r="B129" s="36"/>
      <c r="C129" s="174" t="s">
        <v>360</v>
      </c>
      <c r="D129" s="174" t="s">
        <v>148</v>
      </c>
      <c r="E129" s="175" t="s">
        <v>2518</v>
      </c>
      <c r="F129" s="176" t="s">
        <v>2519</v>
      </c>
      <c r="G129" s="177" t="s">
        <v>233</v>
      </c>
      <c r="H129" s="178">
        <v>104</v>
      </c>
      <c r="I129" s="179"/>
      <c r="J129" s="180">
        <f t="shared" si="10"/>
        <v>0</v>
      </c>
      <c r="K129" s="176" t="s">
        <v>19</v>
      </c>
      <c r="L129" s="40"/>
      <c r="M129" s="181" t="s">
        <v>19</v>
      </c>
      <c r="N129" s="182" t="s">
        <v>43</v>
      </c>
      <c r="O129" s="65"/>
      <c r="P129" s="183">
        <f t="shared" si="11"/>
        <v>0</v>
      </c>
      <c r="Q129" s="183">
        <v>0</v>
      </c>
      <c r="R129" s="183">
        <f t="shared" si="12"/>
        <v>0</v>
      </c>
      <c r="S129" s="183">
        <v>0</v>
      </c>
      <c r="T129" s="184">
        <f t="shared" si="1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5" t="s">
        <v>152</v>
      </c>
      <c r="AT129" s="185" t="s">
        <v>148</v>
      </c>
      <c r="AU129" s="185" t="s">
        <v>82</v>
      </c>
      <c r="AY129" s="18" t="s">
        <v>145</v>
      </c>
      <c r="BE129" s="186">
        <f t="shared" si="14"/>
        <v>0</v>
      </c>
      <c r="BF129" s="186">
        <f t="shared" si="15"/>
        <v>0</v>
      </c>
      <c r="BG129" s="186">
        <f t="shared" si="16"/>
        <v>0</v>
      </c>
      <c r="BH129" s="186">
        <f t="shared" si="17"/>
        <v>0</v>
      </c>
      <c r="BI129" s="186">
        <f t="shared" si="18"/>
        <v>0</v>
      </c>
      <c r="BJ129" s="18" t="s">
        <v>80</v>
      </c>
      <c r="BK129" s="186">
        <f t="shared" si="19"/>
        <v>0</v>
      </c>
      <c r="BL129" s="18" t="s">
        <v>152</v>
      </c>
      <c r="BM129" s="185" t="s">
        <v>723</v>
      </c>
    </row>
    <row r="130" spans="1:65" s="2" customFormat="1" ht="16.5" customHeight="1">
      <c r="A130" s="35"/>
      <c r="B130" s="36"/>
      <c r="C130" s="174" t="s">
        <v>531</v>
      </c>
      <c r="D130" s="174" t="s">
        <v>148</v>
      </c>
      <c r="E130" s="175" t="s">
        <v>2520</v>
      </c>
      <c r="F130" s="176" t="s">
        <v>2521</v>
      </c>
      <c r="G130" s="177" t="s">
        <v>233</v>
      </c>
      <c r="H130" s="178">
        <v>20</v>
      </c>
      <c r="I130" s="179"/>
      <c r="J130" s="180">
        <f t="shared" si="10"/>
        <v>0</v>
      </c>
      <c r="K130" s="176" t="s">
        <v>19</v>
      </c>
      <c r="L130" s="40"/>
      <c r="M130" s="181" t="s">
        <v>19</v>
      </c>
      <c r="N130" s="182" t="s">
        <v>43</v>
      </c>
      <c r="O130" s="65"/>
      <c r="P130" s="183">
        <f t="shared" si="11"/>
        <v>0</v>
      </c>
      <c r="Q130" s="183">
        <v>0</v>
      </c>
      <c r="R130" s="183">
        <f t="shared" si="12"/>
        <v>0</v>
      </c>
      <c r="S130" s="183">
        <v>0</v>
      </c>
      <c r="T130" s="184">
        <f t="shared" si="1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5" t="s">
        <v>152</v>
      </c>
      <c r="AT130" s="185" t="s">
        <v>148</v>
      </c>
      <c r="AU130" s="185" t="s">
        <v>82</v>
      </c>
      <c r="AY130" s="18" t="s">
        <v>145</v>
      </c>
      <c r="BE130" s="186">
        <f t="shared" si="14"/>
        <v>0</v>
      </c>
      <c r="BF130" s="186">
        <f t="shared" si="15"/>
        <v>0</v>
      </c>
      <c r="BG130" s="186">
        <f t="shared" si="16"/>
        <v>0</v>
      </c>
      <c r="BH130" s="186">
        <f t="shared" si="17"/>
        <v>0</v>
      </c>
      <c r="BI130" s="186">
        <f t="shared" si="18"/>
        <v>0</v>
      </c>
      <c r="BJ130" s="18" t="s">
        <v>80</v>
      </c>
      <c r="BK130" s="186">
        <f t="shared" si="19"/>
        <v>0</v>
      </c>
      <c r="BL130" s="18" t="s">
        <v>152</v>
      </c>
      <c r="BM130" s="185" t="s">
        <v>733</v>
      </c>
    </row>
    <row r="131" spans="1:65" s="2" customFormat="1" ht="16.5" customHeight="1">
      <c r="A131" s="35"/>
      <c r="B131" s="36"/>
      <c r="C131" s="174" t="s">
        <v>538</v>
      </c>
      <c r="D131" s="174" t="s">
        <v>148</v>
      </c>
      <c r="E131" s="175" t="s">
        <v>2522</v>
      </c>
      <c r="F131" s="176" t="s">
        <v>2523</v>
      </c>
      <c r="G131" s="177" t="s">
        <v>233</v>
      </c>
      <c r="H131" s="178">
        <v>15</v>
      </c>
      <c r="I131" s="179"/>
      <c r="J131" s="180">
        <f t="shared" si="10"/>
        <v>0</v>
      </c>
      <c r="K131" s="176" t="s">
        <v>19</v>
      </c>
      <c r="L131" s="40"/>
      <c r="M131" s="181" t="s">
        <v>19</v>
      </c>
      <c r="N131" s="182" t="s">
        <v>43</v>
      </c>
      <c r="O131" s="65"/>
      <c r="P131" s="183">
        <f t="shared" si="11"/>
        <v>0</v>
      </c>
      <c r="Q131" s="183">
        <v>0</v>
      </c>
      <c r="R131" s="183">
        <f t="shared" si="12"/>
        <v>0</v>
      </c>
      <c r="S131" s="183">
        <v>0</v>
      </c>
      <c r="T131" s="184">
        <f t="shared" si="1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5" t="s">
        <v>152</v>
      </c>
      <c r="AT131" s="185" t="s">
        <v>148</v>
      </c>
      <c r="AU131" s="185" t="s">
        <v>82</v>
      </c>
      <c r="AY131" s="18" t="s">
        <v>145</v>
      </c>
      <c r="BE131" s="186">
        <f t="shared" si="14"/>
        <v>0</v>
      </c>
      <c r="BF131" s="186">
        <f t="shared" si="15"/>
        <v>0</v>
      </c>
      <c r="BG131" s="186">
        <f t="shared" si="16"/>
        <v>0</v>
      </c>
      <c r="BH131" s="186">
        <f t="shared" si="17"/>
        <v>0</v>
      </c>
      <c r="BI131" s="186">
        <f t="shared" si="18"/>
        <v>0</v>
      </c>
      <c r="BJ131" s="18" t="s">
        <v>80</v>
      </c>
      <c r="BK131" s="186">
        <f t="shared" si="19"/>
        <v>0</v>
      </c>
      <c r="BL131" s="18" t="s">
        <v>152</v>
      </c>
      <c r="BM131" s="185" t="s">
        <v>237</v>
      </c>
    </row>
    <row r="132" spans="1:65" s="2" customFormat="1" ht="16.5" customHeight="1">
      <c r="A132" s="35"/>
      <c r="B132" s="36"/>
      <c r="C132" s="174" t="s">
        <v>549</v>
      </c>
      <c r="D132" s="174" t="s">
        <v>148</v>
      </c>
      <c r="E132" s="175" t="s">
        <v>2524</v>
      </c>
      <c r="F132" s="176" t="s">
        <v>2525</v>
      </c>
      <c r="G132" s="177" t="s">
        <v>233</v>
      </c>
      <c r="H132" s="178">
        <v>25</v>
      </c>
      <c r="I132" s="179"/>
      <c r="J132" s="180">
        <f t="shared" si="10"/>
        <v>0</v>
      </c>
      <c r="K132" s="176" t="s">
        <v>19</v>
      </c>
      <c r="L132" s="40"/>
      <c r="M132" s="181" t="s">
        <v>19</v>
      </c>
      <c r="N132" s="182" t="s">
        <v>43</v>
      </c>
      <c r="O132" s="65"/>
      <c r="P132" s="183">
        <f t="shared" si="11"/>
        <v>0</v>
      </c>
      <c r="Q132" s="183">
        <v>0</v>
      </c>
      <c r="R132" s="183">
        <f t="shared" si="12"/>
        <v>0</v>
      </c>
      <c r="S132" s="183">
        <v>0</v>
      </c>
      <c r="T132" s="184">
        <f t="shared" si="1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5" t="s">
        <v>152</v>
      </c>
      <c r="AT132" s="185" t="s">
        <v>148</v>
      </c>
      <c r="AU132" s="185" t="s">
        <v>82</v>
      </c>
      <c r="AY132" s="18" t="s">
        <v>145</v>
      </c>
      <c r="BE132" s="186">
        <f t="shared" si="14"/>
        <v>0</v>
      </c>
      <c r="BF132" s="186">
        <f t="shared" si="15"/>
        <v>0</v>
      </c>
      <c r="BG132" s="186">
        <f t="shared" si="16"/>
        <v>0</v>
      </c>
      <c r="BH132" s="186">
        <f t="shared" si="17"/>
        <v>0</v>
      </c>
      <c r="BI132" s="186">
        <f t="shared" si="18"/>
        <v>0</v>
      </c>
      <c r="BJ132" s="18" t="s">
        <v>80</v>
      </c>
      <c r="BK132" s="186">
        <f t="shared" si="19"/>
        <v>0</v>
      </c>
      <c r="BL132" s="18" t="s">
        <v>152</v>
      </c>
      <c r="BM132" s="185" t="s">
        <v>751</v>
      </c>
    </row>
    <row r="133" spans="1:65" s="2" customFormat="1" ht="16.5" customHeight="1">
      <c r="A133" s="35"/>
      <c r="B133" s="36"/>
      <c r="C133" s="174" t="s">
        <v>556</v>
      </c>
      <c r="D133" s="174" t="s">
        <v>148</v>
      </c>
      <c r="E133" s="175" t="s">
        <v>2526</v>
      </c>
      <c r="F133" s="176" t="s">
        <v>2527</v>
      </c>
      <c r="G133" s="177" t="s">
        <v>233</v>
      </c>
      <c r="H133" s="178">
        <v>20</v>
      </c>
      <c r="I133" s="179"/>
      <c r="J133" s="180">
        <f t="shared" si="10"/>
        <v>0</v>
      </c>
      <c r="K133" s="176" t="s">
        <v>19</v>
      </c>
      <c r="L133" s="40"/>
      <c r="M133" s="181" t="s">
        <v>19</v>
      </c>
      <c r="N133" s="182" t="s">
        <v>43</v>
      </c>
      <c r="O133" s="65"/>
      <c r="P133" s="183">
        <f t="shared" si="11"/>
        <v>0</v>
      </c>
      <c r="Q133" s="183">
        <v>0</v>
      </c>
      <c r="R133" s="183">
        <f t="shared" si="12"/>
        <v>0</v>
      </c>
      <c r="S133" s="183">
        <v>0</v>
      </c>
      <c r="T133" s="184">
        <f t="shared" si="1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5" t="s">
        <v>152</v>
      </c>
      <c r="AT133" s="185" t="s">
        <v>148</v>
      </c>
      <c r="AU133" s="185" t="s">
        <v>82</v>
      </c>
      <c r="AY133" s="18" t="s">
        <v>145</v>
      </c>
      <c r="BE133" s="186">
        <f t="shared" si="14"/>
        <v>0</v>
      </c>
      <c r="BF133" s="186">
        <f t="shared" si="15"/>
        <v>0</v>
      </c>
      <c r="BG133" s="186">
        <f t="shared" si="16"/>
        <v>0</v>
      </c>
      <c r="BH133" s="186">
        <f t="shared" si="17"/>
        <v>0</v>
      </c>
      <c r="BI133" s="186">
        <f t="shared" si="18"/>
        <v>0</v>
      </c>
      <c r="BJ133" s="18" t="s">
        <v>80</v>
      </c>
      <c r="BK133" s="186">
        <f t="shared" si="19"/>
        <v>0</v>
      </c>
      <c r="BL133" s="18" t="s">
        <v>152</v>
      </c>
      <c r="BM133" s="185" t="s">
        <v>763</v>
      </c>
    </row>
    <row r="134" spans="1:65" s="2" customFormat="1" ht="16.5" customHeight="1">
      <c r="A134" s="35"/>
      <c r="B134" s="36"/>
      <c r="C134" s="174" t="s">
        <v>563</v>
      </c>
      <c r="D134" s="174" t="s">
        <v>148</v>
      </c>
      <c r="E134" s="175" t="s">
        <v>2528</v>
      </c>
      <c r="F134" s="176" t="s">
        <v>2529</v>
      </c>
      <c r="G134" s="177" t="s">
        <v>233</v>
      </c>
      <c r="H134" s="178">
        <v>10</v>
      </c>
      <c r="I134" s="179"/>
      <c r="J134" s="180">
        <f t="shared" si="10"/>
        <v>0</v>
      </c>
      <c r="K134" s="176" t="s">
        <v>19</v>
      </c>
      <c r="L134" s="40"/>
      <c r="M134" s="181" t="s">
        <v>19</v>
      </c>
      <c r="N134" s="182" t="s">
        <v>43</v>
      </c>
      <c r="O134" s="65"/>
      <c r="P134" s="183">
        <f t="shared" si="11"/>
        <v>0</v>
      </c>
      <c r="Q134" s="183">
        <v>0</v>
      </c>
      <c r="R134" s="183">
        <f t="shared" si="12"/>
        <v>0</v>
      </c>
      <c r="S134" s="183">
        <v>0</v>
      </c>
      <c r="T134" s="184">
        <f t="shared" si="1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5" t="s">
        <v>152</v>
      </c>
      <c r="AT134" s="185" t="s">
        <v>148</v>
      </c>
      <c r="AU134" s="185" t="s">
        <v>82</v>
      </c>
      <c r="AY134" s="18" t="s">
        <v>145</v>
      </c>
      <c r="BE134" s="186">
        <f t="shared" si="14"/>
        <v>0</v>
      </c>
      <c r="BF134" s="186">
        <f t="shared" si="15"/>
        <v>0</v>
      </c>
      <c r="BG134" s="186">
        <f t="shared" si="16"/>
        <v>0</v>
      </c>
      <c r="BH134" s="186">
        <f t="shared" si="17"/>
        <v>0</v>
      </c>
      <c r="BI134" s="186">
        <f t="shared" si="18"/>
        <v>0</v>
      </c>
      <c r="BJ134" s="18" t="s">
        <v>80</v>
      </c>
      <c r="BK134" s="186">
        <f t="shared" si="19"/>
        <v>0</v>
      </c>
      <c r="BL134" s="18" t="s">
        <v>152</v>
      </c>
      <c r="BM134" s="185" t="s">
        <v>774</v>
      </c>
    </row>
    <row r="135" spans="1:65" s="2" customFormat="1" ht="16.5" customHeight="1">
      <c r="A135" s="35"/>
      <c r="B135" s="36"/>
      <c r="C135" s="174" t="s">
        <v>569</v>
      </c>
      <c r="D135" s="174" t="s">
        <v>148</v>
      </c>
      <c r="E135" s="175" t="s">
        <v>2530</v>
      </c>
      <c r="F135" s="176" t="s">
        <v>2531</v>
      </c>
      <c r="G135" s="177" t="s">
        <v>233</v>
      </c>
      <c r="H135" s="178">
        <v>20</v>
      </c>
      <c r="I135" s="179"/>
      <c r="J135" s="180">
        <f t="shared" si="10"/>
        <v>0</v>
      </c>
      <c r="K135" s="176" t="s">
        <v>19</v>
      </c>
      <c r="L135" s="40"/>
      <c r="M135" s="181" t="s">
        <v>19</v>
      </c>
      <c r="N135" s="182" t="s">
        <v>43</v>
      </c>
      <c r="O135" s="65"/>
      <c r="P135" s="183">
        <f t="shared" si="11"/>
        <v>0</v>
      </c>
      <c r="Q135" s="183">
        <v>0</v>
      </c>
      <c r="R135" s="183">
        <f t="shared" si="12"/>
        <v>0</v>
      </c>
      <c r="S135" s="183">
        <v>0</v>
      </c>
      <c r="T135" s="184">
        <f t="shared" si="1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5" t="s">
        <v>152</v>
      </c>
      <c r="AT135" s="185" t="s">
        <v>148</v>
      </c>
      <c r="AU135" s="185" t="s">
        <v>82</v>
      </c>
      <c r="AY135" s="18" t="s">
        <v>145</v>
      </c>
      <c r="BE135" s="186">
        <f t="shared" si="14"/>
        <v>0</v>
      </c>
      <c r="BF135" s="186">
        <f t="shared" si="15"/>
        <v>0</v>
      </c>
      <c r="BG135" s="186">
        <f t="shared" si="16"/>
        <v>0</v>
      </c>
      <c r="BH135" s="186">
        <f t="shared" si="17"/>
        <v>0</v>
      </c>
      <c r="BI135" s="186">
        <f t="shared" si="18"/>
        <v>0</v>
      </c>
      <c r="BJ135" s="18" t="s">
        <v>80</v>
      </c>
      <c r="BK135" s="186">
        <f t="shared" si="19"/>
        <v>0</v>
      </c>
      <c r="BL135" s="18" t="s">
        <v>152</v>
      </c>
      <c r="BM135" s="185" t="s">
        <v>335</v>
      </c>
    </row>
    <row r="136" spans="1:65" s="2" customFormat="1" ht="16.5" customHeight="1">
      <c r="A136" s="35"/>
      <c r="B136" s="36"/>
      <c r="C136" s="174" t="s">
        <v>574</v>
      </c>
      <c r="D136" s="174" t="s">
        <v>148</v>
      </c>
      <c r="E136" s="175" t="s">
        <v>2532</v>
      </c>
      <c r="F136" s="176" t="s">
        <v>2533</v>
      </c>
      <c r="G136" s="177" t="s">
        <v>233</v>
      </c>
      <c r="H136" s="178">
        <v>80</v>
      </c>
      <c r="I136" s="179"/>
      <c r="J136" s="180">
        <f t="shared" si="10"/>
        <v>0</v>
      </c>
      <c r="K136" s="176" t="s">
        <v>19</v>
      </c>
      <c r="L136" s="40"/>
      <c r="M136" s="181" t="s">
        <v>19</v>
      </c>
      <c r="N136" s="182" t="s">
        <v>43</v>
      </c>
      <c r="O136" s="65"/>
      <c r="P136" s="183">
        <f t="shared" si="11"/>
        <v>0</v>
      </c>
      <c r="Q136" s="183">
        <v>0</v>
      </c>
      <c r="R136" s="183">
        <f t="shared" si="12"/>
        <v>0</v>
      </c>
      <c r="S136" s="183">
        <v>0</v>
      </c>
      <c r="T136" s="184">
        <f t="shared" si="1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5" t="s">
        <v>152</v>
      </c>
      <c r="AT136" s="185" t="s">
        <v>148</v>
      </c>
      <c r="AU136" s="185" t="s">
        <v>82</v>
      </c>
      <c r="AY136" s="18" t="s">
        <v>145</v>
      </c>
      <c r="BE136" s="186">
        <f t="shared" si="14"/>
        <v>0</v>
      </c>
      <c r="BF136" s="186">
        <f t="shared" si="15"/>
        <v>0</v>
      </c>
      <c r="BG136" s="186">
        <f t="shared" si="16"/>
        <v>0</v>
      </c>
      <c r="BH136" s="186">
        <f t="shared" si="17"/>
        <v>0</v>
      </c>
      <c r="BI136" s="186">
        <f t="shared" si="18"/>
        <v>0</v>
      </c>
      <c r="BJ136" s="18" t="s">
        <v>80</v>
      </c>
      <c r="BK136" s="186">
        <f t="shared" si="19"/>
        <v>0</v>
      </c>
      <c r="BL136" s="18" t="s">
        <v>152</v>
      </c>
      <c r="BM136" s="185" t="s">
        <v>787</v>
      </c>
    </row>
    <row r="137" spans="1:65" s="2" customFormat="1" ht="16.5" customHeight="1">
      <c r="A137" s="35"/>
      <c r="B137" s="36"/>
      <c r="C137" s="174" t="s">
        <v>582</v>
      </c>
      <c r="D137" s="174" t="s">
        <v>148</v>
      </c>
      <c r="E137" s="175" t="s">
        <v>2534</v>
      </c>
      <c r="F137" s="176" t="s">
        <v>2535</v>
      </c>
      <c r="G137" s="177" t="s">
        <v>233</v>
      </c>
      <c r="H137" s="178">
        <v>180</v>
      </c>
      <c r="I137" s="179"/>
      <c r="J137" s="180">
        <f t="shared" si="10"/>
        <v>0</v>
      </c>
      <c r="K137" s="176" t="s">
        <v>19</v>
      </c>
      <c r="L137" s="40"/>
      <c r="M137" s="181" t="s">
        <v>19</v>
      </c>
      <c r="N137" s="182" t="s">
        <v>43</v>
      </c>
      <c r="O137" s="65"/>
      <c r="P137" s="183">
        <f t="shared" si="11"/>
        <v>0</v>
      </c>
      <c r="Q137" s="183">
        <v>0</v>
      </c>
      <c r="R137" s="183">
        <f t="shared" si="12"/>
        <v>0</v>
      </c>
      <c r="S137" s="183">
        <v>0</v>
      </c>
      <c r="T137" s="184">
        <f t="shared" si="1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5" t="s">
        <v>152</v>
      </c>
      <c r="AT137" s="185" t="s">
        <v>148</v>
      </c>
      <c r="AU137" s="185" t="s">
        <v>82</v>
      </c>
      <c r="AY137" s="18" t="s">
        <v>145</v>
      </c>
      <c r="BE137" s="186">
        <f t="shared" si="14"/>
        <v>0</v>
      </c>
      <c r="BF137" s="186">
        <f t="shared" si="15"/>
        <v>0</v>
      </c>
      <c r="BG137" s="186">
        <f t="shared" si="16"/>
        <v>0</v>
      </c>
      <c r="BH137" s="186">
        <f t="shared" si="17"/>
        <v>0</v>
      </c>
      <c r="BI137" s="186">
        <f t="shared" si="18"/>
        <v>0</v>
      </c>
      <c r="BJ137" s="18" t="s">
        <v>80</v>
      </c>
      <c r="BK137" s="186">
        <f t="shared" si="19"/>
        <v>0</v>
      </c>
      <c r="BL137" s="18" t="s">
        <v>152</v>
      </c>
      <c r="BM137" s="185" t="s">
        <v>795</v>
      </c>
    </row>
    <row r="138" spans="1:65" s="2" customFormat="1" ht="16.5" customHeight="1">
      <c r="A138" s="35"/>
      <c r="B138" s="36"/>
      <c r="C138" s="174" t="s">
        <v>591</v>
      </c>
      <c r="D138" s="174" t="s">
        <v>148</v>
      </c>
      <c r="E138" s="175" t="s">
        <v>2536</v>
      </c>
      <c r="F138" s="176" t="s">
        <v>2537</v>
      </c>
      <c r="G138" s="177" t="s">
        <v>233</v>
      </c>
      <c r="H138" s="178">
        <v>90</v>
      </c>
      <c r="I138" s="179"/>
      <c r="J138" s="180">
        <f t="shared" si="10"/>
        <v>0</v>
      </c>
      <c r="K138" s="176" t="s">
        <v>19</v>
      </c>
      <c r="L138" s="40"/>
      <c r="M138" s="181" t="s">
        <v>19</v>
      </c>
      <c r="N138" s="182" t="s">
        <v>43</v>
      </c>
      <c r="O138" s="65"/>
      <c r="P138" s="183">
        <f t="shared" si="11"/>
        <v>0</v>
      </c>
      <c r="Q138" s="183">
        <v>0</v>
      </c>
      <c r="R138" s="183">
        <f t="shared" si="12"/>
        <v>0</v>
      </c>
      <c r="S138" s="183">
        <v>0</v>
      </c>
      <c r="T138" s="184">
        <f t="shared" si="1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5" t="s">
        <v>152</v>
      </c>
      <c r="AT138" s="185" t="s">
        <v>148</v>
      </c>
      <c r="AU138" s="185" t="s">
        <v>82</v>
      </c>
      <c r="AY138" s="18" t="s">
        <v>145</v>
      </c>
      <c r="BE138" s="186">
        <f t="shared" si="14"/>
        <v>0</v>
      </c>
      <c r="BF138" s="186">
        <f t="shared" si="15"/>
        <v>0</v>
      </c>
      <c r="BG138" s="186">
        <f t="shared" si="16"/>
        <v>0</v>
      </c>
      <c r="BH138" s="186">
        <f t="shared" si="17"/>
        <v>0</v>
      </c>
      <c r="BI138" s="186">
        <f t="shared" si="18"/>
        <v>0</v>
      </c>
      <c r="BJ138" s="18" t="s">
        <v>80</v>
      </c>
      <c r="BK138" s="186">
        <f t="shared" si="19"/>
        <v>0</v>
      </c>
      <c r="BL138" s="18" t="s">
        <v>152</v>
      </c>
      <c r="BM138" s="185" t="s">
        <v>807</v>
      </c>
    </row>
    <row r="139" spans="1:65" s="2" customFormat="1" ht="16.5" customHeight="1">
      <c r="A139" s="35"/>
      <c r="B139" s="36"/>
      <c r="C139" s="174" t="s">
        <v>606</v>
      </c>
      <c r="D139" s="174" t="s">
        <v>148</v>
      </c>
      <c r="E139" s="175" t="s">
        <v>2538</v>
      </c>
      <c r="F139" s="176" t="s">
        <v>2539</v>
      </c>
      <c r="G139" s="177" t="s">
        <v>233</v>
      </c>
      <c r="H139" s="178">
        <v>30</v>
      </c>
      <c r="I139" s="179"/>
      <c r="J139" s="180">
        <f t="shared" si="10"/>
        <v>0</v>
      </c>
      <c r="K139" s="176" t="s">
        <v>19</v>
      </c>
      <c r="L139" s="40"/>
      <c r="M139" s="181" t="s">
        <v>19</v>
      </c>
      <c r="N139" s="182" t="s">
        <v>43</v>
      </c>
      <c r="O139" s="65"/>
      <c r="P139" s="183">
        <f t="shared" si="11"/>
        <v>0</v>
      </c>
      <c r="Q139" s="183">
        <v>0</v>
      </c>
      <c r="R139" s="183">
        <f t="shared" si="12"/>
        <v>0</v>
      </c>
      <c r="S139" s="183">
        <v>0</v>
      </c>
      <c r="T139" s="184">
        <f t="shared" si="1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5" t="s">
        <v>152</v>
      </c>
      <c r="AT139" s="185" t="s">
        <v>148</v>
      </c>
      <c r="AU139" s="185" t="s">
        <v>82</v>
      </c>
      <c r="AY139" s="18" t="s">
        <v>145</v>
      </c>
      <c r="BE139" s="186">
        <f t="shared" si="14"/>
        <v>0</v>
      </c>
      <c r="BF139" s="186">
        <f t="shared" si="15"/>
        <v>0</v>
      </c>
      <c r="BG139" s="186">
        <f t="shared" si="16"/>
        <v>0</v>
      </c>
      <c r="BH139" s="186">
        <f t="shared" si="17"/>
        <v>0</v>
      </c>
      <c r="BI139" s="186">
        <f t="shared" si="18"/>
        <v>0</v>
      </c>
      <c r="BJ139" s="18" t="s">
        <v>80</v>
      </c>
      <c r="BK139" s="186">
        <f t="shared" si="19"/>
        <v>0</v>
      </c>
      <c r="BL139" s="18" t="s">
        <v>152</v>
      </c>
      <c r="BM139" s="185" t="s">
        <v>818</v>
      </c>
    </row>
    <row r="140" spans="1:65" s="2" customFormat="1" ht="16.5" customHeight="1">
      <c r="A140" s="35"/>
      <c r="B140" s="36"/>
      <c r="C140" s="174" t="s">
        <v>619</v>
      </c>
      <c r="D140" s="174" t="s">
        <v>148</v>
      </c>
      <c r="E140" s="175" t="s">
        <v>2540</v>
      </c>
      <c r="F140" s="176" t="s">
        <v>2541</v>
      </c>
      <c r="G140" s="177" t="s">
        <v>233</v>
      </c>
      <c r="H140" s="178">
        <v>180</v>
      </c>
      <c r="I140" s="179"/>
      <c r="J140" s="180">
        <f t="shared" si="10"/>
        <v>0</v>
      </c>
      <c r="K140" s="176" t="s">
        <v>19</v>
      </c>
      <c r="L140" s="40"/>
      <c r="M140" s="181" t="s">
        <v>19</v>
      </c>
      <c r="N140" s="182" t="s">
        <v>43</v>
      </c>
      <c r="O140" s="65"/>
      <c r="P140" s="183">
        <f t="shared" si="11"/>
        <v>0</v>
      </c>
      <c r="Q140" s="183">
        <v>0</v>
      </c>
      <c r="R140" s="183">
        <f t="shared" si="12"/>
        <v>0</v>
      </c>
      <c r="S140" s="183">
        <v>0</v>
      </c>
      <c r="T140" s="184">
        <f t="shared" si="1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5" t="s">
        <v>152</v>
      </c>
      <c r="AT140" s="185" t="s">
        <v>148</v>
      </c>
      <c r="AU140" s="185" t="s">
        <v>82</v>
      </c>
      <c r="AY140" s="18" t="s">
        <v>145</v>
      </c>
      <c r="BE140" s="186">
        <f t="shared" si="14"/>
        <v>0</v>
      </c>
      <c r="BF140" s="186">
        <f t="shared" si="15"/>
        <v>0</v>
      </c>
      <c r="BG140" s="186">
        <f t="shared" si="16"/>
        <v>0</v>
      </c>
      <c r="BH140" s="186">
        <f t="shared" si="17"/>
        <v>0</v>
      </c>
      <c r="BI140" s="186">
        <f t="shared" si="18"/>
        <v>0</v>
      </c>
      <c r="BJ140" s="18" t="s">
        <v>80</v>
      </c>
      <c r="BK140" s="186">
        <f t="shared" si="19"/>
        <v>0</v>
      </c>
      <c r="BL140" s="18" t="s">
        <v>152</v>
      </c>
      <c r="BM140" s="185" t="s">
        <v>830</v>
      </c>
    </row>
    <row r="141" spans="1:65" s="2" customFormat="1" ht="16.5" customHeight="1">
      <c r="A141" s="35"/>
      <c r="B141" s="36"/>
      <c r="C141" s="174" t="s">
        <v>624</v>
      </c>
      <c r="D141" s="174" t="s">
        <v>148</v>
      </c>
      <c r="E141" s="175" t="s">
        <v>2542</v>
      </c>
      <c r="F141" s="176" t="s">
        <v>2543</v>
      </c>
      <c r="G141" s="177" t="s">
        <v>949</v>
      </c>
      <c r="H141" s="178">
        <v>5</v>
      </c>
      <c r="I141" s="179"/>
      <c r="J141" s="180">
        <f t="shared" si="10"/>
        <v>0</v>
      </c>
      <c r="K141" s="176" t="s">
        <v>19</v>
      </c>
      <c r="L141" s="40"/>
      <c r="M141" s="181" t="s">
        <v>19</v>
      </c>
      <c r="N141" s="182" t="s">
        <v>43</v>
      </c>
      <c r="O141" s="65"/>
      <c r="P141" s="183">
        <f t="shared" si="11"/>
        <v>0</v>
      </c>
      <c r="Q141" s="183">
        <v>0</v>
      </c>
      <c r="R141" s="183">
        <f t="shared" si="12"/>
        <v>0</v>
      </c>
      <c r="S141" s="183">
        <v>0</v>
      </c>
      <c r="T141" s="184">
        <f t="shared" si="1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5" t="s">
        <v>152</v>
      </c>
      <c r="AT141" s="185" t="s">
        <v>148</v>
      </c>
      <c r="AU141" s="185" t="s">
        <v>82</v>
      </c>
      <c r="AY141" s="18" t="s">
        <v>145</v>
      </c>
      <c r="BE141" s="186">
        <f t="shared" si="14"/>
        <v>0</v>
      </c>
      <c r="BF141" s="186">
        <f t="shared" si="15"/>
        <v>0</v>
      </c>
      <c r="BG141" s="186">
        <f t="shared" si="16"/>
        <v>0</v>
      </c>
      <c r="BH141" s="186">
        <f t="shared" si="17"/>
        <v>0</v>
      </c>
      <c r="BI141" s="186">
        <f t="shared" si="18"/>
        <v>0</v>
      </c>
      <c r="BJ141" s="18" t="s">
        <v>80</v>
      </c>
      <c r="BK141" s="186">
        <f t="shared" si="19"/>
        <v>0</v>
      </c>
      <c r="BL141" s="18" t="s">
        <v>152</v>
      </c>
      <c r="BM141" s="185" t="s">
        <v>841</v>
      </c>
    </row>
    <row r="142" spans="1:65" s="2" customFormat="1" ht="16.5" customHeight="1">
      <c r="A142" s="35"/>
      <c r="B142" s="36"/>
      <c r="C142" s="174" t="s">
        <v>634</v>
      </c>
      <c r="D142" s="174" t="s">
        <v>148</v>
      </c>
      <c r="E142" s="175" t="s">
        <v>2544</v>
      </c>
      <c r="F142" s="176" t="s">
        <v>2545</v>
      </c>
      <c r="G142" s="177" t="s">
        <v>151</v>
      </c>
      <c r="H142" s="178">
        <v>1</v>
      </c>
      <c r="I142" s="179"/>
      <c r="J142" s="180">
        <f t="shared" si="10"/>
        <v>0</v>
      </c>
      <c r="K142" s="176" t="s">
        <v>19</v>
      </c>
      <c r="L142" s="40"/>
      <c r="M142" s="181" t="s">
        <v>19</v>
      </c>
      <c r="N142" s="182" t="s">
        <v>43</v>
      </c>
      <c r="O142" s="65"/>
      <c r="P142" s="183">
        <f t="shared" si="11"/>
        <v>0</v>
      </c>
      <c r="Q142" s="183">
        <v>0</v>
      </c>
      <c r="R142" s="183">
        <f t="shared" si="12"/>
        <v>0</v>
      </c>
      <c r="S142" s="183">
        <v>0</v>
      </c>
      <c r="T142" s="184">
        <f t="shared" si="1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5" t="s">
        <v>152</v>
      </c>
      <c r="AT142" s="185" t="s">
        <v>148</v>
      </c>
      <c r="AU142" s="185" t="s">
        <v>82</v>
      </c>
      <c r="AY142" s="18" t="s">
        <v>145</v>
      </c>
      <c r="BE142" s="186">
        <f t="shared" si="14"/>
        <v>0</v>
      </c>
      <c r="BF142" s="186">
        <f t="shared" si="15"/>
        <v>0</v>
      </c>
      <c r="BG142" s="186">
        <f t="shared" si="16"/>
        <v>0</v>
      </c>
      <c r="BH142" s="186">
        <f t="shared" si="17"/>
        <v>0</v>
      </c>
      <c r="BI142" s="186">
        <f t="shared" si="18"/>
        <v>0</v>
      </c>
      <c r="BJ142" s="18" t="s">
        <v>80</v>
      </c>
      <c r="BK142" s="186">
        <f t="shared" si="19"/>
        <v>0</v>
      </c>
      <c r="BL142" s="18" t="s">
        <v>152</v>
      </c>
      <c r="BM142" s="185" t="s">
        <v>853</v>
      </c>
    </row>
    <row r="143" spans="1:65" s="12" customFormat="1" ht="22.9" customHeight="1">
      <c r="B143" s="158"/>
      <c r="C143" s="159"/>
      <c r="D143" s="160" t="s">
        <v>71</v>
      </c>
      <c r="E143" s="172" t="s">
        <v>974</v>
      </c>
      <c r="F143" s="172" t="s">
        <v>2546</v>
      </c>
      <c r="G143" s="159"/>
      <c r="H143" s="159"/>
      <c r="I143" s="162"/>
      <c r="J143" s="173">
        <f>BK143</f>
        <v>0</v>
      </c>
      <c r="K143" s="159"/>
      <c r="L143" s="164"/>
      <c r="M143" s="165"/>
      <c r="N143" s="166"/>
      <c r="O143" s="166"/>
      <c r="P143" s="167">
        <f>SUM(P144:P149)</f>
        <v>0</v>
      </c>
      <c r="Q143" s="166"/>
      <c r="R143" s="167">
        <f>SUM(R144:R149)</f>
        <v>0</v>
      </c>
      <c r="S143" s="166"/>
      <c r="T143" s="168">
        <f>SUM(T144:T149)</f>
        <v>0</v>
      </c>
      <c r="AR143" s="169" t="s">
        <v>80</v>
      </c>
      <c r="AT143" s="170" t="s">
        <v>71</v>
      </c>
      <c r="AU143" s="170" t="s">
        <v>80</v>
      </c>
      <c r="AY143" s="169" t="s">
        <v>145</v>
      </c>
      <c r="BK143" s="171">
        <f>SUM(BK144:BK149)</f>
        <v>0</v>
      </c>
    </row>
    <row r="144" spans="1:65" s="2" customFormat="1" ht="16.5" customHeight="1">
      <c r="A144" s="35"/>
      <c r="B144" s="36"/>
      <c r="C144" s="174" t="s">
        <v>643</v>
      </c>
      <c r="D144" s="174" t="s">
        <v>148</v>
      </c>
      <c r="E144" s="175" t="s">
        <v>2547</v>
      </c>
      <c r="F144" s="176" t="s">
        <v>2548</v>
      </c>
      <c r="G144" s="177" t="s">
        <v>233</v>
      </c>
      <c r="H144" s="178">
        <v>3098</v>
      </c>
      <c r="I144" s="179"/>
      <c r="J144" s="180">
        <f t="shared" ref="J144:J149" si="20">ROUND(I144*H144,2)</f>
        <v>0</v>
      </c>
      <c r="K144" s="176" t="s">
        <v>19</v>
      </c>
      <c r="L144" s="40"/>
      <c r="M144" s="181" t="s">
        <v>19</v>
      </c>
      <c r="N144" s="182" t="s">
        <v>43</v>
      </c>
      <c r="O144" s="65"/>
      <c r="P144" s="183">
        <f t="shared" ref="P144:P149" si="21">O144*H144</f>
        <v>0</v>
      </c>
      <c r="Q144" s="183">
        <v>0</v>
      </c>
      <c r="R144" s="183">
        <f t="shared" ref="R144:R149" si="22">Q144*H144</f>
        <v>0</v>
      </c>
      <c r="S144" s="183">
        <v>0</v>
      </c>
      <c r="T144" s="184">
        <f t="shared" ref="T144:T149" si="23"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5" t="s">
        <v>152</v>
      </c>
      <c r="AT144" s="185" t="s">
        <v>148</v>
      </c>
      <c r="AU144" s="185" t="s">
        <v>82</v>
      </c>
      <c r="AY144" s="18" t="s">
        <v>145</v>
      </c>
      <c r="BE144" s="186">
        <f t="shared" ref="BE144:BE149" si="24">IF(N144="základní",J144,0)</f>
        <v>0</v>
      </c>
      <c r="BF144" s="186">
        <f t="shared" ref="BF144:BF149" si="25">IF(N144="snížená",J144,0)</f>
        <v>0</v>
      </c>
      <c r="BG144" s="186">
        <f t="shared" ref="BG144:BG149" si="26">IF(N144="zákl. přenesená",J144,0)</f>
        <v>0</v>
      </c>
      <c r="BH144" s="186">
        <f t="shared" ref="BH144:BH149" si="27">IF(N144="sníž. přenesená",J144,0)</f>
        <v>0</v>
      </c>
      <c r="BI144" s="186">
        <f t="shared" ref="BI144:BI149" si="28">IF(N144="nulová",J144,0)</f>
        <v>0</v>
      </c>
      <c r="BJ144" s="18" t="s">
        <v>80</v>
      </c>
      <c r="BK144" s="186">
        <f t="shared" ref="BK144:BK149" si="29">ROUND(I144*H144,2)</f>
        <v>0</v>
      </c>
      <c r="BL144" s="18" t="s">
        <v>152</v>
      </c>
      <c r="BM144" s="185" t="s">
        <v>865</v>
      </c>
    </row>
    <row r="145" spans="1:65" s="2" customFormat="1" ht="16.5" customHeight="1">
      <c r="A145" s="35"/>
      <c r="B145" s="36"/>
      <c r="C145" s="174" t="s">
        <v>649</v>
      </c>
      <c r="D145" s="174" t="s">
        <v>148</v>
      </c>
      <c r="E145" s="175" t="s">
        <v>2549</v>
      </c>
      <c r="F145" s="176" t="s">
        <v>2550</v>
      </c>
      <c r="G145" s="177" t="s">
        <v>233</v>
      </c>
      <c r="H145" s="178">
        <v>20</v>
      </c>
      <c r="I145" s="179"/>
      <c r="J145" s="180">
        <f t="shared" si="20"/>
        <v>0</v>
      </c>
      <c r="K145" s="176" t="s">
        <v>19</v>
      </c>
      <c r="L145" s="40"/>
      <c r="M145" s="181" t="s">
        <v>19</v>
      </c>
      <c r="N145" s="182" t="s">
        <v>43</v>
      </c>
      <c r="O145" s="65"/>
      <c r="P145" s="183">
        <f t="shared" si="21"/>
        <v>0</v>
      </c>
      <c r="Q145" s="183">
        <v>0</v>
      </c>
      <c r="R145" s="183">
        <f t="shared" si="22"/>
        <v>0</v>
      </c>
      <c r="S145" s="183">
        <v>0</v>
      </c>
      <c r="T145" s="184">
        <f t="shared" si="2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5" t="s">
        <v>152</v>
      </c>
      <c r="AT145" s="185" t="s">
        <v>148</v>
      </c>
      <c r="AU145" s="185" t="s">
        <v>82</v>
      </c>
      <c r="AY145" s="18" t="s">
        <v>145</v>
      </c>
      <c r="BE145" s="186">
        <f t="shared" si="24"/>
        <v>0</v>
      </c>
      <c r="BF145" s="186">
        <f t="shared" si="25"/>
        <v>0</v>
      </c>
      <c r="BG145" s="186">
        <f t="shared" si="26"/>
        <v>0</v>
      </c>
      <c r="BH145" s="186">
        <f t="shared" si="27"/>
        <v>0</v>
      </c>
      <c r="BI145" s="186">
        <f t="shared" si="28"/>
        <v>0</v>
      </c>
      <c r="BJ145" s="18" t="s">
        <v>80</v>
      </c>
      <c r="BK145" s="186">
        <f t="shared" si="29"/>
        <v>0</v>
      </c>
      <c r="BL145" s="18" t="s">
        <v>152</v>
      </c>
      <c r="BM145" s="185" t="s">
        <v>876</v>
      </c>
    </row>
    <row r="146" spans="1:65" s="2" customFormat="1" ht="16.5" customHeight="1">
      <c r="A146" s="35"/>
      <c r="B146" s="36"/>
      <c r="C146" s="174" t="s">
        <v>656</v>
      </c>
      <c r="D146" s="174" t="s">
        <v>148</v>
      </c>
      <c r="E146" s="175" t="s">
        <v>2551</v>
      </c>
      <c r="F146" s="176" t="s">
        <v>2552</v>
      </c>
      <c r="G146" s="177" t="s">
        <v>233</v>
      </c>
      <c r="H146" s="178">
        <v>60</v>
      </c>
      <c r="I146" s="179"/>
      <c r="J146" s="180">
        <f t="shared" si="20"/>
        <v>0</v>
      </c>
      <c r="K146" s="176" t="s">
        <v>19</v>
      </c>
      <c r="L146" s="40"/>
      <c r="M146" s="181" t="s">
        <v>19</v>
      </c>
      <c r="N146" s="182" t="s">
        <v>43</v>
      </c>
      <c r="O146" s="65"/>
      <c r="P146" s="183">
        <f t="shared" si="21"/>
        <v>0</v>
      </c>
      <c r="Q146" s="183">
        <v>0</v>
      </c>
      <c r="R146" s="183">
        <f t="shared" si="22"/>
        <v>0</v>
      </c>
      <c r="S146" s="183">
        <v>0</v>
      </c>
      <c r="T146" s="184">
        <f t="shared" si="2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5" t="s">
        <v>152</v>
      </c>
      <c r="AT146" s="185" t="s">
        <v>148</v>
      </c>
      <c r="AU146" s="185" t="s">
        <v>82</v>
      </c>
      <c r="AY146" s="18" t="s">
        <v>145</v>
      </c>
      <c r="BE146" s="186">
        <f t="shared" si="24"/>
        <v>0</v>
      </c>
      <c r="BF146" s="186">
        <f t="shared" si="25"/>
        <v>0</v>
      </c>
      <c r="BG146" s="186">
        <f t="shared" si="26"/>
        <v>0</v>
      </c>
      <c r="BH146" s="186">
        <f t="shared" si="27"/>
        <v>0</v>
      </c>
      <c r="BI146" s="186">
        <f t="shared" si="28"/>
        <v>0</v>
      </c>
      <c r="BJ146" s="18" t="s">
        <v>80</v>
      </c>
      <c r="BK146" s="186">
        <f t="shared" si="29"/>
        <v>0</v>
      </c>
      <c r="BL146" s="18" t="s">
        <v>152</v>
      </c>
      <c r="BM146" s="185" t="s">
        <v>887</v>
      </c>
    </row>
    <row r="147" spans="1:65" s="2" customFormat="1" ht="16.5" customHeight="1">
      <c r="A147" s="35"/>
      <c r="B147" s="36"/>
      <c r="C147" s="174" t="s">
        <v>661</v>
      </c>
      <c r="D147" s="174" t="s">
        <v>148</v>
      </c>
      <c r="E147" s="175" t="s">
        <v>2553</v>
      </c>
      <c r="F147" s="176" t="s">
        <v>2554</v>
      </c>
      <c r="G147" s="177" t="s">
        <v>233</v>
      </c>
      <c r="H147" s="178">
        <v>350</v>
      </c>
      <c r="I147" s="179"/>
      <c r="J147" s="180">
        <f t="shared" si="20"/>
        <v>0</v>
      </c>
      <c r="K147" s="176" t="s">
        <v>19</v>
      </c>
      <c r="L147" s="40"/>
      <c r="M147" s="181" t="s">
        <v>19</v>
      </c>
      <c r="N147" s="182" t="s">
        <v>43</v>
      </c>
      <c r="O147" s="65"/>
      <c r="P147" s="183">
        <f t="shared" si="21"/>
        <v>0</v>
      </c>
      <c r="Q147" s="183">
        <v>0</v>
      </c>
      <c r="R147" s="183">
        <f t="shared" si="22"/>
        <v>0</v>
      </c>
      <c r="S147" s="183">
        <v>0</v>
      </c>
      <c r="T147" s="184">
        <f t="shared" si="2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5" t="s">
        <v>152</v>
      </c>
      <c r="AT147" s="185" t="s">
        <v>148</v>
      </c>
      <c r="AU147" s="185" t="s">
        <v>82</v>
      </c>
      <c r="AY147" s="18" t="s">
        <v>145</v>
      </c>
      <c r="BE147" s="186">
        <f t="shared" si="24"/>
        <v>0</v>
      </c>
      <c r="BF147" s="186">
        <f t="shared" si="25"/>
        <v>0</v>
      </c>
      <c r="BG147" s="186">
        <f t="shared" si="26"/>
        <v>0</v>
      </c>
      <c r="BH147" s="186">
        <f t="shared" si="27"/>
        <v>0</v>
      </c>
      <c r="BI147" s="186">
        <f t="shared" si="28"/>
        <v>0</v>
      </c>
      <c r="BJ147" s="18" t="s">
        <v>80</v>
      </c>
      <c r="BK147" s="186">
        <f t="shared" si="29"/>
        <v>0</v>
      </c>
      <c r="BL147" s="18" t="s">
        <v>152</v>
      </c>
      <c r="BM147" s="185" t="s">
        <v>897</v>
      </c>
    </row>
    <row r="148" spans="1:65" s="2" customFormat="1" ht="16.5" customHeight="1">
      <c r="A148" s="35"/>
      <c r="B148" s="36"/>
      <c r="C148" s="174" t="s">
        <v>667</v>
      </c>
      <c r="D148" s="174" t="s">
        <v>148</v>
      </c>
      <c r="E148" s="175" t="s">
        <v>2555</v>
      </c>
      <c r="F148" s="176" t="s">
        <v>2556</v>
      </c>
      <c r="G148" s="177" t="s">
        <v>949</v>
      </c>
      <c r="H148" s="178">
        <v>5</v>
      </c>
      <c r="I148" s="179"/>
      <c r="J148" s="180">
        <f t="shared" si="20"/>
        <v>0</v>
      </c>
      <c r="K148" s="176" t="s">
        <v>19</v>
      </c>
      <c r="L148" s="40"/>
      <c r="M148" s="181" t="s">
        <v>19</v>
      </c>
      <c r="N148" s="182" t="s">
        <v>43</v>
      </c>
      <c r="O148" s="65"/>
      <c r="P148" s="183">
        <f t="shared" si="21"/>
        <v>0</v>
      </c>
      <c r="Q148" s="183">
        <v>0</v>
      </c>
      <c r="R148" s="183">
        <f t="shared" si="22"/>
        <v>0</v>
      </c>
      <c r="S148" s="183">
        <v>0</v>
      </c>
      <c r="T148" s="184">
        <f t="shared" si="2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5" t="s">
        <v>152</v>
      </c>
      <c r="AT148" s="185" t="s">
        <v>148</v>
      </c>
      <c r="AU148" s="185" t="s">
        <v>82</v>
      </c>
      <c r="AY148" s="18" t="s">
        <v>145</v>
      </c>
      <c r="BE148" s="186">
        <f t="shared" si="24"/>
        <v>0</v>
      </c>
      <c r="BF148" s="186">
        <f t="shared" si="25"/>
        <v>0</v>
      </c>
      <c r="BG148" s="186">
        <f t="shared" si="26"/>
        <v>0</v>
      </c>
      <c r="BH148" s="186">
        <f t="shared" si="27"/>
        <v>0</v>
      </c>
      <c r="BI148" s="186">
        <f t="shared" si="28"/>
        <v>0</v>
      </c>
      <c r="BJ148" s="18" t="s">
        <v>80</v>
      </c>
      <c r="BK148" s="186">
        <f t="shared" si="29"/>
        <v>0</v>
      </c>
      <c r="BL148" s="18" t="s">
        <v>152</v>
      </c>
      <c r="BM148" s="185" t="s">
        <v>906</v>
      </c>
    </row>
    <row r="149" spans="1:65" s="2" customFormat="1" ht="16.5" customHeight="1">
      <c r="A149" s="35"/>
      <c r="B149" s="36"/>
      <c r="C149" s="174" t="s">
        <v>672</v>
      </c>
      <c r="D149" s="174" t="s">
        <v>148</v>
      </c>
      <c r="E149" s="175" t="s">
        <v>2557</v>
      </c>
      <c r="F149" s="176" t="s">
        <v>2545</v>
      </c>
      <c r="G149" s="177" t="s">
        <v>151</v>
      </c>
      <c r="H149" s="178">
        <v>1</v>
      </c>
      <c r="I149" s="179"/>
      <c r="J149" s="180">
        <f t="shared" si="20"/>
        <v>0</v>
      </c>
      <c r="K149" s="176" t="s">
        <v>19</v>
      </c>
      <c r="L149" s="40"/>
      <c r="M149" s="181" t="s">
        <v>19</v>
      </c>
      <c r="N149" s="182" t="s">
        <v>43</v>
      </c>
      <c r="O149" s="65"/>
      <c r="P149" s="183">
        <f t="shared" si="21"/>
        <v>0</v>
      </c>
      <c r="Q149" s="183">
        <v>0</v>
      </c>
      <c r="R149" s="183">
        <f t="shared" si="22"/>
        <v>0</v>
      </c>
      <c r="S149" s="183">
        <v>0</v>
      </c>
      <c r="T149" s="184">
        <f t="shared" si="2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5" t="s">
        <v>152</v>
      </c>
      <c r="AT149" s="185" t="s">
        <v>148</v>
      </c>
      <c r="AU149" s="185" t="s">
        <v>82</v>
      </c>
      <c r="AY149" s="18" t="s">
        <v>145</v>
      </c>
      <c r="BE149" s="186">
        <f t="shared" si="24"/>
        <v>0</v>
      </c>
      <c r="BF149" s="186">
        <f t="shared" si="25"/>
        <v>0</v>
      </c>
      <c r="BG149" s="186">
        <f t="shared" si="26"/>
        <v>0</v>
      </c>
      <c r="BH149" s="186">
        <f t="shared" si="27"/>
        <v>0</v>
      </c>
      <c r="BI149" s="186">
        <f t="shared" si="28"/>
        <v>0</v>
      </c>
      <c r="BJ149" s="18" t="s">
        <v>80</v>
      </c>
      <c r="BK149" s="186">
        <f t="shared" si="29"/>
        <v>0</v>
      </c>
      <c r="BL149" s="18" t="s">
        <v>152</v>
      </c>
      <c r="BM149" s="185" t="s">
        <v>914</v>
      </c>
    </row>
    <row r="150" spans="1:65" s="12" customFormat="1" ht="22.9" customHeight="1">
      <c r="B150" s="158"/>
      <c r="C150" s="159"/>
      <c r="D150" s="160" t="s">
        <v>71</v>
      </c>
      <c r="E150" s="172" t="s">
        <v>919</v>
      </c>
      <c r="F150" s="172" t="s">
        <v>2558</v>
      </c>
      <c r="G150" s="159"/>
      <c r="H150" s="159"/>
      <c r="I150" s="162"/>
      <c r="J150" s="173">
        <f>BK150</f>
        <v>0</v>
      </c>
      <c r="K150" s="159"/>
      <c r="L150" s="164"/>
      <c r="M150" s="165"/>
      <c r="N150" s="166"/>
      <c r="O150" s="166"/>
      <c r="P150" s="167">
        <f>SUM(P151:P157)</f>
        <v>0</v>
      </c>
      <c r="Q150" s="166"/>
      <c r="R150" s="167">
        <f>SUM(R151:R157)</f>
        <v>0</v>
      </c>
      <c r="S150" s="166"/>
      <c r="T150" s="168">
        <f>SUM(T151:T157)</f>
        <v>0</v>
      </c>
      <c r="AR150" s="169" t="s">
        <v>80</v>
      </c>
      <c r="AT150" s="170" t="s">
        <v>71</v>
      </c>
      <c r="AU150" s="170" t="s">
        <v>80</v>
      </c>
      <c r="AY150" s="169" t="s">
        <v>145</v>
      </c>
      <c r="BK150" s="171">
        <f>SUM(BK151:BK157)</f>
        <v>0</v>
      </c>
    </row>
    <row r="151" spans="1:65" s="2" customFormat="1" ht="16.5" customHeight="1">
      <c r="A151" s="35"/>
      <c r="B151" s="36"/>
      <c r="C151" s="174" t="s">
        <v>677</v>
      </c>
      <c r="D151" s="174" t="s">
        <v>148</v>
      </c>
      <c r="E151" s="175" t="s">
        <v>2559</v>
      </c>
      <c r="F151" s="176" t="s">
        <v>2560</v>
      </c>
      <c r="G151" s="177" t="s">
        <v>949</v>
      </c>
      <c r="H151" s="178">
        <v>1</v>
      </c>
      <c r="I151" s="179"/>
      <c r="J151" s="180">
        <f t="shared" ref="J151:J157" si="30">ROUND(I151*H151,2)</f>
        <v>0</v>
      </c>
      <c r="K151" s="176" t="s">
        <v>19</v>
      </c>
      <c r="L151" s="40"/>
      <c r="M151" s="181" t="s">
        <v>19</v>
      </c>
      <c r="N151" s="182" t="s">
        <v>43</v>
      </c>
      <c r="O151" s="65"/>
      <c r="P151" s="183">
        <f t="shared" ref="P151:P157" si="31">O151*H151</f>
        <v>0</v>
      </c>
      <c r="Q151" s="183">
        <v>0</v>
      </c>
      <c r="R151" s="183">
        <f t="shared" ref="R151:R157" si="32">Q151*H151</f>
        <v>0</v>
      </c>
      <c r="S151" s="183">
        <v>0</v>
      </c>
      <c r="T151" s="184">
        <f t="shared" ref="T151:T157" si="33"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5" t="s">
        <v>152</v>
      </c>
      <c r="AT151" s="185" t="s">
        <v>148</v>
      </c>
      <c r="AU151" s="185" t="s">
        <v>82</v>
      </c>
      <c r="AY151" s="18" t="s">
        <v>145</v>
      </c>
      <c r="BE151" s="186">
        <f t="shared" ref="BE151:BE157" si="34">IF(N151="základní",J151,0)</f>
        <v>0</v>
      </c>
      <c r="BF151" s="186">
        <f t="shared" ref="BF151:BF157" si="35">IF(N151="snížená",J151,0)</f>
        <v>0</v>
      </c>
      <c r="BG151" s="186">
        <f t="shared" ref="BG151:BG157" si="36">IF(N151="zákl. přenesená",J151,0)</f>
        <v>0</v>
      </c>
      <c r="BH151" s="186">
        <f t="shared" ref="BH151:BH157" si="37">IF(N151="sníž. přenesená",J151,0)</f>
        <v>0</v>
      </c>
      <c r="BI151" s="186">
        <f t="shared" ref="BI151:BI157" si="38">IF(N151="nulová",J151,0)</f>
        <v>0</v>
      </c>
      <c r="BJ151" s="18" t="s">
        <v>80</v>
      </c>
      <c r="BK151" s="186">
        <f t="shared" ref="BK151:BK157" si="39">ROUND(I151*H151,2)</f>
        <v>0</v>
      </c>
      <c r="BL151" s="18" t="s">
        <v>152</v>
      </c>
      <c r="BM151" s="185" t="s">
        <v>925</v>
      </c>
    </row>
    <row r="152" spans="1:65" s="2" customFormat="1" ht="16.5" customHeight="1">
      <c r="A152" s="35"/>
      <c r="B152" s="36"/>
      <c r="C152" s="174" t="s">
        <v>684</v>
      </c>
      <c r="D152" s="174" t="s">
        <v>148</v>
      </c>
      <c r="E152" s="175" t="s">
        <v>2561</v>
      </c>
      <c r="F152" s="176" t="s">
        <v>2562</v>
      </c>
      <c r="G152" s="177" t="s">
        <v>949</v>
      </c>
      <c r="H152" s="178">
        <v>50</v>
      </c>
      <c r="I152" s="179"/>
      <c r="J152" s="180">
        <f t="shared" si="30"/>
        <v>0</v>
      </c>
      <c r="K152" s="176" t="s">
        <v>19</v>
      </c>
      <c r="L152" s="40"/>
      <c r="M152" s="181" t="s">
        <v>19</v>
      </c>
      <c r="N152" s="182" t="s">
        <v>43</v>
      </c>
      <c r="O152" s="65"/>
      <c r="P152" s="183">
        <f t="shared" si="31"/>
        <v>0</v>
      </c>
      <c r="Q152" s="183">
        <v>0</v>
      </c>
      <c r="R152" s="183">
        <f t="shared" si="32"/>
        <v>0</v>
      </c>
      <c r="S152" s="183">
        <v>0</v>
      </c>
      <c r="T152" s="184">
        <f t="shared" si="3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5" t="s">
        <v>152</v>
      </c>
      <c r="AT152" s="185" t="s">
        <v>148</v>
      </c>
      <c r="AU152" s="185" t="s">
        <v>82</v>
      </c>
      <c r="AY152" s="18" t="s">
        <v>145</v>
      </c>
      <c r="BE152" s="186">
        <f t="shared" si="34"/>
        <v>0</v>
      </c>
      <c r="BF152" s="186">
        <f t="shared" si="35"/>
        <v>0</v>
      </c>
      <c r="BG152" s="186">
        <f t="shared" si="36"/>
        <v>0</v>
      </c>
      <c r="BH152" s="186">
        <f t="shared" si="37"/>
        <v>0</v>
      </c>
      <c r="BI152" s="186">
        <f t="shared" si="38"/>
        <v>0</v>
      </c>
      <c r="BJ152" s="18" t="s">
        <v>80</v>
      </c>
      <c r="BK152" s="186">
        <f t="shared" si="39"/>
        <v>0</v>
      </c>
      <c r="BL152" s="18" t="s">
        <v>152</v>
      </c>
      <c r="BM152" s="185" t="s">
        <v>933</v>
      </c>
    </row>
    <row r="153" spans="1:65" s="2" customFormat="1" ht="16.5" customHeight="1">
      <c r="A153" s="35"/>
      <c r="B153" s="36"/>
      <c r="C153" s="174" t="s">
        <v>690</v>
      </c>
      <c r="D153" s="174" t="s">
        <v>148</v>
      </c>
      <c r="E153" s="175" t="s">
        <v>2563</v>
      </c>
      <c r="F153" s="176" t="s">
        <v>2564</v>
      </c>
      <c r="G153" s="177" t="s">
        <v>949</v>
      </c>
      <c r="H153" s="178">
        <v>25</v>
      </c>
      <c r="I153" s="179"/>
      <c r="J153" s="180">
        <f t="shared" si="30"/>
        <v>0</v>
      </c>
      <c r="K153" s="176" t="s">
        <v>19</v>
      </c>
      <c r="L153" s="40"/>
      <c r="M153" s="181" t="s">
        <v>19</v>
      </c>
      <c r="N153" s="182" t="s">
        <v>43</v>
      </c>
      <c r="O153" s="65"/>
      <c r="P153" s="183">
        <f t="shared" si="31"/>
        <v>0</v>
      </c>
      <c r="Q153" s="183">
        <v>0</v>
      </c>
      <c r="R153" s="183">
        <f t="shared" si="32"/>
        <v>0</v>
      </c>
      <c r="S153" s="183">
        <v>0</v>
      </c>
      <c r="T153" s="184">
        <f t="shared" si="3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5" t="s">
        <v>152</v>
      </c>
      <c r="AT153" s="185" t="s">
        <v>148</v>
      </c>
      <c r="AU153" s="185" t="s">
        <v>82</v>
      </c>
      <c r="AY153" s="18" t="s">
        <v>145</v>
      </c>
      <c r="BE153" s="186">
        <f t="shared" si="34"/>
        <v>0</v>
      </c>
      <c r="BF153" s="186">
        <f t="shared" si="35"/>
        <v>0</v>
      </c>
      <c r="BG153" s="186">
        <f t="shared" si="36"/>
        <v>0</v>
      </c>
      <c r="BH153" s="186">
        <f t="shared" si="37"/>
        <v>0</v>
      </c>
      <c r="BI153" s="186">
        <f t="shared" si="38"/>
        <v>0</v>
      </c>
      <c r="BJ153" s="18" t="s">
        <v>80</v>
      </c>
      <c r="BK153" s="186">
        <f t="shared" si="39"/>
        <v>0</v>
      </c>
      <c r="BL153" s="18" t="s">
        <v>152</v>
      </c>
      <c r="BM153" s="185" t="s">
        <v>942</v>
      </c>
    </row>
    <row r="154" spans="1:65" s="2" customFormat="1" ht="16.5" customHeight="1">
      <c r="A154" s="35"/>
      <c r="B154" s="36"/>
      <c r="C154" s="174" t="s">
        <v>700</v>
      </c>
      <c r="D154" s="174" t="s">
        <v>148</v>
      </c>
      <c r="E154" s="175" t="s">
        <v>2565</v>
      </c>
      <c r="F154" s="176" t="s">
        <v>2566</v>
      </c>
      <c r="G154" s="177" t="s">
        <v>949</v>
      </c>
      <c r="H154" s="178">
        <v>113</v>
      </c>
      <c r="I154" s="179"/>
      <c r="J154" s="180">
        <f t="shared" si="30"/>
        <v>0</v>
      </c>
      <c r="K154" s="176" t="s">
        <v>19</v>
      </c>
      <c r="L154" s="40"/>
      <c r="M154" s="181" t="s">
        <v>19</v>
      </c>
      <c r="N154" s="182" t="s">
        <v>43</v>
      </c>
      <c r="O154" s="65"/>
      <c r="P154" s="183">
        <f t="shared" si="31"/>
        <v>0</v>
      </c>
      <c r="Q154" s="183">
        <v>0</v>
      </c>
      <c r="R154" s="183">
        <f t="shared" si="32"/>
        <v>0</v>
      </c>
      <c r="S154" s="183">
        <v>0</v>
      </c>
      <c r="T154" s="184">
        <f t="shared" si="3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5" t="s">
        <v>152</v>
      </c>
      <c r="AT154" s="185" t="s">
        <v>148</v>
      </c>
      <c r="AU154" s="185" t="s">
        <v>82</v>
      </c>
      <c r="AY154" s="18" t="s">
        <v>145</v>
      </c>
      <c r="BE154" s="186">
        <f t="shared" si="34"/>
        <v>0</v>
      </c>
      <c r="BF154" s="186">
        <f t="shared" si="35"/>
        <v>0</v>
      </c>
      <c r="BG154" s="186">
        <f t="shared" si="36"/>
        <v>0</v>
      </c>
      <c r="BH154" s="186">
        <f t="shared" si="37"/>
        <v>0</v>
      </c>
      <c r="BI154" s="186">
        <f t="shared" si="38"/>
        <v>0</v>
      </c>
      <c r="BJ154" s="18" t="s">
        <v>80</v>
      </c>
      <c r="BK154" s="186">
        <f t="shared" si="39"/>
        <v>0</v>
      </c>
      <c r="BL154" s="18" t="s">
        <v>152</v>
      </c>
      <c r="BM154" s="185" t="s">
        <v>951</v>
      </c>
    </row>
    <row r="155" spans="1:65" s="2" customFormat="1" ht="16.5" customHeight="1">
      <c r="A155" s="35"/>
      <c r="B155" s="36"/>
      <c r="C155" s="174" t="s">
        <v>704</v>
      </c>
      <c r="D155" s="174" t="s">
        <v>148</v>
      </c>
      <c r="E155" s="175" t="s">
        <v>2567</v>
      </c>
      <c r="F155" s="176" t="s">
        <v>2568</v>
      </c>
      <c r="G155" s="177" t="s">
        <v>151</v>
      </c>
      <c r="H155" s="178">
        <v>1</v>
      </c>
      <c r="I155" s="179"/>
      <c r="J155" s="180">
        <f t="shared" si="30"/>
        <v>0</v>
      </c>
      <c r="K155" s="176" t="s">
        <v>19</v>
      </c>
      <c r="L155" s="40"/>
      <c r="M155" s="181" t="s">
        <v>19</v>
      </c>
      <c r="N155" s="182" t="s">
        <v>43</v>
      </c>
      <c r="O155" s="65"/>
      <c r="P155" s="183">
        <f t="shared" si="31"/>
        <v>0</v>
      </c>
      <c r="Q155" s="183">
        <v>0</v>
      </c>
      <c r="R155" s="183">
        <f t="shared" si="32"/>
        <v>0</v>
      </c>
      <c r="S155" s="183">
        <v>0</v>
      </c>
      <c r="T155" s="184">
        <f t="shared" si="3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5" t="s">
        <v>152</v>
      </c>
      <c r="AT155" s="185" t="s">
        <v>148</v>
      </c>
      <c r="AU155" s="185" t="s">
        <v>82</v>
      </c>
      <c r="AY155" s="18" t="s">
        <v>145</v>
      </c>
      <c r="BE155" s="186">
        <f t="shared" si="34"/>
        <v>0</v>
      </c>
      <c r="BF155" s="186">
        <f t="shared" si="35"/>
        <v>0</v>
      </c>
      <c r="BG155" s="186">
        <f t="shared" si="36"/>
        <v>0</v>
      </c>
      <c r="BH155" s="186">
        <f t="shared" si="37"/>
        <v>0</v>
      </c>
      <c r="BI155" s="186">
        <f t="shared" si="38"/>
        <v>0</v>
      </c>
      <c r="BJ155" s="18" t="s">
        <v>80</v>
      </c>
      <c r="BK155" s="186">
        <f t="shared" si="39"/>
        <v>0</v>
      </c>
      <c r="BL155" s="18" t="s">
        <v>152</v>
      </c>
      <c r="BM155" s="185" t="s">
        <v>957</v>
      </c>
    </row>
    <row r="156" spans="1:65" s="2" customFormat="1" ht="16.5" customHeight="1">
      <c r="A156" s="35"/>
      <c r="B156" s="36"/>
      <c r="C156" s="174" t="s">
        <v>708</v>
      </c>
      <c r="D156" s="174" t="s">
        <v>148</v>
      </c>
      <c r="E156" s="175" t="s">
        <v>2569</v>
      </c>
      <c r="F156" s="176" t="s">
        <v>2570</v>
      </c>
      <c r="G156" s="177" t="s">
        <v>151</v>
      </c>
      <c r="H156" s="178">
        <v>1</v>
      </c>
      <c r="I156" s="179"/>
      <c r="J156" s="180">
        <f t="shared" si="30"/>
        <v>0</v>
      </c>
      <c r="K156" s="176" t="s">
        <v>19</v>
      </c>
      <c r="L156" s="40"/>
      <c r="M156" s="181" t="s">
        <v>19</v>
      </c>
      <c r="N156" s="182" t="s">
        <v>43</v>
      </c>
      <c r="O156" s="65"/>
      <c r="P156" s="183">
        <f t="shared" si="31"/>
        <v>0</v>
      </c>
      <c r="Q156" s="183">
        <v>0</v>
      </c>
      <c r="R156" s="183">
        <f t="shared" si="32"/>
        <v>0</v>
      </c>
      <c r="S156" s="183">
        <v>0</v>
      </c>
      <c r="T156" s="184">
        <f t="shared" si="3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5" t="s">
        <v>152</v>
      </c>
      <c r="AT156" s="185" t="s">
        <v>148</v>
      </c>
      <c r="AU156" s="185" t="s">
        <v>82</v>
      </c>
      <c r="AY156" s="18" t="s">
        <v>145</v>
      </c>
      <c r="BE156" s="186">
        <f t="shared" si="34"/>
        <v>0</v>
      </c>
      <c r="BF156" s="186">
        <f t="shared" si="35"/>
        <v>0</v>
      </c>
      <c r="BG156" s="186">
        <f t="shared" si="36"/>
        <v>0</v>
      </c>
      <c r="BH156" s="186">
        <f t="shared" si="37"/>
        <v>0</v>
      </c>
      <c r="BI156" s="186">
        <f t="shared" si="38"/>
        <v>0</v>
      </c>
      <c r="BJ156" s="18" t="s">
        <v>80</v>
      </c>
      <c r="BK156" s="186">
        <f t="shared" si="39"/>
        <v>0</v>
      </c>
      <c r="BL156" s="18" t="s">
        <v>152</v>
      </c>
      <c r="BM156" s="185" t="s">
        <v>965</v>
      </c>
    </row>
    <row r="157" spans="1:65" s="2" customFormat="1" ht="16.5" customHeight="1">
      <c r="A157" s="35"/>
      <c r="B157" s="36"/>
      <c r="C157" s="174" t="s">
        <v>356</v>
      </c>
      <c r="D157" s="174" t="s">
        <v>148</v>
      </c>
      <c r="E157" s="175" t="s">
        <v>2571</v>
      </c>
      <c r="F157" s="176" t="s">
        <v>2572</v>
      </c>
      <c r="G157" s="177" t="s">
        <v>151</v>
      </c>
      <c r="H157" s="178">
        <v>1</v>
      </c>
      <c r="I157" s="179"/>
      <c r="J157" s="180">
        <f t="shared" si="30"/>
        <v>0</v>
      </c>
      <c r="K157" s="176" t="s">
        <v>19</v>
      </c>
      <c r="L157" s="40"/>
      <c r="M157" s="181" t="s">
        <v>19</v>
      </c>
      <c r="N157" s="182" t="s">
        <v>43</v>
      </c>
      <c r="O157" s="65"/>
      <c r="P157" s="183">
        <f t="shared" si="31"/>
        <v>0</v>
      </c>
      <c r="Q157" s="183">
        <v>0</v>
      </c>
      <c r="R157" s="183">
        <f t="shared" si="32"/>
        <v>0</v>
      </c>
      <c r="S157" s="183">
        <v>0</v>
      </c>
      <c r="T157" s="184">
        <f t="shared" si="3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5" t="s">
        <v>152</v>
      </c>
      <c r="AT157" s="185" t="s">
        <v>148</v>
      </c>
      <c r="AU157" s="185" t="s">
        <v>82</v>
      </c>
      <c r="AY157" s="18" t="s">
        <v>145</v>
      </c>
      <c r="BE157" s="186">
        <f t="shared" si="34"/>
        <v>0</v>
      </c>
      <c r="BF157" s="186">
        <f t="shared" si="35"/>
        <v>0</v>
      </c>
      <c r="BG157" s="186">
        <f t="shared" si="36"/>
        <v>0</v>
      </c>
      <c r="BH157" s="186">
        <f t="shared" si="37"/>
        <v>0</v>
      </c>
      <c r="BI157" s="186">
        <f t="shared" si="38"/>
        <v>0</v>
      </c>
      <c r="BJ157" s="18" t="s">
        <v>80</v>
      </c>
      <c r="BK157" s="186">
        <f t="shared" si="39"/>
        <v>0</v>
      </c>
      <c r="BL157" s="18" t="s">
        <v>152</v>
      </c>
      <c r="BM157" s="185" t="s">
        <v>975</v>
      </c>
    </row>
    <row r="158" spans="1:65" s="12" customFormat="1" ht="25.9" customHeight="1">
      <c r="B158" s="158"/>
      <c r="C158" s="159"/>
      <c r="D158" s="160" t="s">
        <v>71</v>
      </c>
      <c r="E158" s="161" t="s">
        <v>722</v>
      </c>
      <c r="F158" s="161" t="s">
        <v>2573</v>
      </c>
      <c r="G158" s="159"/>
      <c r="H158" s="159"/>
      <c r="I158" s="162"/>
      <c r="J158" s="163">
        <f>BK158</f>
        <v>0</v>
      </c>
      <c r="K158" s="159"/>
      <c r="L158" s="164"/>
      <c r="M158" s="165"/>
      <c r="N158" s="166"/>
      <c r="O158" s="166"/>
      <c r="P158" s="167">
        <f>P159+P162+P164+P171+P174</f>
        <v>0</v>
      </c>
      <c r="Q158" s="166"/>
      <c r="R158" s="167">
        <f>R159+R162+R164+R171+R174</f>
        <v>0</v>
      </c>
      <c r="S158" s="166"/>
      <c r="T158" s="168">
        <f>T159+T162+T164+T171+T174</f>
        <v>0</v>
      </c>
      <c r="AR158" s="169" t="s">
        <v>80</v>
      </c>
      <c r="AT158" s="170" t="s">
        <v>71</v>
      </c>
      <c r="AU158" s="170" t="s">
        <v>72</v>
      </c>
      <c r="AY158" s="169" t="s">
        <v>145</v>
      </c>
      <c r="BK158" s="171">
        <f>BK159+BK162+BK164+BK171+BK174</f>
        <v>0</v>
      </c>
    </row>
    <row r="159" spans="1:65" s="12" customFormat="1" ht="22.9" customHeight="1">
      <c r="B159" s="158"/>
      <c r="C159" s="159"/>
      <c r="D159" s="160" t="s">
        <v>71</v>
      </c>
      <c r="E159" s="172" t="s">
        <v>1441</v>
      </c>
      <c r="F159" s="172" t="s">
        <v>2574</v>
      </c>
      <c r="G159" s="159"/>
      <c r="H159" s="159"/>
      <c r="I159" s="162"/>
      <c r="J159" s="173">
        <f>BK159</f>
        <v>0</v>
      </c>
      <c r="K159" s="159"/>
      <c r="L159" s="164"/>
      <c r="M159" s="165"/>
      <c r="N159" s="166"/>
      <c r="O159" s="166"/>
      <c r="P159" s="167">
        <f>SUM(P160:P161)</f>
        <v>0</v>
      </c>
      <c r="Q159" s="166"/>
      <c r="R159" s="167">
        <f>SUM(R160:R161)</f>
        <v>0</v>
      </c>
      <c r="S159" s="166"/>
      <c r="T159" s="168">
        <f>SUM(T160:T161)</f>
        <v>0</v>
      </c>
      <c r="AR159" s="169" t="s">
        <v>80</v>
      </c>
      <c r="AT159" s="170" t="s">
        <v>71</v>
      </c>
      <c r="AU159" s="170" t="s">
        <v>80</v>
      </c>
      <c r="AY159" s="169" t="s">
        <v>145</v>
      </c>
      <c r="BK159" s="171">
        <f>SUM(BK160:BK161)</f>
        <v>0</v>
      </c>
    </row>
    <row r="160" spans="1:65" s="2" customFormat="1" ht="16.5" customHeight="1">
      <c r="A160" s="35"/>
      <c r="B160" s="36"/>
      <c r="C160" s="174" t="s">
        <v>717</v>
      </c>
      <c r="D160" s="174" t="s">
        <v>148</v>
      </c>
      <c r="E160" s="175" t="s">
        <v>2575</v>
      </c>
      <c r="F160" s="176" t="s">
        <v>2576</v>
      </c>
      <c r="G160" s="177" t="s">
        <v>949</v>
      </c>
      <c r="H160" s="178">
        <v>1</v>
      </c>
      <c r="I160" s="179"/>
      <c r="J160" s="180">
        <f>ROUND(I160*H160,2)</f>
        <v>0</v>
      </c>
      <c r="K160" s="176" t="s">
        <v>19</v>
      </c>
      <c r="L160" s="40"/>
      <c r="M160" s="181" t="s">
        <v>19</v>
      </c>
      <c r="N160" s="182" t="s">
        <v>43</v>
      </c>
      <c r="O160" s="65"/>
      <c r="P160" s="183">
        <f>O160*H160</f>
        <v>0</v>
      </c>
      <c r="Q160" s="183">
        <v>0</v>
      </c>
      <c r="R160" s="183">
        <f>Q160*H160</f>
        <v>0</v>
      </c>
      <c r="S160" s="183">
        <v>0</v>
      </c>
      <c r="T160" s="18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5" t="s">
        <v>152</v>
      </c>
      <c r="AT160" s="185" t="s">
        <v>148</v>
      </c>
      <c r="AU160" s="185" t="s">
        <v>82</v>
      </c>
      <c r="AY160" s="18" t="s">
        <v>145</v>
      </c>
      <c r="BE160" s="186">
        <f>IF(N160="základní",J160,0)</f>
        <v>0</v>
      </c>
      <c r="BF160" s="186">
        <f>IF(N160="snížená",J160,0)</f>
        <v>0</v>
      </c>
      <c r="BG160" s="186">
        <f>IF(N160="zákl. přenesená",J160,0)</f>
        <v>0</v>
      </c>
      <c r="BH160" s="186">
        <f>IF(N160="sníž. přenesená",J160,0)</f>
        <v>0</v>
      </c>
      <c r="BI160" s="186">
        <f>IF(N160="nulová",J160,0)</f>
        <v>0</v>
      </c>
      <c r="BJ160" s="18" t="s">
        <v>80</v>
      </c>
      <c r="BK160" s="186">
        <f>ROUND(I160*H160,2)</f>
        <v>0</v>
      </c>
      <c r="BL160" s="18" t="s">
        <v>152</v>
      </c>
      <c r="BM160" s="185" t="s">
        <v>986</v>
      </c>
    </row>
    <row r="161" spans="1:65" s="2" customFormat="1" ht="16.5" customHeight="1">
      <c r="A161" s="35"/>
      <c r="B161" s="36"/>
      <c r="C161" s="174" t="s">
        <v>723</v>
      </c>
      <c r="D161" s="174" t="s">
        <v>148</v>
      </c>
      <c r="E161" s="175" t="s">
        <v>2577</v>
      </c>
      <c r="F161" s="176" t="s">
        <v>2578</v>
      </c>
      <c r="G161" s="177" t="s">
        <v>949</v>
      </c>
      <c r="H161" s="178">
        <v>1</v>
      </c>
      <c r="I161" s="179"/>
      <c r="J161" s="180">
        <f>ROUND(I161*H161,2)</f>
        <v>0</v>
      </c>
      <c r="K161" s="176" t="s">
        <v>19</v>
      </c>
      <c r="L161" s="40"/>
      <c r="M161" s="181" t="s">
        <v>19</v>
      </c>
      <c r="N161" s="182" t="s">
        <v>43</v>
      </c>
      <c r="O161" s="65"/>
      <c r="P161" s="183">
        <f>O161*H161</f>
        <v>0</v>
      </c>
      <c r="Q161" s="183">
        <v>0</v>
      </c>
      <c r="R161" s="183">
        <f>Q161*H161</f>
        <v>0</v>
      </c>
      <c r="S161" s="183">
        <v>0</v>
      </c>
      <c r="T161" s="18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5" t="s">
        <v>152</v>
      </c>
      <c r="AT161" s="185" t="s">
        <v>148</v>
      </c>
      <c r="AU161" s="185" t="s">
        <v>82</v>
      </c>
      <c r="AY161" s="18" t="s">
        <v>145</v>
      </c>
      <c r="BE161" s="186">
        <f>IF(N161="základní",J161,0)</f>
        <v>0</v>
      </c>
      <c r="BF161" s="186">
        <f>IF(N161="snížená",J161,0)</f>
        <v>0</v>
      </c>
      <c r="BG161" s="186">
        <f>IF(N161="zákl. přenesená",J161,0)</f>
        <v>0</v>
      </c>
      <c r="BH161" s="186">
        <f>IF(N161="sníž. přenesená",J161,0)</f>
        <v>0</v>
      </c>
      <c r="BI161" s="186">
        <f>IF(N161="nulová",J161,0)</f>
        <v>0</v>
      </c>
      <c r="BJ161" s="18" t="s">
        <v>80</v>
      </c>
      <c r="BK161" s="186">
        <f>ROUND(I161*H161,2)</f>
        <v>0</v>
      </c>
      <c r="BL161" s="18" t="s">
        <v>152</v>
      </c>
      <c r="BM161" s="185" t="s">
        <v>999</v>
      </c>
    </row>
    <row r="162" spans="1:65" s="12" customFormat="1" ht="22.9" customHeight="1">
      <c r="B162" s="158"/>
      <c r="C162" s="159"/>
      <c r="D162" s="160" t="s">
        <v>71</v>
      </c>
      <c r="E162" s="172" t="s">
        <v>1456</v>
      </c>
      <c r="F162" s="172" t="s">
        <v>2579</v>
      </c>
      <c r="G162" s="159"/>
      <c r="H162" s="159"/>
      <c r="I162" s="162"/>
      <c r="J162" s="173">
        <f>BK162</f>
        <v>0</v>
      </c>
      <c r="K162" s="159"/>
      <c r="L162" s="164"/>
      <c r="M162" s="165"/>
      <c r="N162" s="166"/>
      <c r="O162" s="166"/>
      <c r="P162" s="167">
        <f>P163</f>
        <v>0</v>
      </c>
      <c r="Q162" s="166"/>
      <c r="R162" s="167">
        <f>R163</f>
        <v>0</v>
      </c>
      <c r="S162" s="166"/>
      <c r="T162" s="168">
        <f>T163</f>
        <v>0</v>
      </c>
      <c r="AR162" s="169" t="s">
        <v>80</v>
      </c>
      <c r="AT162" s="170" t="s">
        <v>71</v>
      </c>
      <c r="AU162" s="170" t="s">
        <v>80</v>
      </c>
      <c r="AY162" s="169" t="s">
        <v>145</v>
      </c>
      <c r="BK162" s="171">
        <f>BK163</f>
        <v>0</v>
      </c>
    </row>
    <row r="163" spans="1:65" s="2" customFormat="1" ht="16.5" customHeight="1">
      <c r="A163" s="35"/>
      <c r="B163" s="36"/>
      <c r="C163" s="174" t="s">
        <v>727</v>
      </c>
      <c r="D163" s="174" t="s">
        <v>148</v>
      </c>
      <c r="E163" s="175" t="s">
        <v>2580</v>
      </c>
      <c r="F163" s="176" t="s">
        <v>2581</v>
      </c>
      <c r="G163" s="177" t="s">
        <v>949</v>
      </c>
      <c r="H163" s="178">
        <v>1</v>
      </c>
      <c r="I163" s="179"/>
      <c r="J163" s="180">
        <f>ROUND(I163*H163,2)</f>
        <v>0</v>
      </c>
      <c r="K163" s="176" t="s">
        <v>19</v>
      </c>
      <c r="L163" s="40"/>
      <c r="M163" s="181" t="s">
        <v>19</v>
      </c>
      <c r="N163" s="182" t="s">
        <v>43</v>
      </c>
      <c r="O163" s="65"/>
      <c r="P163" s="183">
        <f>O163*H163</f>
        <v>0</v>
      </c>
      <c r="Q163" s="183">
        <v>0</v>
      </c>
      <c r="R163" s="183">
        <f>Q163*H163</f>
        <v>0</v>
      </c>
      <c r="S163" s="183">
        <v>0</v>
      </c>
      <c r="T163" s="18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5" t="s">
        <v>152</v>
      </c>
      <c r="AT163" s="185" t="s">
        <v>148</v>
      </c>
      <c r="AU163" s="185" t="s">
        <v>82</v>
      </c>
      <c r="AY163" s="18" t="s">
        <v>145</v>
      </c>
      <c r="BE163" s="186">
        <f>IF(N163="základní",J163,0)</f>
        <v>0</v>
      </c>
      <c r="BF163" s="186">
        <f>IF(N163="snížená",J163,0)</f>
        <v>0</v>
      </c>
      <c r="BG163" s="186">
        <f>IF(N163="zákl. přenesená",J163,0)</f>
        <v>0</v>
      </c>
      <c r="BH163" s="186">
        <f>IF(N163="sníž. přenesená",J163,0)</f>
        <v>0</v>
      </c>
      <c r="BI163" s="186">
        <f>IF(N163="nulová",J163,0)</f>
        <v>0</v>
      </c>
      <c r="BJ163" s="18" t="s">
        <v>80</v>
      </c>
      <c r="BK163" s="186">
        <f>ROUND(I163*H163,2)</f>
        <v>0</v>
      </c>
      <c r="BL163" s="18" t="s">
        <v>152</v>
      </c>
      <c r="BM163" s="185" t="s">
        <v>1010</v>
      </c>
    </row>
    <row r="164" spans="1:65" s="12" customFormat="1" ht="22.9" customHeight="1">
      <c r="B164" s="158"/>
      <c r="C164" s="159"/>
      <c r="D164" s="160" t="s">
        <v>71</v>
      </c>
      <c r="E164" s="172" t="s">
        <v>1475</v>
      </c>
      <c r="F164" s="172" t="s">
        <v>2582</v>
      </c>
      <c r="G164" s="159"/>
      <c r="H164" s="159"/>
      <c r="I164" s="162"/>
      <c r="J164" s="173">
        <f>BK164</f>
        <v>0</v>
      </c>
      <c r="K164" s="159"/>
      <c r="L164" s="164"/>
      <c r="M164" s="165"/>
      <c r="N164" s="166"/>
      <c r="O164" s="166"/>
      <c r="P164" s="167">
        <f>SUM(P165:P170)</f>
        <v>0</v>
      </c>
      <c r="Q164" s="166"/>
      <c r="R164" s="167">
        <f>SUM(R165:R170)</f>
        <v>0</v>
      </c>
      <c r="S164" s="166"/>
      <c r="T164" s="168">
        <f>SUM(T165:T170)</f>
        <v>0</v>
      </c>
      <c r="AR164" s="169" t="s">
        <v>80</v>
      </c>
      <c r="AT164" s="170" t="s">
        <v>71</v>
      </c>
      <c r="AU164" s="170" t="s">
        <v>80</v>
      </c>
      <c r="AY164" s="169" t="s">
        <v>145</v>
      </c>
      <c r="BK164" s="171">
        <f>SUM(BK165:BK170)</f>
        <v>0</v>
      </c>
    </row>
    <row r="165" spans="1:65" s="2" customFormat="1" ht="16.5" customHeight="1">
      <c r="A165" s="35"/>
      <c r="B165" s="36"/>
      <c r="C165" s="174" t="s">
        <v>733</v>
      </c>
      <c r="D165" s="174" t="s">
        <v>148</v>
      </c>
      <c r="E165" s="175" t="s">
        <v>2583</v>
      </c>
      <c r="F165" s="176" t="s">
        <v>2584</v>
      </c>
      <c r="G165" s="177" t="s">
        <v>151</v>
      </c>
      <c r="H165" s="178">
        <v>3</v>
      </c>
      <c r="I165" s="179"/>
      <c r="J165" s="180">
        <f t="shared" ref="J165:J170" si="40">ROUND(I165*H165,2)</f>
        <v>0</v>
      </c>
      <c r="K165" s="176" t="s">
        <v>19</v>
      </c>
      <c r="L165" s="40"/>
      <c r="M165" s="181" t="s">
        <v>19</v>
      </c>
      <c r="N165" s="182" t="s">
        <v>43</v>
      </c>
      <c r="O165" s="65"/>
      <c r="P165" s="183">
        <f t="shared" ref="P165:P170" si="41">O165*H165</f>
        <v>0</v>
      </c>
      <c r="Q165" s="183">
        <v>0</v>
      </c>
      <c r="R165" s="183">
        <f t="shared" ref="R165:R170" si="42">Q165*H165</f>
        <v>0</v>
      </c>
      <c r="S165" s="183">
        <v>0</v>
      </c>
      <c r="T165" s="184">
        <f t="shared" ref="T165:T170" si="43"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5" t="s">
        <v>152</v>
      </c>
      <c r="AT165" s="185" t="s">
        <v>148</v>
      </c>
      <c r="AU165" s="185" t="s">
        <v>82</v>
      </c>
      <c r="AY165" s="18" t="s">
        <v>145</v>
      </c>
      <c r="BE165" s="186">
        <f t="shared" ref="BE165:BE170" si="44">IF(N165="základní",J165,0)</f>
        <v>0</v>
      </c>
      <c r="BF165" s="186">
        <f t="shared" ref="BF165:BF170" si="45">IF(N165="snížená",J165,0)</f>
        <v>0</v>
      </c>
      <c r="BG165" s="186">
        <f t="shared" ref="BG165:BG170" si="46">IF(N165="zákl. přenesená",J165,0)</f>
        <v>0</v>
      </c>
      <c r="BH165" s="186">
        <f t="shared" ref="BH165:BH170" si="47">IF(N165="sníž. přenesená",J165,0)</f>
        <v>0</v>
      </c>
      <c r="BI165" s="186">
        <f t="shared" ref="BI165:BI170" si="48">IF(N165="nulová",J165,0)</f>
        <v>0</v>
      </c>
      <c r="BJ165" s="18" t="s">
        <v>80</v>
      </c>
      <c r="BK165" s="186">
        <f t="shared" ref="BK165:BK170" si="49">ROUND(I165*H165,2)</f>
        <v>0</v>
      </c>
      <c r="BL165" s="18" t="s">
        <v>152</v>
      </c>
      <c r="BM165" s="185" t="s">
        <v>1021</v>
      </c>
    </row>
    <row r="166" spans="1:65" s="2" customFormat="1" ht="16.5" customHeight="1">
      <c r="A166" s="35"/>
      <c r="B166" s="36"/>
      <c r="C166" s="174" t="s">
        <v>738</v>
      </c>
      <c r="D166" s="174" t="s">
        <v>148</v>
      </c>
      <c r="E166" s="175" t="s">
        <v>2585</v>
      </c>
      <c r="F166" s="176" t="s">
        <v>2586</v>
      </c>
      <c r="G166" s="177" t="s">
        <v>151</v>
      </c>
      <c r="H166" s="178">
        <v>1</v>
      </c>
      <c r="I166" s="179"/>
      <c r="J166" s="180">
        <f t="shared" si="40"/>
        <v>0</v>
      </c>
      <c r="K166" s="176" t="s">
        <v>19</v>
      </c>
      <c r="L166" s="40"/>
      <c r="M166" s="181" t="s">
        <v>19</v>
      </c>
      <c r="N166" s="182" t="s">
        <v>43</v>
      </c>
      <c r="O166" s="65"/>
      <c r="P166" s="183">
        <f t="shared" si="41"/>
        <v>0</v>
      </c>
      <c r="Q166" s="183">
        <v>0</v>
      </c>
      <c r="R166" s="183">
        <f t="shared" si="42"/>
        <v>0</v>
      </c>
      <c r="S166" s="183">
        <v>0</v>
      </c>
      <c r="T166" s="184">
        <f t="shared" si="4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5" t="s">
        <v>152</v>
      </c>
      <c r="AT166" s="185" t="s">
        <v>148</v>
      </c>
      <c r="AU166" s="185" t="s">
        <v>82</v>
      </c>
      <c r="AY166" s="18" t="s">
        <v>145</v>
      </c>
      <c r="BE166" s="186">
        <f t="shared" si="44"/>
        <v>0</v>
      </c>
      <c r="BF166" s="186">
        <f t="shared" si="45"/>
        <v>0</v>
      </c>
      <c r="BG166" s="186">
        <f t="shared" si="46"/>
        <v>0</v>
      </c>
      <c r="BH166" s="186">
        <f t="shared" si="47"/>
        <v>0</v>
      </c>
      <c r="BI166" s="186">
        <f t="shared" si="48"/>
        <v>0</v>
      </c>
      <c r="BJ166" s="18" t="s">
        <v>80</v>
      </c>
      <c r="BK166" s="186">
        <f t="shared" si="49"/>
        <v>0</v>
      </c>
      <c r="BL166" s="18" t="s">
        <v>152</v>
      </c>
      <c r="BM166" s="185" t="s">
        <v>1033</v>
      </c>
    </row>
    <row r="167" spans="1:65" s="2" customFormat="1" ht="16.5" customHeight="1">
      <c r="A167" s="35"/>
      <c r="B167" s="36"/>
      <c r="C167" s="174" t="s">
        <v>237</v>
      </c>
      <c r="D167" s="174" t="s">
        <v>148</v>
      </c>
      <c r="E167" s="175" t="s">
        <v>2587</v>
      </c>
      <c r="F167" s="176" t="s">
        <v>2588</v>
      </c>
      <c r="G167" s="177" t="s">
        <v>151</v>
      </c>
      <c r="H167" s="178">
        <v>1</v>
      </c>
      <c r="I167" s="179"/>
      <c r="J167" s="180">
        <f t="shared" si="40"/>
        <v>0</v>
      </c>
      <c r="K167" s="176" t="s">
        <v>19</v>
      </c>
      <c r="L167" s="40"/>
      <c r="M167" s="181" t="s">
        <v>19</v>
      </c>
      <c r="N167" s="182" t="s">
        <v>43</v>
      </c>
      <c r="O167" s="65"/>
      <c r="P167" s="183">
        <f t="shared" si="41"/>
        <v>0</v>
      </c>
      <c r="Q167" s="183">
        <v>0</v>
      </c>
      <c r="R167" s="183">
        <f t="shared" si="42"/>
        <v>0</v>
      </c>
      <c r="S167" s="183">
        <v>0</v>
      </c>
      <c r="T167" s="184">
        <f t="shared" si="4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5" t="s">
        <v>152</v>
      </c>
      <c r="AT167" s="185" t="s">
        <v>148</v>
      </c>
      <c r="AU167" s="185" t="s">
        <v>82</v>
      </c>
      <c r="AY167" s="18" t="s">
        <v>145</v>
      </c>
      <c r="BE167" s="186">
        <f t="shared" si="44"/>
        <v>0</v>
      </c>
      <c r="BF167" s="186">
        <f t="shared" si="45"/>
        <v>0</v>
      </c>
      <c r="BG167" s="186">
        <f t="shared" si="46"/>
        <v>0</v>
      </c>
      <c r="BH167" s="186">
        <f t="shared" si="47"/>
        <v>0</v>
      </c>
      <c r="BI167" s="186">
        <f t="shared" si="48"/>
        <v>0</v>
      </c>
      <c r="BJ167" s="18" t="s">
        <v>80</v>
      </c>
      <c r="BK167" s="186">
        <f t="shared" si="49"/>
        <v>0</v>
      </c>
      <c r="BL167" s="18" t="s">
        <v>152</v>
      </c>
      <c r="BM167" s="185" t="s">
        <v>1043</v>
      </c>
    </row>
    <row r="168" spans="1:65" s="2" customFormat="1" ht="16.5" customHeight="1">
      <c r="A168" s="35"/>
      <c r="B168" s="36"/>
      <c r="C168" s="174" t="s">
        <v>745</v>
      </c>
      <c r="D168" s="174" t="s">
        <v>148</v>
      </c>
      <c r="E168" s="175" t="s">
        <v>2589</v>
      </c>
      <c r="F168" s="176" t="s">
        <v>2590</v>
      </c>
      <c r="G168" s="177" t="s">
        <v>151</v>
      </c>
      <c r="H168" s="178">
        <v>1</v>
      </c>
      <c r="I168" s="179"/>
      <c r="J168" s="180">
        <f t="shared" si="40"/>
        <v>0</v>
      </c>
      <c r="K168" s="176" t="s">
        <v>19</v>
      </c>
      <c r="L168" s="40"/>
      <c r="M168" s="181" t="s">
        <v>19</v>
      </c>
      <c r="N168" s="182" t="s">
        <v>43</v>
      </c>
      <c r="O168" s="65"/>
      <c r="P168" s="183">
        <f t="shared" si="41"/>
        <v>0</v>
      </c>
      <c r="Q168" s="183">
        <v>0</v>
      </c>
      <c r="R168" s="183">
        <f t="shared" si="42"/>
        <v>0</v>
      </c>
      <c r="S168" s="183">
        <v>0</v>
      </c>
      <c r="T168" s="184">
        <f t="shared" si="4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5" t="s">
        <v>152</v>
      </c>
      <c r="AT168" s="185" t="s">
        <v>148</v>
      </c>
      <c r="AU168" s="185" t="s">
        <v>82</v>
      </c>
      <c r="AY168" s="18" t="s">
        <v>145</v>
      </c>
      <c r="BE168" s="186">
        <f t="shared" si="44"/>
        <v>0</v>
      </c>
      <c r="BF168" s="186">
        <f t="shared" si="45"/>
        <v>0</v>
      </c>
      <c r="BG168" s="186">
        <f t="shared" si="46"/>
        <v>0</v>
      </c>
      <c r="BH168" s="186">
        <f t="shared" si="47"/>
        <v>0</v>
      </c>
      <c r="BI168" s="186">
        <f t="shared" si="48"/>
        <v>0</v>
      </c>
      <c r="BJ168" s="18" t="s">
        <v>80</v>
      </c>
      <c r="BK168" s="186">
        <f t="shared" si="49"/>
        <v>0</v>
      </c>
      <c r="BL168" s="18" t="s">
        <v>152</v>
      </c>
      <c r="BM168" s="185" t="s">
        <v>1063</v>
      </c>
    </row>
    <row r="169" spans="1:65" s="2" customFormat="1" ht="16.5" customHeight="1">
      <c r="A169" s="35"/>
      <c r="B169" s="36"/>
      <c r="C169" s="174" t="s">
        <v>751</v>
      </c>
      <c r="D169" s="174" t="s">
        <v>148</v>
      </c>
      <c r="E169" s="175" t="s">
        <v>2591</v>
      </c>
      <c r="F169" s="176" t="s">
        <v>2592</v>
      </c>
      <c r="G169" s="177" t="s">
        <v>151</v>
      </c>
      <c r="H169" s="178">
        <v>1</v>
      </c>
      <c r="I169" s="179"/>
      <c r="J169" s="180">
        <f t="shared" si="40"/>
        <v>0</v>
      </c>
      <c r="K169" s="176" t="s">
        <v>19</v>
      </c>
      <c r="L169" s="40"/>
      <c r="M169" s="181" t="s">
        <v>19</v>
      </c>
      <c r="N169" s="182" t="s">
        <v>43</v>
      </c>
      <c r="O169" s="65"/>
      <c r="P169" s="183">
        <f t="shared" si="41"/>
        <v>0</v>
      </c>
      <c r="Q169" s="183">
        <v>0</v>
      </c>
      <c r="R169" s="183">
        <f t="shared" si="42"/>
        <v>0</v>
      </c>
      <c r="S169" s="183">
        <v>0</v>
      </c>
      <c r="T169" s="184">
        <f t="shared" si="4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5" t="s">
        <v>152</v>
      </c>
      <c r="AT169" s="185" t="s">
        <v>148</v>
      </c>
      <c r="AU169" s="185" t="s">
        <v>82</v>
      </c>
      <c r="AY169" s="18" t="s">
        <v>145</v>
      </c>
      <c r="BE169" s="186">
        <f t="shared" si="44"/>
        <v>0</v>
      </c>
      <c r="BF169" s="186">
        <f t="shared" si="45"/>
        <v>0</v>
      </c>
      <c r="BG169" s="186">
        <f t="shared" si="46"/>
        <v>0</v>
      </c>
      <c r="BH169" s="186">
        <f t="shared" si="47"/>
        <v>0</v>
      </c>
      <c r="BI169" s="186">
        <f t="shared" si="48"/>
        <v>0</v>
      </c>
      <c r="BJ169" s="18" t="s">
        <v>80</v>
      </c>
      <c r="BK169" s="186">
        <f t="shared" si="49"/>
        <v>0</v>
      </c>
      <c r="BL169" s="18" t="s">
        <v>152</v>
      </c>
      <c r="BM169" s="185" t="s">
        <v>1073</v>
      </c>
    </row>
    <row r="170" spans="1:65" s="2" customFormat="1" ht="16.5" customHeight="1">
      <c r="A170" s="35"/>
      <c r="B170" s="36"/>
      <c r="C170" s="174" t="s">
        <v>757</v>
      </c>
      <c r="D170" s="174" t="s">
        <v>148</v>
      </c>
      <c r="E170" s="175" t="s">
        <v>2593</v>
      </c>
      <c r="F170" s="176" t="s">
        <v>2594</v>
      </c>
      <c r="G170" s="177" t="s">
        <v>151</v>
      </c>
      <c r="H170" s="178">
        <v>1</v>
      </c>
      <c r="I170" s="179"/>
      <c r="J170" s="180">
        <f t="shared" si="40"/>
        <v>0</v>
      </c>
      <c r="K170" s="176" t="s">
        <v>19</v>
      </c>
      <c r="L170" s="40"/>
      <c r="M170" s="181" t="s">
        <v>19</v>
      </c>
      <c r="N170" s="182" t="s">
        <v>43</v>
      </c>
      <c r="O170" s="65"/>
      <c r="P170" s="183">
        <f t="shared" si="41"/>
        <v>0</v>
      </c>
      <c r="Q170" s="183">
        <v>0</v>
      </c>
      <c r="R170" s="183">
        <f t="shared" si="42"/>
        <v>0</v>
      </c>
      <c r="S170" s="183">
        <v>0</v>
      </c>
      <c r="T170" s="184">
        <f t="shared" si="4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5" t="s">
        <v>152</v>
      </c>
      <c r="AT170" s="185" t="s">
        <v>148</v>
      </c>
      <c r="AU170" s="185" t="s">
        <v>82</v>
      </c>
      <c r="AY170" s="18" t="s">
        <v>145</v>
      </c>
      <c r="BE170" s="186">
        <f t="shared" si="44"/>
        <v>0</v>
      </c>
      <c r="BF170" s="186">
        <f t="shared" si="45"/>
        <v>0</v>
      </c>
      <c r="BG170" s="186">
        <f t="shared" si="46"/>
        <v>0</v>
      </c>
      <c r="BH170" s="186">
        <f t="shared" si="47"/>
        <v>0</v>
      </c>
      <c r="BI170" s="186">
        <f t="shared" si="48"/>
        <v>0</v>
      </c>
      <c r="BJ170" s="18" t="s">
        <v>80</v>
      </c>
      <c r="BK170" s="186">
        <f t="shared" si="49"/>
        <v>0</v>
      </c>
      <c r="BL170" s="18" t="s">
        <v>152</v>
      </c>
      <c r="BM170" s="185" t="s">
        <v>1084</v>
      </c>
    </row>
    <row r="171" spans="1:65" s="12" customFormat="1" ht="22.9" customHeight="1">
      <c r="B171" s="158"/>
      <c r="C171" s="159"/>
      <c r="D171" s="160" t="s">
        <v>71</v>
      </c>
      <c r="E171" s="172" t="s">
        <v>1489</v>
      </c>
      <c r="F171" s="172" t="s">
        <v>2595</v>
      </c>
      <c r="G171" s="159"/>
      <c r="H171" s="159"/>
      <c r="I171" s="162"/>
      <c r="J171" s="173">
        <f>BK171</f>
        <v>0</v>
      </c>
      <c r="K171" s="159"/>
      <c r="L171" s="164"/>
      <c r="M171" s="165"/>
      <c r="N171" s="166"/>
      <c r="O171" s="166"/>
      <c r="P171" s="167">
        <f>SUM(P172:P173)</f>
        <v>0</v>
      </c>
      <c r="Q171" s="166"/>
      <c r="R171" s="167">
        <f>SUM(R172:R173)</f>
        <v>0</v>
      </c>
      <c r="S171" s="166"/>
      <c r="T171" s="168">
        <f>SUM(T172:T173)</f>
        <v>0</v>
      </c>
      <c r="AR171" s="169" t="s">
        <v>80</v>
      </c>
      <c r="AT171" s="170" t="s">
        <v>71</v>
      </c>
      <c r="AU171" s="170" t="s">
        <v>80</v>
      </c>
      <c r="AY171" s="169" t="s">
        <v>145</v>
      </c>
      <c r="BK171" s="171">
        <f>SUM(BK172:BK173)</f>
        <v>0</v>
      </c>
    </row>
    <row r="172" spans="1:65" s="2" customFormat="1" ht="16.5" customHeight="1">
      <c r="A172" s="35"/>
      <c r="B172" s="36"/>
      <c r="C172" s="174" t="s">
        <v>763</v>
      </c>
      <c r="D172" s="174" t="s">
        <v>148</v>
      </c>
      <c r="E172" s="175" t="s">
        <v>2596</v>
      </c>
      <c r="F172" s="176" t="s">
        <v>2597</v>
      </c>
      <c r="G172" s="177" t="s">
        <v>949</v>
      </c>
      <c r="H172" s="178">
        <v>1</v>
      </c>
      <c r="I172" s="179"/>
      <c r="J172" s="180">
        <f>ROUND(I172*H172,2)</f>
        <v>0</v>
      </c>
      <c r="K172" s="176" t="s">
        <v>19</v>
      </c>
      <c r="L172" s="40"/>
      <c r="M172" s="181" t="s">
        <v>19</v>
      </c>
      <c r="N172" s="182" t="s">
        <v>43</v>
      </c>
      <c r="O172" s="65"/>
      <c r="P172" s="183">
        <f>O172*H172</f>
        <v>0</v>
      </c>
      <c r="Q172" s="183">
        <v>0</v>
      </c>
      <c r="R172" s="183">
        <f>Q172*H172</f>
        <v>0</v>
      </c>
      <c r="S172" s="183">
        <v>0</v>
      </c>
      <c r="T172" s="18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5" t="s">
        <v>152</v>
      </c>
      <c r="AT172" s="185" t="s">
        <v>148</v>
      </c>
      <c r="AU172" s="185" t="s">
        <v>82</v>
      </c>
      <c r="AY172" s="18" t="s">
        <v>145</v>
      </c>
      <c r="BE172" s="186">
        <f>IF(N172="základní",J172,0)</f>
        <v>0</v>
      </c>
      <c r="BF172" s="186">
        <f>IF(N172="snížená",J172,0)</f>
        <v>0</v>
      </c>
      <c r="BG172" s="186">
        <f>IF(N172="zákl. přenesená",J172,0)</f>
        <v>0</v>
      </c>
      <c r="BH172" s="186">
        <f>IF(N172="sníž. přenesená",J172,0)</f>
        <v>0</v>
      </c>
      <c r="BI172" s="186">
        <f>IF(N172="nulová",J172,0)</f>
        <v>0</v>
      </c>
      <c r="BJ172" s="18" t="s">
        <v>80</v>
      </c>
      <c r="BK172" s="186">
        <f>ROUND(I172*H172,2)</f>
        <v>0</v>
      </c>
      <c r="BL172" s="18" t="s">
        <v>152</v>
      </c>
      <c r="BM172" s="185" t="s">
        <v>1096</v>
      </c>
    </row>
    <row r="173" spans="1:65" s="2" customFormat="1" ht="16.5" customHeight="1">
      <c r="A173" s="35"/>
      <c r="B173" s="36"/>
      <c r="C173" s="174" t="s">
        <v>769</v>
      </c>
      <c r="D173" s="174" t="s">
        <v>148</v>
      </c>
      <c r="E173" s="175" t="s">
        <v>2598</v>
      </c>
      <c r="F173" s="176" t="s">
        <v>2599</v>
      </c>
      <c r="G173" s="177" t="s">
        <v>949</v>
      </c>
      <c r="H173" s="178">
        <v>1</v>
      </c>
      <c r="I173" s="179"/>
      <c r="J173" s="180">
        <f>ROUND(I173*H173,2)</f>
        <v>0</v>
      </c>
      <c r="K173" s="176" t="s">
        <v>19</v>
      </c>
      <c r="L173" s="40"/>
      <c r="M173" s="181" t="s">
        <v>19</v>
      </c>
      <c r="N173" s="182" t="s">
        <v>43</v>
      </c>
      <c r="O173" s="65"/>
      <c r="P173" s="183">
        <f>O173*H173</f>
        <v>0</v>
      </c>
      <c r="Q173" s="183">
        <v>0</v>
      </c>
      <c r="R173" s="183">
        <f>Q173*H173</f>
        <v>0</v>
      </c>
      <c r="S173" s="183">
        <v>0</v>
      </c>
      <c r="T173" s="18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5" t="s">
        <v>152</v>
      </c>
      <c r="AT173" s="185" t="s">
        <v>148</v>
      </c>
      <c r="AU173" s="185" t="s">
        <v>82</v>
      </c>
      <c r="AY173" s="18" t="s">
        <v>145</v>
      </c>
      <c r="BE173" s="186">
        <f>IF(N173="základní",J173,0)</f>
        <v>0</v>
      </c>
      <c r="BF173" s="186">
        <f>IF(N173="snížená",J173,0)</f>
        <v>0</v>
      </c>
      <c r="BG173" s="186">
        <f>IF(N173="zákl. přenesená",J173,0)</f>
        <v>0</v>
      </c>
      <c r="BH173" s="186">
        <f>IF(N173="sníž. přenesená",J173,0)</f>
        <v>0</v>
      </c>
      <c r="BI173" s="186">
        <f>IF(N173="nulová",J173,0)</f>
        <v>0</v>
      </c>
      <c r="BJ173" s="18" t="s">
        <v>80</v>
      </c>
      <c r="BK173" s="186">
        <f>ROUND(I173*H173,2)</f>
        <v>0</v>
      </c>
      <c r="BL173" s="18" t="s">
        <v>152</v>
      </c>
      <c r="BM173" s="185" t="s">
        <v>1108</v>
      </c>
    </row>
    <row r="174" spans="1:65" s="12" customFormat="1" ht="22.9" customHeight="1">
      <c r="B174" s="158"/>
      <c r="C174" s="159"/>
      <c r="D174" s="160" t="s">
        <v>71</v>
      </c>
      <c r="E174" s="172" t="s">
        <v>2600</v>
      </c>
      <c r="F174" s="172" t="s">
        <v>2601</v>
      </c>
      <c r="G174" s="159"/>
      <c r="H174" s="159"/>
      <c r="I174" s="162"/>
      <c r="J174" s="173">
        <f>BK174</f>
        <v>0</v>
      </c>
      <c r="K174" s="159"/>
      <c r="L174" s="164"/>
      <c r="M174" s="165"/>
      <c r="N174" s="166"/>
      <c r="O174" s="166"/>
      <c r="P174" s="167">
        <f>P175</f>
        <v>0</v>
      </c>
      <c r="Q174" s="166"/>
      <c r="R174" s="167">
        <f>R175</f>
        <v>0</v>
      </c>
      <c r="S174" s="166"/>
      <c r="T174" s="168">
        <f>T175</f>
        <v>0</v>
      </c>
      <c r="AR174" s="169" t="s">
        <v>80</v>
      </c>
      <c r="AT174" s="170" t="s">
        <v>71</v>
      </c>
      <c r="AU174" s="170" t="s">
        <v>80</v>
      </c>
      <c r="AY174" s="169" t="s">
        <v>145</v>
      </c>
      <c r="BK174" s="171">
        <f>BK175</f>
        <v>0</v>
      </c>
    </row>
    <row r="175" spans="1:65" s="2" customFormat="1" ht="16.5" customHeight="1">
      <c r="A175" s="35"/>
      <c r="B175" s="36"/>
      <c r="C175" s="174" t="s">
        <v>774</v>
      </c>
      <c r="D175" s="174" t="s">
        <v>148</v>
      </c>
      <c r="E175" s="175" t="s">
        <v>2602</v>
      </c>
      <c r="F175" s="176" t="s">
        <v>2603</v>
      </c>
      <c r="G175" s="177" t="s">
        <v>949</v>
      </c>
      <c r="H175" s="178">
        <v>1</v>
      </c>
      <c r="I175" s="179"/>
      <c r="J175" s="180">
        <f>ROUND(I175*H175,2)</f>
        <v>0</v>
      </c>
      <c r="K175" s="176" t="s">
        <v>19</v>
      </c>
      <c r="L175" s="40"/>
      <c r="M175" s="239" t="s">
        <v>19</v>
      </c>
      <c r="N175" s="240" t="s">
        <v>43</v>
      </c>
      <c r="O175" s="241"/>
      <c r="P175" s="242">
        <f>O175*H175</f>
        <v>0</v>
      </c>
      <c r="Q175" s="242">
        <v>0</v>
      </c>
      <c r="R175" s="242">
        <f>Q175*H175</f>
        <v>0</v>
      </c>
      <c r="S175" s="242">
        <v>0</v>
      </c>
      <c r="T175" s="24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5" t="s">
        <v>152</v>
      </c>
      <c r="AT175" s="185" t="s">
        <v>148</v>
      </c>
      <c r="AU175" s="185" t="s">
        <v>82</v>
      </c>
      <c r="AY175" s="18" t="s">
        <v>145</v>
      </c>
      <c r="BE175" s="186">
        <f>IF(N175="základní",J175,0)</f>
        <v>0</v>
      </c>
      <c r="BF175" s="186">
        <f>IF(N175="snížená",J175,0)</f>
        <v>0</v>
      </c>
      <c r="BG175" s="186">
        <f>IF(N175="zákl. přenesená",J175,0)</f>
        <v>0</v>
      </c>
      <c r="BH175" s="186">
        <f>IF(N175="sníž. přenesená",J175,0)</f>
        <v>0</v>
      </c>
      <c r="BI175" s="186">
        <f>IF(N175="nulová",J175,0)</f>
        <v>0</v>
      </c>
      <c r="BJ175" s="18" t="s">
        <v>80</v>
      </c>
      <c r="BK175" s="186">
        <f>ROUND(I175*H175,2)</f>
        <v>0</v>
      </c>
      <c r="BL175" s="18" t="s">
        <v>152</v>
      </c>
      <c r="BM175" s="185" t="s">
        <v>1141</v>
      </c>
    </row>
    <row r="176" spans="1:65" s="2" customFormat="1" ht="6.95" customHeight="1">
      <c r="A176" s="35"/>
      <c r="B176" s="48"/>
      <c r="C176" s="49"/>
      <c r="D176" s="49"/>
      <c r="E176" s="49"/>
      <c r="F176" s="49"/>
      <c r="G176" s="49"/>
      <c r="H176" s="49"/>
      <c r="I176" s="49"/>
      <c r="J176" s="49"/>
      <c r="K176" s="49"/>
      <c r="L176" s="40"/>
      <c r="M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</row>
  </sheetData>
  <sheetProtection algorithmName="SHA-512" hashValue="BKfD57ysMXxgQBPonS3mQkDghKsClm5fOqCuh3VbjCWGEwkmr1TqnrCBOkNb/mcS23Z9JwLEKfQEHPp/pu405A==" saltValue="10vOF829Se56OzVaw+yfO1PNAy6WhuvF53sv1Z3rK6I5R8Cy3S2J0pN7WbXfOevVWEGfn1P1W/pHGBx+Fer+0A==" spinCount="100000" sheet="1" objects="1" scenarios="1" formatColumns="0" formatRows="0" autoFilter="0"/>
  <autoFilter ref="C93:K175"/>
  <mergeCells count="9">
    <mergeCell ref="E50:H50"/>
    <mergeCell ref="E84:H84"/>
    <mergeCell ref="E86:H8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8" t="s">
        <v>110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82</v>
      </c>
    </row>
    <row r="4" spans="1:46" s="1" customFormat="1" ht="24.95" customHeight="1">
      <c r="B4" s="21"/>
      <c r="D4" s="104" t="s">
        <v>111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6" t="str">
        <f>'Rekapitulace stavby'!K6</f>
        <v>UHK-Objekt E-Stavební úpravy pracoviště centra terénní archeologie - 1. Etapa</v>
      </c>
      <c r="F7" s="367"/>
      <c r="G7" s="367"/>
      <c r="H7" s="367"/>
      <c r="L7" s="21"/>
    </row>
    <row r="8" spans="1:46" s="2" customFormat="1" ht="12" customHeight="1">
      <c r="A8" s="35"/>
      <c r="B8" s="40"/>
      <c r="C8" s="35"/>
      <c r="D8" s="106" t="s">
        <v>112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8" t="s">
        <v>2604</v>
      </c>
      <c r="F9" s="369"/>
      <c r="G9" s="369"/>
      <c r="H9" s="369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22. 6. 2022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27</v>
      </c>
      <c r="F15" s="35"/>
      <c r="G15" s="35"/>
      <c r="H15" s="35"/>
      <c r="I15" s="106" t="s">
        <v>28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0" t="str">
        <f>'Rekapitulace stavby'!E14</f>
        <v>Vyplň údaj</v>
      </c>
      <c r="F18" s="371"/>
      <c r="G18" s="371"/>
      <c r="H18" s="371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32</v>
      </c>
      <c r="F21" s="35"/>
      <c r="G21" s="35"/>
      <c r="H21" s="35"/>
      <c r="I21" s="106" t="s">
        <v>28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34</v>
      </c>
      <c r="E23" s="35"/>
      <c r="F23" s="35"/>
      <c r="G23" s="35"/>
      <c r="H23" s="35"/>
      <c r="I23" s="106" t="s">
        <v>26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28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36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72" t="s">
        <v>19</v>
      </c>
      <c r="F27" s="372"/>
      <c r="G27" s="372"/>
      <c r="H27" s="372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38</v>
      </c>
      <c r="E30" s="35"/>
      <c r="F30" s="35"/>
      <c r="G30" s="35"/>
      <c r="H30" s="35"/>
      <c r="I30" s="35"/>
      <c r="J30" s="115">
        <f>ROUND(J84,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40</v>
      </c>
      <c r="G32" s="35"/>
      <c r="H32" s="35"/>
      <c r="I32" s="116" t="s">
        <v>39</v>
      </c>
      <c r="J32" s="116" t="s">
        <v>41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42</v>
      </c>
      <c r="E33" s="106" t="s">
        <v>43</v>
      </c>
      <c r="F33" s="118">
        <f>ROUND((SUM(BE84:BE94)),  2)</f>
        <v>0</v>
      </c>
      <c r="G33" s="35"/>
      <c r="H33" s="35"/>
      <c r="I33" s="119">
        <v>0.21</v>
      </c>
      <c r="J33" s="118">
        <f>ROUND(((SUM(BE84:BE94))*I33),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44</v>
      </c>
      <c r="F34" s="118">
        <f>ROUND((SUM(BF84:BF94)),  2)</f>
        <v>0</v>
      </c>
      <c r="G34" s="35"/>
      <c r="H34" s="35"/>
      <c r="I34" s="119">
        <v>0.15</v>
      </c>
      <c r="J34" s="118">
        <f>ROUND(((SUM(BF84:BF94))*I34),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45</v>
      </c>
      <c r="F35" s="118">
        <f>ROUND((SUM(BG84:BG94)),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46</v>
      </c>
      <c r="F36" s="118">
        <f>ROUND((SUM(BH84:BH94)),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47</v>
      </c>
      <c r="F37" s="118">
        <f>ROUND((SUM(BI84:BI94)),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48</v>
      </c>
      <c r="E39" s="122"/>
      <c r="F39" s="122"/>
      <c r="G39" s="123" t="s">
        <v>49</v>
      </c>
      <c r="H39" s="124" t="s">
        <v>50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114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3" t="str">
        <f>E7</f>
        <v>UHK-Objekt E-Stavební úpravy pracoviště centra terénní archeologie - 1. Etapa</v>
      </c>
      <c r="F48" s="374"/>
      <c r="G48" s="374"/>
      <c r="H48" s="374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112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30" t="str">
        <f>E9</f>
        <v>SO 02 - VRN</v>
      </c>
      <c r="F50" s="375"/>
      <c r="G50" s="375"/>
      <c r="H50" s="375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Hradec Králové</v>
      </c>
      <c r="G52" s="37"/>
      <c r="H52" s="37"/>
      <c r="I52" s="30" t="s">
        <v>23</v>
      </c>
      <c r="J52" s="60" t="str">
        <f>IF(J12="","",J12)</f>
        <v>22. 6. 2022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30" t="s">
        <v>25</v>
      </c>
      <c r="D54" s="37"/>
      <c r="E54" s="37"/>
      <c r="F54" s="28" t="str">
        <f>E15</f>
        <v>Univerzita Hradec Králové</v>
      </c>
      <c r="G54" s="37"/>
      <c r="H54" s="37"/>
      <c r="I54" s="30" t="s">
        <v>31</v>
      </c>
      <c r="J54" s="33" t="str">
        <f>E21</f>
        <v>Fplan projekty a stavby s. r. o.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115</v>
      </c>
      <c r="D57" s="132"/>
      <c r="E57" s="132"/>
      <c r="F57" s="132"/>
      <c r="G57" s="132"/>
      <c r="H57" s="132"/>
      <c r="I57" s="132"/>
      <c r="J57" s="133" t="s">
        <v>116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70</v>
      </c>
      <c r="D59" s="37"/>
      <c r="E59" s="37"/>
      <c r="F59" s="37"/>
      <c r="G59" s="37"/>
      <c r="H59" s="37"/>
      <c r="I59" s="37"/>
      <c r="J59" s="78">
        <f>J84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117</v>
      </c>
    </row>
    <row r="60" spans="1:47" s="9" customFormat="1" ht="24.95" customHeight="1">
      <c r="B60" s="135"/>
      <c r="C60" s="136"/>
      <c r="D60" s="137" t="s">
        <v>2605</v>
      </c>
      <c r="E60" s="138"/>
      <c r="F60" s="138"/>
      <c r="G60" s="138"/>
      <c r="H60" s="138"/>
      <c r="I60" s="138"/>
      <c r="J60" s="139">
        <f>J85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2606</v>
      </c>
      <c r="E61" s="144"/>
      <c r="F61" s="144"/>
      <c r="G61" s="144"/>
      <c r="H61" s="144"/>
      <c r="I61" s="144"/>
      <c r="J61" s="145">
        <f>J86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2607</v>
      </c>
      <c r="E62" s="144"/>
      <c r="F62" s="144"/>
      <c r="G62" s="144"/>
      <c r="H62" s="144"/>
      <c r="I62" s="144"/>
      <c r="J62" s="145">
        <f>J89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2608</v>
      </c>
      <c r="E63" s="144"/>
      <c r="F63" s="144"/>
      <c r="G63" s="144"/>
      <c r="H63" s="144"/>
      <c r="I63" s="144"/>
      <c r="J63" s="145">
        <f>J91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2609</v>
      </c>
      <c r="E64" s="144"/>
      <c r="F64" s="144"/>
      <c r="G64" s="144"/>
      <c r="H64" s="144"/>
      <c r="I64" s="144"/>
      <c r="J64" s="145">
        <f>J93</f>
        <v>0</v>
      </c>
      <c r="K64" s="142"/>
      <c r="L64" s="146"/>
    </row>
    <row r="65" spans="1:31" s="2" customFormat="1" ht="21.75" customHeight="1">
      <c r="A65" s="35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s="2" customFormat="1" ht="6.95" customHeight="1">
      <c r="A66" s="35"/>
      <c r="B66" s="48"/>
      <c r="C66" s="49"/>
      <c r="D66" s="49"/>
      <c r="E66" s="49"/>
      <c r="F66" s="49"/>
      <c r="G66" s="49"/>
      <c r="H66" s="49"/>
      <c r="I66" s="49"/>
      <c r="J66" s="49"/>
      <c r="K66" s="49"/>
      <c r="L66" s="107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70" spans="1:31" s="2" customFormat="1" ht="6.95" customHeight="1">
      <c r="A70" s="35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24.95" customHeight="1">
      <c r="A71" s="35"/>
      <c r="B71" s="36"/>
      <c r="C71" s="24" t="s">
        <v>130</v>
      </c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6.9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16</v>
      </c>
      <c r="D73" s="37"/>
      <c r="E73" s="37"/>
      <c r="F73" s="37"/>
      <c r="G73" s="37"/>
      <c r="H73" s="37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6.5" customHeight="1">
      <c r="A74" s="35"/>
      <c r="B74" s="36"/>
      <c r="C74" s="37"/>
      <c r="D74" s="37"/>
      <c r="E74" s="373" t="str">
        <f>E7</f>
        <v>UHK-Objekt E-Stavební úpravy pracoviště centra terénní archeologie - 1. Etapa</v>
      </c>
      <c r="F74" s="374"/>
      <c r="G74" s="374"/>
      <c r="H74" s="374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112</v>
      </c>
      <c r="D75" s="37"/>
      <c r="E75" s="37"/>
      <c r="F75" s="37"/>
      <c r="G75" s="37"/>
      <c r="H75" s="3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330" t="str">
        <f>E9</f>
        <v>SO 02 - VRN</v>
      </c>
      <c r="F76" s="375"/>
      <c r="G76" s="375"/>
      <c r="H76" s="375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21</v>
      </c>
      <c r="D78" s="37"/>
      <c r="E78" s="37"/>
      <c r="F78" s="28" t="str">
        <f>F12</f>
        <v>Hradec Králové</v>
      </c>
      <c r="G78" s="37"/>
      <c r="H78" s="37"/>
      <c r="I78" s="30" t="s">
        <v>23</v>
      </c>
      <c r="J78" s="60" t="str">
        <f>IF(J12="","",J12)</f>
        <v>22. 6. 2022</v>
      </c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25.7" customHeight="1">
      <c r="A80" s="35"/>
      <c r="B80" s="36"/>
      <c r="C80" s="30" t="s">
        <v>25</v>
      </c>
      <c r="D80" s="37"/>
      <c r="E80" s="37"/>
      <c r="F80" s="28" t="str">
        <f>E15</f>
        <v>Univerzita Hradec Králové</v>
      </c>
      <c r="G80" s="37"/>
      <c r="H80" s="37"/>
      <c r="I80" s="30" t="s">
        <v>31</v>
      </c>
      <c r="J80" s="33" t="str">
        <f>E21</f>
        <v>Fplan projekty a stavby s. r. o.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5.2" customHeight="1">
      <c r="A81" s="35"/>
      <c r="B81" s="36"/>
      <c r="C81" s="30" t="s">
        <v>29</v>
      </c>
      <c r="D81" s="37"/>
      <c r="E81" s="37"/>
      <c r="F81" s="28" t="str">
        <f>IF(E18="","",E18)</f>
        <v>Vyplň údaj</v>
      </c>
      <c r="G81" s="37"/>
      <c r="H81" s="37"/>
      <c r="I81" s="30" t="s">
        <v>34</v>
      </c>
      <c r="J81" s="33" t="str">
        <f>E24</f>
        <v xml:space="preserve"> </v>
      </c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0.3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11" customFormat="1" ht="29.25" customHeight="1">
      <c r="A83" s="147"/>
      <c r="B83" s="148"/>
      <c r="C83" s="149" t="s">
        <v>131</v>
      </c>
      <c r="D83" s="150" t="s">
        <v>57</v>
      </c>
      <c r="E83" s="150" t="s">
        <v>53</v>
      </c>
      <c r="F83" s="150" t="s">
        <v>54</v>
      </c>
      <c r="G83" s="150" t="s">
        <v>132</v>
      </c>
      <c r="H83" s="150" t="s">
        <v>133</v>
      </c>
      <c r="I83" s="150" t="s">
        <v>134</v>
      </c>
      <c r="J83" s="150" t="s">
        <v>116</v>
      </c>
      <c r="K83" s="151" t="s">
        <v>135</v>
      </c>
      <c r="L83" s="152"/>
      <c r="M83" s="69" t="s">
        <v>19</v>
      </c>
      <c r="N83" s="70" t="s">
        <v>42</v>
      </c>
      <c r="O83" s="70" t="s">
        <v>136</v>
      </c>
      <c r="P83" s="70" t="s">
        <v>137</v>
      </c>
      <c r="Q83" s="70" t="s">
        <v>138</v>
      </c>
      <c r="R83" s="70" t="s">
        <v>139</v>
      </c>
      <c r="S83" s="70" t="s">
        <v>140</v>
      </c>
      <c r="T83" s="71" t="s">
        <v>141</v>
      </c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</row>
    <row r="84" spans="1:65" s="2" customFormat="1" ht="22.9" customHeight="1">
      <c r="A84" s="35"/>
      <c r="B84" s="36"/>
      <c r="C84" s="76" t="s">
        <v>142</v>
      </c>
      <c r="D84" s="37"/>
      <c r="E84" s="37"/>
      <c r="F84" s="37"/>
      <c r="G84" s="37"/>
      <c r="H84" s="37"/>
      <c r="I84" s="37"/>
      <c r="J84" s="153">
        <f>BK84</f>
        <v>0</v>
      </c>
      <c r="K84" s="37"/>
      <c r="L84" s="40"/>
      <c r="M84" s="72"/>
      <c r="N84" s="154"/>
      <c r="O84" s="73"/>
      <c r="P84" s="155">
        <f>P85</f>
        <v>0</v>
      </c>
      <c r="Q84" s="73"/>
      <c r="R84" s="155">
        <f>R85</f>
        <v>0</v>
      </c>
      <c r="S84" s="73"/>
      <c r="T84" s="156">
        <f>T85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T84" s="18" t="s">
        <v>71</v>
      </c>
      <c r="AU84" s="18" t="s">
        <v>117</v>
      </c>
      <c r="BK84" s="157">
        <f>BK85</f>
        <v>0</v>
      </c>
    </row>
    <row r="85" spans="1:65" s="12" customFormat="1" ht="25.9" customHeight="1">
      <c r="B85" s="158"/>
      <c r="C85" s="159"/>
      <c r="D85" s="160" t="s">
        <v>71</v>
      </c>
      <c r="E85" s="161" t="s">
        <v>108</v>
      </c>
      <c r="F85" s="161" t="s">
        <v>2610</v>
      </c>
      <c r="G85" s="159"/>
      <c r="H85" s="159"/>
      <c r="I85" s="162"/>
      <c r="J85" s="163">
        <f>BK85</f>
        <v>0</v>
      </c>
      <c r="K85" s="159"/>
      <c r="L85" s="164"/>
      <c r="M85" s="165"/>
      <c r="N85" s="166"/>
      <c r="O85" s="166"/>
      <c r="P85" s="167">
        <f>P86+P89+P91+P93</f>
        <v>0</v>
      </c>
      <c r="Q85" s="166"/>
      <c r="R85" s="167">
        <f>R86+R89+R91+R93</f>
        <v>0</v>
      </c>
      <c r="S85" s="166"/>
      <c r="T85" s="168">
        <f>T86+T89+T91+T93</f>
        <v>0</v>
      </c>
      <c r="AR85" s="169" t="s">
        <v>184</v>
      </c>
      <c r="AT85" s="170" t="s">
        <v>71</v>
      </c>
      <c r="AU85" s="170" t="s">
        <v>72</v>
      </c>
      <c r="AY85" s="169" t="s">
        <v>145</v>
      </c>
      <c r="BK85" s="171">
        <f>BK86+BK89+BK91+BK93</f>
        <v>0</v>
      </c>
    </row>
    <row r="86" spans="1:65" s="12" customFormat="1" ht="22.9" customHeight="1">
      <c r="B86" s="158"/>
      <c r="C86" s="159"/>
      <c r="D86" s="160" t="s">
        <v>71</v>
      </c>
      <c r="E86" s="172" t="s">
        <v>2611</v>
      </c>
      <c r="F86" s="172" t="s">
        <v>2612</v>
      </c>
      <c r="G86" s="159"/>
      <c r="H86" s="159"/>
      <c r="I86" s="162"/>
      <c r="J86" s="173">
        <f>BK86</f>
        <v>0</v>
      </c>
      <c r="K86" s="159"/>
      <c r="L86" s="164"/>
      <c r="M86" s="165"/>
      <c r="N86" s="166"/>
      <c r="O86" s="166"/>
      <c r="P86" s="167">
        <f>SUM(P87:P88)</f>
        <v>0</v>
      </c>
      <c r="Q86" s="166"/>
      <c r="R86" s="167">
        <f>SUM(R87:R88)</f>
        <v>0</v>
      </c>
      <c r="S86" s="166"/>
      <c r="T86" s="168">
        <f>SUM(T87:T88)</f>
        <v>0</v>
      </c>
      <c r="AR86" s="169" t="s">
        <v>184</v>
      </c>
      <c r="AT86" s="170" t="s">
        <v>71</v>
      </c>
      <c r="AU86" s="170" t="s">
        <v>80</v>
      </c>
      <c r="AY86" s="169" t="s">
        <v>145</v>
      </c>
      <c r="BK86" s="171">
        <f>SUM(BK87:BK88)</f>
        <v>0</v>
      </c>
    </row>
    <row r="87" spans="1:65" s="2" customFormat="1" ht="16.5" customHeight="1">
      <c r="A87" s="35"/>
      <c r="B87" s="36"/>
      <c r="C87" s="174" t="s">
        <v>80</v>
      </c>
      <c r="D87" s="174" t="s">
        <v>148</v>
      </c>
      <c r="E87" s="175" t="s">
        <v>2613</v>
      </c>
      <c r="F87" s="176" t="s">
        <v>2614</v>
      </c>
      <c r="G87" s="177" t="s">
        <v>2615</v>
      </c>
      <c r="H87" s="178">
        <v>1</v>
      </c>
      <c r="I87" s="179"/>
      <c r="J87" s="180">
        <f>ROUND(I87*H87,2)</f>
        <v>0</v>
      </c>
      <c r="K87" s="176" t="s">
        <v>157</v>
      </c>
      <c r="L87" s="40"/>
      <c r="M87" s="181" t="s">
        <v>19</v>
      </c>
      <c r="N87" s="182" t="s">
        <v>43</v>
      </c>
      <c r="O87" s="65"/>
      <c r="P87" s="183">
        <f>O87*H87</f>
        <v>0</v>
      </c>
      <c r="Q87" s="183">
        <v>0</v>
      </c>
      <c r="R87" s="183">
        <f>Q87*H87</f>
        <v>0</v>
      </c>
      <c r="S87" s="183">
        <v>0</v>
      </c>
      <c r="T87" s="184">
        <f>S87*H87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185" t="s">
        <v>2616</v>
      </c>
      <c r="AT87" s="185" t="s">
        <v>148</v>
      </c>
      <c r="AU87" s="185" t="s">
        <v>82</v>
      </c>
      <c r="AY87" s="18" t="s">
        <v>145</v>
      </c>
      <c r="BE87" s="186">
        <f>IF(N87="základní",J87,0)</f>
        <v>0</v>
      </c>
      <c r="BF87" s="186">
        <f>IF(N87="snížená",J87,0)</f>
        <v>0</v>
      </c>
      <c r="BG87" s="186">
        <f>IF(N87="zákl. přenesená",J87,0)</f>
        <v>0</v>
      </c>
      <c r="BH87" s="186">
        <f>IF(N87="sníž. přenesená",J87,0)</f>
        <v>0</v>
      </c>
      <c r="BI87" s="186">
        <f>IF(N87="nulová",J87,0)</f>
        <v>0</v>
      </c>
      <c r="BJ87" s="18" t="s">
        <v>80</v>
      </c>
      <c r="BK87" s="186">
        <f>ROUND(I87*H87,2)</f>
        <v>0</v>
      </c>
      <c r="BL87" s="18" t="s">
        <v>2616</v>
      </c>
      <c r="BM87" s="185" t="s">
        <v>2617</v>
      </c>
    </row>
    <row r="88" spans="1:65" s="2" customFormat="1" ht="11.25">
      <c r="A88" s="35"/>
      <c r="B88" s="36"/>
      <c r="C88" s="37"/>
      <c r="D88" s="187" t="s">
        <v>159</v>
      </c>
      <c r="E88" s="37"/>
      <c r="F88" s="188" t="s">
        <v>2618</v>
      </c>
      <c r="G88" s="37"/>
      <c r="H88" s="37"/>
      <c r="I88" s="189"/>
      <c r="J88" s="37"/>
      <c r="K88" s="37"/>
      <c r="L88" s="40"/>
      <c r="M88" s="190"/>
      <c r="N88" s="191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159</v>
      </c>
      <c r="AU88" s="18" t="s">
        <v>82</v>
      </c>
    </row>
    <row r="89" spans="1:65" s="12" customFormat="1" ht="22.9" customHeight="1">
      <c r="B89" s="158"/>
      <c r="C89" s="159"/>
      <c r="D89" s="160" t="s">
        <v>71</v>
      </c>
      <c r="E89" s="172" t="s">
        <v>2619</v>
      </c>
      <c r="F89" s="172" t="s">
        <v>2620</v>
      </c>
      <c r="G89" s="159"/>
      <c r="H89" s="159"/>
      <c r="I89" s="162"/>
      <c r="J89" s="173">
        <f>BK89</f>
        <v>0</v>
      </c>
      <c r="K89" s="159"/>
      <c r="L89" s="164"/>
      <c r="M89" s="165"/>
      <c r="N89" s="166"/>
      <c r="O89" s="166"/>
      <c r="P89" s="167">
        <f>P90</f>
        <v>0</v>
      </c>
      <c r="Q89" s="166"/>
      <c r="R89" s="167">
        <f>R90</f>
        <v>0</v>
      </c>
      <c r="S89" s="166"/>
      <c r="T89" s="168">
        <f>T90</f>
        <v>0</v>
      </c>
      <c r="AR89" s="169" t="s">
        <v>184</v>
      </c>
      <c r="AT89" s="170" t="s">
        <v>71</v>
      </c>
      <c r="AU89" s="170" t="s">
        <v>80</v>
      </c>
      <c r="AY89" s="169" t="s">
        <v>145</v>
      </c>
      <c r="BK89" s="171">
        <f>BK90</f>
        <v>0</v>
      </c>
    </row>
    <row r="90" spans="1:65" s="2" customFormat="1" ht="16.5" customHeight="1">
      <c r="A90" s="35"/>
      <c r="B90" s="36"/>
      <c r="C90" s="174" t="s">
        <v>82</v>
      </c>
      <c r="D90" s="174" t="s">
        <v>148</v>
      </c>
      <c r="E90" s="175" t="s">
        <v>2621</v>
      </c>
      <c r="F90" s="176" t="s">
        <v>2620</v>
      </c>
      <c r="G90" s="177" t="s">
        <v>2615</v>
      </c>
      <c r="H90" s="178">
        <v>1</v>
      </c>
      <c r="I90" s="179"/>
      <c r="J90" s="180">
        <f>ROUND(I90*H90,2)</f>
        <v>0</v>
      </c>
      <c r="K90" s="176" t="s">
        <v>19</v>
      </c>
      <c r="L90" s="40"/>
      <c r="M90" s="181" t="s">
        <v>19</v>
      </c>
      <c r="N90" s="182" t="s">
        <v>43</v>
      </c>
      <c r="O90" s="65"/>
      <c r="P90" s="183">
        <f>O90*H90</f>
        <v>0</v>
      </c>
      <c r="Q90" s="183">
        <v>0</v>
      </c>
      <c r="R90" s="183">
        <f>Q90*H90</f>
        <v>0</v>
      </c>
      <c r="S90" s="183">
        <v>0</v>
      </c>
      <c r="T90" s="184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5" t="s">
        <v>2616</v>
      </c>
      <c r="AT90" s="185" t="s">
        <v>148</v>
      </c>
      <c r="AU90" s="185" t="s">
        <v>82</v>
      </c>
      <c r="AY90" s="18" t="s">
        <v>145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18" t="s">
        <v>80</v>
      </c>
      <c r="BK90" s="186">
        <f>ROUND(I90*H90,2)</f>
        <v>0</v>
      </c>
      <c r="BL90" s="18" t="s">
        <v>2616</v>
      </c>
      <c r="BM90" s="185" t="s">
        <v>2622</v>
      </c>
    </row>
    <row r="91" spans="1:65" s="12" customFormat="1" ht="22.9" customHeight="1">
      <c r="B91" s="158"/>
      <c r="C91" s="159"/>
      <c r="D91" s="160" t="s">
        <v>71</v>
      </c>
      <c r="E91" s="172" t="s">
        <v>2623</v>
      </c>
      <c r="F91" s="172" t="s">
        <v>2624</v>
      </c>
      <c r="G91" s="159"/>
      <c r="H91" s="159"/>
      <c r="I91" s="162"/>
      <c r="J91" s="173">
        <f>BK91</f>
        <v>0</v>
      </c>
      <c r="K91" s="159"/>
      <c r="L91" s="164"/>
      <c r="M91" s="165"/>
      <c r="N91" s="166"/>
      <c r="O91" s="166"/>
      <c r="P91" s="167">
        <f>P92</f>
        <v>0</v>
      </c>
      <c r="Q91" s="166"/>
      <c r="R91" s="167">
        <f>R92</f>
        <v>0</v>
      </c>
      <c r="S91" s="166"/>
      <c r="T91" s="168">
        <f>T92</f>
        <v>0</v>
      </c>
      <c r="AR91" s="169" t="s">
        <v>184</v>
      </c>
      <c r="AT91" s="170" t="s">
        <v>71</v>
      </c>
      <c r="AU91" s="170" t="s">
        <v>80</v>
      </c>
      <c r="AY91" s="169" t="s">
        <v>145</v>
      </c>
      <c r="BK91" s="171">
        <f>BK92</f>
        <v>0</v>
      </c>
    </row>
    <row r="92" spans="1:65" s="2" customFormat="1" ht="16.5" customHeight="1">
      <c r="A92" s="35"/>
      <c r="B92" s="36"/>
      <c r="C92" s="174" t="s">
        <v>163</v>
      </c>
      <c r="D92" s="174" t="s">
        <v>148</v>
      </c>
      <c r="E92" s="175" t="s">
        <v>2625</v>
      </c>
      <c r="F92" s="176" t="s">
        <v>2626</v>
      </c>
      <c r="G92" s="177" t="s">
        <v>2615</v>
      </c>
      <c r="H92" s="178">
        <v>1</v>
      </c>
      <c r="I92" s="179"/>
      <c r="J92" s="180">
        <f>ROUND(I92*H92,2)</f>
        <v>0</v>
      </c>
      <c r="K92" s="176" t="s">
        <v>19</v>
      </c>
      <c r="L92" s="40"/>
      <c r="M92" s="181" t="s">
        <v>19</v>
      </c>
      <c r="N92" s="182" t="s">
        <v>43</v>
      </c>
      <c r="O92" s="65"/>
      <c r="P92" s="183">
        <f>O92*H92</f>
        <v>0</v>
      </c>
      <c r="Q92" s="183">
        <v>0</v>
      </c>
      <c r="R92" s="183">
        <f>Q92*H92</f>
        <v>0</v>
      </c>
      <c r="S92" s="183">
        <v>0</v>
      </c>
      <c r="T92" s="184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5" t="s">
        <v>2616</v>
      </c>
      <c r="AT92" s="185" t="s">
        <v>148</v>
      </c>
      <c r="AU92" s="185" t="s">
        <v>82</v>
      </c>
      <c r="AY92" s="18" t="s">
        <v>145</v>
      </c>
      <c r="BE92" s="186">
        <f>IF(N92="základní",J92,0)</f>
        <v>0</v>
      </c>
      <c r="BF92" s="186">
        <f>IF(N92="snížená",J92,0)</f>
        <v>0</v>
      </c>
      <c r="BG92" s="186">
        <f>IF(N92="zákl. přenesená",J92,0)</f>
        <v>0</v>
      </c>
      <c r="BH92" s="186">
        <f>IF(N92="sníž. přenesená",J92,0)</f>
        <v>0</v>
      </c>
      <c r="BI92" s="186">
        <f>IF(N92="nulová",J92,0)</f>
        <v>0</v>
      </c>
      <c r="BJ92" s="18" t="s">
        <v>80</v>
      </c>
      <c r="BK92" s="186">
        <f>ROUND(I92*H92,2)</f>
        <v>0</v>
      </c>
      <c r="BL92" s="18" t="s">
        <v>2616</v>
      </c>
      <c r="BM92" s="185" t="s">
        <v>2627</v>
      </c>
    </row>
    <row r="93" spans="1:65" s="12" customFormat="1" ht="22.9" customHeight="1">
      <c r="B93" s="158"/>
      <c r="C93" s="159"/>
      <c r="D93" s="160" t="s">
        <v>71</v>
      </c>
      <c r="E93" s="172" t="s">
        <v>2628</v>
      </c>
      <c r="F93" s="172" t="s">
        <v>2333</v>
      </c>
      <c r="G93" s="159"/>
      <c r="H93" s="159"/>
      <c r="I93" s="162"/>
      <c r="J93" s="173">
        <f>BK93</f>
        <v>0</v>
      </c>
      <c r="K93" s="159"/>
      <c r="L93" s="164"/>
      <c r="M93" s="165"/>
      <c r="N93" s="166"/>
      <c r="O93" s="166"/>
      <c r="P93" s="167">
        <f>P94</f>
        <v>0</v>
      </c>
      <c r="Q93" s="166"/>
      <c r="R93" s="167">
        <f>R94</f>
        <v>0</v>
      </c>
      <c r="S93" s="166"/>
      <c r="T93" s="168">
        <f>T94</f>
        <v>0</v>
      </c>
      <c r="AR93" s="169" t="s">
        <v>184</v>
      </c>
      <c r="AT93" s="170" t="s">
        <v>71</v>
      </c>
      <c r="AU93" s="170" t="s">
        <v>80</v>
      </c>
      <c r="AY93" s="169" t="s">
        <v>145</v>
      </c>
      <c r="BK93" s="171">
        <f>BK94</f>
        <v>0</v>
      </c>
    </row>
    <row r="94" spans="1:65" s="2" customFormat="1" ht="16.5" customHeight="1">
      <c r="A94" s="35"/>
      <c r="B94" s="36"/>
      <c r="C94" s="174" t="s">
        <v>152</v>
      </c>
      <c r="D94" s="174" t="s">
        <v>148</v>
      </c>
      <c r="E94" s="175" t="s">
        <v>2629</v>
      </c>
      <c r="F94" s="176" t="s">
        <v>2630</v>
      </c>
      <c r="G94" s="177" t="s">
        <v>2615</v>
      </c>
      <c r="H94" s="178">
        <v>1</v>
      </c>
      <c r="I94" s="179"/>
      <c r="J94" s="180">
        <f>ROUND(I94*H94,2)</f>
        <v>0</v>
      </c>
      <c r="K94" s="176" t="s">
        <v>2631</v>
      </c>
      <c r="L94" s="40"/>
      <c r="M94" s="239" t="s">
        <v>19</v>
      </c>
      <c r="N94" s="240" t="s">
        <v>43</v>
      </c>
      <c r="O94" s="241"/>
      <c r="P94" s="242">
        <f>O94*H94</f>
        <v>0</v>
      </c>
      <c r="Q94" s="242">
        <v>0</v>
      </c>
      <c r="R94" s="242">
        <f>Q94*H94</f>
        <v>0</v>
      </c>
      <c r="S94" s="242">
        <v>0</v>
      </c>
      <c r="T94" s="243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5" t="s">
        <v>2616</v>
      </c>
      <c r="AT94" s="185" t="s">
        <v>148</v>
      </c>
      <c r="AU94" s="185" t="s">
        <v>82</v>
      </c>
      <c r="AY94" s="18" t="s">
        <v>145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18" t="s">
        <v>80</v>
      </c>
      <c r="BK94" s="186">
        <f>ROUND(I94*H94,2)</f>
        <v>0</v>
      </c>
      <c r="BL94" s="18" t="s">
        <v>2616</v>
      </c>
      <c r="BM94" s="185" t="s">
        <v>2632</v>
      </c>
    </row>
    <row r="95" spans="1:65" s="2" customFormat="1" ht="6.95" customHeight="1">
      <c r="A95" s="35"/>
      <c r="B95" s="48"/>
      <c r="C95" s="49"/>
      <c r="D95" s="49"/>
      <c r="E95" s="49"/>
      <c r="F95" s="49"/>
      <c r="G95" s="49"/>
      <c r="H95" s="49"/>
      <c r="I95" s="49"/>
      <c r="J95" s="49"/>
      <c r="K95" s="49"/>
      <c r="L95" s="40"/>
      <c r="M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</sheetData>
  <sheetProtection algorithmName="SHA-512" hashValue="7s+Kz1m0a6DTJjHoy3Blu9g/BQAVrOhzKf2ex2fGzUt2xAXteGrJhaBUkoIXLZCPoyZjwGSgqpKytBNQWF+FNg==" saltValue="0P88xmtetMa+6gQmAu/je9/sMgEpKtktQWSEsMZxfSoOCWd7tiZwMrnP9YBKH/Pb3AbM0jpxFmPQqTGZfI0VGg==" spinCount="100000" sheet="1" objects="1" scenarios="1" formatColumns="0" formatRows="0" autoFilter="0"/>
  <autoFilter ref="C83:K94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45" customWidth="1"/>
    <col min="2" max="2" width="1.6640625" style="245" customWidth="1"/>
    <col min="3" max="4" width="5" style="245" customWidth="1"/>
    <col min="5" max="5" width="11.6640625" style="245" customWidth="1"/>
    <col min="6" max="6" width="9.1640625" style="245" customWidth="1"/>
    <col min="7" max="7" width="5" style="245" customWidth="1"/>
    <col min="8" max="8" width="77.83203125" style="245" customWidth="1"/>
    <col min="9" max="10" width="20" style="245" customWidth="1"/>
    <col min="11" max="11" width="1.6640625" style="245" customWidth="1"/>
  </cols>
  <sheetData>
    <row r="1" spans="2:11" s="1" customFormat="1" ht="37.5" customHeight="1"/>
    <row r="2" spans="2:11" s="1" customFormat="1" ht="7.5" customHeight="1">
      <c r="B2" s="246"/>
      <c r="C2" s="247"/>
      <c r="D2" s="247"/>
      <c r="E2" s="247"/>
      <c r="F2" s="247"/>
      <c r="G2" s="247"/>
      <c r="H2" s="247"/>
      <c r="I2" s="247"/>
      <c r="J2" s="247"/>
      <c r="K2" s="248"/>
    </row>
    <row r="3" spans="2:11" s="16" customFormat="1" ht="45" customHeight="1">
      <c r="B3" s="249"/>
      <c r="C3" s="377" t="s">
        <v>2633</v>
      </c>
      <c r="D3" s="377"/>
      <c r="E3" s="377"/>
      <c r="F3" s="377"/>
      <c r="G3" s="377"/>
      <c r="H3" s="377"/>
      <c r="I3" s="377"/>
      <c r="J3" s="377"/>
      <c r="K3" s="250"/>
    </row>
    <row r="4" spans="2:11" s="1" customFormat="1" ht="25.5" customHeight="1">
      <c r="B4" s="251"/>
      <c r="C4" s="382" t="s">
        <v>2634</v>
      </c>
      <c r="D4" s="382"/>
      <c r="E4" s="382"/>
      <c r="F4" s="382"/>
      <c r="G4" s="382"/>
      <c r="H4" s="382"/>
      <c r="I4" s="382"/>
      <c r="J4" s="382"/>
      <c r="K4" s="252"/>
    </row>
    <row r="5" spans="2:11" s="1" customFormat="1" ht="5.25" customHeight="1">
      <c r="B5" s="251"/>
      <c r="C5" s="253"/>
      <c r="D5" s="253"/>
      <c r="E5" s="253"/>
      <c r="F5" s="253"/>
      <c r="G5" s="253"/>
      <c r="H5" s="253"/>
      <c r="I5" s="253"/>
      <c r="J5" s="253"/>
      <c r="K5" s="252"/>
    </row>
    <row r="6" spans="2:11" s="1" customFormat="1" ht="15" customHeight="1">
      <c r="B6" s="251"/>
      <c r="C6" s="381" t="s">
        <v>2635</v>
      </c>
      <c r="D6" s="381"/>
      <c r="E6" s="381"/>
      <c r="F6" s="381"/>
      <c r="G6" s="381"/>
      <c r="H6" s="381"/>
      <c r="I6" s="381"/>
      <c r="J6" s="381"/>
      <c r="K6" s="252"/>
    </row>
    <row r="7" spans="2:11" s="1" customFormat="1" ht="15" customHeight="1">
      <c r="B7" s="255"/>
      <c r="C7" s="381" t="s">
        <v>2636</v>
      </c>
      <c r="D7" s="381"/>
      <c r="E7" s="381"/>
      <c r="F7" s="381"/>
      <c r="G7" s="381"/>
      <c r="H7" s="381"/>
      <c r="I7" s="381"/>
      <c r="J7" s="381"/>
      <c r="K7" s="252"/>
    </row>
    <row r="8" spans="2:11" s="1" customFormat="1" ht="12.75" customHeight="1">
      <c r="B8" s="255"/>
      <c r="C8" s="254"/>
      <c r="D8" s="254"/>
      <c r="E8" s="254"/>
      <c r="F8" s="254"/>
      <c r="G8" s="254"/>
      <c r="H8" s="254"/>
      <c r="I8" s="254"/>
      <c r="J8" s="254"/>
      <c r="K8" s="252"/>
    </row>
    <row r="9" spans="2:11" s="1" customFormat="1" ht="15" customHeight="1">
      <c r="B9" s="255"/>
      <c r="C9" s="381" t="s">
        <v>2637</v>
      </c>
      <c r="D9" s="381"/>
      <c r="E9" s="381"/>
      <c r="F9" s="381"/>
      <c r="G9" s="381"/>
      <c r="H9" s="381"/>
      <c r="I9" s="381"/>
      <c r="J9" s="381"/>
      <c r="K9" s="252"/>
    </row>
    <row r="10" spans="2:11" s="1" customFormat="1" ht="15" customHeight="1">
      <c r="B10" s="255"/>
      <c r="C10" s="254"/>
      <c r="D10" s="381" t="s">
        <v>2638</v>
      </c>
      <c r="E10" s="381"/>
      <c r="F10" s="381"/>
      <c r="G10" s="381"/>
      <c r="H10" s="381"/>
      <c r="I10" s="381"/>
      <c r="J10" s="381"/>
      <c r="K10" s="252"/>
    </row>
    <row r="11" spans="2:11" s="1" customFormat="1" ht="15" customHeight="1">
      <c r="B11" s="255"/>
      <c r="C11" s="256"/>
      <c r="D11" s="381" t="s">
        <v>2639</v>
      </c>
      <c r="E11" s="381"/>
      <c r="F11" s="381"/>
      <c r="G11" s="381"/>
      <c r="H11" s="381"/>
      <c r="I11" s="381"/>
      <c r="J11" s="381"/>
      <c r="K11" s="252"/>
    </row>
    <row r="12" spans="2:11" s="1" customFormat="1" ht="15" customHeight="1">
      <c r="B12" s="255"/>
      <c r="C12" s="256"/>
      <c r="D12" s="254"/>
      <c r="E12" s="254"/>
      <c r="F12" s="254"/>
      <c r="G12" s="254"/>
      <c r="H12" s="254"/>
      <c r="I12" s="254"/>
      <c r="J12" s="254"/>
      <c r="K12" s="252"/>
    </row>
    <row r="13" spans="2:11" s="1" customFormat="1" ht="15" customHeight="1">
      <c r="B13" s="255"/>
      <c r="C13" s="256"/>
      <c r="D13" s="257" t="s">
        <v>2640</v>
      </c>
      <c r="E13" s="254"/>
      <c r="F13" s="254"/>
      <c r="G13" s="254"/>
      <c r="H13" s="254"/>
      <c r="I13" s="254"/>
      <c r="J13" s="254"/>
      <c r="K13" s="252"/>
    </row>
    <row r="14" spans="2:11" s="1" customFormat="1" ht="12.75" customHeight="1">
      <c r="B14" s="255"/>
      <c r="C14" s="256"/>
      <c r="D14" s="256"/>
      <c r="E14" s="256"/>
      <c r="F14" s="256"/>
      <c r="G14" s="256"/>
      <c r="H14" s="256"/>
      <c r="I14" s="256"/>
      <c r="J14" s="256"/>
      <c r="K14" s="252"/>
    </row>
    <row r="15" spans="2:11" s="1" customFormat="1" ht="15" customHeight="1">
      <c r="B15" s="255"/>
      <c r="C15" s="256"/>
      <c r="D15" s="381" t="s">
        <v>2641</v>
      </c>
      <c r="E15" s="381"/>
      <c r="F15" s="381"/>
      <c r="G15" s="381"/>
      <c r="H15" s="381"/>
      <c r="I15" s="381"/>
      <c r="J15" s="381"/>
      <c r="K15" s="252"/>
    </row>
    <row r="16" spans="2:11" s="1" customFormat="1" ht="15" customHeight="1">
      <c r="B16" s="255"/>
      <c r="C16" s="256"/>
      <c r="D16" s="381" t="s">
        <v>2642</v>
      </c>
      <c r="E16" s="381"/>
      <c r="F16" s="381"/>
      <c r="G16" s="381"/>
      <c r="H16" s="381"/>
      <c r="I16" s="381"/>
      <c r="J16" s="381"/>
      <c r="K16" s="252"/>
    </row>
    <row r="17" spans="2:11" s="1" customFormat="1" ht="15" customHeight="1">
      <c r="B17" s="255"/>
      <c r="C17" s="256"/>
      <c r="D17" s="381" t="s">
        <v>2643</v>
      </c>
      <c r="E17" s="381"/>
      <c r="F17" s="381"/>
      <c r="G17" s="381"/>
      <c r="H17" s="381"/>
      <c r="I17" s="381"/>
      <c r="J17" s="381"/>
      <c r="K17" s="252"/>
    </row>
    <row r="18" spans="2:11" s="1" customFormat="1" ht="15" customHeight="1">
      <c r="B18" s="255"/>
      <c r="C18" s="256"/>
      <c r="D18" s="256"/>
      <c r="E18" s="258" t="s">
        <v>79</v>
      </c>
      <c r="F18" s="381" t="s">
        <v>2644</v>
      </c>
      <c r="G18" s="381"/>
      <c r="H18" s="381"/>
      <c r="I18" s="381"/>
      <c r="J18" s="381"/>
      <c r="K18" s="252"/>
    </row>
    <row r="19" spans="2:11" s="1" customFormat="1" ht="15" customHeight="1">
      <c r="B19" s="255"/>
      <c r="C19" s="256"/>
      <c r="D19" s="256"/>
      <c r="E19" s="258" t="s">
        <v>2645</v>
      </c>
      <c r="F19" s="381" t="s">
        <v>2646</v>
      </c>
      <c r="G19" s="381"/>
      <c r="H19" s="381"/>
      <c r="I19" s="381"/>
      <c r="J19" s="381"/>
      <c r="K19" s="252"/>
    </row>
    <row r="20" spans="2:11" s="1" customFormat="1" ht="15" customHeight="1">
      <c r="B20" s="255"/>
      <c r="C20" s="256"/>
      <c r="D20" s="256"/>
      <c r="E20" s="258" t="s">
        <v>2647</v>
      </c>
      <c r="F20" s="381" t="s">
        <v>2648</v>
      </c>
      <c r="G20" s="381"/>
      <c r="H20" s="381"/>
      <c r="I20" s="381"/>
      <c r="J20" s="381"/>
      <c r="K20" s="252"/>
    </row>
    <row r="21" spans="2:11" s="1" customFormat="1" ht="15" customHeight="1">
      <c r="B21" s="255"/>
      <c r="C21" s="256"/>
      <c r="D21" s="256"/>
      <c r="E21" s="258" t="s">
        <v>109</v>
      </c>
      <c r="F21" s="381" t="s">
        <v>2649</v>
      </c>
      <c r="G21" s="381"/>
      <c r="H21" s="381"/>
      <c r="I21" s="381"/>
      <c r="J21" s="381"/>
      <c r="K21" s="252"/>
    </row>
    <row r="22" spans="2:11" s="1" customFormat="1" ht="15" customHeight="1">
      <c r="B22" s="255"/>
      <c r="C22" s="256"/>
      <c r="D22" s="256"/>
      <c r="E22" s="258" t="s">
        <v>1259</v>
      </c>
      <c r="F22" s="381" t="s">
        <v>1260</v>
      </c>
      <c r="G22" s="381"/>
      <c r="H22" s="381"/>
      <c r="I22" s="381"/>
      <c r="J22" s="381"/>
      <c r="K22" s="252"/>
    </row>
    <row r="23" spans="2:11" s="1" customFormat="1" ht="15" customHeight="1">
      <c r="B23" s="255"/>
      <c r="C23" s="256"/>
      <c r="D23" s="256"/>
      <c r="E23" s="258" t="s">
        <v>2650</v>
      </c>
      <c r="F23" s="381" t="s">
        <v>2651</v>
      </c>
      <c r="G23" s="381"/>
      <c r="H23" s="381"/>
      <c r="I23" s="381"/>
      <c r="J23" s="381"/>
      <c r="K23" s="252"/>
    </row>
    <row r="24" spans="2:11" s="1" customFormat="1" ht="12.75" customHeight="1">
      <c r="B24" s="255"/>
      <c r="C24" s="256"/>
      <c r="D24" s="256"/>
      <c r="E24" s="256"/>
      <c r="F24" s="256"/>
      <c r="G24" s="256"/>
      <c r="H24" s="256"/>
      <c r="I24" s="256"/>
      <c r="J24" s="256"/>
      <c r="K24" s="252"/>
    </row>
    <row r="25" spans="2:11" s="1" customFormat="1" ht="15" customHeight="1">
      <c r="B25" s="255"/>
      <c r="C25" s="381" t="s">
        <v>2652</v>
      </c>
      <c r="D25" s="381"/>
      <c r="E25" s="381"/>
      <c r="F25" s="381"/>
      <c r="G25" s="381"/>
      <c r="H25" s="381"/>
      <c r="I25" s="381"/>
      <c r="J25" s="381"/>
      <c r="K25" s="252"/>
    </row>
    <row r="26" spans="2:11" s="1" customFormat="1" ht="15" customHeight="1">
      <c r="B26" s="255"/>
      <c r="C26" s="381" t="s">
        <v>2653</v>
      </c>
      <c r="D26" s="381"/>
      <c r="E26" s="381"/>
      <c r="F26" s="381"/>
      <c r="G26" s="381"/>
      <c r="H26" s="381"/>
      <c r="I26" s="381"/>
      <c r="J26" s="381"/>
      <c r="K26" s="252"/>
    </row>
    <row r="27" spans="2:11" s="1" customFormat="1" ht="15" customHeight="1">
      <c r="B27" s="255"/>
      <c r="C27" s="254"/>
      <c r="D27" s="381" t="s">
        <v>2654</v>
      </c>
      <c r="E27" s="381"/>
      <c r="F27" s="381"/>
      <c r="G27" s="381"/>
      <c r="H27" s="381"/>
      <c r="I27" s="381"/>
      <c r="J27" s="381"/>
      <c r="K27" s="252"/>
    </row>
    <row r="28" spans="2:11" s="1" customFormat="1" ht="15" customHeight="1">
      <c r="B28" s="255"/>
      <c r="C28" s="256"/>
      <c r="D28" s="381" t="s">
        <v>2655</v>
      </c>
      <c r="E28" s="381"/>
      <c r="F28" s="381"/>
      <c r="G28" s="381"/>
      <c r="H28" s="381"/>
      <c r="I28" s="381"/>
      <c r="J28" s="381"/>
      <c r="K28" s="252"/>
    </row>
    <row r="29" spans="2:11" s="1" customFormat="1" ht="12.75" customHeight="1">
      <c r="B29" s="255"/>
      <c r="C29" s="256"/>
      <c r="D29" s="256"/>
      <c r="E29" s="256"/>
      <c r="F29" s="256"/>
      <c r="G29" s="256"/>
      <c r="H29" s="256"/>
      <c r="I29" s="256"/>
      <c r="J29" s="256"/>
      <c r="K29" s="252"/>
    </row>
    <row r="30" spans="2:11" s="1" customFormat="1" ht="15" customHeight="1">
      <c r="B30" s="255"/>
      <c r="C30" s="256"/>
      <c r="D30" s="381" t="s">
        <v>2656</v>
      </c>
      <c r="E30" s="381"/>
      <c r="F30" s="381"/>
      <c r="G30" s="381"/>
      <c r="H30" s="381"/>
      <c r="I30" s="381"/>
      <c r="J30" s="381"/>
      <c r="K30" s="252"/>
    </row>
    <row r="31" spans="2:11" s="1" customFormat="1" ht="15" customHeight="1">
      <c r="B31" s="255"/>
      <c r="C31" s="256"/>
      <c r="D31" s="381" t="s">
        <v>2657</v>
      </c>
      <c r="E31" s="381"/>
      <c r="F31" s="381"/>
      <c r="G31" s="381"/>
      <c r="H31" s="381"/>
      <c r="I31" s="381"/>
      <c r="J31" s="381"/>
      <c r="K31" s="252"/>
    </row>
    <row r="32" spans="2:11" s="1" customFormat="1" ht="12.75" customHeight="1">
      <c r="B32" s="255"/>
      <c r="C32" s="256"/>
      <c r="D32" s="256"/>
      <c r="E32" s="256"/>
      <c r="F32" s="256"/>
      <c r="G32" s="256"/>
      <c r="H32" s="256"/>
      <c r="I32" s="256"/>
      <c r="J32" s="256"/>
      <c r="K32" s="252"/>
    </row>
    <row r="33" spans="2:11" s="1" customFormat="1" ht="15" customHeight="1">
      <c r="B33" s="255"/>
      <c r="C33" s="256"/>
      <c r="D33" s="381" t="s">
        <v>2658</v>
      </c>
      <c r="E33" s="381"/>
      <c r="F33" s="381"/>
      <c r="G33" s="381"/>
      <c r="H33" s="381"/>
      <c r="I33" s="381"/>
      <c r="J33" s="381"/>
      <c r="K33" s="252"/>
    </row>
    <row r="34" spans="2:11" s="1" customFormat="1" ht="15" customHeight="1">
      <c r="B34" s="255"/>
      <c r="C34" s="256"/>
      <c r="D34" s="381" t="s">
        <v>2659</v>
      </c>
      <c r="E34" s="381"/>
      <c r="F34" s="381"/>
      <c r="G34" s="381"/>
      <c r="H34" s="381"/>
      <c r="I34" s="381"/>
      <c r="J34" s="381"/>
      <c r="K34" s="252"/>
    </row>
    <row r="35" spans="2:11" s="1" customFormat="1" ht="15" customHeight="1">
      <c r="B35" s="255"/>
      <c r="C35" s="256"/>
      <c r="D35" s="381" t="s">
        <v>2660</v>
      </c>
      <c r="E35" s="381"/>
      <c r="F35" s="381"/>
      <c r="G35" s="381"/>
      <c r="H35" s="381"/>
      <c r="I35" s="381"/>
      <c r="J35" s="381"/>
      <c r="K35" s="252"/>
    </row>
    <row r="36" spans="2:11" s="1" customFormat="1" ht="15" customHeight="1">
      <c r="B36" s="255"/>
      <c r="C36" s="256"/>
      <c r="D36" s="254"/>
      <c r="E36" s="257" t="s">
        <v>131</v>
      </c>
      <c r="F36" s="254"/>
      <c r="G36" s="381" t="s">
        <v>2661</v>
      </c>
      <c r="H36" s="381"/>
      <c r="I36" s="381"/>
      <c r="J36" s="381"/>
      <c r="K36" s="252"/>
    </row>
    <row r="37" spans="2:11" s="1" customFormat="1" ht="30.75" customHeight="1">
      <c r="B37" s="255"/>
      <c r="C37" s="256"/>
      <c r="D37" s="254"/>
      <c r="E37" s="257" t="s">
        <v>2662</v>
      </c>
      <c r="F37" s="254"/>
      <c r="G37" s="381" t="s">
        <v>2663</v>
      </c>
      <c r="H37" s="381"/>
      <c r="I37" s="381"/>
      <c r="J37" s="381"/>
      <c r="K37" s="252"/>
    </row>
    <row r="38" spans="2:11" s="1" customFormat="1" ht="15" customHeight="1">
      <c r="B38" s="255"/>
      <c r="C38" s="256"/>
      <c r="D38" s="254"/>
      <c r="E38" s="257" t="s">
        <v>53</v>
      </c>
      <c r="F38" s="254"/>
      <c r="G38" s="381" t="s">
        <v>2664</v>
      </c>
      <c r="H38" s="381"/>
      <c r="I38" s="381"/>
      <c r="J38" s="381"/>
      <c r="K38" s="252"/>
    </row>
    <row r="39" spans="2:11" s="1" customFormat="1" ht="15" customHeight="1">
      <c r="B39" s="255"/>
      <c r="C39" s="256"/>
      <c r="D39" s="254"/>
      <c r="E39" s="257" t="s">
        <v>54</v>
      </c>
      <c r="F39" s="254"/>
      <c r="G39" s="381" t="s">
        <v>2665</v>
      </c>
      <c r="H39" s="381"/>
      <c r="I39" s="381"/>
      <c r="J39" s="381"/>
      <c r="K39" s="252"/>
    </row>
    <row r="40" spans="2:11" s="1" customFormat="1" ht="15" customHeight="1">
      <c r="B40" s="255"/>
      <c r="C40" s="256"/>
      <c r="D40" s="254"/>
      <c r="E40" s="257" t="s">
        <v>132</v>
      </c>
      <c r="F40" s="254"/>
      <c r="G40" s="381" t="s">
        <v>2666</v>
      </c>
      <c r="H40" s="381"/>
      <c r="I40" s="381"/>
      <c r="J40" s="381"/>
      <c r="K40" s="252"/>
    </row>
    <row r="41" spans="2:11" s="1" customFormat="1" ht="15" customHeight="1">
      <c r="B41" s="255"/>
      <c r="C41" s="256"/>
      <c r="D41" s="254"/>
      <c r="E41" s="257" t="s">
        <v>133</v>
      </c>
      <c r="F41" s="254"/>
      <c r="G41" s="381" t="s">
        <v>2667</v>
      </c>
      <c r="H41" s="381"/>
      <c r="I41" s="381"/>
      <c r="J41" s="381"/>
      <c r="K41" s="252"/>
    </row>
    <row r="42" spans="2:11" s="1" customFormat="1" ht="15" customHeight="1">
      <c r="B42" s="255"/>
      <c r="C42" s="256"/>
      <c r="D42" s="254"/>
      <c r="E42" s="257" t="s">
        <v>2668</v>
      </c>
      <c r="F42" s="254"/>
      <c r="G42" s="381" t="s">
        <v>2669</v>
      </c>
      <c r="H42" s="381"/>
      <c r="I42" s="381"/>
      <c r="J42" s="381"/>
      <c r="K42" s="252"/>
    </row>
    <row r="43" spans="2:11" s="1" customFormat="1" ht="15" customHeight="1">
      <c r="B43" s="255"/>
      <c r="C43" s="256"/>
      <c r="D43" s="254"/>
      <c r="E43" s="257"/>
      <c r="F43" s="254"/>
      <c r="G43" s="381" t="s">
        <v>2670</v>
      </c>
      <c r="H43" s="381"/>
      <c r="I43" s="381"/>
      <c r="J43" s="381"/>
      <c r="K43" s="252"/>
    </row>
    <row r="44" spans="2:11" s="1" customFormat="1" ht="15" customHeight="1">
      <c r="B44" s="255"/>
      <c r="C44" s="256"/>
      <c r="D44" s="254"/>
      <c r="E44" s="257" t="s">
        <v>2671</v>
      </c>
      <c r="F44" s="254"/>
      <c r="G44" s="381" t="s">
        <v>2672</v>
      </c>
      <c r="H44" s="381"/>
      <c r="I44" s="381"/>
      <c r="J44" s="381"/>
      <c r="K44" s="252"/>
    </row>
    <row r="45" spans="2:11" s="1" customFormat="1" ht="15" customHeight="1">
      <c r="B45" s="255"/>
      <c r="C45" s="256"/>
      <c r="D45" s="254"/>
      <c r="E45" s="257" t="s">
        <v>135</v>
      </c>
      <c r="F45" s="254"/>
      <c r="G45" s="381" t="s">
        <v>2673</v>
      </c>
      <c r="H45" s="381"/>
      <c r="I45" s="381"/>
      <c r="J45" s="381"/>
      <c r="K45" s="252"/>
    </row>
    <row r="46" spans="2:11" s="1" customFormat="1" ht="12.75" customHeight="1">
      <c r="B46" s="255"/>
      <c r="C46" s="256"/>
      <c r="D46" s="254"/>
      <c r="E46" s="254"/>
      <c r="F46" s="254"/>
      <c r="G46" s="254"/>
      <c r="H46" s="254"/>
      <c r="I46" s="254"/>
      <c r="J46" s="254"/>
      <c r="K46" s="252"/>
    </row>
    <row r="47" spans="2:11" s="1" customFormat="1" ht="15" customHeight="1">
      <c r="B47" s="255"/>
      <c r="C47" s="256"/>
      <c r="D47" s="381" t="s">
        <v>2674</v>
      </c>
      <c r="E47" s="381"/>
      <c r="F47" s="381"/>
      <c r="G47" s="381"/>
      <c r="H47" s="381"/>
      <c r="I47" s="381"/>
      <c r="J47" s="381"/>
      <c r="K47" s="252"/>
    </row>
    <row r="48" spans="2:11" s="1" customFormat="1" ht="15" customHeight="1">
      <c r="B48" s="255"/>
      <c r="C48" s="256"/>
      <c r="D48" s="256"/>
      <c r="E48" s="381" t="s">
        <v>2675</v>
      </c>
      <c r="F48" s="381"/>
      <c r="G48" s="381"/>
      <c r="H48" s="381"/>
      <c r="I48" s="381"/>
      <c r="J48" s="381"/>
      <c r="K48" s="252"/>
    </row>
    <row r="49" spans="2:11" s="1" customFormat="1" ht="15" customHeight="1">
      <c r="B49" s="255"/>
      <c r="C49" s="256"/>
      <c r="D49" s="256"/>
      <c r="E49" s="381" t="s">
        <v>2676</v>
      </c>
      <c r="F49" s="381"/>
      <c r="G49" s="381"/>
      <c r="H49" s="381"/>
      <c r="I49" s="381"/>
      <c r="J49" s="381"/>
      <c r="K49" s="252"/>
    </row>
    <row r="50" spans="2:11" s="1" customFormat="1" ht="15" customHeight="1">
      <c r="B50" s="255"/>
      <c r="C50" s="256"/>
      <c r="D50" s="256"/>
      <c r="E50" s="381" t="s">
        <v>2677</v>
      </c>
      <c r="F50" s="381"/>
      <c r="G50" s="381"/>
      <c r="H50" s="381"/>
      <c r="I50" s="381"/>
      <c r="J50" s="381"/>
      <c r="K50" s="252"/>
    </row>
    <row r="51" spans="2:11" s="1" customFormat="1" ht="15" customHeight="1">
      <c r="B51" s="255"/>
      <c r="C51" s="256"/>
      <c r="D51" s="381" t="s">
        <v>2678</v>
      </c>
      <c r="E51" s="381"/>
      <c r="F51" s="381"/>
      <c r="G51" s="381"/>
      <c r="H51" s="381"/>
      <c r="I51" s="381"/>
      <c r="J51" s="381"/>
      <c r="K51" s="252"/>
    </row>
    <row r="52" spans="2:11" s="1" customFormat="1" ht="25.5" customHeight="1">
      <c r="B52" s="251"/>
      <c r="C52" s="382" t="s">
        <v>2679</v>
      </c>
      <c r="D52" s="382"/>
      <c r="E52" s="382"/>
      <c r="F52" s="382"/>
      <c r="G52" s="382"/>
      <c r="H52" s="382"/>
      <c r="I52" s="382"/>
      <c r="J52" s="382"/>
      <c r="K52" s="252"/>
    </row>
    <row r="53" spans="2:11" s="1" customFormat="1" ht="5.25" customHeight="1">
      <c r="B53" s="251"/>
      <c r="C53" s="253"/>
      <c r="D53" s="253"/>
      <c r="E53" s="253"/>
      <c r="F53" s="253"/>
      <c r="G53" s="253"/>
      <c r="H53" s="253"/>
      <c r="I53" s="253"/>
      <c r="J53" s="253"/>
      <c r="K53" s="252"/>
    </row>
    <row r="54" spans="2:11" s="1" customFormat="1" ht="15" customHeight="1">
      <c r="B54" s="251"/>
      <c r="C54" s="381" t="s">
        <v>2680</v>
      </c>
      <c r="D54" s="381"/>
      <c r="E54" s="381"/>
      <c r="F54" s="381"/>
      <c r="G54" s="381"/>
      <c r="H54" s="381"/>
      <c r="I54" s="381"/>
      <c r="J54" s="381"/>
      <c r="K54" s="252"/>
    </row>
    <row r="55" spans="2:11" s="1" customFormat="1" ht="15" customHeight="1">
      <c r="B55" s="251"/>
      <c r="C55" s="381" t="s">
        <v>2681</v>
      </c>
      <c r="D55" s="381"/>
      <c r="E55" s="381"/>
      <c r="F55" s="381"/>
      <c r="G55" s="381"/>
      <c r="H55" s="381"/>
      <c r="I55" s="381"/>
      <c r="J55" s="381"/>
      <c r="K55" s="252"/>
    </row>
    <row r="56" spans="2:11" s="1" customFormat="1" ht="12.75" customHeight="1">
      <c r="B56" s="251"/>
      <c r="C56" s="254"/>
      <c r="D56" s="254"/>
      <c r="E56" s="254"/>
      <c r="F56" s="254"/>
      <c r="G56" s="254"/>
      <c r="H56" s="254"/>
      <c r="I56" s="254"/>
      <c r="J56" s="254"/>
      <c r="K56" s="252"/>
    </row>
    <row r="57" spans="2:11" s="1" customFormat="1" ht="15" customHeight="1">
      <c r="B57" s="251"/>
      <c r="C57" s="381" t="s">
        <v>2682</v>
      </c>
      <c r="D57" s="381"/>
      <c r="E57" s="381"/>
      <c r="F57" s="381"/>
      <c r="G57" s="381"/>
      <c r="H57" s="381"/>
      <c r="I57" s="381"/>
      <c r="J57" s="381"/>
      <c r="K57" s="252"/>
    </row>
    <row r="58" spans="2:11" s="1" customFormat="1" ht="15" customHeight="1">
      <c r="B58" s="251"/>
      <c r="C58" s="256"/>
      <c r="D58" s="381" t="s">
        <v>2683</v>
      </c>
      <c r="E58" s="381"/>
      <c r="F58" s="381"/>
      <c r="G58" s="381"/>
      <c r="H58" s="381"/>
      <c r="I58" s="381"/>
      <c r="J58" s="381"/>
      <c r="K58" s="252"/>
    </row>
    <row r="59" spans="2:11" s="1" customFormat="1" ht="15" customHeight="1">
      <c r="B59" s="251"/>
      <c r="C59" s="256"/>
      <c r="D59" s="381" t="s">
        <v>2684</v>
      </c>
      <c r="E59" s="381"/>
      <c r="F59" s="381"/>
      <c r="G59" s="381"/>
      <c r="H59" s="381"/>
      <c r="I59" s="381"/>
      <c r="J59" s="381"/>
      <c r="K59" s="252"/>
    </row>
    <row r="60" spans="2:11" s="1" customFormat="1" ht="15" customHeight="1">
      <c r="B60" s="251"/>
      <c r="C60" s="256"/>
      <c r="D60" s="381" t="s">
        <v>2685</v>
      </c>
      <c r="E60" s="381"/>
      <c r="F60" s="381"/>
      <c r="G60" s="381"/>
      <c r="H60" s="381"/>
      <c r="I60" s="381"/>
      <c r="J60" s="381"/>
      <c r="K60" s="252"/>
    </row>
    <row r="61" spans="2:11" s="1" customFormat="1" ht="15" customHeight="1">
      <c r="B61" s="251"/>
      <c r="C61" s="256"/>
      <c r="D61" s="381" t="s">
        <v>2686</v>
      </c>
      <c r="E61" s="381"/>
      <c r="F61" s="381"/>
      <c r="G61" s="381"/>
      <c r="H61" s="381"/>
      <c r="I61" s="381"/>
      <c r="J61" s="381"/>
      <c r="K61" s="252"/>
    </row>
    <row r="62" spans="2:11" s="1" customFormat="1" ht="15" customHeight="1">
      <c r="B62" s="251"/>
      <c r="C62" s="256"/>
      <c r="D62" s="383" t="s">
        <v>2687</v>
      </c>
      <c r="E62" s="383"/>
      <c r="F62" s="383"/>
      <c r="G62" s="383"/>
      <c r="H62" s="383"/>
      <c r="I62" s="383"/>
      <c r="J62" s="383"/>
      <c r="K62" s="252"/>
    </row>
    <row r="63" spans="2:11" s="1" customFormat="1" ht="15" customHeight="1">
      <c r="B63" s="251"/>
      <c r="C63" s="256"/>
      <c r="D63" s="381" t="s">
        <v>2688</v>
      </c>
      <c r="E63" s="381"/>
      <c r="F63" s="381"/>
      <c r="G63" s="381"/>
      <c r="H63" s="381"/>
      <c r="I63" s="381"/>
      <c r="J63" s="381"/>
      <c r="K63" s="252"/>
    </row>
    <row r="64" spans="2:11" s="1" customFormat="1" ht="12.75" customHeight="1">
      <c r="B64" s="251"/>
      <c r="C64" s="256"/>
      <c r="D64" s="256"/>
      <c r="E64" s="259"/>
      <c r="F64" s="256"/>
      <c r="G64" s="256"/>
      <c r="H64" s="256"/>
      <c r="I64" s="256"/>
      <c r="J64" s="256"/>
      <c r="K64" s="252"/>
    </row>
    <row r="65" spans="2:11" s="1" customFormat="1" ht="15" customHeight="1">
      <c r="B65" s="251"/>
      <c r="C65" s="256"/>
      <c r="D65" s="381" t="s">
        <v>2689</v>
      </c>
      <c r="E65" s="381"/>
      <c r="F65" s="381"/>
      <c r="G65" s="381"/>
      <c r="H65" s="381"/>
      <c r="I65" s="381"/>
      <c r="J65" s="381"/>
      <c r="K65" s="252"/>
    </row>
    <row r="66" spans="2:11" s="1" customFormat="1" ht="15" customHeight="1">
      <c r="B66" s="251"/>
      <c r="C66" s="256"/>
      <c r="D66" s="383" t="s">
        <v>2690</v>
      </c>
      <c r="E66" s="383"/>
      <c r="F66" s="383"/>
      <c r="G66" s="383"/>
      <c r="H66" s="383"/>
      <c r="I66" s="383"/>
      <c r="J66" s="383"/>
      <c r="K66" s="252"/>
    </row>
    <row r="67" spans="2:11" s="1" customFormat="1" ht="15" customHeight="1">
      <c r="B67" s="251"/>
      <c r="C67" s="256"/>
      <c r="D67" s="381" t="s">
        <v>2691</v>
      </c>
      <c r="E67" s="381"/>
      <c r="F67" s="381"/>
      <c r="G67" s="381"/>
      <c r="H67" s="381"/>
      <c r="I67" s="381"/>
      <c r="J67" s="381"/>
      <c r="K67" s="252"/>
    </row>
    <row r="68" spans="2:11" s="1" customFormat="1" ht="15" customHeight="1">
      <c r="B68" s="251"/>
      <c r="C68" s="256"/>
      <c r="D68" s="381" t="s">
        <v>2692</v>
      </c>
      <c r="E68" s="381"/>
      <c r="F68" s="381"/>
      <c r="G68" s="381"/>
      <c r="H68" s="381"/>
      <c r="I68" s="381"/>
      <c r="J68" s="381"/>
      <c r="K68" s="252"/>
    </row>
    <row r="69" spans="2:11" s="1" customFormat="1" ht="15" customHeight="1">
      <c r="B69" s="251"/>
      <c r="C69" s="256"/>
      <c r="D69" s="381" t="s">
        <v>2693</v>
      </c>
      <c r="E69" s="381"/>
      <c r="F69" s="381"/>
      <c r="G69" s="381"/>
      <c r="H69" s="381"/>
      <c r="I69" s="381"/>
      <c r="J69" s="381"/>
      <c r="K69" s="252"/>
    </row>
    <row r="70" spans="2:11" s="1" customFormat="1" ht="15" customHeight="1">
      <c r="B70" s="251"/>
      <c r="C70" s="256"/>
      <c r="D70" s="381" t="s">
        <v>2694</v>
      </c>
      <c r="E70" s="381"/>
      <c r="F70" s="381"/>
      <c r="G70" s="381"/>
      <c r="H70" s="381"/>
      <c r="I70" s="381"/>
      <c r="J70" s="381"/>
      <c r="K70" s="252"/>
    </row>
    <row r="71" spans="2:11" s="1" customFormat="1" ht="12.75" customHeight="1">
      <c r="B71" s="260"/>
      <c r="C71" s="261"/>
      <c r="D71" s="261"/>
      <c r="E71" s="261"/>
      <c r="F71" s="261"/>
      <c r="G71" s="261"/>
      <c r="H71" s="261"/>
      <c r="I71" s="261"/>
      <c r="J71" s="261"/>
      <c r="K71" s="262"/>
    </row>
    <row r="72" spans="2:11" s="1" customFormat="1" ht="18.75" customHeight="1">
      <c r="B72" s="263"/>
      <c r="C72" s="263"/>
      <c r="D72" s="263"/>
      <c r="E72" s="263"/>
      <c r="F72" s="263"/>
      <c r="G72" s="263"/>
      <c r="H72" s="263"/>
      <c r="I72" s="263"/>
      <c r="J72" s="263"/>
      <c r="K72" s="264"/>
    </row>
    <row r="73" spans="2:11" s="1" customFormat="1" ht="18.75" customHeight="1">
      <c r="B73" s="264"/>
      <c r="C73" s="264"/>
      <c r="D73" s="264"/>
      <c r="E73" s="264"/>
      <c r="F73" s="264"/>
      <c r="G73" s="264"/>
      <c r="H73" s="264"/>
      <c r="I73" s="264"/>
      <c r="J73" s="264"/>
      <c r="K73" s="264"/>
    </row>
    <row r="74" spans="2:11" s="1" customFormat="1" ht="7.5" customHeight="1">
      <c r="B74" s="265"/>
      <c r="C74" s="266"/>
      <c r="D74" s="266"/>
      <c r="E74" s="266"/>
      <c r="F74" s="266"/>
      <c r="G74" s="266"/>
      <c r="H74" s="266"/>
      <c r="I74" s="266"/>
      <c r="J74" s="266"/>
      <c r="K74" s="267"/>
    </row>
    <row r="75" spans="2:11" s="1" customFormat="1" ht="45" customHeight="1">
      <c r="B75" s="268"/>
      <c r="C75" s="376" t="s">
        <v>2695</v>
      </c>
      <c r="D75" s="376"/>
      <c r="E75" s="376"/>
      <c r="F75" s="376"/>
      <c r="G75" s="376"/>
      <c r="H75" s="376"/>
      <c r="I75" s="376"/>
      <c r="J75" s="376"/>
      <c r="K75" s="269"/>
    </row>
    <row r="76" spans="2:11" s="1" customFormat="1" ht="17.25" customHeight="1">
      <c r="B76" s="268"/>
      <c r="C76" s="270" t="s">
        <v>2696</v>
      </c>
      <c r="D76" s="270"/>
      <c r="E76" s="270"/>
      <c r="F76" s="270" t="s">
        <v>2697</v>
      </c>
      <c r="G76" s="271"/>
      <c r="H76" s="270" t="s">
        <v>54</v>
      </c>
      <c r="I76" s="270" t="s">
        <v>57</v>
      </c>
      <c r="J76" s="270" t="s">
        <v>2698</v>
      </c>
      <c r="K76" s="269"/>
    </row>
    <row r="77" spans="2:11" s="1" customFormat="1" ht="17.25" customHeight="1">
      <c r="B77" s="268"/>
      <c r="C77" s="272" t="s">
        <v>2699</v>
      </c>
      <c r="D77" s="272"/>
      <c r="E77" s="272"/>
      <c r="F77" s="273" t="s">
        <v>2700</v>
      </c>
      <c r="G77" s="274"/>
      <c r="H77" s="272"/>
      <c r="I77" s="272"/>
      <c r="J77" s="272" t="s">
        <v>2701</v>
      </c>
      <c r="K77" s="269"/>
    </row>
    <row r="78" spans="2:11" s="1" customFormat="1" ht="5.25" customHeight="1">
      <c r="B78" s="268"/>
      <c r="C78" s="275"/>
      <c r="D78" s="275"/>
      <c r="E78" s="275"/>
      <c r="F78" s="275"/>
      <c r="G78" s="276"/>
      <c r="H78" s="275"/>
      <c r="I78" s="275"/>
      <c r="J78" s="275"/>
      <c r="K78" s="269"/>
    </row>
    <row r="79" spans="2:11" s="1" customFormat="1" ht="15" customHeight="1">
      <c r="B79" s="268"/>
      <c r="C79" s="257" t="s">
        <v>53</v>
      </c>
      <c r="D79" s="277"/>
      <c r="E79" s="277"/>
      <c r="F79" s="278" t="s">
        <v>2702</v>
      </c>
      <c r="G79" s="279"/>
      <c r="H79" s="257" t="s">
        <v>2703</v>
      </c>
      <c r="I79" s="257" t="s">
        <v>2704</v>
      </c>
      <c r="J79" s="257">
        <v>20</v>
      </c>
      <c r="K79" s="269"/>
    </row>
    <row r="80" spans="2:11" s="1" customFormat="1" ht="15" customHeight="1">
      <c r="B80" s="268"/>
      <c r="C80" s="257" t="s">
        <v>2705</v>
      </c>
      <c r="D80" s="257"/>
      <c r="E80" s="257"/>
      <c r="F80" s="278" t="s">
        <v>2702</v>
      </c>
      <c r="G80" s="279"/>
      <c r="H80" s="257" t="s">
        <v>2706</v>
      </c>
      <c r="I80" s="257" t="s">
        <v>2704</v>
      </c>
      <c r="J80" s="257">
        <v>120</v>
      </c>
      <c r="K80" s="269"/>
    </row>
    <row r="81" spans="2:11" s="1" customFormat="1" ht="15" customHeight="1">
      <c r="B81" s="280"/>
      <c r="C81" s="257" t="s">
        <v>2707</v>
      </c>
      <c r="D81" s="257"/>
      <c r="E81" s="257"/>
      <c r="F81" s="278" t="s">
        <v>2708</v>
      </c>
      <c r="G81" s="279"/>
      <c r="H81" s="257" t="s">
        <v>2709</v>
      </c>
      <c r="I81" s="257" t="s">
        <v>2704</v>
      </c>
      <c r="J81" s="257">
        <v>50</v>
      </c>
      <c r="K81" s="269"/>
    </row>
    <row r="82" spans="2:11" s="1" customFormat="1" ht="15" customHeight="1">
      <c r="B82" s="280"/>
      <c r="C82" s="257" t="s">
        <v>2710</v>
      </c>
      <c r="D82" s="257"/>
      <c r="E82" s="257"/>
      <c r="F82" s="278" t="s">
        <v>2702</v>
      </c>
      <c r="G82" s="279"/>
      <c r="H82" s="257" t="s">
        <v>2711</v>
      </c>
      <c r="I82" s="257" t="s">
        <v>2712</v>
      </c>
      <c r="J82" s="257"/>
      <c r="K82" s="269"/>
    </row>
    <row r="83" spans="2:11" s="1" customFormat="1" ht="15" customHeight="1">
      <c r="B83" s="280"/>
      <c r="C83" s="281" t="s">
        <v>2713</v>
      </c>
      <c r="D83" s="281"/>
      <c r="E83" s="281"/>
      <c r="F83" s="282" t="s">
        <v>2708</v>
      </c>
      <c r="G83" s="281"/>
      <c r="H83" s="281" t="s">
        <v>2714</v>
      </c>
      <c r="I83" s="281" t="s">
        <v>2704</v>
      </c>
      <c r="J83" s="281">
        <v>15</v>
      </c>
      <c r="K83" s="269"/>
    </row>
    <row r="84" spans="2:11" s="1" customFormat="1" ht="15" customHeight="1">
      <c r="B84" s="280"/>
      <c r="C84" s="281" t="s">
        <v>2715</v>
      </c>
      <c r="D84" s="281"/>
      <c r="E84" s="281"/>
      <c r="F84" s="282" t="s">
        <v>2708</v>
      </c>
      <c r="G84" s="281"/>
      <c r="H84" s="281" t="s">
        <v>2716</v>
      </c>
      <c r="I84" s="281" t="s">
        <v>2704</v>
      </c>
      <c r="J84" s="281">
        <v>15</v>
      </c>
      <c r="K84" s="269"/>
    </row>
    <row r="85" spans="2:11" s="1" customFormat="1" ht="15" customHeight="1">
      <c r="B85" s="280"/>
      <c r="C85" s="281" t="s">
        <v>2717</v>
      </c>
      <c r="D85" s="281"/>
      <c r="E85" s="281"/>
      <c r="F85" s="282" t="s">
        <v>2708</v>
      </c>
      <c r="G85" s="281"/>
      <c r="H85" s="281" t="s">
        <v>2718</v>
      </c>
      <c r="I85" s="281" t="s">
        <v>2704</v>
      </c>
      <c r="J85" s="281">
        <v>20</v>
      </c>
      <c r="K85" s="269"/>
    </row>
    <row r="86" spans="2:11" s="1" customFormat="1" ht="15" customHeight="1">
      <c r="B86" s="280"/>
      <c r="C86" s="281" t="s">
        <v>2719</v>
      </c>
      <c r="D86" s="281"/>
      <c r="E86" s="281"/>
      <c r="F86" s="282" t="s">
        <v>2708</v>
      </c>
      <c r="G86" s="281"/>
      <c r="H86" s="281" t="s">
        <v>2720</v>
      </c>
      <c r="I86" s="281" t="s">
        <v>2704</v>
      </c>
      <c r="J86" s="281">
        <v>20</v>
      </c>
      <c r="K86" s="269"/>
    </row>
    <row r="87" spans="2:11" s="1" customFormat="1" ht="15" customHeight="1">
      <c r="B87" s="280"/>
      <c r="C87" s="257" t="s">
        <v>2721</v>
      </c>
      <c r="D87" s="257"/>
      <c r="E87" s="257"/>
      <c r="F87" s="278" t="s">
        <v>2708</v>
      </c>
      <c r="G87" s="279"/>
      <c r="H87" s="257" t="s">
        <v>2722</v>
      </c>
      <c r="I87" s="257" t="s">
        <v>2704</v>
      </c>
      <c r="J87" s="257">
        <v>50</v>
      </c>
      <c r="K87" s="269"/>
    </row>
    <row r="88" spans="2:11" s="1" customFormat="1" ht="15" customHeight="1">
      <c r="B88" s="280"/>
      <c r="C88" s="257" t="s">
        <v>2723</v>
      </c>
      <c r="D88" s="257"/>
      <c r="E88" s="257"/>
      <c r="F88" s="278" t="s">
        <v>2708</v>
      </c>
      <c r="G88" s="279"/>
      <c r="H88" s="257" t="s">
        <v>2724</v>
      </c>
      <c r="I88" s="257" t="s">
        <v>2704</v>
      </c>
      <c r="J88" s="257">
        <v>20</v>
      </c>
      <c r="K88" s="269"/>
    </row>
    <row r="89" spans="2:11" s="1" customFormat="1" ht="15" customHeight="1">
      <c r="B89" s="280"/>
      <c r="C89" s="257" t="s">
        <v>2725</v>
      </c>
      <c r="D89" s="257"/>
      <c r="E89" s="257"/>
      <c r="F89" s="278" t="s">
        <v>2708</v>
      </c>
      <c r="G89" s="279"/>
      <c r="H89" s="257" t="s">
        <v>2726</v>
      </c>
      <c r="I89" s="257" t="s">
        <v>2704</v>
      </c>
      <c r="J89" s="257">
        <v>20</v>
      </c>
      <c r="K89" s="269"/>
    </row>
    <row r="90" spans="2:11" s="1" customFormat="1" ht="15" customHeight="1">
      <c r="B90" s="280"/>
      <c r="C90" s="257" t="s">
        <v>2727</v>
      </c>
      <c r="D90" s="257"/>
      <c r="E90" s="257"/>
      <c r="F90" s="278" t="s">
        <v>2708</v>
      </c>
      <c r="G90" s="279"/>
      <c r="H90" s="257" t="s">
        <v>2728</v>
      </c>
      <c r="I90" s="257" t="s">
        <v>2704</v>
      </c>
      <c r="J90" s="257">
        <v>50</v>
      </c>
      <c r="K90" s="269"/>
    </row>
    <row r="91" spans="2:11" s="1" customFormat="1" ht="15" customHeight="1">
      <c r="B91" s="280"/>
      <c r="C91" s="257" t="s">
        <v>2729</v>
      </c>
      <c r="D91" s="257"/>
      <c r="E91" s="257"/>
      <c r="F91" s="278" t="s">
        <v>2708</v>
      </c>
      <c r="G91" s="279"/>
      <c r="H91" s="257" t="s">
        <v>2729</v>
      </c>
      <c r="I91" s="257" t="s">
        <v>2704</v>
      </c>
      <c r="J91" s="257">
        <v>50</v>
      </c>
      <c r="K91" s="269"/>
    </row>
    <row r="92" spans="2:11" s="1" customFormat="1" ht="15" customHeight="1">
      <c r="B92" s="280"/>
      <c r="C92" s="257" t="s">
        <v>2730</v>
      </c>
      <c r="D92" s="257"/>
      <c r="E92" s="257"/>
      <c r="F92" s="278" t="s">
        <v>2708</v>
      </c>
      <c r="G92" s="279"/>
      <c r="H92" s="257" t="s">
        <v>2731</v>
      </c>
      <c r="I92" s="257" t="s">
        <v>2704</v>
      </c>
      <c r="J92" s="257">
        <v>255</v>
      </c>
      <c r="K92" s="269"/>
    </row>
    <row r="93" spans="2:11" s="1" customFormat="1" ht="15" customHeight="1">
      <c r="B93" s="280"/>
      <c r="C93" s="257" t="s">
        <v>2732</v>
      </c>
      <c r="D93" s="257"/>
      <c r="E93" s="257"/>
      <c r="F93" s="278" t="s">
        <v>2702</v>
      </c>
      <c r="G93" s="279"/>
      <c r="H93" s="257" t="s">
        <v>2733</v>
      </c>
      <c r="I93" s="257" t="s">
        <v>2734</v>
      </c>
      <c r="J93" s="257"/>
      <c r="K93" s="269"/>
    </row>
    <row r="94" spans="2:11" s="1" customFormat="1" ht="15" customHeight="1">
      <c r="B94" s="280"/>
      <c r="C94" s="257" t="s">
        <v>2735</v>
      </c>
      <c r="D94" s="257"/>
      <c r="E94" s="257"/>
      <c r="F94" s="278" t="s">
        <v>2702</v>
      </c>
      <c r="G94" s="279"/>
      <c r="H94" s="257" t="s">
        <v>2736</v>
      </c>
      <c r="I94" s="257" t="s">
        <v>2737</v>
      </c>
      <c r="J94" s="257"/>
      <c r="K94" s="269"/>
    </row>
    <row r="95" spans="2:11" s="1" customFormat="1" ht="15" customHeight="1">
      <c r="B95" s="280"/>
      <c r="C95" s="257" t="s">
        <v>2738</v>
      </c>
      <c r="D95" s="257"/>
      <c r="E95" s="257"/>
      <c r="F95" s="278" t="s">
        <v>2702</v>
      </c>
      <c r="G95" s="279"/>
      <c r="H95" s="257" t="s">
        <v>2738</v>
      </c>
      <c r="I95" s="257" t="s">
        <v>2737</v>
      </c>
      <c r="J95" s="257"/>
      <c r="K95" s="269"/>
    </row>
    <row r="96" spans="2:11" s="1" customFormat="1" ht="15" customHeight="1">
      <c r="B96" s="280"/>
      <c r="C96" s="257" t="s">
        <v>38</v>
      </c>
      <c r="D96" s="257"/>
      <c r="E96" s="257"/>
      <c r="F96" s="278" t="s">
        <v>2702</v>
      </c>
      <c r="G96" s="279"/>
      <c r="H96" s="257" t="s">
        <v>2739</v>
      </c>
      <c r="I96" s="257" t="s">
        <v>2737</v>
      </c>
      <c r="J96" s="257"/>
      <c r="K96" s="269"/>
    </row>
    <row r="97" spans="2:11" s="1" customFormat="1" ht="15" customHeight="1">
      <c r="B97" s="280"/>
      <c r="C97" s="257" t="s">
        <v>48</v>
      </c>
      <c r="D97" s="257"/>
      <c r="E97" s="257"/>
      <c r="F97" s="278" t="s">
        <v>2702</v>
      </c>
      <c r="G97" s="279"/>
      <c r="H97" s="257" t="s">
        <v>2740</v>
      </c>
      <c r="I97" s="257" t="s">
        <v>2737</v>
      </c>
      <c r="J97" s="257"/>
      <c r="K97" s="269"/>
    </row>
    <row r="98" spans="2:11" s="1" customFormat="1" ht="15" customHeight="1">
      <c r="B98" s="283"/>
      <c r="C98" s="284"/>
      <c r="D98" s="284"/>
      <c r="E98" s="284"/>
      <c r="F98" s="284"/>
      <c r="G98" s="284"/>
      <c r="H98" s="284"/>
      <c r="I98" s="284"/>
      <c r="J98" s="284"/>
      <c r="K98" s="285"/>
    </row>
    <row r="99" spans="2:11" s="1" customFormat="1" ht="18.75" customHeight="1">
      <c r="B99" s="286"/>
      <c r="C99" s="287"/>
      <c r="D99" s="287"/>
      <c r="E99" s="287"/>
      <c r="F99" s="287"/>
      <c r="G99" s="287"/>
      <c r="H99" s="287"/>
      <c r="I99" s="287"/>
      <c r="J99" s="287"/>
      <c r="K99" s="286"/>
    </row>
    <row r="100" spans="2:11" s="1" customFormat="1" ht="18.75" customHeight="1">
      <c r="B100" s="264"/>
      <c r="C100" s="264"/>
      <c r="D100" s="264"/>
      <c r="E100" s="264"/>
      <c r="F100" s="264"/>
      <c r="G100" s="264"/>
      <c r="H100" s="264"/>
      <c r="I100" s="264"/>
      <c r="J100" s="264"/>
      <c r="K100" s="264"/>
    </row>
    <row r="101" spans="2:11" s="1" customFormat="1" ht="7.5" customHeight="1">
      <c r="B101" s="265"/>
      <c r="C101" s="266"/>
      <c r="D101" s="266"/>
      <c r="E101" s="266"/>
      <c r="F101" s="266"/>
      <c r="G101" s="266"/>
      <c r="H101" s="266"/>
      <c r="I101" s="266"/>
      <c r="J101" s="266"/>
      <c r="K101" s="267"/>
    </row>
    <row r="102" spans="2:11" s="1" customFormat="1" ht="45" customHeight="1">
      <c r="B102" s="268"/>
      <c r="C102" s="376" t="s">
        <v>2741</v>
      </c>
      <c r="D102" s="376"/>
      <c r="E102" s="376"/>
      <c r="F102" s="376"/>
      <c r="G102" s="376"/>
      <c r="H102" s="376"/>
      <c r="I102" s="376"/>
      <c r="J102" s="376"/>
      <c r="K102" s="269"/>
    </row>
    <row r="103" spans="2:11" s="1" customFormat="1" ht="17.25" customHeight="1">
      <c r="B103" s="268"/>
      <c r="C103" s="270" t="s">
        <v>2696</v>
      </c>
      <c r="D103" s="270"/>
      <c r="E103" s="270"/>
      <c r="F103" s="270" t="s">
        <v>2697</v>
      </c>
      <c r="G103" s="271"/>
      <c r="H103" s="270" t="s">
        <v>54</v>
      </c>
      <c r="I103" s="270" t="s">
        <v>57</v>
      </c>
      <c r="J103" s="270" t="s">
        <v>2698</v>
      </c>
      <c r="K103" s="269"/>
    </row>
    <row r="104" spans="2:11" s="1" customFormat="1" ht="17.25" customHeight="1">
      <c r="B104" s="268"/>
      <c r="C104" s="272" t="s">
        <v>2699</v>
      </c>
      <c r="D104" s="272"/>
      <c r="E104" s="272"/>
      <c r="F104" s="273" t="s">
        <v>2700</v>
      </c>
      <c r="G104" s="274"/>
      <c r="H104" s="272"/>
      <c r="I104" s="272"/>
      <c r="J104" s="272" t="s">
        <v>2701</v>
      </c>
      <c r="K104" s="269"/>
    </row>
    <row r="105" spans="2:11" s="1" customFormat="1" ht="5.25" customHeight="1">
      <c r="B105" s="268"/>
      <c r="C105" s="270"/>
      <c r="D105" s="270"/>
      <c r="E105" s="270"/>
      <c r="F105" s="270"/>
      <c r="G105" s="288"/>
      <c r="H105" s="270"/>
      <c r="I105" s="270"/>
      <c r="J105" s="270"/>
      <c r="K105" s="269"/>
    </row>
    <row r="106" spans="2:11" s="1" customFormat="1" ht="15" customHeight="1">
      <c r="B106" s="268"/>
      <c r="C106" s="257" t="s">
        <v>53</v>
      </c>
      <c r="D106" s="277"/>
      <c r="E106" s="277"/>
      <c r="F106" s="278" t="s">
        <v>2702</v>
      </c>
      <c r="G106" s="257"/>
      <c r="H106" s="257" t="s">
        <v>2742</v>
      </c>
      <c r="I106" s="257" t="s">
        <v>2704</v>
      </c>
      <c r="J106" s="257">
        <v>20</v>
      </c>
      <c r="K106" s="269"/>
    </row>
    <row r="107" spans="2:11" s="1" customFormat="1" ht="15" customHeight="1">
      <c r="B107" s="268"/>
      <c r="C107" s="257" t="s">
        <v>2705</v>
      </c>
      <c r="D107" s="257"/>
      <c r="E107" s="257"/>
      <c r="F107" s="278" t="s">
        <v>2702</v>
      </c>
      <c r="G107" s="257"/>
      <c r="H107" s="257" t="s">
        <v>2742</v>
      </c>
      <c r="I107" s="257" t="s">
        <v>2704</v>
      </c>
      <c r="J107" s="257">
        <v>120</v>
      </c>
      <c r="K107" s="269"/>
    </row>
    <row r="108" spans="2:11" s="1" customFormat="1" ht="15" customHeight="1">
      <c r="B108" s="280"/>
      <c r="C108" s="257" t="s">
        <v>2707</v>
      </c>
      <c r="D108" s="257"/>
      <c r="E108" s="257"/>
      <c r="F108" s="278" t="s">
        <v>2708</v>
      </c>
      <c r="G108" s="257"/>
      <c r="H108" s="257" t="s">
        <v>2742</v>
      </c>
      <c r="I108" s="257" t="s">
        <v>2704</v>
      </c>
      <c r="J108" s="257">
        <v>50</v>
      </c>
      <c r="K108" s="269"/>
    </row>
    <row r="109" spans="2:11" s="1" customFormat="1" ht="15" customHeight="1">
      <c r="B109" s="280"/>
      <c r="C109" s="257" t="s">
        <v>2710</v>
      </c>
      <c r="D109" s="257"/>
      <c r="E109" s="257"/>
      <c r="F109" s="278" t="s">
        <v>2702</v>
      </c>
      <c r="G109" s="257"/>
      <c r="H109" s="257" t="s">
        <v>2742</v>
      </c>
      <c r="I109" s="257" t="s">
        <v>2712</v>
      </c>
      <c r="J109" s="257"/>
      <c r="K109" s="269"/>
    </row>
    <row r="110" spans="2:11" s="1" customFormat="1" ht="15" customHeight="1">
      <c r="B110" s="280"/>
      <c r="C110" s="257" t="s">
        <v>2721</v>
      </c>
      <c r="D110" s="257"/>
      <c r="E110" s="257"/>
      <c r="F110" s="278" t="s">
        <v>2708</v>
      </c>
      <c r="G110" s="257"/>
      <c r="H110" s="257" t="s">
        <v>2742</v>
      </c>
      <c r="I110" s="257" t="s">
        <v>2704</v>
      </c>
      <c r="J110" s="257">
        <v>50</v>
      </c>
      <c r="K110" s="269"/>
    </row>
    <row r="111" spans="2:11" s="1" customFormat="1" ht="15" customHeight="1">
      <c r="B111" s="280"/>
      <c r="C111" s="257" t="s">
        <v>2729</v>
      </c>
      <c r="D111" s="257"/>
      <c r="E111" s="257"/>
      <c r="F111" s="278" t="s">
        <v>2708</v>
      </c>
      <c r="G111" s="257"/>
      <c r="H111" s="257" t="s">
        <v>2742</v>
      </c>
      <c r="I111" s="257" t="s">
        <v>2704</v>
      </c>
      <c r="J111" s="257">
        <v>50</v>
      </c>
      <c r="K111" s="269"/>
    </row>
    <row r="112" spans="2:11" s="1" customFormat="1" ht="15" customHeight="1">
      <c r="B112" s="280"/>
      <c r="C112" s="257" t="s">
        <v>2727</v>
      </c>
      <c r="D112" s="257"/>
      <c r="E112" s="257"/>
      <c r="F112" s="278" t="s">
        <v>2708</v>
      </c>
      <c r="G112" s="257"/>
      <c r="H112" s="257" t="s">
        <v>2742</v>
      </c>
      <c r="I112" s="257" t="s">
        <v>2704</v>
      </c>
      <c r="J112" s="257">
        <v>50</v>
      </c>
      <c r="K112" s="269"/>
    </row>
    <row r="113" spans="2:11" s="1" customFormat="1" ht="15" customHeight="1">
      <c r="B113" s="280"/>
      <c r="C113" s="257" t="s">
        <v>53</v>
      </c>
      <c r="D113" s="257"/>
      <c r="E113" s="257"/>
      <c r="F113" s="278" t="s">
        <v>2702</v>
      </c>
      <c r="G113" s="257"/>
      <c r="H113" s="257" t="s">
        <v>2743</v>
      </c>
      <c r="I113" s="257" t="s">
        <v>2704</v>
      </c>
      <c r="J113" s="257">
        <v>20</v>
      </c>
      <c r="K113" s="269"/>
    </row>
    <row r="114" spans="2:11" s="1" customFormat="1" ht="15" customHeight="1">
      <c r="B114" s="280"/>
      <c r="C114" s="257" t="s">
        <v>2744</v>
      </c>
      <c r="D114" s="257"/>
      <c r="E114" s="257"/>
      <c r="F114" s="278" t="s">
        <v>2702</v>
      </c>
      <c r="G114" s="257"/>
      <c r="H114" s="257" t="s">
        <v>2745</v>
      </c>
      <c r="I114" s="257" t="s">
        <v>2704</v>
      </c>
      <c r="J114" s="257">
        <v>120</v>
      </c>
      <c r="K114" s="269"/>
    </row>
    <row r="115" spans="2:11" s="1" customFormat="1" ht="15" customHeight="1">
      <c r="B115" s="280"/>
      <c r="C115" s="257" t="s">
        <v>38</v>
      </c>
      <c r="D115" s="257"/>
      <c r="E115" s="257"/>
      <c r="F115" s="278" t="s">
        <v>2702</v>
      </c>
      <c r="G115" s="257"/>
      <c r="H115" s="257" t="s">
        <v>2746</v>
      </c>
      <c r="I115" s="257" t="s">
        <v>2737</v>
      </c>
      <c r="J115" s="257"/>
      <c r="K115" s="269"/>
    </row>
    <row r="116" spans="2:11" s="1" customFormat="1" ht="15" customHeight="1">
      <c r="B116" s="280"/>
      <c r="C116" s="257" t="s">
        <v>48</v>
      </c>
      <c r="D116" s="257"/>
      <c r="E116" s="257"/>
      <c r="F116" s="278" t="s">
        <v>2702</v>
      </c>
      <c r="G116" s="257"/>
      <c r="H116" s="257" t="s">
        <v>2747</v>
      </c>
      <c r="I116" s="257" t="s">
        <v>2737</v>
      </c>
      <c r="J116" s="257"/>
      <c r="K116" s="269"/>
    </row>
    <row r="117" spans="2:11" s="1" customFormat="1" ht="15" customHeight="1">
      <c r="B117" s="280"/>
      <c r="C117" s="257" t="s">
        <v>57</v>
      </c>
      <c r="D117" s="257"/>
      <c r="E117" s="257"/>
      <c r="F117" s="278" t="s">
        <v>2702</v>
      </c>
      <c r="G117" s="257"/>
      <c r="H117" s="257" t="s">
        <v>2748</v>
      </c>
      <c r="I117" s="257" t="s">
        <v>2749</v>
      </c>
      <c r="J117" s="257"/>
      <c r="K117" s="269"/>
    </row>
    <row r="118" spans="2:11" s="1" customFormat="1" ht="15" customHeight="1">
      <c r="B118" s="283"/>
      <c r="C118" s="289"/>
      <c r="D118" s="289"/>
      <c r="E118" s="289"/>
      <c r="F118" s="289"/>
      <c r="G118" s="289"/>
      <c r="H118" s="289"/>
      <c r="I118" s="289"/>
      <c r="J118" s="289"/>
      <c r="K118" s="285"/>
    </row>
    <row r="119" spans="2:11" s="1" customFormat="1" ht="18.75" customHeight="1">
      <c r="B119" s="290"/>
      <c r="C119" s="291"/>
      <c r="D119" s="291"/>
      <c r="E119" s="291"/>
      <c r="F119" s="292"/>
      <c r="G119" s="291"/>
      <c r="H119" s="291"/>
      <c r="I119" s="291"/>
      <c r="J119" s="291"/>
      <c r="K119" s="290"/>
    </row>
    <row r="120" spans="2:11" s="1" customFormat="1" ht="18.75" customHeight="1">
      <c r="B120" s="264"/>
      <c r="C120" s="264"/>
      <c r="D120" s="264"/>
      <c r="E120" s="264"/>
      <c r="F120" s="264"/>
      <c r="G120" s="264"/>
      <c r="H120" s="264"/>
      <c r="I120" s="264"/>
      <c r="J120" s="264"/>
      <c r="K120" s="264"/>
    </row>
    <row r="121" spans="2:11" s="1" customFormat="1" ht="7.5" customHeight="1">
      <c r="B121" s="293"/>
      <c r="C121" s="294"/>
      <c r="D121" s="294"/>
      <c r="E121" s="294"/>
      <c r="F121" s="294"/>
      <c r="G121" s="294"/>
      <c r="H121" s="294"/>
      <c r="I121" s="294"/>
      <c r="J121" s="294"/>
      <c r="K121" s="295"/>
    </row>
    <row r="122" spans="2:11" s="1" customFormat="1" ht="45" customHeight="1">
      <c r="B122" s="296"/>
      <c r="C122" s="377" t="s">
        <v>2750</v>
      </c>
      <c r="D122" s="377"/>
      <c r="E122" s="377"/>
      <c r="F122" s="377"/>
      <c r="G122" s="377"/>
      <c r="H122" s="377"/>
      <c r="I122" s="377"/>
      <c r="J122" s="377"/>
      <c r="K122" s="297"/>
    </row>
    <row r="123" spans="2:11" s="1" customFormat="1" ht="17.25" customHeight="1">
      <c r="B123" s="298"/>
      <c r="C123" s="270" t="s">
        <v>2696</v>
      </c>
      <c r="D123" s="270"/>
      <c r="E123" s="270"/>
      <c r="F123" s="270" t="s">
        <v>2697</v>
      </c>
      <c r="G123" s="271"/>
      <c r="H123" s="270" t="s">
        <v>54</v>
      </c>
      <c r="I123" s="270" t="s">
        <v>57</v>
      </c>
      <c r="J123" s="270" t="s">
        <v>2698</v>
      </c>
      <c r="K123" s="299"/>
    </row>
    <row r="124" spans="2:11" s="1" customFormat="1" ht="17.25" customHeight="1">
      <c r="B124" s="298"/>
      <c r="C124" s="272" t="s">
        <v>2699</v>
      </c>
      <c r="D124" s="272"/>
      <c r="E124" s="272"/>
      <c r="F124" s="273" t="s">
        <v>2700</v>
      </c>
      <c r="G124" s="274"/>
      <c r="H124" s="272"/>
      <c r="I124" s="272"/>
      <c r="J124" s="272" t="s">
        <v>2701</v>
      </c>
      <c r="K124" s="299"/>
    </row>
    <row r="125" spans="2:11" s="1" customFormat="1" ht="5.25" customHeight="1">
      <c r="B125" s="300"/>
      <c r="C125" s="275"/>
      <c r="D125" s="275"/>
      <c r="E125" s="275"/>
      <c r="F125" s="275"/>
      <c r="G125" s="301"/>
      <c r="H125" s="275"/>
      <c r="I125" s="275"/>
      <c r="J125" s="275"/>
      <c r="K125" s="302"/>
    </row>
    <row r="126" spans="2:11" s="1" customFormat="1" ht="15" customHeight="1">
      <c r="B126" s="300"/>
      <c r="C126" s="257" t="s">
        <v>2705</v>
      </c>
      <c r="D126" s="277"/>
      <c r="E126" s="277"/>
      <c r="F126" s="278" t="s">
        <v>2702</v>
      </c>
      <c r="G126" s="257"/>
      <c r="H126" s="257" t="s">
        <v>2742</v>
      </c>
      <c r="I126" s="257" t="s">
        <v>2704</v>
      </c>
      <c r="J126" s="257">
        <v>120</v>
      </c>
      <c r="K126" s="303"/>
    </row>
    <row r="127" spans="2:11" s="1" customFormat="1" ht="15" customHeight="1">
      <c r="B127" s="300"/>
      <c r="C127" s="257" t="s">
        <v>2751</v>
      </c>
      <c r="D127" s="257"/>
      <c r="E127" s="257"/>
      <c r="F127" s="278" t="s">
        <v>2702</v>
      </c>
      <c r="G127" s="257"/>
      <c r="H127" s="257" t="s">
        <v>2752</v>
      </c>
      <c r="I127" s="257" t="s">
        <v>2704</v>
      </c>
      <c r="J127" s="257" t="s">
        <v>2753</v>
      </c>
      <c r="K127" s="303"/>
    </row>
    <row r="128" spans="2:11" s="1" customFormat="1" ht="15" customHeight="1">
      <c r="B128" s="300"/>
      <c r="C128" s="257" t="s">
        <v>2650</v>
      </c>
      <c r="D128" s="257"/>
      <c r="E128" s="257"/>
      <c r="F128" s="278" t="s">
        <v>2702</v>
      </c>
      <c r="G128" s="257"/>
      <c r="H128" s="257" t="s">
        <v>2754</v>
      </c>
      <c r="I128" s="257" t="s">
        <v>2704</v>
      </c>
      <c r="J128" s="257" t="s">
        <v>2753</v>
      </c>
      <c r="K128" s="303"/>
    </row>
    <row r="129" spans="2:11" s="1" customFormat="1" ht="15" customHeight="1">
      <c r="B129" s="300"/>
      <c r="C129" s="257" t="s">
        <v>2713</v>
      </c>
      <c r="D129" s="257"/>
      <c r="E129" s="257"/>
      <c r="F129" s="278" t="s">
        <v>2708</v>
      </c>
      <c r="G129" s="257"/>
      <c r="H129" s="257" t="s">
        <v>2714</v>
      </c>
      <c r="I129" s="257" t="s">
        <v>2704</v>
      </c>
      <c r="J129" s="257">
        <v>15</v>
      </c>
      <c r="K129" s="303"/>
    </row>
    <row r="130" spans="2:11" s="1" customFormat="1" ht="15" customHeight="1">
      <c r="B130" s="300"/>
      <c r="C130" s="281" t="s">
        <v>2715</v>
      </c>
      <c r="D130" s="281"/>
      <c r="E130" s="281"/>
      <c r="F130" s="282" t="s">
        <v>2708</v>
      </c>
      <c r="G130" s="281"/>
      <c r="H130" s="281" t="s">
        <v>2716</v>
      </c>
      <c r="I130" s="281" t="s">
        <v>2704</v>
      </c>
      <c r="J130" s="281">
        <v>15</v>
      </c>
      <c r="K130" s="303"/>
    </row>
    <row r="131" spans="2:11" s="1" customFormat="1" ht="15" customHeight="1">
      <c r="B131" s="300"/>
      <c r="C131" s="281" t="s">
        <v>2717</v>
      </c>
      <c r="D131" s="281"/>
      <c r="E131" s="281"/>
      <c r="F131" s="282" t="s">
        <v>2708</v>
      </c>
      <c r="G131" s="281"/>
      <c r="H131" s="281" t="s">
        <v>2718</v>
      </c>
      <c r="I131" s="281" t="s">
        <v>2704</v>
      </c>
      <c r="J131" s="281">
        <v>20</v>
      </c>
      <c r="K131" s="303"/>
    </row>
    <row r="132" spans="2:11" s="1" customFormat="1" ht="15" customHeight="1">
      <c r="B132" s="300"/>
      <c r="C132" s="281" t="s">
        <v>2719</v>
      </c>
      <c r="D132" s="281"/>
      <c r="E132" s="281"/>
      <c r="F132" s="282" t="s">
        <v>2708</v>
      </c>
      <c r="G132" s="281"/>
      <c r="H132" s="281" t="s">
        <v>2720</v>
      </c>
      <c r="I132" s="281" t="s">
        <v>2704</v>
      </c>
      <c r="J132" s="281">
        <v>20</v>
      </c>
      <c r="K132" s="303"/>
    </row>
    <row r="133" spans="2:11" s="1" customFormat="1" ht="15" customHeight="1">
      <c r="B133" s="300"/>
      <c r="C133" s="257" t="s">
        <v>2707</v>
      </c>
      <c r="D133" s="257"/>
      <c r="E133" s="257"/>
      <c r="F133" s="278" t="s">
        <v>2708</v>
      </c>
      <c r="G133" s="257"/>
      <c r="H133" s="257" t="s">
        <v>2742</v>
      </c>
      <c r="I133" s="257" t="s">
        <v>2704</v>
      </c>
      <c r="J133" s="257">
        <v>50</v>
      </c>
      <c r="K133" s="303"/>
    </row>
    <row r="134" spans="2:11" s="1" customFormat="1" ht="15" customHeight="1">
      <c r="B134" s="300"/>
      <c r="C134" s="257" t="s">
        <v>2721</v>
      </c>
      <c r="D134" s="257"/>
      <c r="E134" s="257"/>
      <c r="F134" s="278" t="s">
        <v>2708</v>
      </c>
      <c r="G134" s="257"/>
      <c r="H134" s="257" t="s">
        <v>2742</v>
      </c>
      <c r="I134" s="257" t="s">
        <v>2704</v>
      </c>
      <c r="J134" s="257">
        <v>50</v>
      </c>
      <c r="K134" s="303"/>
    </row>
    <row r="135" spans="2:11" s="1" customFormat="1" ht="15" customHeight="1">
      <c r="B135" s="300"/>
      <c r="C135" s="257" t="s">
        <v>2727</v>
      </c>
      <c r="D135" s="257"/>
      <c r="E135" s="257"/>
      <c r="F135" s="278" t="s">
        <v>2708</v>
      </c>
      <c r="G135" s="257"/>
      <c r="H135" s="257" t="s">
        <v>2742</v>
      </c>
      <c r="I135" s="257" t="s">
        <v>2704</v>
      </c>
      <c r="J135" s="257">
        <v>50</v>
      </c>
      <c r="K135" s="303"/>
    </row>
    <row r="136" spans="2:11" s="1" customFormat="1" ht="15" customHeight="1">
      <c r="B136" s="300"/>
      <c r="C136" s="257" t="s">
        <v>2729</v>
      </c>
      <c r="D136" s="257"/>
      <c r="E136" s="257"/>
      <c r="F136" s="278" t="s">
        <v>2708</v>
      </c>
      <c r="G136" s="257"/>
      <c r="H136" s="257" t="s">
        <v>2742</v>
      </c>
      <c r="I136" s="257" t="s">
        <v>2704</v>
      </c>
      <c r="J136" s="257">
        <v>50</v>
      </c>
      <c r="K136" s="303"/>
    </row>
    <row r="137" spans="2:11" s="1" customFormat="1" ht="15" customHeight="1">
      <c r="B137" s="300"/>
      <c r="C137" s="257" t="s">
        <v>2730</v>
      </c>
      <c r="D137" s="257"/>
      <c r="E137" s="257"/>
      <c r="F137" s="278" t="s">
        <v>2708</v>
      </c>
      <c r="G137" s="257"/>
      <c r="H137" s="257" t="s">
        <v>2755</v>
      </c>
      <c r="I137" s="257" t="s">
        <v>2704</v>
      </c>
      <c r="J137" s="257">
        <v>255</v>
      </c>
      <c r="K137" s="303"/>
    </row>
    <row r="138" spans="2:11" s="1" customFormat="1" ht="15" customHeight="1">
      <c r="B138" s="300"/>
      <c r="C138" s="257" t="s">
        <v>2732</v>
      </c>
      <c r="D138" s="257"/>
      <c r="E138" s="257"/>
      <c r="F138" s="278" t="s">
        <v>2702</v>
      </c>
      <c r="G138" s="257"/>
      <c r="H138" s="257" t="s">
        <v>2756</v>
      </c>
      <c r="I138" s="257" t="s">
        <v>2734</v>
      </c>
      <c r="J138" s="257"/>
      <c r="K138" s="303"/>
    </row>
    <row r="139" spans="2:11" s="1" customFormat="1" ht="15" customHeight="1">
      <c r="B139" s="300"/>
      <c r="C139" s="257" t="s">
        <v>2735</v>
      </c>
      <c r="D139" s="257"/>
      <c r="E139" s="257"/>
      <c r="F139" s="278" t="s">
        <v>2702</v>
      </c>
      <c r="G139" s="257"/>
      <c r="H139" s="257" t="s">
        <v>2757</v>
      </c>
      <c r="I139" s="257" t="s">
        <v>2737</v>
      </c>
      <c r="J139" s="257"/>
      <c r="K139" s="303"/>
    </row>
    <row r="140" spans="2:11" s="1" customFormat="1" ht="15" customHeight="1">
      <c r="B140" s="300"/>
      <c r="C140" s="257" t="s">
        <v>2738</v>
      </c>
      <c r="D140" s="257"/>
      <c r="E140" s="257"/>
      <c r="F140" s="278" t="s">
        <v>2702</v>
      </c>
      <c r="G140" s="257"/>
      <c r="H140" s="257" t="s">
        <v>2738</v>
      </c>
      <c r="I140" s="257" t="s">
        <v>2737</v>
      </c>
      <c r="J140" s="257"/>
      <c r="K140" s="303"/>
    </row>
    <row r="141" spans="2:11" s="1" customFormat="1" ht="15" customHeight="1">
      <c r="B141" s="300"/>
      <c r="C141" s="257" t="s">
        <v>38</v>
      </c>
      <c r="D141" s="257"/>
      <c r="E141" s="257"/>
      <c r="F141" s="278" t="s">
        <v>2702</v>
      </c>
      <c r="G141" s="257"/>
      <c r="H141" s="257" t="s">
        <v>2758</v>
      </c>
      <c r="I141" s="257" t="s">
        <v>2737</v>
      </c>
      <c r="J141" s="257"/>
      <c r="K141" s="303"/>
    </row>
    <row r="142" spans="2:11" s="1" customFormat="1" ht="15" customHeight="1">
      <c r="B142" s="300"/>
      <c r="C142" s="257" t="s">
        <v>2759</v>
      </c>
      <c r="D142" s="257"/>
      <c r="E142" s="257"/>
      <c r="F142" s="278" t="s">
        <v>2702</v>
      </c>
      <c r="G142" s="257"/>
      <c r="H142" s="257" t="s">
        <v>2760</v>
      </c>
      <c r="I142" s="257" t="s">
        <v>2737</v>
      </c>
      <c r="J142" s="257"/>
      <c r="K142" s="303"/>
    </row>
    <row r="143" spans="2:11" s="1" customFormat="1" ht="15" customHeight="1">
      <c r="B143" s="304"/>
      <c r="C143" s="305"/>
      <c r="D143" s="305"/>
      <c r="E143" s="305"/>
      <c r="F143" s="305"/>
      <c r="G143" s="305"/>
      <c r="H143" s="305"/>
      <c r="I143" s="305"/>
      <c r="J143" s="305"/>
      <c r="K143" s="306"/>
    </row>
    <row r="144" spans="2:11" s="1" customFormat="1" ht="18.75" customHeight="1">
      <c r="B144" s="291"/>
      <c r="C144" s="291"/>
      <c r="D144" s="291"/>
      <c r="E144" s="291"/>
      <c r="F144" s="292"/>
      <c r="G144" s="291"/>
      <c r="H144" s="291"/>
      <c r="I144" s="291"/>
      <c r="J144" s="291"/>
      <c r="K144" s="291"/>
    </row>
    <row r="145" spans="2:11" s="1" customFormat="1" ht="18.75" customHeight="1">
      <c r="B145" s="264"/>
      <c r="C145" s="264"/>
      <c r="D145" s="264"/>
      <c r="E145" s="264"/>
      <c r="F145" s="264"/>
      <c r="G145" s="264"/>
      <c r="H145" s="264"/>
      <c r="I145" s="264"/>
      <c r="J145" s="264"/>
      <c r="K145" s="264"/>
    </row>
    <row r="146" spans="2:11" s="1" customFormat="1" ht="7.5" customHeight="1">
      <c r="B146" s="265"/>
      <c r="C146" s="266"/>
      <c r="D146" s="266"/>
      <c r="E146" s="266"/>
      <c r="F146" s="266"/>
      <c r="G146" s="266"/>
      <c r="H146" s="266"/>
      <c r="I146" s="266"/>
      <c r="J146" s="266"/>
      <c r="K146" s="267"/>
    </row>
    <row r="147" spans="2:11" s="1" customFormat="1" ht="45" customHeight="1">
      <c r="B147" s="268"/>
      <c r="C147" s="376" t="s">
        <v>2761</v>
      </c>
      <c r="D147" s="376"/>
      <c r="E147" s="376"/>
      <c r="F147" s="376"/>
      <c r="G147" s="376"/>
      <c r="H147" s="376"/>
      <c r="I147" s="376"/>
      <c r="J147" s="376"/>
      <c r="K147" s="269"/>
    </row>
    <row r="148" spans="2:11" s="1" customFormat="1" ht="17.25" customHeight="1">
      <c r="B148" s="268"/>
      <c r="C148" s="270" t="s">
        <v>2696</v>
      </c>
      <c r="D148" s="270"/>
      <c r="E148" s="270"/>
      <c r="F148" s="270" t="s">
        <v>2697</v>
      </c>
      <c r="G148" s="271"/>
      <c r="H148" s="270" t="s">
        <v>54</v>
      </c>
      <c r="I148" s="270" t="s">
        <v>57</v>
      </c>
      <c r="J148" s="270" t="s">
        <v>2698</v>
      </c>
      <c r="K148" s="269"/>
    </row>
    <row r="149" spans="2:11" s="1" customFormat="1" ht="17.25" customHeight="1">
      <c r="B149" s="268"/>
      <c r="C149" s="272" t="s">
        <v>2699</v>
      </c>
      <c r="D149" s="272"/>
      <c r="E149" s="272"/>
      <c r="F149" s="273" t="s">
        <v>2700</v>
      </c>
      <c r="G149" s="274"/>
      <c r="H149" s="272"/>
      <c r="I149" s="272"/>
      <c r="J149" s="272" t="s">
        <v>2701</v>
      </c>
      <c r="K149" s="269"/>
    </row>
    <row r="150" spans="2:11" s="1" customFormat="1" ht="5.25" customHeight="1">
      <c r="B150" s="280"/>
      <c r="C150" s="275"/>
      <c r="D150" s="275"/>
      <c r="E150" s="275"/>
      <c r="F150" s="275"/>
      <c r="G150" s="276"/>
      <c r="H150" s="275"/>
      <c r="I150" s="275"/>
      <c r="J150" s="275"/>
      <c r="K150" s="303"/>
    </row>
    <row r="151" spans="2:11" s="1" customFormat="1" ht="15" customHeight="1">
      <c r="B151" s="280"/>
      <c r="C151" s="307" t="s">
        <v>2705</v>
      </c>
      <c r="D151" s="257"/>
      <c r="E151" s="257"/>
      <c r="F151" s="308" t="s">
        <v>2702</v>
      </c>
      <c r="G151" s="257"/>
      <c r="H151" s="307" t="s">
        <v>2742</v>
      </c>
      <c r="I151" s="307" t="s">
        <v>2704</v>
      </c>
      <c r="J151" s="307">
        <v>120</v>
      </c>
      <c r="K151" s="303"/>
    </row>
    <row r="152" spans="2:11" s="1" customFormat="1" ht="15" customHeight="1">
      <c r="B152" s="280"/>
      <c r="C152" s="307" t="s">
        <v>2751</v>
      </c>
      <c r="D152" s="257"/>
      <c r="E152" s="257"/>
      <c r="F152" s="308" t="s">
        <v>2702</v>
      </c>
      <c r="G152" s="257"/>
      <c r="H152" s="307" t="s">
        <v>2762</v>
      </c>
      <c r="I152" s="307" t="s">
        <v>2704</v>
      </c>
      <c r="J152" s="307" t="s">
        <v>2753</v>
      </c>
      <c r="K152" s="303"/>
    </row>
    <row r="153" spans="2:11" s="1" customFormat="1" ht="15" customHeight="1">
      <c r="B153" s="280"/>
      <c r="C153" s="307" t="s">
        <v>2650</v>
      </c>
      <c r="D153" s="257"/>
      <c r="E153" s="257"/>
      <c r="F153" s="308" t="s">
        <v>2702</v>
      </c>
      <c r="G153" s="257"/>
      <c r="H153" s="307" t="s">
        <v>2763</v>
      </c>
      <c r="I153" s="307" t="s">
        <v>2704</v>
      </c>
      <c r="J153" s="307" t="s">
        <v>2753</v>
      </c>
      <c r="K153" s="303"/>
    </row>
    <row r="154" spans="2:11" s="1" customFormat="1" ht="15" customHeight="1">
      <c r="B154" s="280"/>
      <c r="C154" s="307" t="s">
        <v>2707</v>
      </c>
      <c r="D154" s="257"/>
      <c r="E154" s="257"/>
      <c r="F154" s="308" t="s">
        <v>2708</v>
      </c>
      <c r="G154" s="257"/>
      <c r="H154" s="307" t="s">
        <v>2742</v>
      </c>
      <c r="I154" s="307" t="s">
        <v>2704</v>
      </c>
      <c r="J154" s="307">
        <v>50</v>
      </c>
      <c r="K154" s="303"/>
    </row>
    <row r="155" spans="2:11" s="1" customFormat="1" ht="15" customHeight="1">
      <c r="B155" s="280"/>
      <c r="C155" s="307" t="s">
        <v>2710</v>
      </c>
      <c r="D155" s="257"/>
      <c r="E155" s="257"/>
      <c r="F155" s="308" t="s">
        <v>2702</v>
      </c>
      <c r="G155" s="257"/>
      <c r="H155" s="307" t="s">
        <v>2742</v>
      </c>
      <c r="I155" s="307" t="s">
        <v>2712</v>
      </c>
      <c r="J155" s="307"/>
      <c r="K155" s="303"/>
    </row>
    <row r="156" spans="2:11" s="1" customFormat="1" ht="15" customHeight="1">
      <c r="B156" s="280"/>
      <c r="C156" s="307" t="s">
        <v>2721</v>
      </c>
      <c r="D156" s="257"/>
      <c r="E156" s="257"/>
      <c r="F156" s="308" t="s">
        <v>2708</v>
      </c>
      <c r="G156" s="257"/>
      <c r="H156" s="307" t="s">
        <v>2742</v>
      </c>
      <c r="I156" s="307" t="s">
        <v>2704</v>
      </c>
      <c r="J156" s="307">
        <v>50</v>
      </c>
      <c r="K156" s="303"/>
    </row>
    <row r="157" spans="2:11" s="1" customFormat="1" ht="15" customHeight="1">
      <c r="B157" s="280"/>
      <c r="C157" s="307" t="s">
        <v>2729</v>
      </c>
      <c r="D157" s="257"/>
      <c r="E157" s="257"/>
      <c r="F157" s="308" t="s">
        <v>2708</v>
      </c>
      <c r="G157" s="257"/>
      <c r="H157" s="307" t="s">
        <v>2742</v>
      </c>
      <c r="I157" s="307" t="s">
        <v>2704</v>
      </c>
      <c r="J157" s="307">
        <v>50</v>
      </c>
      <c r="K157" s="303"/>
    </row>
    <row r="158" spans="2:11" s="1" customFormat="1" ht="15" customHeight="1">
      <c r="B158" s="280"/>
      <c r="C158" s="307" t="s">
        <v>2727</v>
      </c>
      <c r="D158" s="257"/>
      <c r="E158" s="257"/>
      <c r="F158" s="308" t="s">
        <v>2708</v>
      </c>
      <c r="G158" s="257"/>
      <c r="H158" s="307" t="s">
        <v>2742</v>
      </c>
      <c r="I158" s="307" t="s">
        <v>2704</v>
      </c>
      <c r="J158" s="307">
        <v>50</v>
      </c>
      <c r="K158" s="303"/>
    </row>
    <row r="159" spans="2:11" s="1" customFormat="1" ht="15" customHeight="1">
      <c r="B159" s="280"/>
      <c r="C159" s="307" t="s">
        <v>115</v>
      </c>
      <c r="D159" s="257"/>
      <c r="E159" s="257"/>
      <c r="F159" s="308" t="s">
        <v>2702</v>
      </c>
      <c r="G159" s="257"/>
      <c r="H159" s="307" t="s">
        <v>2764</v>
      </c>
      <c r="I159" s="307" t="s">
        <v>2704</v>
      </c>
      <c r="J159" s="307" t="s">
        <v>2765</v>
      </c>
      <c r="K159" s="303"/>
    </row>
    <row r="160" spans="2:11" s="1" customFormat="1" ht="15" customHeight="1">
      <c r="B160" s="280"/>
      <c r="C160" s="307" t="s">
        <v>2766</v>
      </c>
      <c r="D160" s="257"/>
      <c r="E160" s="257"/>
      <c r="F160" s="308" t="s">
        <v>2702</v>
      </c>
      <c r="G160" s="257"/>
      <c r="H160" s="307" t="s">
        <v>2767</v>
      </c>
      <c r="I160" s="307" t="s">
        <v>2737</v>
      </c>
      <c r="J160" s="307"/>
      <c r="K160" s="303"/>
    </row>
    <row r="161" spans="2:11" s="1" customFormat="1" ht="15" customHeight="1">
      <c r="B161" s="309"/>
      <c r="C161" s="289"/>
      <c r="D161" s="289"/>
      <c r="E161" s="289"/>
      <c r="F161" s="289"/>
      <c r="G161" s="289"/>
      <c r="H161" s="289"/>
      <c r="I161" s="289"/>
      <c r="J161" s="289"/>
      <c r="K161" s="310"/>
    </row>
    <row r="162" spans="2:11" s="1" customFormat="1" ht="18.75" customHeight="1">
      <c r="B162" s="291"/>
      <c r="C162" s="301"/>
      <c r="D162" s="301"/>
      <c r="E162" s="301"/>
      <c r="F162" s="311"/>
      <c r="G162" s="301"/>
      <c r="H162" s="301"/>
      <c r="I162" s="301"/>
      <c r="J162" s="301"/>
      <c r="K162" s="291"/>
    </row>
    <row r="163" spans="2:11" s="1" customFormat="1" ht="18.75" customHeight="1">
      <c r="B163" s="264"/>
      <c r="C163" s="264"/>
      <c r="D163" s="264"/>
      <c r="E163" s="264"/>
      <c r="F163" s="264"/>
      <c r="G163" s="264"/>
      <c r="H163" s="264"/>
      <c r="I163" s="264"/>
      <c r="J163" s="264"/>
      <c r="K163" s="264"/>
    </row>
    <row r="164" spans="2:11" s="1" customFormat="1" ht="7.5" customHeight="1">
      <c r="B164" s="246"/>
      <c r="C164" s="247"/>
      <c r="D164" s="247"/>
      <c r="E164" s="247"/>
      <c r="F164" s="247"/>
      <c r="G164" s="247"/>
      <c r="H164" s="247"/>
      <c r="I164" s="247"/>
      <c r="J164" s="247"/>
      <c r="K164" s="248"/>
    </row>
    <row r="165" spans="2:11" s="1" customFormat="1" ht="45" customHeight="1">
      <c r="B165" s="249"/>
      <c r="C165" s="377" t="s">
        <v>2768</v>
      </c>
      <c r="D165" s="377"/>
      <c r="E165" s="377"/>
      <c r="F165" s="377"/>
      <c r="G165" s="377"/>
      <c r="H165" s="377"/>
      <c r="I165" s="377"/>
      <c r="J165" s="377"/>
      <c r="K165" s="250"/>
    </row>
    <row r="166" spans="2:11" s="1" customFormat="1" ht="17.25" customHeight="1">
      <c r="B166" s="249"/>
      <c r="C166" s="270" t="s">
        <v>2696</v>
      </c>
      <c r="D166" s="270"/>
      <c r="E166" s="270"/>
      <c r="F166" s="270" t="s">
        <v>2697</v>
      </c>
      <c r="G166" s="312"/>
      <c r="H166" s="313" t="s">
        <v>54</v>
      </c>
      <c r="I166" s="313" t="s">
        <v>57</v>
      </c>
      <c r="J166" s="270" t="s">
        <v>2698</v>
      </c>
      <c r="K166" s="250"/>
    </row>
    <row r="167" spans="2:11" s="1" customFormat="1" ht="17.25" customHeight="1">
      <c r="B167" s="251"/>
      <c r="C167" s="272" t="s">
        <v>2699</v>
      </c>
      <c r="D167" s="272"/>
      <c r="E167" s="272"/>
      <c r="F167" s="273" t="s">
        <v>2700</v>
      </c>
      <c r="G167" s="314"/>
      <c r="H167" s="315"/>
      <c r="I167" s="315"/>
      <c r="J167" s="272" t="s">
        <v>2701</v>
      </c>
      <c r="K167" s="252"/>
    </row>
    <row r="168" spans="2:11" s="1" customFormat="1" ht="5.25" customHeight="1">
      <c r="B168" s="280"/>
      <c r="C168" s="275"/>
      <c r="D168" s="275"/>
      <c r="E168" s="275"/>
      <c r="F168" s="275"/>
      <c r="G168" s="276"/>
      <c r="H168" s="275"/>
      <c r="I168" s="275"/>
      <c r="J168" s="275"/>
      <c r="K168" s="303"/>
    </row>
    <row r="169" spans="2:11" s="1" customFormat="1" ht="15" customHeight="1">
      <c r="B169" s="280"/>
      <c r="C169" s="257" t="s">
        <v>2705</v>
      </c>
      <c r="D169" s="257"/>
      <c r="E169" s="257"/>
      <c r="F169" s="278" t="s">
        <v>2702</v>
      </c>
      <c r="G169" s="257"/>
      <c r="H169" s="257" t="s">
        <v>2742</v>
      </c>
      <c r="I169" s="257" t="s">
        <v>2704</v>
      </c>
      <c r="J169" s="257">
        <v>120</v>
      </c>
      <c r="K169" s="303"/>
    </row>
    <row r="170" spans="2:11" s="1" customFormat="1" ht="15" customHeight="1">
      <c r="B170" s="280"/>
      <c r="C170" s="257" t="s">
        <v>2751</v>
      </c>
      <c r="D170" s="257"/>
      <c r="E170" s="257"/>
      <c r="F170" s="278" t="s">
        <v>2702</v>
      </c>
      <c r="G170" s="257"/>
      <c r="H170" s="257" t="s">
        <v>2752</v>
      </c>
      <c r="I170" s="257" t="s">
        <v>2704</v>
      </c>
      <c r="J170" s="257" t="s">
        <v>2753</v>
      </c>
      <c r="K170" s="303"/>
    </row>
    <row r="171" spans="2:11" s="1" customFormat="1" ht="15" customHeight="1">
      <c r="B171" s="280"/>
      <c r="C171" s="257" t="s">
        <v>2650</v>
      </c>
      <c r="D171" s="257"/>
      <c r="E171" s="257"/>
      <c r="F171" s="278" t="s">
        <v>2702</v>
      </c>
      <c r="G171" s="257"/>
      <c r="H171" s="257" t="s">
        <v>2769</v>
      </c>
      <c r="I171" s="257" t="s">
        <v>2704</v>
      </c>
      <c r="J171" s="257" t="s">
        <v>2753</v>
      </c>
      <c r="K171" s="303"/>
    </row>
    <row r="172" spans="2:11" s="1" customFormat="1" ht="15" customHeight="1">
      <c r="B172" s="280"/>
      <c r="C172" s="257" t="s">
        <v>2707</v>
      </c>
      <c r="D172" s="257"/>
      <c r="E172" s="257"/>
      <c r="F172" s="278" t="s">
        <v>2708</v>
      </c>
      <c r="G172" s="257"/>
      <c r="H172" s="257" t="s">
        <v>2769</v>
      </c>
      <c r="I172" s="257" t="s">
        <v>2704</v>
      </c>
      <c r="J172" s="257">
        <v>50</v>
      </c>
      <c r="K172" s="303"/>
    </row>
    <row r="173" spans="2:11" s="1" customFormat="1" ht="15" customHeight="1">
      <c r="B173" s="280"/>
      <c r="C173" s="257" t="s">
        <v>2710</v>
      </c>
      <c r="D173" s="257"/>
      <c r="E173" s="257"/>
      <c r="F173" s="278" t="s">
        <v>2702</v>
      </c>
      <c r="G173" s="257"/>
      <c r="H173" s="257" t="s">
        <v>2769</v>
      </c>
      <c r="I173" s="257" t="s">
        <v>2712</v>
      </c>
      <c r="J173" s="257"/>
      <c r="K173" s="303"/>
    </row>
    <row r="174" spans="2:11" s="1" customFormat="1" ht="15" customHeight="1">
      <c r="B174" s="280"/>
      <c r="C174" s="257" t="s">
        <v>2721</v>
      </c>
      <c r="D174" s="257"/>
      <c r="E174" s="257"/>
      <c r="F174" s="278" t="s">
        <v>2708</v>
      </c>
      <c r="G174" s="257"/>
      <c r="H174" s="257" t="s">
        <v>2769</v>
      </c>
      <c r="I174" s="257" t="s">
        <v>2704</v>
      </c>
      <c r="J174" s="257">
        <v>50</v>
      </c>
      <c r="K174" s="303"/>
    </row>
    <row r="175" spans="2:11" s="1" customFormat="1" ht="15" customHeight="1">
      <c r="B175" s="280"/>
      <c r="C175" s="257" t="s">
        <v>2729</v>
      </c>
      <c r="D175" s="257"/>
      <c r="E175" s="257"/>
      <c r="F175" s="278" t="s">
        <v>2708</v>
      </c>
      <c r="G175" s="257"/>
      <c r="H175" s="257" t="s">
        <v>2769</v>
      </c>
      <c r="I175" s="257" t="s">
        <v>2704</v>
      </c>
      <c r="J175" s="257">
        <v>50</v>
      </c>
      <c r="K175" s="303"/>
    </row>
    <row r="176" spans="2:11" s="1" customFormat="1" ht="15" customHeight="1">
      <c r="B176" s="280"/>
      <c r="C176" s="257" t="s">
        <v>2727</v>
      </c>
      <c r="D176" s="257"/>
      <c r="E176" s="257"/>
      <c r="F176" s="278" t="s">
        <v>2708</v>
      </c>
      <c r="G176" s="257"/>
      <c r="H176" s="257" t="s">
        <v>2769</v>
      </c>
      <c r="I176" s="257" t="s">
        <v>2704</v>
      </c>
      <c r="J176" s="257">
        <v>50</v>
      </c>
      <c r="K176" s="303"/>
    </row>
    <row r="177" spans="2:11" s="1" customFormat="1" ht="15" customHeight="1">
      <c r="B177" s="280"/>
      <c r="C177" s="257" t="s">
        <v>131</v>
      </c>
      <c r="D177" s="257"/>
      <c r="E177" s="257"/>
      <c r="F177" s="278" t="s">
        <v>2702</v>
      </c>
      <c r="G177" s="257"/>
      <c r="H177" s="257" t="s">
        <v>2770</v>
      </c>
      <c r="I177" s="257" t="s">
        <v>2771</v>
      </c>
      <c r="J177" s="257"/>
      <c r="K177" s="303"/>
    </row>
    <row r="178" spans="2:11" s="1" customFormat="1" ht="15" customHeight="1">
      <c r="B178" s="280"/>
      <c r="C178" s="257" t="s">
        <v>57</v>
      </c>
      <c r="D178" s="257"/>
      <c r="E178" s="257"/>
      <c r="F178" s="278" t="s">
        <v>2702</v>
      </c>
      <c r="G178" s="257"/>
      <c r="H178" s="257" t="s">
        <v>2772</v>
      </c>
      <c r="I178" s="257" t="s">
        <v>2773</v>
      </c>
      <c r="J178" s="257">
        <v>1</v>
      </c>
      <c r="K178" s="303"/>
    </row>
    <row r="179" spans="2:11" s="1" customFormat="1" ht="15" customHeight="1">
      <c r="B179" s="280"/>
      <c r="C179" s="257" t="s">
        <v>53</v>
      </c>
      <c r="D179" s="257"/>
      <c r="E179" s="257"/>
      <c r="F179" s="278" t="s">
        <v>2702</v>
      </c>
      <c r="G179" s="257"/>
      <c r="H179" s="257" t="s">
        <v>2774</v>
      </c>
      <c r="I179" s="257" t="s">
        <v>2704</v>
      </c>
      <c r="J179" s="257">
        <v>20</v>
      </c>
      <c r="K179" s="303"/>
    </row>
    <row r="180" spans="2:11" s="1" customFormat="1" ht="15" customHeight="1">
      <c r="B180" s="280"/>
      <c r="C180" s="257" t="s">
        <v>54</v>
      </c>
      <c r="D180" s="257"/>
      <c r="E180" s="257"/>
      <c r="F180" s="278" t="s">
        <v>2702</v>
      </c>
      <c r="G180" s="257"/>
      <c r="H180" s="257" t="s">
        <v>2775</v>
      </c>
      <c r="I180" s="257" t="s">
        <v>2704</v>
      </c>
      <c r="J180" s="257">
        <v>255</v>
      </c>
      <c r="K180" s="303"/>
    </row>
    <row r="181" spans="2:11" s="1" customFormat="1" ht="15" customHeight="1">
      <c r="B181" s="280"/>
      <c r="C181" s="257" t="s">
        <v>132</v>
      </c>
      <c r="D181" s="257"/>
      <c r="E181" s="257"/>
      <c r="F181" s="278" t="s">
        <v>2702</v>
      </c>
      <c r="G181" s="257"/>
      <c r="H181" s="257" t="s">
        <v>2666</v>
      </c>
      <c r="I181" s="257" t="s">
        <v>2704</v>
      </c>
      <c r="J181" s="257">
        <v>10</v>
      </c>
      <c r="K181" s="303"/>
    </row>
    <row r="182" spans="2:11" s="1" customFormat="1" ht="15" customHeight="1">
      <c r="B182" s="280"/>
      <c r="C182" s="257" t="s">
        <v>133</v>
      </c>
      <c r="D182" s="257"/>
      <c r="E182" s="257"/>
      <c r="F182" s="278" t="s">
        <v>2702</v>
      </c>
      <c r="G182" s="257"/>
      <c r="H182" s="257" t="s">
        <v>2776</v>
      </c>
      <c r="I182" s="257" t="s">
        <v>2737</v>
      </c>
      <c r="J182" s="257"/>
      <c r="K182" s="303"/>
    </row>
    <row r="183" spans="2:11" s="1" customFormat="1" ht="15" customHeight="1">
      <c r="B183" s="280"/>
      <c r="C183" s="257" t="s">
        <v>2777</v>
      </c>
      <c r="D183" s="257"/>
      <c r="E183" s="257"/>
      <c r="F183" s="278" t="s">
        <v>2702</v>
      </c>
      <c r="G183" s="257"/>
      <c r="H183" s="257" t="s">
        <v>2778</v>
      </c>
      <c r="I183" s="257" t="s">
        <v>2737</v>
      </c>
      <c r="J183" s="257"/>
      <c r="K183" s="303"/>
    </row>
    <row r="184" spans="2:11" s="1" customFormat="1" ht="15" customHeight="1">
      <c r="B184" s="280"/>
      <c r="C184" s="257" t="s">
        <v>2766</v>
      </c>
      <c r="D184" s="257"/>
      <c r="E184" s="257"/>
      <c r="F184" s="278" t="s">
        <v>2702</v>
      </c>
      <c r="G184" s="257"/>
      <c r="H184" s="257" t="s">
        <v>2779</v>
      </c>
      <c r="I184" s="257" t="s">
        <v>2737</v>
      </c>
      <c r="J184" s="257"/>
      <c r="K184" s="303"/>
    </row>
    <row r="185" spans="2:11" s="1" customFormat="1" ht="15" customHeight="1">
      <c r="B185" s="280"/>
      <c r="C185" s="257" t="s">
        <v>135</v>
      </c>
      <c r="D185" s="257"/>
      <c r="E185" s="257"/>
      <c r="F185" s="278" t="s">
        <v>2708</v>
      </c>
      <c r="G185" s="257"/>
      <c r="H185" s="257" t="s">
        <v>2780</v>
      </c>
      <c r="I185" s="257" t="s">
        <v>2704</v>
      </c>
      <c r="J185" s="257">
        <v>50</v>
      </c>
      <c r="K185" s="303"/>
    </row>
    <row r="186" spans="2:11" s="1" customFormat="1" ht="15" customHeight="1">
      <c r="B186" s="280"/>
      <c r="C186" s="257" t="s">
        <v>2781</v>
      </c>
      <c r="D186" s="257"/>
      <c r="E186" s="257"/>
      <c r="F186" s="278" t="s">
        <v>2708</v>
      </c>
      <c r="G186" s="257"/>
      <c r="H186" s="257" t="s">
        <v>2782</v>
      </c>
      <c r="I186" s="257" t="s">
        <v>2783</v>
      </c>
      <c r="J186" s="257"/>
      <c r="K186" s="303"/>
    </row>
    <row r="187" spans="2:11" s="1" customFormat="1" ht="15" customHeight="1">
      <c r="B187" s="280"/>
      <c r="C187" s="257" t="s">
        <v>2784</v>
      </c>
      <c r="D187" s="257"/>
      <c r="E187" s="257"/>
      <c r="F187" s="278" t="s">
        <v>2708</v>
      </c>
      <c r="G187" s="257"/>
      <c r="H187" s="257" t="s">
        <v>2785</v>
      </c>
      <c r="I187" s="257" t="s">
        <v>2783</v>
      </c>
      <c r="J187" s="257"/>
      <c r="K187" s="303"/>
    </row>
    <row r="188" spans="2:11" s="1" customFormat="1" ht="15" customHeight="1">
      <c r="B188" s="280"/>
      <c r="C188" s="257" t="s">
        <v>2786</v>
      </c>
      <c r="D188" s="257"/>
      <c r="E188" s="257"/>
      <c r="F188" s="278" t="s">
        <v>2708</v>
      </c>
      <c r="G188" s="257"/>
      <c r="H188" s="257" t="s">
        <v>2787</v>
      </c>
      <c r="I188" s="257" t="s">
        <v>2783</v>
      </c>
      <c r="J188" s="257"/>
      <c r="K188" s="303"/>
    </row>
    <row r="189" spans="2:11" s="1" customFormat="1" ht="15" customHeight="1">
      <c r="B189" s="280"/>
      <c r="C189" s="316" t="s">
        <v>2788</v>
      </c>
      <c r="D189" s="257"/>
      <c r="E189" s="257"/>
      <c r="F189" s="278" t="s">
        <v>2708</v>
      </c>
      <c r="G189" s="257"/>
      <c r="H189" s="257" t="s">
        <v>2789</v>
      </c>
      <c r="I189" s="257" t="s">
        <v>2790</v>
      </c>
      <c r="J189" s="317" t="s">
        <v>2791</v>
      </c>
      <c r="K189" s="303"/>
    </row>
    <row r="190" spans="2:11" s="1" customFormat="1" ht="15" customHeight="1">
      <c r="B190" s="280"/>
      <c r="C190" s="316" t="s">
        <v>42</v>
      </c>
      <c r="D190" s="257"/>
      <c r="E190" s="257"/>
      <c r="F190" s="278" t="s">
        <v>2702</v>
      </c>
      <c r="G190" s="257"/>
      <c r="H190" s="254" t="s">
        <v>2792</v>
      </c>
      <c r="I190" s="257" t="s">
        <v>2793</v>
      </c>
      <c r="J190" s="257"/>
      <c r="K190" s="303"/>
    </row>
    <row r="191" spans="2:11" s="1" customFormat="1" ht="15" customHeight="1">
      <c r="B191" s="280"/>
      <c r="C191" s="316" t="s">
        <v>2794</v>
      </c>
      <c r="D191" s="257"/>
      <c r="E191" s="257"/>
      <c r="F191" s="278" t="s">
        <v>2702</v>
      </c>
      <c r="G191" s="257"/>
      <c r="H191" s="257" t="s">
        <v>2795</v>
      </c>
      <c r="I191" s="257" t="s">
        <v>2737</v>
      </c>
      <c r="J191" s="257"/>
      <c r="K191" s="303"/>
    </row>
    <row r="192" spans="2:11" s="1" customFormat="1" ht="15" customHeight="1">
      <c r="B192" s="280"/>
      <c r="C192" s="316" t="s">
        <v>2796</v>
      </c>
      <c r="D192" s="257"/>
      <c r="E192" s="257"/>
      <c r="F192" s="278" t="s">
        <v>2702</v>
      </c>
      <c r="G192" s="257"/>
      <c r="H192" s="257" t="s">
        <v>2797</v>
      </c>
      <c r="I192" s="257" t="s">
        <v>2737</v>
      </c>
      <c r="J192" s="257"/>
      <c r="K192" s="303"/>
    </row>
    <row r="193" spans="2:11" s="1" customFormat="1" ht="15" customHeight="1">
      <c r="B193" s="280"/>
      <c r="C193" s="316" t="s">
        <v>2798</v>
      </c>
      <c r="D193" s="257"/>
      <c r="E193" s="257"/>
      <c r="F193" s="278" t="s">
        <v>2708</v>
      </c>
      <c r="G193" s="257"/>
      <c r="H193" s="257" t="s">
        <v>2799</v>
      </c>
      <c r="I193" s="257" t="s">
        <v>2737</v>
      </c>
      <c r="J193" s="257"/>
      <c r="K193" s="303"/>
    </row>
    <row r="194" spans="2:11" s="1" customFormat="1" ht="15" customHeight="1">
      <c r="B194" s="309"/>
      <c r="C194" s="318"/>
      <c r="D194" s="289"/>
      <c r="E194" s="289"/>
      <c r="F194" s="289"/>
      <c r="G194" s="289"/>
      <c r="H194" s="289"/>
      <c r="I194" s="289"/>
      <c r="J194" s="289"/>
      <c r="K194" s="310"/>
    </row>
    <row r="195" spans="2:11" s="1" customFormat="1" ht="18.75" customHeight="1">
      <c r="B195" s="291"/>
      <c r="C195" s="301"/>
      <c r="D195" s="301"/>
      <c r="E195" s="301"/>
      <c r="F195" s="311"/>
      <c r="G195" s="301"/>
      <c r="H195" s="301"/>
      <c r="I195" s="301"/>
      <c r="J195" s="301"/>
      <c r="K195" s="291"/>
    </row>
    <row r="196" spans="2:11" s="1" customFormat="1" ht="18.75" customHeight="1">
      <c r="B196" s="291"/>
      <c r="C196" s="301"/>
      <c r="D196" s="301"/>
      <c r="E196" s="301"/>
      <c r="F196" s="311"/>
      <c r="G196" s="301"/>
      <c r="H196" s="301"/>
      <c r="I196" s="301"/>
      <c r="J196" s="301"/>
      <c r="K196" s="291"/>
    </row>
    <row r="197" spans="2:11" s="1" customFormat="1" ht="18.75" customHeight="1">
      <c r="B197" s="264"/>
      <c r="C197" s="264"/>
      <c r="D197" s="264"/>
      <c r="E197" s="264"/>
      <c r="F197" s="264"/>
      <c r="G197" s="264"/>
      <c r="H197" s="264"/>
      <c r="I197" s="264"/>
      <c r="J197" s="264"/>
      <c r="K197" s="264"/>
    </row>
    <row r="198" spans="2:11" s="1" customFormat="1" ht="13.5">
      <c r="B198" s="246"/>
      <c r="C198" s="247"/>
      <c r="D198" s="247"/>
      <c r="E198" s="247"/>
      <c r="F198" s="247"/>
      <c r="G198" s="247"/>
      <c r="H198" s="247"/>
      <c r="I198" s="247"/>
      <c r="J198" s="247"/>
      <c r="K198" s="248"/>
    </row>
    <row r="199" spans="2:11" s="1" customFormat="1" ht="21">
      <c r="B199" s="249"/>
      <c r="C199" s="377" t="s">
        <v>2800</v>
      </c>
      <c r="D199" s="377"/>
      <c r="E199" s="377"/>
      <c r="F199" s="377"/>
      <c r="G199" s="377"/>
      <c r="H199" s="377"/>
      <c r="I199" s="377"/>
      <c r="J199" s="377"/>
      <c r="K199" s="250"/>
    </row>
    <row r="200" spans="2:11" s="1" customFormat="1" ht="25.5" customHeight="1">
      <c r="B200" s="249"/>
      <c r="C200" s="319" t="s">
        <v>2801</v>
      </c>
      <c r="D200" s="319"/>
      <c r="E200" s="319"/>
      <c r="F200" s="319" t="s">
        <v>2802</v>
      </c>
      <c r="G200" s="320"/>
      <c r="H200" s="378" t="s">
        <v>2803</v>
      </c>
      <c r="I200" s="378"/>
      <c r="J200" s="378"/>
      <c r="K200" s="250"/>
    </row>
    <row r="201" spans="2:11" s="1" customFormat="1" ht="5.25" customHeight="1">
      <c r="B201" s="280"/>
      <c r="C201" s="275"/>
      <c r="D201" s="275"/>
      <c r="E201" s="275"/>
      <c r="F201" s="275"/>
      <c r="G201" s="301"/>
      <c r="H201" s="275"/>
      <c r="I201" s="275"/>
      <c r="J201" s="275"/>
      <c r="K201" s="303"/>
    </row>
    <row r="202" spans="2:11" s="1" customFormat="1" ht="15" customHeight="1">
      <c r="B202" s="280"/>
      <c r="C202" s="257" t="s">
        <v>2793</v>
      </c>
      <c r="D202" s="257"/>
      <c r="E202" s="257"/>
      <c r="F202" s="278" t="s">
        <v>43</v>
      </c>
      <c r="G202" s="257"/>
      <c r="H202" s="379" t="s">
        <v>2804</v>
      </c>
      <c r="I202" s="379"/>
      <c r="J202" s="379"/>
      <c r="K202" s="303"/>
    </row>
    <row r="203" spans="2:11" s="1" customFormat="1" ht="15" customHeight="1">
      <c r="B203" s="280"/>
      <c r="C203" s="257"/>
      <c r="D203" s="257"/>
      <c r="E203" s="257"/>
      <c r="F203" s="278" t="s">
        <v>44</v>
      </c>
      <c r="G203" s="257"/>
      <c r="H203" s="379" t="s">
        <v>2805</v>
      </c>
      <c r="I203" s="379"/>
      <c r="J203" s="379"/>
      <c r="K203" s="303"/>
    </row>
    <row r="204" spans="2:11" s="1" customFormat="1" ht="15" customHeight="1">
      <c r="B204" s="280"/>
      <c r="C204" s="257"/>
      <c r="D204" s="257"/>
      <c r="E204" s="257"/>
      <c r="F204" s="278" t="s">
        <v>47</v>
      </c>
      <c r="G204" s="257"/>
      <c r="H204" s="379" t="s">
        <v>2806</v>
      </c>
      <c r="I204" s="379"/>
      <c r="J204" s="379"/>
      <c r="K204" s="303"/>
    </row>
    <row r="205" spans="2:11" s="1" customFormat="1" ht="15" customHeight="1">
      <c r="B205" s="280"/>
      <c r="C205" s="257"/>
      <c r="D205" s="257"/>
      <c r="E205" s="257"/>
      <c r="F205" s="278" t="s">
        <v>45</v>
      </c>
      <c r="G205" s="257"/>
      <c r="H205" s="379" t="s">
        <v>2807</v>
      </c>
      <c r="I205" s="379"/>
      <c r="J205" s="379"/>
      <c r="K205" s="303"/>
    </row>
    <row r="206" spans="2:11" s="1" customFormat="1" ht="15" customHeight="1">
      <c r="B206" s="280"/>
      <c r="C206" s="257"/>
      <c r="D206" s="257"/>
      <c r="E206" s="257"/>
      <c r="F206" s="278" t="s">
        <v>46</v>
      </c>
      <c r="G206" s="257"/>
      <c r="H206" s="379" t="s">
        <v>2808</v>
      </c>
      <c r="I206" s="379"/>
      <c r="J206" s="379"/>
      <c r="K206" s="303"/>
    </row>
    <row r="207" spans="2:11" s="1" customFormat="1" ht="15" customHeight="1">
      <c r="B207" s="280"/>
      <c r="C207" s="257"/>
      <c r="D207" s="257"/>
      <c r="E207" s="257"/>
      <c r="F207" s="278"/>
      <c r="G207" s="257"/>
      <c r="H207" s="257"/>
      <c r="I207" s="257"/>
      <c r="J207" s="257"/>
      <c r="K207" s="303"/>
    </row>
    <row r="208" spans="2:11" s="1" customFormat="1" ht="15" customHeight="1">
      <c r="B208" s="280"/>
      <c r="C208" s="257" t="s">
        <v>2749</v>
      </c>
      <c r="D208" s="257"/>
      <c r="E208" s="257"/>
      <c r="F208" s="278" t="s">
        <v>79</v>
      </c>
      <c r="G208" s="257"/>
      <c r="H208" s="379" t="s">
        <v>2809</v>
      </c>
      <c r="I208" s="379"/>
      <c r="J208" s="379"/>
      <c r="K208" s="303"/>
    </row>
    <row r="209" spans="2:11" s="1" customFormat="1" ht="15" customHeight="1">
      <c r="B209" s="280"/>
      <c r="C209" s="257"/>
      <c r="D209" s="257"/>
      <c r="E209" s="257"/>
      <c r="F209" s="278" t="s">
        <v>2647</v>
      </c>
      <c r="G209" s="257"/>
      <c r="H209" s="379" t="s">
        <v>2648</v>
      </c>
      <c r="I209" s="379"/>
      <c r="J209" s="379"/>
      <c r="K209" s="303"/>
    </row>
    <row r="210" spans="2:11" s="1" customFormat="1" ht="15" customHeight="1">
      <c r="B210" s="280"/>
      <c r="C210" s="257"/>
      <c r="D210" s="257"/>
      <c r="E210" s="257"/>
      <c r="F210" s="278" t="s">
        <v>2645</v>
      </c>
      <c r="G210" s="257"/>
      <c r="H210" s="379" t="s">
        <v>2810</v>
      </c>
      <c r="I210" s="379"/>
      <c r="J210" s="379"/>
      <c r="K210" s="303"/>
    </row>
    <row r="211" spans="2:11" s="1" customFormat="1" ht="15" customHeight="1">
      <c r="B211" s="321"/>
      <c r="C211" s="257"/>
      <c r="D211" s="257"/>
      <c r="E211" s="257"/>
      <c r="F211" s="278" t="s">
        <v>109</v>
      </c>
      <c r="G211" s="316"/>
      <c r="H211" s="380" t="s">
        <v>2649</v>
      </c>
      <c r="I211" s="380"/>
      <c r="J211" s="380"/>
      <c r="K211" s="322"/>
    </row>
    <row r="212" spans="2:11" s="1" customFormat="1" ht="15" customHeight="1">
      <c r="B212" s="321"/>
      <c r="C212" s="257"/>
      <c r="D212" s="257"/>
      <c r="E212" s="257"/>
      <c r="F212" s="278" t="s">
        <v>1259</v>
      </c>
      <c r="G212" s="316"/>
      <c r="H212" s="380" t="s">
        <v>2333</v>
      </c>
      <c r="I212" s="380"/>
      <c r="J212" s="380"/>
      <c r="K212" s="322"/>
    </row>
    <row r="213" spans="2:11" s="1" customFormat="1" ht="15" customHeight="1">
      <c r="B213" s="321"/>
      <c r="C213" s="257"/>
      <c r="D213" s="257"/>
      <c r="E213" s="257"/>
      <c r="F213" s="278"/>
      <c r="G213" s="316"/>
      <c r="H213" s="307"/>
      <c r="I213" s="307"/>
      <c r="J213" s="307"/>
      <c r="K213" s="322"/>
    </row>
    <row r="214" spans="2:11" s="1" customFormat="1" ht="15" customHeight="1">
      <c r="B214" s="321"/>
      <c r="C214" s="257" t="s">
        <v>2773</v>
      </c>
      <c r="D214" s="257"/>
      <c r="E214" s="257"/>
      <c r="F214" s="278">
        <v>1</v>
      </c>
      <c r="G214" s="316"/>
      <c r="H214" s="380" t="s">
        <v>2811</v>
      </c>
      <c r="I214" s="380"/>
      <c r="J214" s="380"/>
      <c r="K214" s="322"/>
    </row>
    <row r="215" spans="2:11" s="1" customFormat="1" ht="15" customHeight="1">
      <c r="B215" s="321"/>
      <c r="C215" s="257"/>
      <c r="D215" s="257"/>
      <c r="E215" s="257"/>
      <c r="F215" s="278">
        <v>2</v>
      </c>
      <c r="G215" s="316"/>
      <c r="H215" s="380" t="s">
        <v>2812</v>
      </c>
      <c r="I215" s="380"/>
      <c r="J215" s="380"/>
      <c r="K215" s="322"/>
    </row>
    <row r="216" spans="2:11" s="1" customFormat="1" ht="15" customHeight="1">
      <c r="B216" s="321"/>
      <c r="C216" s="257"/>
      <c r="D216" s="257"/>
      <c r="E216" s="257"/>
      <c r="F216" s="278">
        <v>3</v>
      </c>
      <c r="G216" s="316"/>
      <c r="H216" s="380" t="s">
        <v>2813</v>
      </c>
      <c r="I216" s="380"/>
      <c r="J216" s="380"/>
      <c r="K216" s="322"/>
    </row>
    <row r="217" spans="2:11" s="1" customFormat="1" ht="15" customHeight="1">
      <c r="B217" s="321"/>
      <c r="C217" s="257"/>
      <c r="D217" s="257"/>
      <c r="E217" s="257"/>
      <c r="F217" s="278">
        <v>4</v>
      </c>
      <c r="G217" s="316"/>
      <c r="H217" s="380" t="s">
        <v>2814</v>
      </c>
      <c r="I217" s="380"/>
      <c r="J217" s="380"/>
      <c r="K217" s="322"/>
    </row>
    <row r="218" spans="2:11" s="1" customFormat="1" ht="12.75" customHeight="1">
      <c r="B218" s="323"/>
      <c r="C218" s="324"/>
      <c r="D218" s="324"/>
      <c r="E218" s="324"/>
      <c r="F218" s="324"/>
      <c r="G218" s="324"/>
      <c r="H218" s="324"/>
      <c r="I218" s="324"/>
      <c r="J218" s="324"/>
      <c r="K218" s="325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23</vt:i4>
      </vt:variant>
    </vt:vector>
  </HeadingPairs>
  <TitlesOfParts>
    <vt:vector size="35" baseType="lpstr">
      <vt:lpstr>Rekapitulace stavby</vt:lpstr>
      <vt:lpstr>SO 01.1a - Stavební část ...</vt:lpstr>
      <vt:lpstr>SO 01.1b - Stavební část ...</vt:lpstr>
      <vt:lpstr>SO 01.1c - Stavební část ...</vt:lpstr>
      <vt:lpstr>SO 01.4a - Elektroinstalace</vt:lpstr>
      <vt:lpstr>SO 01.4b - Elektro-slabop...</vt:lpstr>
      <vt:lpstr>SO 01.4c - Zdravotechnika</vt:lpstr>
      <vt:lpstr>SO 01.4d - Vzduchotechnik...</vt:lpstr>
      <vt:lpstr>SO 01.4e - Vytápění</vt:lpstr>
      <vt:lpstr>SO 01.4f - Měření a regulace</vt:lpstr>
      <vt:lpstr>SO 02 - VRN</vt:lpstr>
      <vt:lpstr>Pokyny pro vyplnění</vt:lpstr>
      <vt:lpstr>'Rekapitulace stavby'!Názvy_tisku</vt:lpstr>
      <vt:lpstr>'SO 01.1a - Stavební část ...'!Názvy_tisku</vt:lpstr>
      <vt:lpstr>'SO 01.1b - Stavební část ...'!Názvy_tisku</vt:lpstr>
      <vt:lpstr>'SO 01.1c - Stavební část ...'!Názvy_tisku</vt:lpstr>
      <vt:lpstr>'SO 01.4a - Elektroinstalace'!Názvy_tisku</vt:lpstr>
      <vt:lpstr>'SO 01.4b - Elektro-slabop...'!Názvy_tisku</vt:lpstr>
      <vt:lpstr>'SO 01.4c - Zdravotechnika'!Názvy_tisku</vt:lpstr>
      <vt:lpstr>'SO 01.4d - Vzduchotechnik...'!Názvy_tisku</vt:lpstr>
      <vt:lpstr>'SO 01.4e - Vytápění'!Názvy_tisku</vt:lpstr>
      <vt:lpstr>'SO 01.4f - Měření a regulace'!Názvy_tisku</vt:lpstr>
      <vt:lpstr>'SO 02 - VRN'!Názvy_tisku</vt:lpstr>
      <vt:lpstr>'Pokyny pro vyplnění'!Oblast_tisku</vt:lpstr>
      <vt:lpstr>'Rekapitulace stavby'!Oblast_tisku</vt:lpstr>
      <vt:lpstr>'SO 01.1a - Stavební část ...'!Oblast_tisku</vt:lpstr>
      <vt:lpstr>'SO 01.1b - Stavební část ...'!Oblast_tisku</vt:lpstr>
      <vt:lpstr>'SO 01.1c - Stavební část ...'!Oblast_tisku</vt:lpstr>
      <vt:lpstr>'SO 01.4a - Elektroinstalace'!Oblast_tisku</vt:lpstr>
      <vt:lpstr>'SO 01.4b - Elektro-slabop...'!Oblast_tisku</vt:lpstr>
      <vt:lpstr>'SO 01.4c - Zdravotechnika'!Oblast_tisku</vt:lpstr>
      <vt:lpstr>'SO 01.4d - Vzduchotechnik...'!Oblast_tisku</vt:lpstr>
      <vt:lpstr>'SO 01.4e - Vytápění'!Oblast_tisku</vt:lpstr>
      <vt:lpstr>'SO 01.4f - Měření a regulace'!Oblast_tisku</vt:lpstr>
      <vt:lpstr>'SO 02 - VRN'!Oblast_tisku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DESKTOP-C1VL16D\Josef Jílek</dc:creator>
  <cp:lastModifiedBy>Hejl Jaromír</cp:lastModifiedBy>
  <dcterms:created xsi:type="dcterms:W3CDTF">2022-10-07T08:35:05Z</dcterms:created>
  <dcterms:modified xsi:type="dcterms:W3CDTF">2022-11-07T10:41:16Z</dcterms:modified>
</cp:coreProperties>
</file>