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defaultThemeVersion="166925"/>
  <bookViews>
    <workbookView xWindow="0" yWindow="0" windowWidth="28800" windowHeight="12225" activeTab="0"/>
  </bookViews>
  <sheets>
    <sheet name="Rekapitulace stavby" sheetId="1" r:id="rId1"/>
  </sheets>
  <externalReferences>
    <externalReference r:id="rId4"/>
  </externalReferences>
  <definedNames>
    <definedName name="_xlnm.Print_Area" localSheetId="0">'Rekapitulace stavby'!$D$4:$AO$76,'Rekapitulace stavby'!$C$82:$AQ$113</definedName>
    <definedName name="_xlnm.Print_Titles" localSheetId="0">'Rekapitulace stavby'!$92:$92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<sst xmlns="http://schemas.openxmlformats.org/spreadsheetml/2006/main" count="297" uniqueCount="137">
  <si>
    <t>Export Komplet</t>
  </si>
  <si>
    <t/>
  </si>
  <si>
    <t>2.0</t>
  </si>
  <si>
    <t>False</t>
  </si>
  <si>
    <t>{b41a6c85-9211-4900-8e37-46c7f9b5d92d}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</si>
  <si>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</si>
  <si>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</si>
  <si>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</si>
  <si>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</si>
  <si>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</si>
  <si>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</si>
  <si>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</si>
  <si>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</si>
  <si>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AtelierBrno0011</t>
  </si>
  <si>
    <t>Stavba:</t>
  </si>
  <si>
    <t>Revize-Modernizace a rekonstrukce budov B a C Univerzity Hradec Králové, nám.Svobody, budova C</t>
  </si>
  <si>
    <t>KSO:</t>
  </si>
  <si>
    <t>CC-CZ:</t>
  </si>
  <si>
    <t>Místo:</t>
  </si>
  <si>
    <t xml:space="preserve"> </t>
  </si>
  <si>
    <t>Datum:</t>
  </si>
  <si>
    <t>1. 4. 2019</t>
  </si>
  <si>
    <t>Zadavatel:</t>
  </si>
  <si>
    <t>IČ:</t>
  </si>
  <si>
    <t>Univerzita Hradec Králové, Rokitanského 62, Hradec</t>
  </si>
  <si>
    <t>DIČ:</t>
  </si>
  <si>
    <t>Zhotovitel:</t>
  </si>
  <si>
    <t>Projektant:</t>
  </si>
  <si>
    <t>25517562</t>
  </si>
  <si>
    <t>Architekti Hrůša a spol., Atelier Brno, s.r.o.</t>
  </si>
  <si>
    <t>True</t>
  </si>
  <si>
    <t>Zpracovatel:</t>
  </si>
  <si>
    <t>63472066</t>
  </si>
  <si>
    <t>CKN Invest spol. s r.o., Kounicova 22/24, Brno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</si>
  <si>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</si>
  <si>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</si>
  <si>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</si>
  <si>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</si>
  <si>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</si>
  <si>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</si>
  <si>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</si>
  <si>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</si>
  <si>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</si>
  <si>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</si>
  <si>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</si>
  <si>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</si>
  <si>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</si>
  <si>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</si>
  <si>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</si>
  <si>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</si>
  <si>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</si>
  <si>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</si>
  <si>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</si>
  <si>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</si>
  <si>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</si>
  <si>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</si>
  <si>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</si>
  <si>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</si>
  <si>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</si>
  <si>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</si>
  <si>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</si>
  <si>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</si>
  <si>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</si>
  <si>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</si>
  <si>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</si>
  <si>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</si>
  <si>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</si>
  <si>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</si>
  <si>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</si>
  <si>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</si>
  <si>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</si>
  <si>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</si>
  <si>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</si>
  <si>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</si>
  <si>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</si>
  <si>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</si>
  <si>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</si>
  <si>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</si>
  <si>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</si>
  <si>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</si>
  <si>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Investiční náklady</t>
  </si>
  <si>
    <t>STA</t>
  </si>
  <si>
    <t>1</t>
  </si>
  <si>
    <t>{296b8a44-f68b-4193-86b5-2e420f3f4671}</t>
  </si>
  <si>
    <t>2</t>
  </si>
  <si>
    <t>/</t>
  </si>
  <si>
    <t>01</t>
  </si>
  <si>
    <t>Stavební část - investiční</t>
  </si>
  <si>
    <t>Soupis</t>
  </si>
  <si>
    <t>{1910c5b7-ca3b-49eb-82e6-f6da78f92fdb}</t>
  </si>
  <si>
    <t>03</t>
  </si>
  <si>
    <t>Sanace vlhkosti</t>
  </si>
  <si>
    <t>{35b36b39-6a3f-4ee7-ba55-110ce56be5a4}</t>
  </si>
  <si>
    <t>05</t>
  </si>
  <si>
    <t>Prostorová akustika</t>
  </si>
  <si>
    <t>{d4f6b9ca-3487-4359-9581-003ccecb1711}</t>
  </si>
  <si>
    <t>06</t>
  </si>
  <si>
    <t>Přípojka vodovodu</t>
  </si>
  <si>
    <t>{4ab0309c-b531-419d-90a7-786748999d3e}</t>
  </si>
  <si>
    <t>08</t>
  </si>
  <si>
    <t>ZTI</t>
  </si>
  <si>
    <t>{0ed3e62f-4aa4-4d40-9a47-9757b124f167}</t>
  </si>
  <si>
    <t>09</t>
  </si>
  <si>
    <t>Vytápění</t>
  </si>
  <si>
    <t>{8ff8bc20-62b5-4c6e-98d7-389f10da91c3}</t>
  </si>
  <si>
    <t>10</t>
  </si>
  <si>
    <t>Silnoproud</t>
  </si>
  <si>
    <t>{eebb6705-5ab8-4e55-b099-6ab3d0403be4}</t>
  </si>
  <si>
    <t>11</t>
  </si>
  <si>
    <t>Slaboproud</t>
  </si>
  <si>
    <t>{c61d215a-33ef-4886-bd64-a4550e739c49}</t>
  </si>
  <si>
    <t>12</t>
  </si>
  <si>
    <t>MaR</t>
  </si>
  <si>
    <t>{2cef77bb-33f0-4bbf-ba1e-71468e199d8e}</t>
  </si>
  <si>
    <t>13</t>
  </si>
  <si>
    <t>VZT</t>
  </si>
  <si>
    <t>{873ca067-1ed0-4549-a1c2-2288b7377c76}</t>
  </si>
  <si>
    <t>14</t>
  </si>
  <si>
    <t>AV technika</t>
  </si>
  <si>
    <t>{27be128c-006f-4bb9-a776-55e3d100f040}</t>
  </si>
  <si>
    <t>Sanace krovu - investiční</t>
  </si>
  <si>
    <t>{67febc40-e0e6-44d2-8dc9-e39614425a5e}</t>
  </si>
  <si>
    <t>002</t>
  </si>
  <si>
    <t>Neinvestiční náklady</t>
  </si>
  <si>
    <t>{9c88300c-ff9c-49ad-93db-8ea0f5e6ab6d}</t>
  </si>
  <si>
    <t>02</t>
  </si>
  <si>
    <t>Stavební část - neinvestiční</t>
  </si>
  <si>
    <t>{723ad172-1782-4593-988f-5318f09fbd69}</t>
  </si>
  <si>
    <t>04</t>
  </si>
  <si>
    <t>Sanace krovu - neinvestiční</t>
  </si>
  <si>
    <t>{650ab4b1-5cf7-4002-8698-cc9426a4ba65}</t>
  </si>
  <si>
    <t>07</t>
  </si>
  <si>
    <t>Přípojka kanalizace-oprava stávajícího stavu</t>
  </si>
  <si>
    <t>{5c284c8b-503f-4452-8111-ec7384d4522d}</t>
  </si>
  <si>
    <t>003</t>
  </si>
  <si>
    <t>VRN+ON</t>
  </si>
  <si>
    <t>{ab8d1cd5-8d5f-4cb4-be96-9dc41a3f2db1}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</si>
</sst>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26">
    <font>
      <sz val="8"/>
      <name val="Arial CE"/>
      <family val="2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lhara1\Documents\Akce\Rekonstrukce%20301%20a%20331\PD\DPS%20C%20R1\ROZPO&#268;ET%20+%20TECH.%20PODM\1_2_UHK-Modernizace%20budovy%20C_R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Stavební část - inve..."/>
      <sheetName val="03 - Sanace vlhkosti"/>
      <sheetName val="05 - Prostorová akustika"/>
      <sheetName val="06 - Přípojka vodovodu"/>
      <sheetName val="08 - ZTI"/>
      <sheetName val="09 - Vytápění"/>
      <sheetName val="10 - Silnoproud"/>
      <sheetName val="11 - Slaboproud"/>
      <sheetName val="12 - MaR"/>
      <sheetName val="13 - VZT"/>
      <sheetName val="14 - AV technika"/>
      <sheetName val="15 - Sanace krovu - inves..."/>
      <sheetName val="02 - Stavební část - nein..."/>
      <sheetName val="04 - Sanace krovu - neinv..."/>
      <sheetName val="07 - Přípojka kanalizace-..."/>
      <sheetName val="003 - VRN+ON"/>
    </sheetNames>
    <sheetDataSet>
      <sheetData sheetId="0"/>
      <sheetData sheetId="1">
        <row r="35">
          <cell r="F35">
            <v>93915460.2</v>
          </cell>
          <cell r="J35">
            <v>19722246.64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68">
          <cell r="P168">
            <v>90477.58522800001</v>
          </cell>
        </row>
      </sheetData>
      <sheetData sheetId="2">
        <row r="35">
          <cell r="F35">
            <v>8466544.63</v>
          </cell>
          <cell r="J35">
            <v>1777974.37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3">
        <row r="35">
          <cell r="F35">
            <v>6789405.84</v>
          </cell>
          <cell r="J35">
            <v>1425775.23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4">
        <row r="35">
          <cell r="F35">
            <v>183365.35</v>
          </cell>
          <cell r="J35">
            <v>38506.72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5">
        <row r="35">
          <cell r="F35">
            <v>5738472.39</v>
          </cell>
          <cell r="J35">
            <v>1205079.2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6">
        <row r="35">
          <cell r="F35">
            <v>8498769</v>
          </cell>
          <cell r="J35">
            <v>1784741.49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7">
        <row r="35">
          <cell r="F35">
            <v>16363262</v>
          </cell>
          <cell r="J35">
            <v>3436285.02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8">
        <row r="35">
          <cell r="F35">
            <v>10731825</v>
          </cell>
          <cell r="J35">
            <v>2253683.25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9">
        <row r="35">
          <cell r="F35">
            <v>1797184.5</v>
          </cell>
          <cell r="J35">
            <v>377408.75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10">
        <row r="35">
          <cell r="F35">
            <v>6307732</v>
          </cell>
          <cell r="J35">
            <v>1324623.72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11">
        <row r="35">
          <cell r="F35">
            <v>3869107</v>
          </cell>
          <cell r="J35">
            <v>812512.47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12">
        <row r="35">
          <cell r="F35">
            <v>309236.52</v>
          </cell>
          <cell r="J35">
            <v>64939.67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13">
        <row r="35">
          <cell r="F35">
            <v>3965055.86</v>
          </cell>
          <cell r="J35">
            <v>832661.73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34">
          <cell r="P134">
            <v>1566.3936840000001</v>
          </cell>
        </row>
      </sheetData>
      <sheetData sheetId="14">
        <row r="35">
          <cell r="F35">
            <v>805507.36</v>
          </cell>
          <cell r="J35">
            <v>169156.55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15">
        <row r="35">
          <cell r="F35">
            <v>109894.63</v>
          </cell>
          <cell r="J35">
            <v>23077.87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2">
          <cell r="P122">
            <v>0</v>
          </cell>
        </row>
      </sheetData>
      <sheetData sheetId="16">
        <row r="33">
          <cell r="F33">
            <v>3986000</v>
          </cell>
          <cell r="J33">
            <v>837060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19">
          <cell r="P1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AA51-8744-41B3-8F17-64E55FC884B9}">
  <sheetPr>
    <pageSetUpPr fitToPage="1"/>
  </sheetPr>
  <dimension ref="A1:CM114"/>
  <sheetViews>
    <sheetView showGridLines="0" tabSelected="1" workbookViewId="0" topLeftCell="A1">
      <selection activeCell="AK35" sqref="AK35:AO35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</cols>
  <sheetData>
    <row r="1" spans="1:74" ht="12">
      <c r="A1" s="1" t="s">
        <v>0</v>
      </c>
      <c r="AZ1" s="1" t="s">
        <v>1</v>
      </c>
      <c r="BA1" s="1" t="s">
        <v>2</v>
      </c>
      <c r="BB1" s="1" t="s">
        <v>1</v>
      </c>
      <c r="BT1" s="1" t="s">
        <v>3</v>
      </c>
      <c r="BU1" s="1" t="s">
        <v>3</v>
      </c>
      <c r="BV1" s="1" t="s">
        <v>4</v>
      </c>
    </row>
    <row r="2" spans="44:72" ht="36.95" customHeight="1">
      <c r="AR2" s="2" t="s">
        <v>5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6</v>
      </c>
      <c r="BT2" s="4" t="s">
        <v>7</v>
      </c>
    </row>
    <row r="3" spans="2:72" ht="6.9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6</v>
      </c>
      <c r="BT3" s="4" t="s">
        <v>8</v>
      </c>
    </row>
    <row r="4" spans="2:71" ht="24.95" customHeight="1">
      <c r="B4" s="7"/>
      <c r="D4" s="8" t="s">
        <v>9</v>
      </c>
      <c r="AR4" s="7"/>
      <c r="AS4" s="9" t="s">
        <v>10</v>
      </c>
      <c r="BS4" s="4" t="s">
        <v>11</v>
      </c>
    </row>
    <row r="5" spans="2:71" ht="12" customHeight="1">
      <c r="B5" s="7"/>
      <c r="D5" s="10" t="s">
        <v>12</v>
      </c>
      <c r="K5" s="11" t="s">
        <v>13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R5" s="7"/>
      <c r="BS5" s="4" t="s">
        <v>6</v>
      </c>
    </row>
    <row r="6" spans="2:71" ht="36.95" customHeight="1">
      <c r="B6" s="7"/>
      <c r="D6" s="12" t="s">
        <v>14</v>
      </c>
      <c r="K6" s="13" t="s">
        <v>15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R6" s="7"/>
      <c r="BS6" s="4" t="s">
        <v>6</v>
      </c>
    </row>
    <row r="7" spans="2:71" ht="12" customHeight="1">
      <c r="B7" s="7"/>
      <c r="D7" s="14" t="s">
        <v>16</v>
      </c>
      <c r="K7" s="15" t="s">
        <v>1</v>
      </c>
      <c r="AK7" s="14" t="s">
        <v>17</v>
      </c>
      <c r="AN7" s="15" t="s">
        <v>1</v>
      </c>
      <c r="AR7" s="7"/>
      <c r="BS7" s="4" t="s">
        <v>6</v>
      </c>
    </row>
    <row r="8" spans="2:71" ht="12" customHeight="1">
      <c r="B8" s="7"/>
      <c r="D8" s="14" t="s">
        <v>18</v>
      </c>
      <c r="K8" s="15" t="s">
        <v>19</v>
      </c>
      <c r="AK8" s="14" t="s">
        <v>20</v>
      </c>
      <c r="AN8" s="15" t="s">
        <v>21</v>
      </c>
      <c r="AR8" s="7"/>
      <c r="BS8" s="4" t="s">
        <v>6</v>
      </c>
    </row>
    <row r="9" spans="2:71" ht="14.45" customHeight="1">
      <c r="B9" s="7"/>
      <c r="AR9" s="7"/>
      <c r="BS9" s="4" t="s">
        <v>6</v>
      </c>
    </row>
    <row r="10" spans="2:71" ht="12" customHeight="1">
      <c r="B10" s="7"/>
      <c r="D10" s="14" t="s">
        <v>22</v>
      </c>
      <c r="AK10" s="14" t="s">
        <v>23</v>
      </c>
      <c r="AN10" s="15" t="s">
        <v>1</v>
      </c>
      <c r="AR10" s="7"/>
      <c r="BS10" s="4" t="s">
        <v>6</v>
      </c>
    </row>
    <row r="11" spans="2:71" ht="18.4" customHeight="1">
      <c r="B11" s="7"/>
      <c r="E11" s="15" t="s">
        <v>24</v>
      </c>
      <c r="AK11" s="14" t="s">
        <v>25</v>
      </c>
      <c r="AN11" s="15" t="s">
        <v>1</v>
      </c>
      <c r="AR11" s="7"/>
      <c r="BS11" s="4" t="s">
        <v>6</v>
      </c>
    </row>
    <row r="12" spans="2:71" ht="6.95" customHeight="1">
      <c r="B12" s="7"/>
      <c r="AR12" s="7"/>
      <c r="BS12" s="4" t="s">
        <v>6</v>
      </c>
    </row>
    <row r="13" spans="2:71" ht="12" customHeight="1">
      <c r="B13" s="7"/>
      <c r="D13" s="14" t="s">
        <v>26</v>
      </c>
      <c r="AK13" s="14" t="s">
        <v>23</v>
      </c>
      <c r="AN13" s="15" t="s">
        <v>1</v>
      </c>
      <c r="AR13" s="7"/>
      <c r="BS13" s="4" t="s">
        <v>6</v>
      </c>
    </row>
    <row r="14" spans="2:71" ht="12.75">
      <c r="B14" s="7"/>
      <c r="E14" s="15" t="s">
        <v>19</v>
      </c>
      <c r="AK14" s="14" t="s">
        <v>25</v>
      </c>
      <c r="AN14" s="15" t="s">
        <v>1</v>
      </c>
      <c r="AR14" s="7"/>
      <c r="BS14" s="4" t="s">
        <v>6</v>
      </c>
    </row>
    <row r="15" spans="2:71" ht="6.95" customHeight="1">
      <c r="B15" s="7"/>
      <c r="AR15" s="7"/>
      <c r="BS15" s="4" t="s">
        <v>3</v>
      </c>
    </row>
    <row r="16" spans="2:71" ht="12" customHeight="1">
      <c r="B16" s="7"/>
      <c r="D16" s="14" t="s">
        <v>27</v>
      </c>
      <c r="AK16" s="14" t="s">
        <v>23</v>
      </c>
      <c r="AN16" s="15" t="s">
        <v>28</v>
      </c>
      <c r="AR16" s="7"/>
      <c r="BS16" s="4" t="s">
        <v>3</v>
      </c>
    </row>
    <row r="17" spans="2:71" ht="18.4" customHeight="1">
      <c r="B17" s="7"/>
      <c r="E17" s="15" t="s">
        <v>29</v>
      </c>
      <c r="AK17" s="14" t="s">
        <v>25</v>
      </c>
      <c r="AN17" s="15" t="s">
        <v>1</v>
      </c>
      <c r="AR17" s="7"/>
      <c r="BS17" s="4" t="s">
        <v>30</v>
      </c>
    </row>
    <row r="18" spans="2:71" ht="6.95" customHeight="1">
      <c r="B18" s="7"/>
      <c r="AR18" s="7"/>
      <c r="BS18" s="4" t="s">
        <v>6</v>
      </c>
    </row>
    <row r="19" spans="2:71" ht="12" customHeight="1">
      <c r="B19" s="7"/>
      <c r="D19" s="14" t="s">
        <v>31</v>
      </c>
      <c r="AK19" s="14" t="s">
        <v>23</v>
      </c>
      <c r="AN19" s="15" t="s">
        <v>32</v>
      </c>
      <c r="AR19" s="7"/>
      <c r="BS19" s="4" t="s">
        <v>6</v>
      </c>
    </row>
    <row r="20" spans="2:71" ht="18.4" customHeight="1">
      <c r="B20" s="7"/>
      <c r="E20" s="15" t="s">
        <v>33</v>
      </c>
      <c r="AK20" s="14" t="s">
        <v>25</v>
      </c>
      <c r="AN20" s="15" t="s">
        <v>1</v>
      </c>
      <c r="AR20" s="7"/>
      <c r="BS20" s="4" t="s">
        <v>3</v>
      </c>
    </row>
    <row r="21" spans="2:44" ht="6.95" customHeight="1">
      <c r="B21" s="7"/>
      <c r="AR21" s="7"/>
    </row>
    <row r="22" spans="2:44" ht="12" customHeight="1">
      <c r="B22" s="7"/>
      <c r="D22" s="14" t="s">
        <v>34</v>
      </c>
      <c r="AR22" s="7"/>
    </row>
    <row r="23" spans="2:44" ht="14.45" customHeight="1">
      <c r="B23" s="7"/>
      <c r="E23" s="16" t="s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R23" s="7"/>
    </row>
    <row r="24" spans="2:44" ht="6.95" customHeight="1">
      <c r="B24" s="7"/>
      <c r="AR24" s="7"/>
    </row>
    <row r="25" spans="2:44" ht="6.95" customHeight="1">
      <c r="B25" s="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7"/>
    </row>
    <row r="26" spans="1:57" s="24" customFormat="1" ht="25.9" customHeight="1">
      <c r="A26" s="18"/>
      <c r="B26" s="19"/>
      <c r="C26" s="18"/>
      <c r="D26" s="20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">
        <f>ROUND(AG94,2)</f>
        <v>171836822.28</v>
      </c>
      <c r="AL26" s="23"/>
      <c r="AM26" s="23"/>
      <c r="AN26" s="23"/>
      <c r="AO26" s="23"/>
      <c r="AP26" s="18"/>
      <c r="AQ26" s="18"/>
      <c r="AR26" s="19"/>
      <c r="BE26" s="18"/>
    </row>
    <row r="27" spans="1:57" s="24" customFormat="1" ht="6.9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BE27" s="18"/>
    </row>
    <row r="28" spans="1:57" s="24" customFormat="1" ht="12.75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25" t="s">
        <v>36</v>
      </c>
      <c r="M28" s="25"/>
      <c r="N28" s="25"/>
      <c r="O28" s="25"/>
      <c r="P28" s="25"/>
      <c r="Q28" s="18"/>
      <c r="R28" s="18"/>
      <c r="S28" s="18"/>
      <c r="T28" s="18"/>
      <c r="U28" s="18"/>
      <c r="V28" s="18"/>
      <c r="W28" s="25" t="s">
        <v>37</v>
      </c>
      <c r="X28" s="25"/>
      <c r="Y28" s="25"/>
      <c r="Z28" s="25"/>
      <c r="AA28" s="25"/>
      <c r="AB28" s="25"/>
      <c r="AC28" s="25"/>
      <c r="AD28" s="25"/>
      <c r="AE28" s="25"/>
      <c r="AF28" s="18"/>
      <c r="AG28" s="18"/>
      <c r="AH28" s="18"/>
      <c r="AI28" s="18"/>
      <c r="AJ28" s="18"/>
      <c r="AK28" s="25" t="s">
        <v>38</v>
      </c>
      <c r="AL28" s="25"/>
      <c r="AM28" s="25"/>
      <c r="AN28" s="25"/>
      <c r="AO28" s="25"/>
      <c r="AP28" s="18"/>
      <c r="AQ28" s="18"/>
      <c r="AR28" s="19"/>
      <c r="BE28" s="18"/>
    </row>
    <row r="29" spans="2:44" s="26" customFormat="1" ht="14.45" customHeight="1">
      <c r="B29" s="27"/>
      <c r="D29" s="14" t="s">
        <v>39</v>
      </c>
      <c r="F29" s="14" t="s">
        <v>40</v>
      </c>
      <c r="L29" s="28">
        <v>0.21</v>
      </c>
      <c r="M29" s="29"/>
      <c r="N29" s="29"/>
      <c r="O29" s="29"/>
      <c r="P29" s="29"/>
      <c r="W29" s="30">
        <f>ROUND(AZ94,2)</f>
        <v>171836822.28</v>
      </c>
      <c r="X29" s="29"/>
      <c r="Y29" s="29"/>
      <c r="Z29" s="29"/>
      <c r="AA29" s="29"/>
      <c r="AB29" s="29"/>
      <c r="AC29" s="29"/>
      <c r="AD29" s="29"/>
      <c r="AE29" s="29"/>
      <c r="AK29" s="30">
        <f>ROUND(AV94,2)</f>
        <v>36085732.68</v>
      </c>
      <c r="AL29" s="29"/>
      <c r="AM29" s="29"/>
      <c r="AN29" s="29"/>
      <c r="AO29" s="29"/>
      <c r="AR29" s="27"/>
    </row>
    <row r="30" spans="2:44" s="26" customFormat="1" ht="14.45" customHeight="1">
      <c r="B30" s="27"/>
      <c r="F30" s="14" t="s">
        <v>41</v>
      </c>
      <c r="L30" s="28">
        <v>0.15</v>
      </c>
      <c r="M30" s="29"/>
      <c r="N30" s="29"/>
      <c r="O30" s="29"/>
      <c r="P30" s="29"/>
      <c r="W30" s="30">
        <f>ROUND(BA94,2)</f>
        <v>0</v>
      </c>
      <c r="X30" s="29"/>
      <c r="Y30" s="29"/>
      <c r="Z30" s="29"/>
      <c r="AA30" s="29"/>
      <c r="AB30" s="29"/>
      <c r="AC30" s="29"/>
      <c r="AD30" s="29"/>
      <c r="AE30" s="29"/>
      <c r="AK30" s="30">
        <f>ROUND(AW94,2)</f>
        <v>0</v>
      </c>
      <c r="AL30" s="29"/>
      <c r="AM30" s="29"/>
      <c r="AN30" s="29"/>
      <c r="AO30" s="29"/>
      <c r="AR30" s="27"/>
    </row>
    <row r="31" spans="2:44" s="26" customFormat="1" ht="14.45" customHeight="1" hidden="1">
      <c r="B31" s="27"/>
      <c r="F31" s="14" t="s">
        <v>42</v>
      </c>
      <c r="L31" s="28">
        <v>0.21</v>
      </c>
      <c r="M31" s="29"/>
      <c r="N31" s="29"/>
      <c r="O31" s="29"/>
      <c r="P31" s="29"/>
      <c r="W31" s="30">
        <f>ROUND(BB94,2)</f>
        <v>0</v>
      </c>
      <c r="X31" s="29"/>
      <c r="Y31" s="29"/>
      <c r="Z31" s="29"/>
      <c r="AA31" s="29"/>
      <c r="AB31" s="29"/>
      <c r="AC31" s="29"/>
      <c r="AD31" s="29"/>
      <c r="AE31" s="29"/>
      <c r="AK31" s="30">
        <v>0</v>
      </c>
      <c r="AL31" s="29"/>
      <c r="AM31" s="29"/>
      <c r="AN31" s="29"/>
      <c r="AO31" s="29"/>
      <c r="AR31" s="27"/>
    </row>
    <row r="32" spans="2:44" s="26" customFormat="1" ht="14.45" customHeight="1" hidden="1">
      <c r="B32" s="27"/>
      <c r="F32" s="14" t="s">
        <v>43</v>
      </c>
      <c r="L32" s="28">
        <v>0.15</v>
      </c>
      <c r="M32" s="29"/>
      <c r="N32" s="29"/>
      <c r="O32" s="29"/>
      <c r="P32" s="29"/>
      <c r="W32" s="30">
        <f>ROUND(BC94,2)</f>
        <v>0</v>
      </c>
      <c r="X32" s="29"/>
      <c r="Y32" s="29"/>
      <c r="Z32" s="29"/>
      <c r="AA32" s="29"/>
      <c r="AB32" s="29"/>
      <c r="AC32" s="29"/>
      <c r="AD32" s="29"/>
      <c r="AE32" s="29"/>
      <c r="AK32" s="30">
        <v>0</v>
      </c>
      <c r="AL32" s="29"/>
      <c r="AM32" s="29"/>
      <c r="AN32" s="29"/>
      <c r="AO32" s="29"/>
      <c r="AR32" s="27"/>
    </row>
    <row r="33" spans="2:44" s="26" customFormat="1" ht="14.45" customHeight="1" hidden="1">
      <c r="B33" s="27"/>
      <c r="F33" s="14" t="s">
        <v>44</v>
      </c>
      <c r="L33" s="28">
        <v>0</v>
      </c>
      <c r="M33" s="29"/>
      <c r="N33" s="29"/>
      <c r="O33" s="29"/>
      <c r="P33" s="29"/>
      <c r="W33" s="30">
        <f>ROUND(BD94,2)</f>
        <v>0</v>
      </c>
      <c r="X33" s="29"/>
      <c r="Y33" s="29"/>
      <c r="Z33" s="29"/>
      <c r="AA33" s="29"/>
      <c r="AB33" s="29"/>
      <c r="AC33" s="29"/>
      <c r="AD33" s="29"/>
      <c r="AE33" s="29"/>
      <c r="AK33" s="30">
        <v>0</v>
      </c>
      <c r="AL33" s="29"/>
      <c r="AM33" s="29"/>
      <c r="AN33" s="29"/>
      <c r="AO33" s="29"/>
      <c r="AR33" s="27"/>
    </row>
    <row r="34" spans="1:57" s="24" customFormat="1" ht="6.95" customHeight="1">
      <c r="A34" s="18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BE34" s="18"/>
    </row>
    <row r="35" spans="1:57" s="24" customFormat="1" ht="25.9" customHeight="1">
      <c r="A35" s="18"/>
      <c r="B35" s="19"/>
      <c r="C35" s="31"/>
      <c r="D35" s="32" t="s">
        <v>45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46</v>
      </c>
      <c r="U35" s="33"/>
      <c r="V35" s="33"/>
      <c r="W35" s="33"/>
      <c r="X35" s="35" t="s">
        <v>47</v>
      </c>
      <c r="Y35" s="36"/>
      <c r="Z35" s="36"/>
      <c r="AA35" s="36"/>
      <c r="AB35" s="36"/>
      <c r="AC35" s="33"/>
      <c r="AD35" s="33"/>
      <c r="AE35" s="33"/>
      <c r="AF35" s="33"/>
      <c r="AG35" s="33"/>
      <c r="AH35" s="33"/>
      <c r="AI35" s="33"/>
      <c r="AJ35" s="33"/>
      <c r="AK35" s="37">
        <f>SUM(AK26:AK33)</f>
        <v>207922554.96</v>
      </c>
      <c r="AL35" s="36"/>
      <c r="AM35" s="36"/>
      <c r="AN35" s="36"/>
      <c r="AO35" s="38"/>
      <c r="AP35" s="31"/>
      <c r="AQ35" s="31"/>
      <c r="AR35" s="19"/>
      <c r="BE35" s="18"/>
    </row>
    <row r="36" spans="1:57" s="24" customFormat="1" ht="6.95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BE36" s="18"/>
    </row>
    <row r="37" spans="1:57" s="24" customFormat="1" ht="14.4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BE37" s="18"/>
    </row>
    <row r="38" spans="2:44" ht="14.45" customHeight="1">
      <c r="B38" s="7"/>
      <c r="AR38" s="7"/>
    </row>
    <row r="39" spans="2:44" ht="14.45" customHeight="1">
      <c r="B39" s="7"/>
      <c r="AR39" s="7"/>
    </row>
    <row r="40" spans="2:44" ht="14.45" customHeight="1">
      <c r="B40" s="7"/>
      <c r="AR40" s="7"/>
    </row>
    <row r="41" spans="2:44" ht="14.45" customHeight="1">
      <c r="B41" s="7"/>
      <c r="AR41" s="7"/>
    </row>
    <row r="42" spans="2:44" ht="14.45" customHeight="1">
      <c r="B42" s="7"/>
      <c r="AR42" s="7"/>
    </row>
    <row r="43" spans="2:44" ht="14.45" customHeight="1">
      <c r="B43" s="7"/>
      <c r="AR43" s="7"/>
    </row>
    <row r="44" spans="2:44" ht="14.45" customHeight="1">
      <c r="B44" s="7"/>
      <c r="AR44" s="7"/>
    </row>
    <row r="45" spans="2:44" ht="14.45" customHeight="1">
      <c r="B45" s="7"/>
      <c r="AR45" s="7"/>
    </row>
    <row r="46" spans="2:44" ht="14.45" customHeight="1">
      <c r="B46" s="7"/>
      <c r="AR46" s="7"/>
    </row>
    <row r="47" spans="2:44" ht="14.45" customHeight="1">
      <c r="B47" s="7"/>
      <c r="AR47" s="7"/>
    </row>
    <row r="48" spans="2:44" ht="14.45" customHeight="1">
      <c r="B48" s="7"/>
      <c r="AR48" s="7"/>
    </row>
    <row r="49" spans="2:44" s="24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7"/>
      <c r="AR50" s="7"/>
    </row>
    <row r="51" spans="2:44" ht="12">
      <c r="B51" s="7"/>
      <c r="AR51" s="7"/>
    </row>
    <row r="52" spans="2:44" ht="12">
      <c r="B52" s="7"/>
      <c r="AR52" s="7"/>
    </row>
    <row r="53" spans="2:44" ht="12">
      <c r="B53" s="7"/>
      <c r="AR53" s="7"/>
    </row>
    <row r="54" spans="2:44" ht="12">
      <c r="B54" s="7"/>
      <c r="AR54" s="7"/>
    </row>
    <row r="55" spans="2:44" ht="12">
      <c r="B55" s="7"/>
      <c r="AR55" s="7"/>
    </row>
    <row r="56" spans="2:44" ht="12">
      <c r="B56" s="7"/>
      <c r="AR56" s="7"/>
    </row>
    <row r="57" spans="2:44" ht="12">
      <c r="B57" s="7"/>
      <c r="AR57" s="7"/>
    </row>
    <row r="58" spans="2:44" ht="12">
      <c r="B58" s="7"/>
      <c r="AR58" s="7"/>
    </row>
    <row r="59" spans="2:44" ht="12">
      <c r="B59" s="7"/>
      <c r="AR59" s="7"/>
    </row>
    <row r="60" spans="1:57" s="24" customFormat="1" ht="12.75">
      <c r="A60" s="18"/>
      <c r="B60" s="19"/>
      <c r="C60" s="18"/>
      <c r="D60" s="42" t="s">
        <v>50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42" t="s">
        <v>51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42" t="s">
        <v>50</v>
      </c>
      <c r="AI60" s="21"/>
      <c r="AJ60" s="21"/>
      <c r="AK60" s="21"/>
      <c r="AL60" s="21"/>
      <c r="AM60" s="42" t="s">
        <v>51</v>
      </c>
      <c r="AN60" s="21"/>
      <c r="AO60" s="21"/>
      <c r="AP60" s="18"/>
      <c r="AQ60" s="18"/>
      <c r="AR60" s="19"/>
      <c r="BE60" s="18"/>
    </row>
    <row r="61" spans="2:44" ht="12">
      <c r="B61" s="7"/>
      <c r="AR61" s="7"/>
    </row>
    <row r="62" spans="2:44" ht="12">
      <c r="B62" s="7"/>
      <c r="AR62" s="7"/>
    </row>
    <row r="63" spans="2:44" ht="12">
      <c r="B63" s="7"/>
      <c r="AR63" s="7"/>
    </row>
    <row r="64" spans="1:57" s="24" customFormat="1" ht="12.75">
      <c r="A64" s="18"/>
      <c r="B64" s="19"/>
      <c r="C64" s="18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18"/>
      <c r="AQ64" s="18"/>
      <c r="AR64" s="19"/>
      <c r="BE64" s="18"/>
    </row>
    <row r="65" spans="2:44" ht="12">
      <c r="B65" s="7"/>
      <c r="AR65" s="7"/>
    </row>
    <row r="66" spans="2:44" ht="12">
      <c r="B66" s="7"/>
      <c r="AR66" s="7"/>
    </row>
    <row r="67" spans="2:44" ht="12">
      <c r="B67" s="7"/>
      <c r="AR67" s="7"/>
    </row>
    <row r="68" spans="2:44" ht="12">
      <c r="B68" s="7"/>
      <c r="AR68" s="7"/>
    </row>
    <row r="69" spans="2:44" ht="12">
      <c r="B69" s="7"/>
      <c r="AR69" s="7"/>
    </row>
    <row r="70" spans="2:44" ht="12">
      <c r="B70" s="7"/>
      <c r="AR70" s="7"/>
    </row>
    <row r="71" spans="2:44" ht="12">
      <c r="B71" s="7"/>
      <c r="AR71" s="7"/>
    </row>
    <row r="72" spans="2:44" ht="12">
      <c r="B72" s="7"/>
      <c r="AR72" s="7"/>
    </row>
    <row r="73" spans="2:44" ht="12">
      <c r="B73" s="7"/>
      <c r="AR73" s="7"/>
    </row>
    <row r="74" spans="2:44" ht="12">
      <c r="B74" s="7"/>
      <c r="AR74" s="7"/>
    </row>
    <row r="75" spans="1:57" s="24" customFormat="1" ht="12.75">
      <c r="A75" s="18"/>
      <c r="B75" s="19"/>
      <c r="C75" s="18"/>
      <c r="D75" s="42" t="s">
        <v>50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42" t="s">
        <v>51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42" t="s">
        <v>50</v>
      </c>
      <c r="AI75" s="21"/>
      <c r="AJ75" s="21"/>
      <c r="AK75" s="21"/>
      <c r="AL75" s="21"/>
      <c r="AM75" s="42" t="s">
        <v>51</v>
      </c>
      <c r="AN75" s="21"/>
      <c r="AO75" s="21"/>
      <c r="AP75" s="18"/>
      <c r="AQ75" s="18"/>
      <c r="AR75" s="19"/>
      <c r="BE75" s="18"/>
    </row>
    <row r="76" spans="1:57" s="24" customFormat="1" ht="12">
      <c r="A76" s="18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9"/>
      <c r="BE76" s="18"/>
    </row>
    <row r="77" spans="1:57" s="24" customFormat="1" ht="6.95" customHeight="1">
      <c r="A77" s="18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19"/>
      <c r="BE77" s="18"/>
    </row>
    <row r="81" spans="1:57" s="24" customFormat="1" ht="6.95" customHeight="1">
      <c r="A81" s="18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19"/>
      <c r="BE81" s="18"/>
    </row>
    <row r="82" spans="1:57" s="24" customFormat="1" ht="24.95" customHeight="1">
      <c r="A82" s="18"/>
      <c r="B82" s="19"/>
      <c r="C82" s="8" t="s">
        <v>54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9"/>
      <c r="BE82" s="18"/>
    </row>
    <row r="83" spans="1:57" s="24" customFormat="1" ht="6.95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9"/>
      <c r="BE83" s="18"/>
    </row>
    <row r="84" spans="2:44" s="48" customFormat="1" ht="12" customHeight="1">
      <c r="B84" s="49"/>
      <c r="C84" s="14" t="s">
        <v>12</v>
      </c>
      <c r="L84" s="48" t="str">
        <f>K5</f>
        <v>AtelierBrno0011</v>
      </c>
      <c r="AR84" s="49"/>
    </row>
    <row r="85" spans="2:44" s="50" customFormat="1" ht="36.95" customHeight="1">
      <c r="B85" s="51"/>
      <c r="C85" s="52" t="s">
        <v>14</v>
      </c>
      <c r="L85" s="53" t="str">
        <f>K6</f>
        <v>Revize-Modernizace a rekonstrukce budov B a C Univerzity Hradec Králové, nám.Svobody, budova C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R85" s="51"/>
    </row>
    <row r="86" spans="1:57" s="24" customFormat="1" ht="6.95" customHeight="1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9"/>
      <c r="BE86" s="18"/>
    </row>
    <row r="87" spans="1:57" s="24" customFormat="1" ht="12" customHeight="1">
      <c r="A87" s="18"/>
      <c r="B87" s="19"/>
      <c r="C87" s="14" t="s">
        <v>18</v>
      </c>
      <c r="D87" s="18"/>
      <c r="E87" s="18"/>
      <c r="F87" s="18"/>
      <c r="G87" s="18"/>
      <c r="H87" s="18"/>
      <c r="I87" s="18"/>
      <c r="J87" s="18"/>
      <c r="K87" s="18"/>
      <c r="L87" s="55" t="str">
        <f>IF(K8="","",K8)</f>
        <v xml:space="preserve"> 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4" t="s">
        <v>20</v>
      </c>
      <c r="AJ87" s="18"/>
      <c r="AK87" s="18"/>
      <c r="AL87" s="18"/>
      <c r="AM87" s="56" t="str">
        <f>IF(AN8="","",AN8)</f>
        <v>1. 4. 2019</v>
      </c>
      <c r="AN87" s="56"/>
      <c r="AO87" s="18"/>
      <c r="AP87" s="18"/>
      <c r="AQ87" s="18"/>
      <c r="AR87" s="19"/>
      <c r="BE87" s="18"/>
    </row>
    <row r="88" spans="1:57" s="24" customFormat="1" ht="6.95" customHeight="1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9"/>
      <c r="BE88" s="18"/>
    </row>
    <row r="89" spans="1:57" s="24" customFormat="1" ht="40.9" customHeight="1">
      <c r="A89" s="18"/>
      <c r="B89" s="19"/>
      <c r="C89" s="14" t="s">
        <v>22</v>
      </c>
      <c r="D89" s="18"/>
      <c r="E89" s="18"/>
      <c r="F89" s="18"/>
      <c r="G89" s="18"/>
      <c r="H89" s="18"/>
      <c r="I89" s="18"/>
      <c r="J89" s="18"/>
      <c r="K89" s="18"/>
      <c r="L89" s="48" t="str">
        <f>IF(E11="","",E11)</f>
        <v>Univerzita Hradec Králové, Rokitanského 62, Hradec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4" t="s">
        <v>27</v>
      </c>
      <c r="AJ89" s="18"/>
      <c r="AK89" s="18"/>
      <c r="AL89" s="18"/>
      <c r="AM89" s="57" t="str">
        <f>IF(E17="","",E17)</f>
        <v>Architekti Hrůša a spol., Atelier Brno, s.r.o.</v>
      </c>
      <c r="AN89" s="58"/>
      <c r="AO89" s="58"/>
      <c r="AP89" s="58"/>
      <c r="AQ89" s="18"/>
      <c r="AR89" s="19"/>
      <c r="AS89" s="59" t="s">
        <v>55</v>
      </c>
      <c r="AT89" s="60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18"/>
    </row>
    <row r="90" spans="1:57" s="24" customFormat="1" ht="40.9" customHeight="1">
      <c r="A90" s="18"/>
      <c r="B90" s="19"/>
      <c r="C90" s="14" t="s">
        <v>26</v>
      </c>
      <c r="D90" s="18"/>
      <c r="E90" s="18"/>
      <c r="F90" s="18"/>
      <c r="G90" s="18"/>
      <c r="H90" s="18"/>
      <c r="I90" s="18"/>
      <c r="J90" s="18"/>
      <c r="K90" s="18"/>
      <c r="L90" s="48" t="str">
        <f>IF(E14="","",E14)</f>
        <v xml:space="preserve"> 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4" t="s">
        <v>31</v>
      </c>
      <c r="AJ90" s="18"/>
      <c r="AK90" s="18"/>
      <c r="AL90" s="18"/>
      <c r="AM90" s="57" t="str">
        <f>IF(E20="","",E20)</f>
        <v>CKN Invest spol. s r.o., Kounicova 22/24, Brno</v>
      </c>
      <c r="AN90" s="58"/>
      <c r="AO90" s="58"/>
      <c r="AP90" s="58"/>
      <c r="AQ90" s="18"/>
      <c r="AR90" s="19"/>
      <c r="AS90" s="63"/>
      <c r="AT90" s="64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18"/>
    </row>
    <row r="91" spans="1:57" s="24" customFormat="1" ht="10.9" customHeight="1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9"/>
      <c r="AS91" s="63"/>
      <c r="AT91" s="64"/>
      <c r="AU91" s="65"/>
      <c r="AV91" s="65"/>
      <c r="AW91" s="65"/>
      <c r="AX91" s="65"/>
      <c r="AY91" s="65"/>
      <c r="AZ91" s="65"/>
      <c r="BA91" s="65"/>
      <c r="BB91" s="65"/>
      <c r="BC91" s="65"/>
      <c r="BD91" s="66"/>
      <c r="BE91" s="18"/>
    </row>
    <row r="92" spans="1:57" s="24" customFormat="1" ht="29.25" customHeight="1">
      <c r="A92" s="18"/>
      <c r="B92" s="19"/>
      <c r="C92" s="67" t="s">
        <v>56</v>
      </c>
      <c r="D92" s="68"/>
      <c r="E92" s="68"/>
      <c r="F92" s="68"/>
      <c r="G92" s="68"/>
      <c r="H92" s="69"/>
      <c r="I92" s="70" t="s">
        <v>57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71" t="s">
        <v>58</v>
      </c>
      <c r="AH92" s="68"/>
      <c r="AI92" s="68"/>
      <c r="AJ92" s="68"/>
      <c r="AK92" s="68"/>
      <c r="AL92" s="68"/>
      <c r="AM92" s="68"/>
      <c r="AN92" s="70" t="s">
        <v>59</v>
      </c>
      <c r="AO92" s="68"/>
      <c r="AP92" s="72"/>
      <c r="AQ92" s="73" t="s">
        <v>60</v>
      </c>
      <c r="AR92" s="19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18"/>
    </row>
    <row r="93" spans="1:57" s="24" customFormat="1" ht="10.9" customHeight="1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9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18"/>
    </row>
    <row r="94" spans="2:90" s="80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4">
        <v>171836822.28</v>
      </c>
      <c r="AH94" s="84"/>
      <c r="AI94" s="84"/>
      <c r="AJ94" s="84"/>
      <c r="AK94" s="84"/>
      <c r="AL94" s="84"/>
      <c r="AM94" s="84"/>
      <c r="AN94" s="85">
        <v>207922554.96</v>
      </c>
      <c r="AO94" s="85"/>
      <c r="AP94" s="85"/>
      <c r="AQ94" s="86" t="s">
        <v>1</v>
      </c>
      <c r="AR94" s="81"/>
      <c r="AS94" s="87">
        <f>ROUND(AS95+AS108+AS112,2)</f>
        <v>0</v>
      </c>
      <c r="AT94" s="88">
        <f aca="true" t="shared" si="0" ref="AT94:AT112">ROUND(SUM(AV94:AW94),2)</f>
        <v>36085732.68</v>
      </c>
      <c r="AU94" s="89">
        <f>ROUND(AU95+AU108+AU112,5)</f>
        <v>92043.97891</v>
      </c>
      <c r="AV94" s="88">
        <f>ROUND(AZ94*L29,2)</f>
        <v>36085732.68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ROUND(AZ95+AZ108+AZ112,2)</f>
        <v>171836822.28</v>
      </c>
      <c r="BA94" s="88">
        <f>ROUND(BA95+BA108+BA112,2)</f>
        <v>0</v>
      </c>
      <c r="BB94" s="88">
        <f>ROUND(BB95+BB108+BB112,2)</f>
        <v>0</v>
      </c>
      <c r="BC94" s="88">
        <f>ROUND(BC95+BC108+BC112,2)</f>
        <v>0</v>
      </c>
      <c r="BD94" s="90">
        <f>ROUND(BD95+BD108+BD112,2)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4</v>
      </c>
      <c r="BX94" s="91" t="s">
        <v>78</v>
      </c>
      <c r="CL94" s="91" t="s">
        <v>1</v>
      </c>
    </row>
    <row r="95" spans="2:91" s="93" customFormat="1" ht="14.45" customHeight="1">
      <c r="B95" s="94"/>
      <c r="C95" s="95"/>
      <c r="D95" s="96" t="s">
        <v>79</v>
      </c>
      <c r="E95" s="96"/>
      <c r="F95" s="96"/>
      <c r="G95" s="96"/>
      <c r="H95" s="96"/>
      <c r="I95" s="97"/>
      <c r="J95" s="96" t="s">
        <v>80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8">
        <v>162970364.43</v>
      </c>
      <c r="AH95" s="99"/>
      <c r="AI95" s="99"/>
      <c r="AJ95" s="99"/>
      <c r="AK95" s="99"/>
      <c r="AL95" s="99"/>
      <c r="AM95" s="99"/>
      <c r="AN95" s="100">
        <v>197194140.96</v>
      </c>
      <c r="AO95" s="99"/>
      <c r="AP95" s="99"/>
      <c r="AQ95" s="101" t="s">
        <v>81</v>
      </c>
      <c r="AR95" s="94"/>
      <c r="AS95" s="102">
        <f>ROUND(SUM(AS96:AS107),2)</f>
        <v>0</v>
      </c>
      <c r="AT95" s="103">
        <f t="shared" si="0"/>
        <v>34223776.53</v>
      </c>
      <c r="AU95" s="104">
        <f>ROUND(SUM(AU96:AU107),5)</f>
        <v>90477.58523</v>
      </c>
      <c r="AV95" s="103">
        <f>ROUND(AZ95*L29,2)</f>
        <v>34223776.53</v>
      </c>
      <c r="AW95" s="103">
        <f>ROUND(BA95*L30,2)</f>
        <v>0</v>
      </c>
      <c r="AX95" s="103">
        <f>ROUND(BB95*L29,2)</f>
        <v>0</v>
      </c>
      <c r="AY95" s="103">
        <f>ROUND(BC95*L30,2)</f>
        <v>0</v>
      </c>
      <c r="AZ95" s="103">
        <f>ROUND(SUM(AZ96:AZ107),2)</f>
        <v>162970364.43</v>
      </c>
      <c r="BA95" s="103">
        <f>ROUND(SUM(BA96:BA107),2)</f>
        <v>0</v>
      </c>
      <c r="BB95" s="103">
        <f>ROUND(SUM(BB96:BB107),2)</f>
        <v>0</v>
      </c>
      <c r="BC95" s="103">
        <f>ROUND(SUM(BC96:BC107),2)</f>
        <v>0</v>
      </c>
      <c r="BD95" s="105">
        <f>ROUND(SUM(BD96:BD107),2)</f>
        <v>0</v>
      </c>
      <c r="BS95" s="106" t="s">
        <v>74</v>
      </c>
      <c r="BT95" s="106" t="s">
        <v>82</v>
      </c>
      <c r="BU95" s="106" t="s">
        <v>76</v>
      </c>
      <c r="BV95" s="106" t="s">
        <v>77</v>
      </c>
      <c r="BW95" s="106" t="s">
        <v>83</v>
      </c>
      <c r="BX95" s="106" t="s">
        <v>4</v>
      </c>
      <c r="CL95" s="106" t="s">
        <v>1</v>
      </c>
      <c r="CM95" s="106" t="s">
        <v>84</v>
      </c>
    </row>
    <row r="96" spans="1:90" s="48" customFormat="1" ht="14.45" customHeight="1">
      <c r="A96" s="107" t="s">
        <v>85</v>
      </c>
      <c r="B96" s="49"/>
      <c r="C96" s="108"/>
      <c r="D96" s="108"/>
      <c r="E96" s="109" t="s">
        <v>86</v>
      </c>
      <c r="F96" s="109"/>
      <c r="G96" s="109"/>
      <c r="H96" s="109"/>
      <c r="I96" s="109"/>
      <c r="J96" s="108"/>
      <c r="K96" s="109" t="s">
        <v>87</v>
      </c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10">
        <v>93915460.2</v>
      </c>
      <c r="AH96" s="111"/>
      <c r="AI96" s="111"/>
      <c r="AJ96" s="111"/>
      <c r="AK96" s="111"/>
      <c r="AL96" s="111"/>
      <c r="AM96" s="111"/>
      <c r="AN96" s="110">
        <v>113637706.84</v>
      </c>
      <c r="AO96" s="111"/>
      <c r="AP96" s="111"/>
      <c r="AQ96" s="112" t="s">
        <v>88</v>
      </c>
      <c r="AR96" s="49"/>
      <c r="AS96" s="113">
        <v>0</v>
      </c>
      <c r="AT96" s="114">
        <f t="shared" si="0"/>
        <v>19722246.64</v>
      </c>
      <c r="AU96" s="115">
        <f>'[1]01 - Stavební část - inve...'!P168</f>
        <v>90477.58522800001</v>
      </c>
      <c r="AV96" s="114">
        <f>'[1]01 - Stavební část - inve...'!J35</f>
        <v>19722246.64</v>
      </c>
      <c r="AW96" s="114">
        <f>'[1]01 - Stavební část - inve...'!J36</f>
        <v>0</v>
      </c>
      <c r="AX96" s="114">
        <f>'[1]01 - Stavební část - inve...'!J37</f>
        <v>0</v>
      </c>
      <c r="AY96" s="114">
        <f>'[1]01 - Stavební část - inve...'!J38</f>
        <v>0</v>
      </c>
      <c r="AZ96" s="114">
        <f>'[1]01 - Stavební část - inve...'!F35</f>
        <v>93915460.2</v>
      </c>
      <c r="BA96" s="114">
        <f>'[1]01 - Stavební část - inve...'!F36</f>
        <v>0</v>
      </c>
      <c r="BB96" s="114">
        <f>'[1]01 - Stavební část - inve...'!F37</f>
        <v>0</v>
      </c>
      <c r="BC96" s="114">
        <f>'[1]01 - Stavební část - inve...'!F38</f>
        <v>0</v>
      </c>
      <c r="BD96" s="116">
        <f>'[1]01 - Stavební část - inve...'!F39</f>
        <v>0</v>
      </c>
      <c r="BT96" s="15" t="s">
        <v>84</v>
      </c>
      <c r="BV96" s="15" t="s">
        <v>77</v>
      </c>
      <c r="BW96" s="15" t="s">
        <v>89</v>
      </c>
      <c r="BX96" s="15" t="s">
        <v>83</v>
      </c>
      <c r="CL96" s="15" t="s">
        <v>1</v>
      </c>
    </row>
    <row r="97" spans="1:90" s="48" customFormat="1" ht="14.45" customHeight="1">
      <c r="A97" s="107" t="s">
        <v>85</v>
      </c>
      <c r="B97" s="49"/>
      <c r="C97" s="108"/>
      <c r="D97" s="108"/>
      <c r="E97" s="109" t="s">
        <v>90</v>
      </c>
      <c r="F97" s="109"/>
      <c r="G97" s="109"/>
      <c r="H97" s="109"/>
      <c r="I97" s="109"/>
      <c r="J97" s="108"/>
      <c r="K97" s="109" t="s">
        <v>91</v>
      </c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10">
        <v>8466544.63</v>
      </c>
      <c r="AH97" s="111"/>
      <c r="AI97" s="111"/>
      <c r="AJ97" s="111"/>
      <c r="AK97" s="111"/>
      <c r="AL97" s="111"/>
      <c r="AM97" s="111"/>
      <c r="AN97" s="110">
        <v>10244519</v>
      </c>
      <c r="AO97" s="111"/>
      <c r="AP97" s="111"/>
      <c r="AQ97" s="112" t="s">
        <v>88</v>
      </c>
      <c r="AR97" s="49"/>
      <c r="AS97" s="113">
        <v>0</v>
      </c>
      <c r="AT97" s="114">
        <f t="shared" si="0"/>
        <v>1777974.37</v>
      </c>
      <c r="AU97" s="115">
        <f>'[1]03 - Sanace vlhkosti'!P122</f>
        <v>0</v>
      </c>
      <c r="AV97" s="114">
        <f>'[1]03 - Sanace vlhkosti'!J35</f>
        <v>1777974.37</v>
      </c>
      <c r="AW97" s="114">
        <f>'[1]03 - Sanace vlhkosti'!J36</f>
        <v>0</v>
      </c>
      <c r="AX97" s="114">
        <f>'[1]03 - Sanace vlhkosti'!J37</f>
        <v>0</v>
      </c>
      <c r="AY97" s="114">
        <f>'[1]03 - Sanace vlhkosti'!J38</f>
        <v>0</v>
      </c>
      <c r="AZ97" s="114">
        <f>'[1]03 - Sanace vlhkosti'!F35</f>
        <v>8466544.63</v>
      </c>
      <c r="BA97" s="114">
        <f>'[1]03 - Sanace vlhkosti'!F36</f>
        <v>0</v>
      </c>
      <c r="BB97" s="114">
        <f>'[1]03 - Sanace vlhkosti'!F37</f>
        <v>0</v>
      </c>
      <c r="BC97" s="114">
        <f>'[1]03 - Sanace vlhkosti'!F38</f>
        <v>0</v>
      </c>
      <c r="BD97" s="116">
        <f>'[1]03 - Sanace vlhkosti'!F39</f>
        <v>0</v>
      </c>
      <c r="BT97" s="15" t="s">
        <v>84</v>
      </c>
      <c r="BV97" s="15" t="s">
        <v>77</v>
      </c>
      <c r="BW97" s="15" t="s">
        <v>92</v>
      </c>
      <c r="BX97" s="15" t="s">
        <v>83</v>
      </c>
      <c r="CL97" s="15" t="s">
        <v>1</v>
      </c>
    </row>
    <row r="98" spans="1:90" s="48" customFormat="1" ht="14.45" customHeight="1">
      <c r="A98" s="107" t="s">
        <v>85</v>
      </c>
      <c r="B98" s="49"/>
      <c r="C98" s="108"/>
      <c r="D98" s="108"/>
      <c r="E98" s="109" t="s">
        <v>93</v>
      </c>
      <c r="F98" s="109"/>
      <c r="G98" s="109"/>
      <c r="H98" s="109"/>
      <c r="I98" s="109"/>
      <c r="J98" s="108"/>
      <c r="K98" s="109" t="s">
        <v>94</v>
      </c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10">
        <v>6789405.84</v>
      </c>
      <c r="AH98" s="111"/>
      <c r="AI98" s="111"/>
      <c r="AJ98" s="111"/>
      <c r="AK98" s="111"/>
      <c r="AL98" s="111"/>
      <c r="AM98" s="111"/>
      <c r="AN98" s="110">
        <v>8215181.07</v>
      </c>
      <c r="AO98" s="111"/>
      <c r="AP98" s="111"/>
      <c r="AQ98" s="112" t="s">
        <v>88</v>
      </c>
      <c r="AR98" s="49"/>
      <c r="AS98" s="113">
        <v>0</v>
      </c>
      <c r="AT98" s="114">
        <f t="shared" si="0"/>
        <v>1425775.23</v>
      </c>
      <c r="AU98" s="115">
        <f>'[1]05 - Prostorová akustika'!P122</f>
        <v>0</v>
      </c>
      <c r="AV98" s="114">
        <f>'[1]05 - Prostorová akustika'!J35</f>
        <v>1425775.23</v>
      </c>
      <c r="AW98" s="114">
        <f>'[1]05 - Prostorová akustika'!J36</f>
        <v>0</v>
      </c>
      <c r="AX98" s="114">
        <f>'[1]05 - Prostorová akustika'!J37</f>
        <v>0</v>
      </c>
      <c r="AY98" s="114">
        <f>'[1]05 - Prostorová akustika'!J38</f>
        <v>0</v>
      </c>
      <c r="AZ98" s="114">
        <f>'[1]05 - Prostorová akustika'!F35</f>
        <v>6789405.84</v>
      </c>
      <c r="BA98" s="114">
        <f>'[1]05 - Prostorová akustika'!F36</f>
        <v>0</v>
      </c>
      <c r="BB98" s="114">
        <f>'[1]05 - Prostorová akustika'!F37</f>
        <v>0</v>
      </c>
      <c r="BC98" s="114">
        <f>'[1]05 - Prostorová akustika'!F38</f>
        <v>0</v>
      </c>
      <c r="BD98" s="116">
        <f>'[1]05 - Prostorová akustika'!F39</f>
        <v>0</v>
      </c>
      <c r="BT98" s="15" t="s">
        <v>84</v>
      </c>
      <c r="BV98" s="15" t="s">
        <v>77</v>
      </c>
      <c r="BW98" s="15" t="s">
        <v>95</v>
      </c>
      <c r="BX98" s="15" t="s">
        <v>83</v>
      </c>
      <c r="CL98" s="15" t="s">
        <v>1</v>
      </c>
    </row>
    <row r="99" spans="1:90" s="48" customFormat="1" ht="14.45" customHeight="1">
      <c r="A99" s="107" t="s">
        <v>85</v>
      </c>
      <c r="B99" s="49"/>
      <c r="C99" s="108"/>
      <c r="D99" s="108"/>
      <c r="E99" s="109" t="s">
        <v>96</v>
      </c>
      <c r="F99" s="109"/>
      <c r="G99" s="109"/>
      <c r="H99" s="109"/>
      <c r="I99" s="109"/>
      <c r="J99" s="108"/>
      <c r="K99" s="109" t="s">
        <v>97</v>
      </c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10">
        <v>183365.35</v>
      </c>
      <c r="AH99" s="111"/>
      <c r="AI99" s="111"/>
      <c r="AJ99" s="111"/>
      <c r="AK99" s="111"/>
      <c r="AL99" s="111"/>
      <c r="AM99" s="111"/>
      <c r="AN99" s="110">
        <v>221872.07</v>
      </c>
      <c r="AO99" s="111"/>
      <c r="AP99" s="111"/>
      <c r="AQ99" s="112" t="s">
        <v>88</v>
      </c>
      <c r="AR99" s="49"/>
      <c r="AS99" s="113">
        <v>0</v>
      </c>
      <c r="AT99" s="114">
        <f t="shared" si="0"/>
        <v>38506.72</v>
      </c>
      <c r="AU99" s="115">
        <f>'[1]06 - Přípojka vodovodu'!P122</f>
        <v>0</v>
      </c>
      <c r="AV99" s="114">
        <f>'[1]06 - Přípojka vodovodu'!J35</f>
        <v>38506.72</v>
      </c>
      <c r="AW99" s="114">
        <f>'[1]06 - Přípojka vodovodu'!J36</f>
        <v>0</v>
      </c>
      <c r="AX99" s="114">
        <f>'[1]06 - Přípojka vodovodu'!J37</f>
        <v>0</v>
      </c>
      <c r="AY99" s="114">
        <f>'[1]06 - Přípojka vodovodu'!J38</f>
        <v>0</v>
      </c>
      <c r="AZ99" s="114">
        <f>'[1]06 - Přípojka vodovodu'!F35</f>
        <v>183365.35</v>
      </c>
      <c r="BA99" s="114">
        <f>'[1]06 - Přípojka vodovodu'!F36</f>
        <v>0</v>
      </c>
      <c r="BB99" s="114">
        <f>'[1]06 - Přípojka vodovodu'!F37</f>
        <v>0</v>
      </c>
      <c r="BC99" s="114">
        <f>'[1]06 - Přípojka vodovodu'!F38</f>
        <v>0</v>
      </c>
      <c r="BD99" s="116">
        <f>'[1]06 - Přípojka vodovodu'!F39</f>
        <v>0</v>
      </c>
      <c r="BT99" s="15" t="s">
        <v>84</v>
      </c>
      <c r="BV99" s="15" t="s">
        <v>77</v>
      </c>
      <c r="BW99" s="15" t="s">
        <v>98</v>
      </c>
      <c r="BX99" s="15" t="s">
        <v>83</v>
      </c>
      <c r="CL99" s="15" t="s">
        <v>1</v>
      </c>
    </row>
    <row r="100" spans="1:90" s="48" customFormat="1" ht="14.45" customHeight="1">
      <c r="A100" s="107" t="s">
        <v>85</v>
      </c>
      <c r="B100" s="49"/>
      <c r="C100" s="108"/>
      <c r="D100" s="108"/>
      <c r="E100" s="109" t="s">
        <v>99</v>
      </c>
      <c r="F100" s="109"/>
      <c r="G100" s="109"/>
      <c r="H100" s="109"/>
      <c r="I100" s="109"/>
      <c r="J100" s="108"/>
      <c r="K100" s="109" t="s">
        <v>100</v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10">
        <v>5738472.39</v>
      </c>
      <c r="AH100" s="111"/>
      <c r="AI100" s="111"/>
      <c r="AJ100" s="111"/>
      <c r="AK100" s="111"/>
      <c r="AL100" s="111"/>
      <c r="AM100" s="111"/>
      <c r="AN100" s="110">
        <v>6943551.59</v>
      </c>
      <c r="AO100" s="111"/>
      <c r="AP100" s="111"/>
      <c r="AQ100" s="112" t="s">
        <v>88</v>
      </c>
      <c r="AR100" s="49"/>
      <c r="AS100" s="113">
        <v>0</v>
      </c>
      <c r="AT100" s="114">
        <f t="shared" si="0"/>
        <v>1205079.2</v>
      </c>
      <c r="AU100" s="115">
        <f>'[1]08 - ZTI'!P122</f>
        <v>0</v>
      </c>
      <c r="AV100" s="114">
        <f>'[1]08 - ZTI'!J35</f>
        <v>1205079.2</v>
      </c>
      <c r="AW100" s="114">
        <f>'[1]08 - ZTI'!J36</f>
        <v>0</v>
      </c>
      <c r="AX100" s="114">
        <f>'[1]08 - ZTI'!J37</f>
        <v>0</v>
      </c>
      <c r="AY100" s="114">
        <f>'[1]08 - ZTI'!J38</f>
        <v>0</v>
      </c>
      <c r="AZ100" s="114">
        <f>'[1]08 - ZTI'!F35</f>
        <v>5738472.39</v>
      </c>
      <c r="BA100" s="114">
        <f>'[1]08 - ZTI'!F36</f>
        <v>0</v>
      </c>
      <c r="BB100" s="114">
        <f>'[1]08 - ZTI'!F37</f>
        <v>0</v>
      </c>
      <c r="BC100" s="114">
        <f>'[1]08 - ZTI'!F38</f>
        <v>0</v>
      </c>
      <c r="BD100" s="116">
        <f>'[1]08 - ZTI'!F39</f>
        <v>0</v>
      </c>
      <c r="BT100" s="15" t="s">
        <v>84</v>
      </c>
      <c r="BV100" s="15" t="s">
        <v>77</v>
      </c>
      <c r="BW100" s="15" t="s">
        <v>101</v>
      </c>
      <c r="BX100" s="15" t="s">
        <v>83</v>
      </c>
      <c r="CL100" s="15" t="s">
        <v>1</v>
      </c>
    </row>
    <row r="101" spans="1:90" s="48" customFormat="1" ht="14.45" customHeight="1">
      <c r="A101" s="107" t="s">
        <v>85</v>
      </c>
      <c r="B101" s="49"/>
      <c r="C101" s="108"/>
      <c r="D101" s="108"/>
      <c r="E101" s="109" t="s">
        <v>102</v>
      </c>
      <c r="F101" s="109"/>
      <c r="G101" s="109"/>
      <c r="H101" s="109"/>
      <c r="I101" s="109"/>
      <c r="J101" s="108"/>
      <c r="K101" s="109" t="s">
        <v>103</v>
      </c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10">
        <v>8498769</v>
      </c>
      <c r="AH101" s="111"/>
      <c r="AI101" s="111"/>
      <c r="AJ101" s="111"/>
      <c r="AK101" s="111"/>
      <c r="AL101" s="111"/>
      <c r="AM101" s="111"/>
      <c r="AN101" s="110">
        <v>10283510.49</v>
      </c>
      <c r="AO101" s="111"/>
      <c r="AP101" s="111"/>
      <c r="AQ101" s="112" t="s">
        <v>88</v>
      </c>
      <c r="AR101" s="49"/>
      <c r="AS101" s="113">
        <v>0</v>
      </c>
      <c r="AT101" s="114">
        <f t="shared" si="0"/>
        <v>1784741.49</v>
      </c>
      <c r="AU101" s="115">
        <f>'[1]09 - Vytápění'!P122</f>
        <v>0</v>
      </c>
      <c r="AV101" s="114">
        <f>'[1]09 - Vytápění'!J35</f>
        <v>1784741.49</v>
      </c>
      <c r="AW101" s="114">
        <f>'[1]09 - Vytápění'!J36</f>
        <v>0</v>
      </c>
      <c r="AX101" s="114">
        <f>'[1]09 - Vytápění'!J37</f>
        <v>0</v>
      </c>
      <c r="AY101" s="114">
        <f>'[1]09 - Vytápění'!J38</f>
        <v>0</v>
      </c>
      <c r="AZ101" s="114">
        <f>'[1]09 - Vytápění'!F35</f>
        <v>8498769</v>
      </c>
      <c r="BA101" s="114">
        <f>'[1]09 - Vytápění'!F36</f>
        <v>0</v>
      </c>
      <c r="BB101" s="114">
        <f>'[1]09 - Vytápění'!F37</f>
        <v>0</v>
      </c>
      <c r="BC101" s="114">
        <f>'[1]09 - Vytápění'!F38</f>
        <v>0</v>
      </c>
      <c r="BD101" s="116">
        <f>'[1]09 - Vytápění'!F39</f>
        <v>0</v>
      </c>
      <c r="BT101" s="15" t="s">
        <v>84</v>
      </c>
      <c r="BV101" s="15" t="s">
        <v>77</v>
      </c>
      <c r="BW101" s="15" t="s">
        <v>104</v>
      </c>
      <c r="BX101" s="15" t="s">
        <v>83</v>
      </c>
      <c r="CL101" s="15" t="s">
        <v>1</v>
      </c>
    </row>
    <row r="102" spans="1:90" s="48" customFormat="1" ht="14.45" customHeight="1">
      <c r="A102" s="107" t="s">
        <v>85</v>
      </c>
      <c r="B102" s="49"/>
      <c r="C102" s="108"/>
      <c r="D102" s="108"/>
      <c r="E102" s="109" t="s">
        <v>105</v>
      </c>
      <c r="F102" s="109"/>
      <c r="G102" s="109"/>
      <c r="H102" s="109"/>
      <c r="I102" s="109"/>
      <c r="J102" s="108"/>
      <c r="K102" s="109" t="s">
        <v>106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10">
        <v>16363262</v>
      </c>
      <c r="AH102" s="111"/>
      <c r="AI102" s="111"/>
      <c r="AJ102" s="111"/>
      <c r="AK102" s="111"/>
      <c r="AL102" s="111"/>
      <c r="AM102" s="111"/>
      <c r="AN102" s="110">
        <v>19799547.02</v>
      </c>
      <c r="AO102" s="111"/>
      <c r="AP102" s="111"/>
      <c r="AQ102" s="112" t="s">
        <v>88</v>
      </c>
      <c r="AR102" s="49"/>
      <c r="AS102" s="113">
        <v>0</v>
      </c>
      <c r="AT102" s="114">
        <f t="shared" si="0"/>
        <v>3436285.02</v>
      </c>
      <c r="AU102" s="115">
        <f>'[1]10 - Silnoproud'!P122</f>
        <v>0</v>
      </c>
      <c r="AV102" s="114">
        <f>'[1]10 - Silnoproud'!J35</f>
        <v>3436285.02</v>
      </c>
      <c r="AW102" s="114">
        <f>'[1]10 - Silnoproud'!J36</f>
        <v>0</v>
      </c>
      <c r="AX102" s="114">
        <f>'[1]10 - Silnoproud'!J37</f>
        <v>0</v>
      </c>
      <c r="AY102" s="114">
        <f>'[1]10 - Silnoproud'!J38</f>
        <v>0</v>
      </c>
      <c r="AZ102" s="114">
        <f>'[1]10 - Silnoproud'!F35</f>
        <v>16363262</v>
      </c>
      <c r="BA102" s="114">
        <f>'[1]10 - Silnoproud'!F36</f>
        <v>0</v>
      </c>
      <c r="BB102" s="114">
        <f>'[1]10 - Silnoproud'!F37</f>
        <v>0</v>
      </c>
      <c r="BC102" s="114">
        <f>'[1]10 - Silnoproud'!F38</f>
        <v>0</v>
      </c>
      <c r="BD102" s="116">
        <f>'[1]10 - Silnoproud'!F39</f>
        <v>0</v>
      </c>
      <c r="BT102" s="15" t="s">
        <v>84</v>
      </c>
      <c r="BV102" s="15" t="s">
        <v>77</v>
      </c>
      <c r="BW102" s="15" t="s">
        <v>107</v>
      </c>
      <c r="BX102" s="15" t="s">
        <v>83</v>
      </c>
      <c r="CL102" s="15" t="s">
        <v>1</v>
      </c>
    </row>
    <row r="103" spans="1:90" s="48" customFormat="1" ht="14.45" customHeight="1">
      <c r="A103" s="107" t="s">
        <v>85</v>
      </c>
      <c r="B103" s="49"/>
      <c r="C103" s="108"/>
      <c r="D103" s="108"/>
      <c r="E103" s="109" t="s">
        <v>108</v>
      </c>
      <c r="F103" s="109"/>
      <c r="G103" s="109"/>
      <c r="H103" s="109"/>
      <c r="I103" s="109"/>
      <c r="J103" s="108"/>
      <c r="K103" s="109" t="s">
        <v>109</v>
      </c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10">
        <v>10731825</v>
      </c>
      <c r="AH103" s="111"/>
      <c r="AI103" s="111"/>
      <c r="AJ103" s="111"/>
      <c r="AK103" s="111"/>
      <c r="AL103" s="111"/>
      <c r="AM103" s="111"/>
      <c r="AN103" s="110">
        <v>12985508.25</v>
      </c>
      <c r="AO103" s="111"/>
      <c r="AP103" s="111"/>
      <c r="AQ103" s="112" t="s">
        <v>88</v>
      </c>
      <c r="AR103" s="49"/>
      <c r="AS103" s="113">
        <v>0</v>
      </c>
      <c r="AT103" s="114">
        <f t="shared" si="0"/>
        <v>2253683.25</v>
      </c>
      <c r="AU103" s="115">
        <f>'[1]11 - Slaboproud'!P122</f>
        <v>0</v>
      </c>
      <c r="AV103" s="114">
        <f>'[1]11 - Slaboproud'!J35</f>
        <v>2253683.25</v>
      </c>
      <c r="AW103" s="114">
        <f>'[1]11 - Slaboproud'!J36</f>
        <v>0</v>
      </c>
      <c r="AX103" s="114">
        <f>'[1]11 - Slaboproud'!J37</f>
        <v>0</v>
      </c>
      <c r="AY103" s="114">
        <f>'[1]11 - Slaboproud'!J38</f>
        <v>0</v>
      </c>
      <c r="AZ103" s="114">
        <f>'[1]11 - Slaboproud'!F35</f>
        <v>10731825</v>
      </c>
      <c r="BA103" s="114">
        <f>'[1]11 - Slaboproud'!F36</f>
        <v>0</v>
      </c>
      <c r="BB103" s="114">
        <f>'[1]11 - Slaboproud'!F37</f>
        <v>0</v>
      </c>
      <c r="BC103" s="114">
        <f>'[1]11 - Slaboproud'!F38</f>
        <v>0</v>
      </c>
      <c r="BD103" s="116">
        <f>'[1]11 - Slaboproud'!F39</f>
        <v>0</v>
      </c>
      <c r="BT103" s="15" t="s">
        <v>84</v>
      </c>
      <c r="BV103" s="15" t="s">
        <v>77</v>
      </c>
      <c r="BW103" s="15" t="s">
        <v>110</v>
      </c>
      <c r="BX103" s="15" t="s">
        <v>83</v>
      </c>
      <c r="CL103" s="15" t="s">
        <v>1</v>
      </c>
    </row>
    <row r="104" spans="1:90" s="48" customFormat="1" ht="14.45" customHeight="1">
      <c r="A104" s="107" t="s">
        <v>85</v>
      </c>
      <c r="B104" s="49"/>
      <c r="C104" s="108"/>
      <c r="D104" s="108"/>
      <c r="E104" s="109" t="s">
        <v>111</v>
      </c>
      <c r="F104" s="109"/>
      <c r="G104" s="109"/>
      <c r="H104" s="109"/>
      <c r="I104" s="109"/>
      <c r="J104" s="108"/>
      <c r="K104" s="109" t="s">
        <v>112</v>
      </c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10">
        <v>1797184.5</v>
      </c>
      <c r="AH104" s="111"/>
      <c r="AI104" s="111"/>
      <c r="AJ104" s="111"/>
      <c r="AK104" s="111"/>
      <c r="AL104" s="111"/>
      <c r="AM104" s="111"/>
      <c r="AN104" s="110">
        <v>2174593.25</v>
      </c>
      <c r="AO104" s="111"/>
      <c r="AP104" s="111"/>
      <c r="AQ104" s="112" t="s">
        <v>88</v>
      </c>
      <c r="AR104" s="49"/>
      <c r="AS104" s="113">
        <v>0</v>
      </c>
      <c r="AT104" s="114">
        <f t="shared" si="0"/>
        <v>377408.75</v>
      </c>
      <c r="AU104" s="115">
        <f>'[1]12 - MaR'!P122</f>
        <v>0</v>
      </c>
      <c r="AV104" s="114">
        <f>'[1]12 - MaR'!J35</f>
        <v>377408.75</v>
      </c>
      <c r="AW104" s="114">
        <f>'[1]12 - MaR'!J36</f>
        <v>0</v>
      </c>
      <c r="AX104" s="114">
        <f>'[1]12 - MaR'!J37</f>
        <v>0</v>
      </c>
      <c r="AY104" s="114">
        <f>'[1]12 - MaR'!J38</f>
        <v>0</v>
      </c>
      <c r="AZ104" s="114">
        <f>'[1]12 - MaR'!F35</f>
        <v>1797184.5</v>
      </c>
      <c r="BA104" s="114">
        <f>'[1]12 - MaR'!F36</f>
        <v>0</v>
      </c>
      <c r="BB104" s="114">
        <f>'[1]12 - MaR'!F37</f>
        <v>0</v>
      </c>
      <c r="BC104" s="114">
        <f>'[1]12 - MaR'!F38</f>
        <v>0</v>
      </c>
      <c r="BD104" s="116">
        <f>'[1]12 - MaR'!F39</f>
        <v>0</v>
      </c>
      <c r="BT104" s="15" t="s">
        <v>84</v>
      </c>
      <c r="BV104" s="15" t="s">
        <v>77</v>
      </c>
      <c r="BW104" s="15" t="s">
        <v>113</v>
      </c>
      <c r="BX104" s="15" t="s">
        <v>83</v>
      </c>
      <c r="CL104" s="15" t="s">
        <v>1</v>
      </c>
    </row>
    <row r="105" spans="1:90" s="48" customFormat="1" ht="14.45" customHeight="1">
      <c r="A105" s="107" t="s">
        <v>85</v>
      </c>
      <c r="B105" s="49"/>
      <c r="C105" s="108"/>
      <c r="D105" s="108"/>
      <c r="E105" s="109" t="s">
        <v>114</v>
      </c>
      <c r="F105" s="109"/>
      <c r="G105" s="109"/>
      <c r="H105" s="109"/>
      <c r="I105" s="109"/>
      <c r="J105" s="108"/>
      <c r="K105" s="109" t="s">
        <v>115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10">
        <v>6307732</v>
      </c>
      <c r="AH105" s="111"/>
      <c r="AI105" s="111"/>
      <c r="AJ105" s="111"/>
      <c r="AK105" s="111"/>
      <c r="AL105" s="111"/>
      <c r="AM105" s="111"/>
      <c r="AN105" s="110">
        <v>7632355.72</v>
      </c>
      <c r="AO105" s="111"/>
      <c r="AP105" s="111"/>
      <c r="AQ105" s="112" t="s">
        <v>88</v>
      </c>
      <c r="AR105" s="49"/>
      <c r="AS105" s="113">
        <v>0</v>
      </c>
      <c r="AT105" s="114">
        <f t="shared" si="0"/>
        <v>1324623.72</v>
      </c>
      <c r="AU105" s="115">
        <f>'[1]13 - VZT'!P122</f>
        <v>0</v>
      </c>
      <c r="AV105" s="114">
        <f>'[1]13 - VZT'!J35</f>
        <v>1324623.72</v>
      </c>
      <c r="AW105" s="114">
        <f>'[1]13 - VZT'!J36</f>
        <v>0</v>
      </c>
      <c r="AX105" s="114">
        <f>'[1]13 - VZT'!J37</f>
        <v>0</v>
      </c>
      <c r="AY105" s="114">
        <f>'[1]13 - VZT'!J38</f>
        <v>0</v>
      </c>
      <c r="AZ105" s="114">
        <f>'[1]13 - VZT'!F35</f>
        <v>6307732</v>
      </c>
      <c r="BA105" s="114">
        <f>'[1]13 - VZT'!F36</f>
        <v>0</v>
      </c>
      <c r="BB105" s="114">
        <f>'[1]13 - VZT'!F37</f>
        <v>0</v>
      </c>
      <c r="BC105" s="114">
        <f>'[1]13 - VZT'!F38</f>
        <v>0</v>
      </c>
      <c r="BD105" s="116">
        <f>'[1]13 - VZT'!F39</f>
        <v>0</v>
      </c>
      <c r="BT105" s="15" t="s">
        <v>84</v>
      </c>
      <c r="BV105" s="15" t="s">
        <v>77</v>
      </c>
      <c r="BW105" s="15" t="s">
        <v>116</v>
      </c>
      <c r="BX105" s="15" t="s">
        <v>83</v>
      </c>
      <c r="CL105" s="15" t="s">
        <v>1</v>
      </c>
    </row>
    <row r="106" spans="1:90" s="48" customFormat="1" ht="14.45" customHeight="1">
      <c r="A106" s="107" t="s">
        <v>85</v>
      </c>
      <c r="B106" s="49"/>
      <c r="C106" s="108"/>
      <c r="D106" s="108"/>
      <c r="E106" s="109" t="s">
        <v>117</v>
      </c>
      <c r="F106" s="109"/>
      <c r="G106" s="109"/>
      <c r="H106" s="109"/>
      <c r="I106" s="109"/>
      <c r="J106" s="108"/>
      <c r="K106" s="109" t="s">
        <v>118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10">
        <v>3869107</v>
      </c>
      <c r="AH106" s="111"/>
      <c r="AI106" s="111"/>
      <c r="AJ106" s="111"/>
      <c r="AK106" s="111"/>
      <c r="AL106" s="111"/>
      <c r="AM106" s="111"/>
      <c r="AN106" s="110">
        <v>4681619.47</v>
      </c>
      <c r="AO106" s="111"/>
      <c r="AP106" s="111"/>
      <c r="AQ106" s="112" t="s">
        <v>88</v>
      </c>
      <c r="AR106" s="49"/>
      <c r="AS106" s="113">
        <v>0</v>
      </c>
      <c r="AT106" s="114">
        <f t="shared" si="0"/>
        <v>812512.47</v>
      </c>
      <c r="AU106" s="115">
        <f>'[1]14 - AV technika'!P122</f>
        <v>0</v>
      </c>
      <c r="AV106" s="114">
        <f>'[1]14 - AV technika'!J35</f>
        <v>812512.47</v>
      </c>
      <c r="AW106" s="114">
        <f>'[1]14 - AV technika'!J36</f>
        <v>0</v>
      </c>
      <c r="AX106" s="114">
        <f>'[1]14 - AV technika'!J37</f>
        <v>0</v>
      </c>
      <c r="AY106" s="114">
        <f>'[1]14 - AV technika'!J38</f>
        <v>0</v>
      </c>
      <c r="AZ106" s="114">
        <f>'[1]14 - AV technika'!F35</f>
        <v>3869107</v>
      </c>
      <c r="BA106" s="114">
        <f>'[1]14 - AV technika'!F36</f>
        <v>0</v>
      </c>
      <c r="BB106" s="114">
        <f>'[1]14 - AV technika'!F37</f>
        <v>0</v>
      </c>
      <c r="BC106" s="114">
        <f>'[1]14 - AV technika'!F38</f>
        <v>0</v>
      </c>
      <c r="BD106" s="116">
        <f>'[1]14 - AV technika'!F39</f>
        <v>0</v>
      </c>
      <c r="BT106" s="15" t="s">
        <v>84</v>
      </c>
      <c r="BV106" s="15" t="s">
        <v>77</v>
      </c>
      <c r="BW106" s="15" t="s">
        <v>119</v>
      </c>
      <c r="BX106" s="15" t="s">
        <v>83</v>
      </c>
      <c r="CL106" s="15" t="s">
        <v>1</v>
      </c>
    </row>
    <row r="107" spans="1:90" s="48" customFormat="1" ht="14.45" customHeight="1">
      <c r="A107" s="107" t="s">
        <v>85</v>
      </c>
      <c r="B107" s="49"/>
      <c r="C107" s="108"/>
      <c r="D107" s="108"/>
      <c r="E107" s="109" t="s">
        <v>8</v>
      </c>
      <c r="F107" s="109"/>
      <c r="G107" s="109"/>
      <c r="H107" s="109"/>
      <c r="I107" s="109"/>
      <c r="J107" s="108"/>
      <c r="K107" s="109" t="s">
        <v>120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10">
        <v>309236.52</v>
      </c>
      <c r="AH107" s="111"/>
      <c r="AI107" s="111"/>
      <c r="AJ107" s="111"/>
      <c r="AK107" s="111"/>
      <c r="AL107" s="111"/>
      <c r="AM107" s="111"/>
      <c r="AN107" s="110">
        <v>374176.19</v>
      </c>
      <c r="AO107" s="111"/>
      <c r="AP107" s="111"/>
      <c r="AQ107" s="112" t="s">
        <v>88</v>
      </c>
      <c r="AR107" s="49"/>
      <c r="AS107" s="113">
        <v>0</v>
      </c>
      <c r="AT107" s="114">
        <f t="shared" si="0"/>
        <v>64939.67</v>
      </c>
      <c r="AU107" s="115">
        <f>'[1]15 - Sanace krovu - inves...'!P122</f>
        <v>0</v>
      </c>
      <c r="AV107" s="114">
        <f>'[1]15 - Sanace krovu - inves...'!J35</f>
        <v>64939.67</v>
      </c>
      <c r="AW107" s="114">
        <f>'[1]15 - Sanace krovu - inves...'!J36</f>
        <v>0</v>
      </c>
      <c r="AX107" s="114">
        <f>'[1]15 - Sanace krovu - inves...'!J37</f>
        <v>0</v>
      </c>
      <c r="AY107" s="114">
        <f>'[1]15 - Sanace krovu - inves...'!J38</f>
        <v>0</v>
      </c>
      <c r="AZ107" s="114">
        <f>'[1]15 - Sanace krovu - inves...'!F35</f>
        <v>309236.52</v>
      </c>
      <c r="BA107" s="114">
        <f>'[1]15 - Sanace krovu - inves...'!F36</f>
        <v>0</v>
      </c>
      <c r="BB107" s="114">
        <f>'[1]15 - Sanace krovu - inves...'!F37</f>
        <v>0</v>
      </c>
      <c r="BC107" s="114">
        <f>'[1]15 - Sanace krovu - inves...'!F38</f>
        <v>0</v>
      </c>
      <c r="BD107" s="116">
        <f>'[1]15 - Sanace krovu - inves...'!F39</f>
        <v>0</v>
      </c>
      <c r="BT107" s="15" t="s">
        <v>84</v>
      </c>
      <c r="BV107" s="15" t="s">
        <v>77</v>
      </c>
      <c r="BW107" s="15" t="s">
        <v>121</v>
      </c>
      <c r="BX107" s="15" t="s">
        <v>83</v>
      </c>
      <c r="CL107" s="15" t="s">
        <v>1</v>
      </c>
    </row>
    <row r="108" spans="2:91" s="93" customFormat="1" ht="14.45" customHeight="1">
      <c r="B108" s="94"/>
      <c r="C108" s="95"/>
      <c r="D108" s="96" t="s">
        <v>122</v>
      </c>
      <c r="E108" s="96"/>
      <c r="F108" s="96"/>
      <c r="G108" s="96"/>
      <c r="H108" s="96"/>
      <c r="I108" s="97"/>
      <c r="J108" s="96" t="s">
        <v>123</v>
      </c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8">
        <v>4880457.85</v>
      </c>
      <c r="AH108" s="99"/>
      <c r="AI108" s="99"/>
      <c r="AJ108" s="99"/>
      <c r="AK108" s="99"/>
      <c r="AL108" s="99"/>
      <c r="AM108" s="99"/>
      <c r="AN108" s="100">
        <v>5905354</v>
      </c>
      <c r="AO108" s="99"/>
      <c r="AP108" s="99"/>
      <c r="AQ108" s="101" t="s">
        <v>81</v>
      </c>
      <c r="AR108" s="94"/>
      <c r="AS108" s="102">
        <f>ROUND(SUM(AS109:AS111),2)</f>
        <v>0</v>
      </c>
      <c r="AT108" s="103">
        <f t="shared" si="0"/>
        <v>1024896.15</v>
      </c>
      <c r="AU108" s="104">
        <f>ROUND(SUM(AU109:AU111),5)</f>
        <v>1566.39368</v>
      </c>
      <c r="AV108" s="103">
        <f>ROUND(AZ108*L29,2)</f>
        <v>1024896.15</v>
      </c>
      <c r="AW108" s="103">
        <f>ROUND(BA108*L30,2)</f>
        <v>0</v>
      </c>
      <c r="AX108" s="103">
        <f>ROUND(BB108*L29,2)</f>
        <v>0</v>
      </c>
      <c r="AY108" s="103">
        <f>ROUND(BC108*L30,2)</f>
        <v>0</v>
      </c>
      <c r="AZ108" s="103">
        <f>ROUND(SUM(AZ109:AZ111),2)</f>
        <v>4880457.85</v>
      </c>
      <c r="BA108" s="103">
        <f>ROUND(SUM(BA109:BA111),2)</f>
        <v>0</v>
      </c>
      <c r="BB108" s="103">
        <f>ROUND(SUM(BB109:BB111),2)</f>
        <v>0</v>
      </c>
      <c r="BC108" s="103">
        <f>ROUND(SUM(BC109:BC111),2)</f>
        <v>0</v>
      </c>
      <c r="BD108" s="105">
        <f>ROUND(SUM(BD109:BD111),2)</f>
        <v>0</v>
      </c>
      <c r="BS108" s="106" t="s">
        <v>74</v>
      </c>
      <c r="BT108" s="106" t="s">
        <v>82</v>
      </c>
      <c r="BU108" s="106" t="s">
        <v>76</v>
      </c>
      <c r="BV108" s="106" t="s">
        <v>77</v>
      </c>
      <c r="BW108" s="106" t="s">
        <v>124</v>
      </c>
      <c r="BX108" s="106" t="s">
        <v>4</v>
      </c>
      <c r="CL108" s="106" t="s">
        <v>1</v>
      </c>
      <c r="CM108" s="106" t="s">
        <v>84</v>
      </c>
    </row>
    <row r="109" spans="1:90" s="48" customFormat="1" ht="14.45" customHeight="1">
      <c r="A109" s="107" t="s">
        <v>85</v>
      </c>
      <c r="B109" s="49"/>
      <c r="C109" s="108"/>
      <c r="D109" s="108"/>
      <c r="E109" s="109" t="s">
        <v>125</v>
      </c>
      <c r="F109" s="109"/>
      <c r="G109" s="109"/>
      <c r="H109" s="109"/>
      <c r="I109" s="109"/>
      <c r="J109" s="108"/>
      <c r="K109" s="109" t="s">
        <v>126</v>
      </c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10">
        <v>3965055.86</v>
      </c>
      <c r="AH109" s="111"/>
      <c r="AI109" s="111"/>
      <c r="AJ109" s="111"/>
      <c r="AK109" s="111"/>
      <c r="AL109" s="111"/>
      <c r="AM109" s="111"/>
      <c r="AN109" s="110">
        <v>4797717.59</v>
      </c>
      <c r="AO109" s="111"/>
      <c r="AP109" s="111"/>
      <c r="AQ109" s="112" t="s">
        <v>88</v>
      </c>
      <c r="AR109" s="49"/>
      <c r="AS109" s="113">
        <v>0</v>
      </c>
      <c r="AT109" s="114">
        <f t="shared" si="0"/>
        <v>832661.73</v>
      </c>
      <c r="AU109" s="115">
        <f>'[1]02 - Stavební část - nein...'!P134</f>
        <v>1566.3936840000001</v>
      </c>
      <c r="AV109" s="114">
        <f>'[1]02 - Stavební část - nein...'!J35</f>
        <v>832661.73</v>
      </c>
      <c r="AW109" s="114">
        <f>'[1]02 - Stavební část - nein...'!J36</f>
        <v>0</v>
      </c>
      <c r="AX109" s="114">
        <f>'[1]02 - Stavební část - nein...'!J37</f>
        <v>0</v>
      </c>
      <c r="AY109" s="114">
        <f>'[1]02 - Stavební část - nein...'!J38</f>
        <v>0</v>
      </c>
      <c r="AZ109" s="114">
        <f>'[1]02 - Stavební část - nein...'!F35</f>
        <v>3965055.86</v>
      </c>
      <c r="BA109" s="114">
        <f>'[1]02 - Stavební část - nein...'!F36</f>
        <v>0</v>
      </c>
      <c r="BB109" s="114">
        <f>'[1]02 - Stavební část - nein...'!F37</f>
        <v>0</v>
      </c>
      <c r="BC109" s="114">
        <f>'[1]02 - Stavební část - nein...'!F38</f>
        <v>0</v>
      </c>
      <c r="BD109" s="116">
        <f>'[1]02 - Stavební část - nein...'!F39</f>
        <v>0</v>
      </c>
      <c r="BT109" s="15" t="s">
        <v>84</v>
      </c>
      <c r="BV109" s="15" t="s">
        <v>77</v>
      </c>
      <c r="BW109" s="15" t="s">
        <v>127</v>
      </c>
      <c r="BX109" s="15" t="s">
        <v>124</v>
      </c>
      <c r="CL109" s="15" t="s">
        <v>1</v>
      </c>
    </row>
    <row r="110" spans="1:90" s="48" customFormat="1" ht="14.45" customHeight="1">
      <c r="A110" s="107" t="s">
        <v>85</v>
      </c>
      <c r="B110" s="49"/>
      <c r="C110" s="108"/>
      <c r="D110" s="108"/>
      <c r="E110" s="109" t="s">
        <v>128</v>
      </c>
      <c r="F110" s="109"/>
      <c r="G110" s="109"/>
      <c r="H110" s="109"/>
      <c r="I110" s="109"/>
      <c r="J110" s="108"/>
      <c r="K110" s="109" t="s">
        <v>129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10">
        <v>805507.36</v>
      </c>
      <c r="AH110" s="111"/>
      <c r="AI110" s="111"/>
      <c r="AJ110" s="111"/>
      <c r="AK110" s="111"/>
      <c r="AL110" s="111"/>
      <c r="AM110" s="111"/>
      <c r="AN110" s="110">
        <v>974663.9099999999</v>
      </c>
      <c r="AO110" s="111"/>
      <c r="AP110" s="111"/>
      <c r="AQ110" s="112" t="s">
        <v>88</v>
      </c>
      <c r="AR110" s="49"/>
      <c r="AS110" s="113">
        <v>0</v>
      </c>
      <c r="AT110" s="114">
        <f t="shared" si="0"/>
        <v>169156.55</v>
      </c>
      <c r="AU110" s="115">
        <f>'[1]04 - Sanace krovu - neinv...'!P122</f>
        <v>0</v>
      </c>
      <c r="AV110" s="114">
        <f>'[1]04 - Sanace krovu - neinv...'!J35</f>
        <v>169156.55</v>
      </c>
      <c r="AW110" s="114">
        <f>'[1]04 - Sanace krovu - neinv...'!J36</f>
        <v>0</v>
      </c>
      <c r="AX110" s="114">
        <f>'[1]04 - Sanace krovu - neinv...'!J37</f>
        <v>0</v>
      </c>
      <c r="AY110" s="114">
        <f>'[1]04 - Sanace krovu - neinv...'!J38</f>
        <v>0</v>
      </c>
      <c r="AZ110" s="114">
        <f>'[1]04 - Sanace krovu - neinv...'!F35</f>
        <v>805507.36</v>
      </c>
      <c r="BA110" s="114">
        <f>'[1]04 - Sanace krovu - neinv...'!F36</f>
        <v>0</v>
      </c>
      <c r="BB110" s="114">
        <f>'[1]04 - Sanace krovu - neinv...'!F37</f>
        <v>0</v>
      </c>
      <c r="BC110" s="114">
        <f>'[1]04 - Sanace krovu - neinv...'!F38</f>
        <v>0</v>
      </c>
      <c r="BD110" s="116">
        <f>'[1]04 - Sanace krovu - neinv...'!F39</f>
        <v>0</v>
      </c>
      <c r="BT110" s="15" t="s">
        <v>84</v>
      </c>
      <c r="BV110" s="15" t="s">
        <v>77</v>
      </c>
      <c r="BW110" s="15" t="s">
        <v>130</v>
      </c>
      <c r="BX110" s="15" t="s">
        <v>124</v>
      </c>
      <c r="CL110" s="15" t="s">
        <v>1</v>
      </c>
    </row>
    <row r="111" spans="1:90" s="48" customFormat="1" ht="24" customHeight="1">
      <c r="A111" s="107" t="s">
        <v>85</v>
      </c>
      <c r="B111" s="49"/>
      <c r="C111" s="108"/>
      <c r="D111" s="108"/>
      <c r="E111" s="109" t="s">
        <v>131</v>
      </c>
      <c r="F111" s="109"/>
      <c r="G111" s="109"/>
      <c r="H111" s="109"/>
      <c r="I111" s="109"/>
      <c r="J111" s="108"/>
      <c r="K111" s="109" t="s">
        <v>132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10">
        <v>109894.63</v>
      </c>
      <c r="AH111" s="111"/>
      <c r="AI111" s="111"/>
      <c r="AJ111" s="111"/>
      <c r="AK111" s="111"/>
      <c r="AL111" s="111"/>
      <c r="AM111" s="111"/>
      <c r="AN111" s="110">
        <v>132972.5</v>
      </c>
      <c r="AO111" s="111"/>
      <c r="AP111" s="111"/>
      <c r="AQ111" s="112" t="s">
        <v>88</v>
      </c>
      <c r="AR111" s="49"/>
      <c r="AS111" s="113">
        <v>0</v>
      </c>
      <c r="AT111" s="114">
        <f t="shared" si="0"/>
        <v>23077.87</v>
      </c>
      <c r="AU111" s="115">
        <f>'[1]07 - Přípojka kanalizace-...'!P122</f>
        <v>0</v>
      </c>
      <c r="AV111" s="114">
        <f>'[1]07 - Přípojka kanalizace-...'!J35</f>
        <v>23077.87</v>
      </c>
      <c r="AW111" s="114">
        <f>'[1]07 - Přípojka kanalizace-...'!J36</f>
        <v>0</v>
      </c>
      <c r="AX111" s="114">
        <f>'[1]07 - Přípojka kanalizace-...'!J37</f>
        <v>0</v>
      </c>
      <c r="AY111" s="114">
        <f>'[1]07 - Přípojka kanalizace-...'!J38</f>
        <v>0</v>
      </c>
      <c r="AZ111" s="114">
        <f>'[1]07 - Přípojka kanalizace-...'!F35</f>
        <v>109894.63</v>
      </c>
      <c r="BA111" s="114">
        <f>'[1]07 - Přípojka kanalizace-...'!F36</f>
        <v>0</v>
      </c>
      <c r="BB111" s="114">
        <f>'[1]07 - Přípojka kanalizace-...'!F37</f>
        <v>0</v>
      </c>
      <c r="BC111" s="114">
        <f>'[1]07 - Přípojka kanalizace-...'!F38</f>
        <v>0</v>
      </c>
      <c r="BD111" s="116">
        <f>'[1]07 - Přípojka kanalizace-...'!F39</f>
        <v>0</v>
      </c>
      <c r="BT111" s="15" t="s">
        <v>84</v>
      </c>
      <c r="BV111" s="15" t="s">
        <v>77</v>
      </c>
      <c r="BW111" s="15" t="s">
        <v>133</v>
      </c>
      <c r="BX111" s="15" t="s">
        <v>124</v>
      </c>
      <c r="CL111" s="15" t="s">
        <v>1</v>
      </c>
    </row>
    <row r="112" spans="1:91" s="93" customFormat="1" ht="14.45" customHeight="1">
      <c r="A112" s="107" t="s">
        <v>85</v>
      </c>
      <c r="B112" s="94"/>
      <c r="C112" s="95"/>
      <c r="D112" s="96" t="s">
        <v>134</v>
      </c>
      <c r="E112" s="96"/>
      <c r="F112" s="96"/>
      <c r="G112" s="96"/>
      <c r="H112" s="96"/>
      <c r="I112" s="97"/>
      <c r="J112" s="96" t="s">
        <v>135</v>
      </c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100">
        <v>3986000</v>
      </c>
      <c r="AH112" s="99"/>
      <c r="AI112" s="99"/>
      <c r="AJ112" s="99"/>
      <c r="AK112" s="99"/>
      <c r="AL112" s="99"/>
      <c r="AM112" s="99"/>
      <c r="AN112" s="100">
        <v>4823060</v>
      </c>
      <c r="AO112" s="99"/>
      <c r="AP112" s="99"/>
      <c r="AQ112" s="101" t="s">
        <v>81</v>
      </c>
      <c r="AR112" s="94"/>
      <c r="AS112" s="117">
        <v>0</v>
      </c>
      <c r="AT112" s="118">
        <f t="shared" si="0"/>
        <v>837060</v>
      </c>
      <c r="AU112" s="119">
        <f>'[1]003 - VRN+ON'!P119</f>
        <v>0</v>
      </c>
      <c r="AV112" s="118">
        <f>'[1]003 - VRN+ON'!J33</f>
        <v>837060</v>
      </c>
      <c r="AW112" s="118">
        <f>'[1]003 - VRN+ON'!J34</f>
        <v>0</v>
      </c>
      <c r="AX112" s="118">
        <f>'[1]003 - VRN+ON'!J35</f>
        <v>0</v>
      </c>
      <c r="AY112" s="118">
        <f>'[1]003 - VRN+ON'!J36</f>
        <v>0</v>
      </c>
      <c r="AZ112" s="118">
        <f>'[1]003 - VRN+ON'!F33</f>
        <v>3986000</v>
      </c>
      <c r="BA112" s="118">
        <f>'[1]003 - VRN+ON'!F34</f>
        <v>0</v>
      </c>
      <c r="BB112" s="118">
        <f>'[1]003 - VRN+ON'!F35</f>
        <v>0</v>
      </c>
      <c r="BC112" s="118">
        <f>'[1]003 - VRN+ON'!F36</f>
        <v>0</v>
      </c>
      <c r="BD112" s="120">
        <f>'[1]003 - VRN+ON'!F37</f>
        <v>0</v>
      </c>
      <c r="BT112" s="106" t="s">
        <v>82</v>
      </c>
      <c r="BV112" s="106" t="s">
        <v>77</v>
      </c>
      <c r="BW112" s="106" t="s">
        <v>136</v>
      </c>
      <c r="BX112" s="106" t="s">
        <v>4</v>
      </c>
      <c r="CL112" s="106" t="s">
        <v>1</v>
      </c>
      <c r="CM112" s="106" t="s">
        <v>84</v>
      </c>
    </row>
    <row r="113" spans="1:57" s="24" customFormat="1" ht="30" customHeight="1">
      <c r="A113" s="18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9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</row>
    <row r="114" spans="1:57" s="24" customFormat="1" ht="6.95" customHeight="1">
      <c r="A114" s="18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19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</row>
  </sheetData>
  <mergeCells count="108">
    <mergeCell ref="D112:H112"/>
    <mergeCell ref="J112:AF112"/>
    <mergeCell ref="AG112:AM112"/>
    <mergeCell ref="AN112:AP112"/>
    <mergeCell ref="E110:I110"/>
    <mergeCell ref="K110:AF110"/>
    <mergeCell ref="AG110:AM110"/>
    <mergeCell ref="AN110:AP110"/>
    <mergeCell ref="E111:I111"/>
    <mergeCell ref="K111:AF111"/>
    <mergeCell ref="AG111:AM111"/>
    <mergeCell ref="AN111:AP111"/>
    <mergeCell ref="D108:H108"/>
    <mergeCell ref="J108:AF108"/>
    <mergeCell ref="AG108:AM108"/>
    <mergeCell ref="AN108:AP108"/>
    <mergeCell ref="E109:I109"/>
    <mergeCell ref="K109:AF109"/>
    <mergeCell ref="AG109:AM109"/>
    <mergeCell ref="AN109:AP109"/>
    <mergeCell ref="E106:I106"/>
    <mergeCell ref="K106:AF106"/>
    <mergeCell ref="AG106:AM106"/>
    <mergeCell ref="AN106:AP106"/>
    <mergeCell ref="E107:I107"/>
    <mergeCell ref="K107:AF107"/>
    <mergeCell ref="AG107:AM107"/>
    <mergeCell ref="AN107:AP107"/>
    <mergeCell ref="E104:I104"/>
    <mergeCell ref="K104:AF104"/>
    <mergeCell ref="AG104:AM104"/>
    <mergeCell ref="AN104:AP104"/>
    <mergeCell ref="E105:I105"/>
    <mergeCell ref="K105:AF105"/>
    <mergeCell ref="AG105:AM105"/>
    <mergeCell ref="AN105:AP105"/>
    <mergeCell ref="E102:I102"/>
    <mergeCell ref="K102:AF102"/>
    <mergeCell ref="AG102:AM102"/>
    <mergeCell ref="AN102:AP102"/>
    <mergeCell ref="E103:I103"/>
    <mergeCell ref="K103:AF103"/>
    <mergeCell ref="AG103:AM103"/>
    <mergeCell ref="AN103:AP103"/>
    <mergeCell ref="E100:I100"/>
    <mergeCell ref="K100:AF100"/>
    <mergeCell ref="AG100:AM100"/>
    <mergeCell ref="AN100:AP100"/>
    <mergeCell ref="E101:I101"/>
    <mergeCell ref="K101:AF101"/>
    <mergeCell ref="AG101:AM101"/>
    <mergeCell ref="AN101:AP101"/>
    <mergeCell ref="E98:I98"/>
    <mergeCell ref="K98:AF98"/>
    <mergeCell ref="AG98:AM98"/>
    <mergeCell ref="AN98:AP98"/>
    <mergeCell ref="E99:I99"/>
    <mergeCell ref="K99:AF99"/>
    <mergeCell ref="AG99:AM99"/>
    <mergeCell ref="AN99:AP99"/>
    <mergeCell ref="E96:I96"/>
    <mergeCell ref="K96:AF96"/>
    <mergeCell ref="AG96:AM96"/>
    <mergeCell ref="AN96:AP96"/>
    <mergeCell ref="E97:I97"/>
    <mergeCell ref="K97:AF97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01 - Stavební část - inve...'!C2" display="/"/>
    <hyperlink ref="A97" location="'03 - Sanace vlhkosti'!C2" display="/"/>
    <hyperlink ref="A98" location="'05 - Prostorová akustika'!C2" display="/"/>
    <hyperlink ref="A99" location="'06 - Přípojka vodovodu'!C2" display="/"/>
    <hyperlink ref="A100" location="'08 - ZTI'!C2" display="/"/>
    <hyperlink ref="A101" location="'09 - Vytápění'!C2" display="/"/>
    <hyperlink ref="A102" location="'10 - Silnoproud'!C2" display="/"/>
    <hyperlink ref="A103" location="'11 - Slaboproud'!C2" display="/"/>
    <hyperlink ref="A104" location="'12 - MaR'!C2" display="/"/>
    <hyperlink ref="A105" location="'13 - VZT'!C2" display="/"/>
    <hyperlink ref="A106" location="'14 - AV technika'!C2" display="/"/>
    <hyperlink ref="A107" location="'15 - Sanace krovu - inves...'!C2" display="/"/>
    <hyperlink ref="A109" location="'02 - Stavební část - nein...'!C2" display="/"/>
    <hyperlink ref="A110" location="'04 - Sanace krovu - neinv...'!C2" display="/"/>
    <hyperlink ref="A111" location="'07 - Přípojka kanalizace-...'!C2" display="/"/>
    <hyperlink ref="A112" location="'003 - VRN+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2C653D722BFA42854EE5896E7C3372" ma:contentTypeVersion="2" ma:contentTypeDescription="Vytvoří nový dokument" ma:contentTypeScope="" ma:versionID="54936b2e188d6d4522dd20d57ba87fee">
  <xsd:schema xmlns:xsd="http://www.w3.org/2001/XMLSchema" xmlns:xs="http://www.w3.org/2001/XMLSchema" xmlns:p="http://schemas.microsoft.com/office/2006/metadata/properties" xmlns:ns2="83dd923a-f0f8-48f3-b55e-6e7d29a06c19" targetNamespace="http://schemas.microsoft.com/office/2006/metadata/properties" ma:root="true" ma:fieldsID="bcf48373dd76550a62f8f9883f8b8aa8" ns2:_="">
    <xsd:import namespace="83dd923a-f0f8-48f3-b55e-6e7d29a06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d923a-f0f8-48f3-b55e-6e7d29a06c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017BED-81AC-46A6-BDBD-0EB20CE955C1}"/>
</file>

<file path=customXml/itemProps2.xml><?xml version="1.0" encoding="utf-8"?>
<ds:datastoreItem xmlns:ds="http://schemas.openxmlformats.org/officeDocument/2006/customXml" ds:itemID="{29BE516D-5004-491B-B855-CF42B2D30123}"/>
</file>

<file path=customXml/itemProps3.xml><?xml version="1.0" encoding="utf-8"?>
<ds:datastoreItem xmlns:ds="http://schemas.openxmlformats.org/officeDocument/2006/customXml" ds:itemID="{4E2EA2FB-CB43-4FAA-BFF8-FC4E854184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Hradec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 Radek</dc:creator>
  <cp:keywords/>
  <dc:description/>
  <cp:lastModifiedBy>Šilhán Radek</cp:lastModifiedBy>
  <dcterms:created xsi:type="dcterms:W3CDTF">2021-10-05T10:58:44Z</dcterms:created>
  <dcterms:modified xsi:type="dcterms:W3CDTF">2021-10-05T11:00:44Z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0x010100BE2C653D722BFA42854EE5896E7C3372</vt:lpwstr>
  </property>
</Properties>
</file>