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6"/>
  <workbookPr/>
  <bookViews>
    <workbookView xWindow="0" yWindow="0" windowWidth="28800" windowHeight="14385" tabRatio="908" activeTab="0"/>
  </bookViews>
  <sheets>
    <sheet name="Rekapitulace stavby" sheetId="1" r:id="rId1"/>
    <sheet name="01B - SO 01 Vrátnice - ne..." sheetId="3" r:id="rId2"/>
    <sheet name="02B - SO 02 Spol.prostory..." sheetId="5" r:id="rId3"/>
  </sheets>
  <externalReferences>
    <externalReference r:id="rId6"/>
  </externalReferences>
  <definedNames>
    <definedName name="_xlnm._FilterDatabase" localSheetId="1" hidden="1">'01B - SO 01 Vrátnice - ne...'!$C$121:$K$142</definedName>
    <definedName name="_xlnm._FilterDatabase" localSheetId="2" hidden="1">'02B - SO 02 Spol.prostory...'!$C$121:$K$138</definedName>
    <definedName name="AL_obvodový_plášť">#REF!</definedName>
    <definedName name="Izolace_akustické">#REF!</definedName>
    <definedName name="Izolace_proti_vodě">#REF!</definedName>
    <definedName name="Komunikace">#REF!</definedName>
    <definedName name="Konstrukce_klempířské">#REF!</definedName>
    <definedName name="Konstrukce_truhlářské">#REF!</definedName>
    <definedName name="Kovové_stavební_doplňkové_konstrukce">#REF!</definedName>
    <definedName name="Malby__tapety__nátěry__nástřiky">#REF!</definedName>
    <definedName name="Obklady_keramické">#REF!</definedName>
    <definedName name="_xlnm.Print_Area" localSheetId="1">'01B - SO 01 Vrátnice - ne...'!$C$4:$J$76,'01B - SO 01 Vrátnice - ne...'!$C$82:$J$101,'01B - SO 01 Vrátnice - ne...'!$C$107:$K$142</definedName>
    <definedName name="_xlnm.Print_Area" localSheetId="2">'02B - SO 02 Spol.prostory...'!$C$4:$J$76,'02B - SO 02 Spol.prostory...'!$C$82:$J$101,'02B - SO 02 Spol.prostory...'!$C$107:$K$138</definedName>
    <definedName name="_xlnm.Print_Area" localSheetId="0">'Rekapitulace stavby'!$D$4:$AO$76,'Rekapitulace stavby'!$C$82:$AQ$100</definedName>
    <definedName name="Podhledy">#REF!</definedName>
    <definedName name="REKAPITULACE">#REF!</definedName>
    <definedName name="Sádrokartonové_konstrukce">#REF!</definedName>
    <definedName name="_xlnm.Print_Titles" localSheetId="0">'Rekapitulace stavby'!$92:$92</definedName>
    <definedName name="_xlnm.Print_Titles" localSheetId="1">'01B - SO 01 Vrátnice - ne...'!$121:$121</definedName>
    <definedName name="_xlnm.Print_Titles" localSheetId="2">'02B - SO 02 Spol.prostory...'!$121:$121</definedName>
  </definedNames>
  <calcPr calcId="191029"/>
</workbook>
</file>

<file path=xl/sharedStrings.xml><?xml version="1.0" encoding="utf-8"?>
<sst xmlns="http://schemas.openxmlformats.org/spreadsheetml/2006/main" count="816" uniqueCount="204">
  <si>
    <t>Export Komplet</t>
  </si>
  <si>
    <t/>
  </si>
  <si>
    <t>2.0</t>
  </si>
  <si>
    <t>False</t>
  </si>
  <si>
    <t>{cd73240d-c30f-43ee-a004-e98135e9c63b}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</si>
  <si>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</si>
  <si>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</si>
  <si>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</si>
  <si>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</si>
  <si>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</si>
  <si>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</si>
  <si>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</si>
  <si>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</si>
  <si>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UHK-2ETAPA</t>
  </si>
  <si>
    <t>Stavba:</t>
  </si>
  <si>
    <t>KSO:</t>
  </si>
  <si>
    <t>CC-CZ:</t>
  </si>
  <si>
    <t>Místo:</t>
  </si>
  <si>
    <t xml:space="preserve">UHK ,Palachovy koleje </t>
  </si>
  <si>
    <t>Datum:</t>
  </si>
  <si>
    <t>8. 6. 2019</t>
  </si>
  <si>
    <t>Zadavatel:</t>
  </si>
  <si>
    <t>IČ:</t>
  </si>
  <si>
    <t>UHK,Rokitanského 62  HK 3</t>
  </si>
  <si>
    <t>DIČ:</t>
  </si>
  <si>
    <t>Zhotovitel:</t>
  </si>
  <si>
    <t>bude určen ve výběrovém řízení</t>
  </si>
  <si>
    <t>Projektant:</t>
  </si>
  <si>
    <t>Pridos Hradec Králové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</si>
  <si>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</si>
  <si>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</si>
  <si>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</si>
  <si>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</si>
  <si>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</si>
  <si>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</si>
  <si>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</si>
  <si>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</si>
  <si>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</si>
  <si>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</si>
  <si>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</si>
  <si>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</si>
  <si>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</si>
  <si>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</si>
  <si>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</si>
  <si>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</si>
  <si>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</si>
  <si>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</si>
  <si>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</si>
  <si>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</si>
  <si>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</si>
  <si>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</si>
  <si>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</si>
  <si>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</si>
  <si>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</si>
  <si>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</si>
  <si>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</si>
  <si>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</si>
  <si>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</si>
  <si>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</si>
  <si>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</si>
  <si>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</si>
  <si>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</si>
  <si>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</si>
  <si>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</si>
  <si>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</si>
  <si>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</si>
  <si>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</si>
  <si>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</si>
  <si>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</si>
  <si>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</si>
  <si>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</si>
  <si>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</si>
  <si>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</si>
  <si>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</si>
  <si>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</si>
  <si>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</si>
  <si>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</si>
  <si>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UHK-2ETAPA-1</t>
  </si>
  <si>
    <t>SO-01-Vrátnice č.p.1289</t>
  </si>
  <si>
    <t>STA</t>
  </si>
  <si>
    <t>1</t>
  </si>
  <si>
    <t>{067fc2e8-ac7e-41dd-bd7c-acd9584a0b3b}</t>
  </si>
  <si>
    <t>2</t>
  </si>
  <si>
    <t>/</t>
  </si>
  <si>
    <t>Soupis</t>
  </si>
  <si>
    <t>01B</t>
  </si>
  <si>
    <t>SO 01 Vrátnice - neinvestice</t>
  </si>
  <si>
    <t>{0acd0987-0e00-48cc-955f-670c1e543e77}</t>
  </si>
  <si>
    <t>UHK-2ETAPA-2</t>
  </si>
  <si>
    <t>SO-02-Společné prostory 1PP-vchody E,F</t>
  </si>
  <si>
    <t>{874f3450-5cdd-4a6f-9c64-b23683b12afd}</t>
  </si>
  <si>
    <t>02B</t>
  </si>
  <si>
    <t>SO 02 Spol.prostory 1pp - neinvestice</t>
  </si>
  <si>
    <t>{ef66ea01-becd-4425-931e-89161406e883}</t>
  </si>
  <si>
    <t>KRYCÍ LIST SOUPISU PRACÍ</t>
  </si>
  <si>
    <t>Objekt:</t>
  </si>
  <si>
    <t>UHK-2ETAPA-1 - SO-01-Vrátnice č.p.1289</t>
  </si>
  <si>
    <t>Soupis: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</si>
  <si>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</si>
  <si>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</si>
  <si>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</si>
  <si>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</si>
  <si>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</si>
  <si>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</si>
  <si>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798 - Interier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</si>
  <si>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</si>
  <si>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</si>
  <si>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</si>
  <si>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</si>
  <si>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</si>
  <si>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</si>
  <si>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</si>
  <si>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</si>
  <si>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</si>
  <si>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</si>
  <si>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</si>
  <si>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</si>
  <si>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</si>
  <si>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</si>
  <si>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3</t>
  </si>
  <si>
    <t>K</t>
  </si>
  <si>
    <t>4</t>
  </si>
  <si>
    <t>VV</t>
  </si>
  <si>
    <t>6</t>
  </si>
  <si>
    <t>9</t>
  </si>
  <si>
    <t>5</t>
  </si>
  <si>
    <t>7</t>
  </si>
  <si>
    <t>8</t>
  </si>
  <si>
    <t>16</t>
  </si>
  <si>
    <t>PSV</t>
  </si>
  <si>
    <t>Práce a dodávky PSV</t>
  </si>
  <si>
    <t>ks</t>
  </si>
  <si>
    <t>798</t>
  </si>
  <si>
    <t>Interier</t>
  </si>
  <si>
    <t>01B - SO 01 Vrátnice - neinvestice</t>
  </si>
  <si>
    <t>798003</t>
  </si>
  <si>
    <t xml:space="preserve">D+M kancelářská skříň dvéřová 560/600 hloubka 300mm </t>
  </si>
  <si>
    <t>1642809878</t>
  </si>
  <si>
    <t>"schema 03/Os"  7</t>
  </si>
  <si>
    <t>798004</t>
  </si>
  <si>
    <t xml:space="preserve">Židle plastová  podnož nerez </t>
  </si>
  <si>
    <t>1488293506</t>
  </si>
  <si>
    <t>"schema 04/Os"  13</t>
  </si>
  <si>
    <t>798005</t>
  </si>
  <si>
    <t xml:space="preserve">Jednoduchý psací stůl 1500/600/720mm lamino s šuplíky </t>
  </si>
  <si>
    <t>1408340666</t>
  </si>
  <si>
    <t>"schema 05/Os" 2</t>
  </si>
  <si>
    <t>798006</t>
  </si>
  <si>
    <t>dtto,avšak 2100/750/720mm</t>
  </si>
  <si>
    <t>547148921</t>
  </si>
  <si>
    <t>"schema 06/Os" 1</t>
  </si>
  <si>
    <t>798007</t>
  </si>
  <si>
    <t xml:space="preserve">Jídelní stůl čtvercový 800/800/750mm lamino +DTD </t>
  </si>
  <si>
    <t>267758315</t>
  </si>
  <si>
    <t>"schema 07/Os"  1</t>
  </si>
  <si>
    <t>798008</t>
  </si>
  <si>
    <t xml:space="preserve">Stolek čtvercový DTD+lamino </t>
  </si>
  <si>
    <t>956989111</t>
  </si>
  <si>
    <t>"schema 08/Os"  1</t>
  </si>
  <si>
    <t>798009</t>
  </si>
  <si>
    <t xml:space="preserve">D+M kancelářská kolečková židle s područkami s výškovým nastavením </t>
  </si>
  <si>
    <t>1682305371</t>
  </si>
  <si>
    <t>"schema 09/Os" 3</t>
  </si>
  <si>
    <t>798010</t>
  </si>
  <si>
    <t xml:space="preserve">D+M skříň policová na šanony dvéřová 1600/800/400mm </t>
  </si>
  <si>
    <t>1145156855</t>
  </si>
  <si>
    <t>"schema 10/Os"5</t>
  </si>
  <si>
    <t>798018</t>
  </si>
  <si>
    <t xml:space="preserve">Konferenční stůl a křesílko s područkami </t>
  </si>
  <si>
    <t>1743117055</t>
  </si>
  <si>
    <t>"schema 19/Os" 1</t>
  </si>
  <si>
    <t>UHK-2ETAPA-2 - SO-02-Společné prostory 1PP-vchody E,F</t>
  </si>
  <si>
    <t xml:space="preserve">    796 - Interier</t>
  </si>
  <si>
    <t>796</t>
  </si>
  <si>
    <t>02B - SO 02 Spol.prostory 1pp - neinvestice</t>
  </si>
  <si>
    <t>796003</t>
  </si>
  <si>
    <t xml:space="preserve">Kancelářská skříň dvéřová 560/700/300mm lamino </t>
  </si>
  <si>
    <t>1203319491</t>
  </si>
  <si>
    <t>"schema 03/Os"  2</t>
  </si>
  <si>
    <t>796004</t>
  </si>
  <si>
    <t xml:space="preserve">Barová židle plastový sedák podnož OK v barvě chromu </t>
  </si>
  <si>
    <t>480941392</t>
  </si>
  <si>
    <t>"schema 04/Os" 4</t>
  </si>
  <si>
    <t>796005</t>
  </si>
  <si>
    <t xml:space="preserve">Jednoduchý psací stůl 1500/750/750mm dřevěná deska s laminem </t>
  </si>
  <si>
    <t>1879529988</t>
  </si>
  <si>
    <t>"schema 05/Os"  1</t>
  </si>
  <si>
    <t>796006</t>
  </si>
  <si>
    <t xml:space="preserve">D+M kancelářsá kolečková židle čalouněná  s područkami z plastu </t>
  </si>
  <si>
    <t>1481340337</t>
  </si>
  <si>
    <t>"schema 06/Os"  1</t>
  </si>
  <si>
    <t>796008</t>
  </si>
  <si>
    <t>Šatní lavice kovová z ocel. profilů 30/30mm sedák z lakov. dřevěných latí 1500/450mm</t>
  </si>
  <si>
    <t>-936140214</t>
  </si>
  <si>
    <t>"schema 08/Os"  2</t>
  </si>
  <si>
    <t>796009</t>
  </si>
  <si>
    <t xml:space="preserve">Židle plastová s nerezovou podnoží </t>
  </si>
  <si>
    <t>184316209</t>
  </si>
  <si>
    <t>"schema 09/Os" 9</t>
  </si>
  <si>
    <t>796010</t>
  </si>
  <si>
    <t xml:space="preserve">Stolek DTD s laminem 600/600mm </t>
  </si>
  <si>
    <t>-1636151315</t>
  </si>
  <si>
    <t>"schema 10/Os"   2</t>
  </si>
  <si>
    <t>Modernizace techn.zázemí vrátnice a společných prostor 1PP vchody E-F - NEINVESTICE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</si>
</sst>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4" fontId="4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0" fillId="0" borderId="0" xfId="0" applyProtection="1">
      <protection/>
    </xf>
    <xf numFmtId="4" fontId="20" fillId="0" borderId="18" xfId="0" applyNumberFormat="1" applyFont="1" applyBorder="1" applyAlignment="1" applyProtection="1">
      <alignment vertical="center"/>
      <protection locked="0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 vertical="top" wrapText="1"/>
    </xf>
    <xf numFmtId="0" fontId="13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19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0" fontId="20" fillId="3" borderId="7" xfId="0" applyFont="1" applyFill="1" applyBorder="1" applyAlignment="1">
      <alignment horizontal="right" vertical="center"/>
    </xf>
    <xf numFmtId="0" fontId="13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horizontal="right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4" fontId="6" fillId="3" borderId="7" xfId="0" applyNumberFormat="1" applyFont="1" applyFill="1" applyBorder="1" applyAlignment="1" applyProtection="1">
      <alignment vertical="center"/>
      <protection/>
    </xf>
    <xf numFmtId="0" fontId="0" fillId="3" borderId="19" xfId="0" applyFont="1" applyFill="1" applyBorder="1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0" fillId="3" borderId="0" xfId="0" applyFont="1" applyFill="1" applyAlignment="1" applyProtection="1">
      <alignment horizontal="left" vertical="center"/>
      <protection/>
    </xf>
    <xf numFmtId="0" fontId="20" fillId="3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3" borderId="13" xfId="0" applyFont="1" applyFill="1" applyBorder="1" applyAlignment="1" applyProtection="1">
      <alignment horizontal="center" vertical="center" wrapText="1"/>
      <protection/>
    </xf>
    <xf numFmtId="0" fontId="20" fillId="3" borderId="14" xfId="0" applyFont="1" applyFill="1" applyBorder="1" applyAlignment="1" applyProtection="1">
      <alignment horizontal="center" vertical="center" wrapText="1"/>
      <protection/>
    </xf>
    <xf numFmtId="0" fontId="20" fillId="3" borderId="15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 applyProtection="1">
      <alignment vertical="center"/>
      <protection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2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0" fillId="0" borderId="18" xfId="0" applyFont="1" applyBorder="1" applyAlignment="1" applyProtection="1">
      <alignment horizontal="center" vertical="center"/>
      <protection/>
    </xf>
    <xf numFmtId="49" fontId="20" fillId="0" borderId="18" xfId="0" applyNumberFormat="1" applyFont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167" fontId="20" fillId="0" borderId="18" xfId="0" applyNumberFormat="1" applyFont="1" applyBorder="1" applyAlignment="1" applyProtection="1">
      <alignment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Normální 4" xfId="23"/>
    <cellStyle name="Měna 2" xfId="24"/>
    <cellStyle name="normální 5" xfId="25"/>
    <cellStyle name="procent 2" xfId="2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 topLeftCell="A67">
      <selection activeCell="AF102" sqref="AF10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7" width="2.7109375" style="0" customWidth="1"/>
    <col min="8" max="8" width="5.28125" style="0" customWidth="1"/>
    <col min="9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ht="36.95" customHeight="1">
      <c r="AR2" s="89" t="s">
        <v>5</v>
      </c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S2" s="9" t="s">
        <v>6</v>
      </c>
      <c r="BT2" s="9" t="s">
        <v>7</v>
      </c>
    </row>
    <row r="3" spans="2:72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ht="24.95" customHeight="1">
      <c r="B4" s="12"/>
      <c r="D4" s="13" t="s">
        <v>9</v>
      </c>
      <c r="AR4" s="12"/>
      <c r="AS4" s="14" t="s">
        <v>10</v>
      </c>
      <c r="BS4" s="9" t="s">
        <v>11</v>
      </c>
    </row>
    <row r="5" spans="2:71" ht="12" customHeight="1">
      <c r="B5" s="12"/>
      <c r="D5" s="15" t="s">
        <v>12</v>
      </c>
      <c r="K5" s="86" t="s">
        <v>13</v>
      </c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R5" s="12"/>
      <c r="BS5" s="9" t="s">
        <v>6</v>
      </c>
    </row>
    <row r="6" spans="2:71" ht="36.95" customHeight="1">
      <c r="B6" s="12"/>
      <c r="D6" s="17" t="s">
        <v>14</v>
      </c>
      <c r="K6" s="88" t="s">
        <v>203</v>
      </c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R6" s="12"/>
      <c r="BS6" s="9" t="s">
        <v>6</v>
      </c>
    </row>
    <row r="7" spans="2:71" ht="12" customHeight="1">
      <c r="B7" s="12"/>
      <c r="D7" s="18" t="s">
        <v>15</v>
      </c>
      <c r="K7" s="16" t="s">
        <v>1</v>
      </c>
      <c r="AK7" s="18" t="s">
        <v>16</v>
      </c>
      <c r="AN7" s="16" t="s">
        <v>1</v>
      </c>
      <c r="AR7" s="12"/>
      <c r="BS7" s="9" t="s">
        <v>6</v>
      </c>
    </row>
    <row r="8" spans="2:71" ht="12" customHeight="1">
      <c r="B8" s="12"/>
      <c r="D8" s="18" t="s">
        <v>17</v>
      </c>
      <c r="K8" s="16" t="s">
        <v>18</v>
      </c>
      <c r="AK8" s="18" t="s">
        <v>19</v>
      </c>
      <c r="AN8" s="16" t="s">
        <v>20</v>
      </c>
      <c r="AR8" s="12"/>
      <c r="BS8" s="9" t="s">
        <v>6</v>
      </c>
    </row>
    <row r="9" spans="2:71" ht="14.45" customHeight="1">
      <c r="B9" s="12"/>
      <c r="AR9" s="12"/>
      <c r="BS9" s="9" t="s">
        <v>6</v>
      </c>
    </row>
    <row r="10" spans="2:71" ht="12" customHeight="1">
      <c r="B10" s="12"/>
      <c r="D10" s="18" t="s">
        <v>21</v>
      </c>
      <c r="AK10" s="18" t="s">
        <v>22</v>
      </c>
      <c r="AN10" s="16" t="s">
        <v>1</v>
      </c>
      <c r="AR10" s="12"/>
      <c r="BS10" s="9" t="s">
        <v>6</v>
      </c>
    </row>
    <row r="11" spans="2:71" ht="18.4" customHeight="1">
      <c r="B11" s="12"/>
      <c r="E11" s="16" t="s">
        <v>23</v>
      </c>
      <c r="AK11" s="18" t="s">
        <v>24</v>
      </c>
      <c r="AN11" s="16" t="s">
        <v>1</v>
      </c>
      <c r="AR11" s="12"/>
      <c r="BS11" s="9" t="s">
        <v>6</v>
      </c>
    </row>
    <row r="12" spans="2:71" ht="6.95" customHeight="1">
      <c r="B12" s="12"/>
      <c r="AR12" s="12"/>
      <c r="BS12" s="9" t="s">
        <v>6</v>
      </c>
    </row>
    <row r="13" spans="2:71" ht="12" customHeight="1">
      <c r="B13" s="12"/>
      <c r="D13" s="18" t="s">
        <v>25</v>
      </c>
      <c r="AK13" s="18" t="s">
        <v>22</v>
      </c>
      <c r="AN13" s="16" t="s">
        <v>1</v>
      </c>
      <c r="AR13" s="12"/>
      <c r="BS13" s="9" t="s">
        <v>6</v>
      </c>
    </row>
    <row r="14" spans="2:71" ht="12.75">
      <c r="B14" s="12"/>
      <c r="E14" s="16" t="s">
        <v>26</v>
      </c>
      <c r="AK14" s="18" t="s">
        <v>24</v>
      </c>
      <c r="AN14" s="16" t="s">
        <v>1</v>
      </c>
      <c r="AR14" s="12"/>
      <c r="BS14" s="9" t="s">
        <v>6</v>
      </c>
    </row>
    <row r="15" spans="2:71" ht="6.95" customHeight="1">
      <c r="B15" s="12"/>
      <c r="AR15" s="12"/>
      <c r="BS15" s="9" t="s">
        <v>3</v>
      </c>
    </row>
    <row r="16" spans="2:71" ht="12" customHeight="1">
      <c r="B16" s="12"/>
      <c r="D16" s="18" t="s">
        <v>27</v>
      </c>
      <c r="AK16" s="18" t="s">
        <v>22</v>
      </c>
      <c r="AN16" s="16" t="s">
        <v>1</v>
      </c>
      <c r="AR16" s="12"/>
      <c r="BS16" s="9" t="s">
        <v>3</v>
      </c>
    </row>
    <row r="17" spans="2:71" ht="18.4" customHeight="1">
      <c r="B17" s="12"/>
      <c r="E17" s="16" t="s">
        <v>28</v>
      </c>
      <c r="AK17" s="18" t="s">
        <v>24</v>
      </c>
      <c r="AN17" s="16" t="s">
        <v>1</v>
      </c>
      <c r="AR17" s="12"/>
      <c r="BS17" s="9" t="s">
        <v>29</v>
      </c>
    </row>
    <row r="18" spans="2:71" ht="6.95" customHeight="1">
      <c r="B18" s="12"/>
      <c r="AR18" s="12"/>
      <c r="BS18" s="9" t="s">
        <v>6</v>
      </c>
    </row>
    <row r="19" spans="2:71" ht="12" customHeight="1">
      <c r="B19" s="12"/>
      <c r="D19" s="18" t="s">
        <v>30</v>
      </c>
      <c r="AK19" s="18" t="s">
        <v>22</v>
      </c>
      <c r="AN19" s="16" t="s">
        <v>1</v>
      </c>
      <c r="AR19" s="12"/>
      <c r="BS19" s="9" t="s">
        <v>6</v>
      </c>
    </row>
    <row r="20" spans="2:71" ht="18.4" customHeight="1">
      <c r="B20" s="12"/>
      <c r="E20" s="16" t="s">
        <v>31</v>
      </c>
      <c r="AK20" s="18" t="s">
        <v>24</v>
      </c>
      <c r="AN20" s="16" t="s">
        <v>1</v>
      </c>
      <c r="AR20" s="12"/>
      <c r="BS20" s="9" t="s">
        <v>29</v>
      </c>
    </row>
    <row r="21" spans="2:44" ht="6.95" customHeight="1">
      <c r="B21" s="12"/>
      <c r="AR21" s="12"/>
    </row>
    <row r="22" spans="2:44" ht="12" customHeight="1">
      <c r="B22" s="12"/>
      <c r="D22" s="18" t="s">
        <v>32</v>
      </c>
      <c r="AR22" s="12"/>
    </row>
    <row r="23" spans="2:44" ht="16.5" customHeight="1">
      <c r="B23" s="12"/>
      <c r="E23" s="90" t="s">
        <v>1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R23" s="12"/>
    </row>
    <row r="24" spans="2:44" ht="6.95" customHeight="1">
      <c r="B24" s="12"/>
      <c r="AR24" s="12"/>
    </row>
    <row r="25" spans="2:44" ht="6.95" customHeight="1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2:44" s="1" customFormat="1" ht="25.9" customHeight="1">
      <c r="B26" s="20"/>
      <c r="D26" s="21" t="s">
        <v>33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91">
        <f>ROUND(AG94,2)</f>
        <v>0</v>
      </c>
      <c r="AL26" s="92"/>
      <c r="AM26" s="92"/>
      <c r="AN26" s="92"/>
      <c r="AO26" s="92"/>
      <c r="AR26" s="20"/>
    </row>
    <row r="27" spans="2:44" s="1" customFormat="1" ht="6.95" customHeight="1">
      <c r="B27" s="20"/>
      <c r="AR27" s="20"/>
    </row>
    <row r="28" spans="2:44" s="1" customFormat="1" ht="12.75">
      <c r="B28" s="20"/>
      <c r="L28" s="82" t="s">
        <v>34</v>
      </c>
      <c r="M28" s="82"/>
      <c r="N28" s="82"/>
      <c r="O28" s="82"/>
      <c r="P28" s="82"/>
      <c r="W28" s="82" t="s">
        <v>35</v>
      </c>
      <c r="X28" s="82"/>
      <c r="Y28" s="82"/>
      <c r="Z28" s="82"/>
      <c r="AA28" s="82"/>
      <c r="AB28" s="82"/>
      <c r="AC28" s="82"/>
      <c r="AD28" s="82"/>
      <c r="AE28" s="82"/>
      <c r="AK28" s="82" t="s">
        <v>36</v>
      </c>
      <c r="AL28" s="82"/>
      <c r="AM28" s="82"/>
      <c r="AN28" s="82"/>
      <c r="AO28" s="82"/>
      <c r="AR28" s="20"/>
    </row>
    <row r="29" spans="2:44" s="2" customFormat="1" ht="14.45" customHeight="1">
      <c r="B29" s="23"/>
      <c r="D29" s="18" t="s">
        <v>37</v>
      </c>
      <c r="F29" s="18" t="s">
        <v>38</v>
      </c>
      <c r="L29" s="85">
        <v>0.21</v>
      </c>
      <c r="M29" s="84"/>
      <c r="N29" s="84"/>
      <c r="O29" s="84"/>
      <c r="P29" s="84"/>
      <c r="W29" s="83">
        <f>AK26</f>
        <v>0</v>
      </c>
      <c r="X29" s="84"/>
      <c r="Y29" s="84"/>
      <c r="Z29" s="84"/>
      <c r="AA29" s="84"/>
      <c r="AB29" s="84"/>
      <c r="AC29" s="84"/>
      <c r="AD29" s="84"/>
      <c r="AE29" s="84"/>
      <c r="AK29" s="83">
        <f>W29*0.21</f>
        <v>0</v>
      </c>
      <c r="AL29" s="84"/>
      <c r="AM29" s="84"/>
      <c r="AN29" s="84"/>
      <c r="AO29" s="84"/>
      <c r="AR29" s="23"/>
    </row>
    <row r="30" spans="2:44" s="2" customFormat="1" ht="14.45" customHeight="1">
      <c r="B30" s="23"/>
      <c r="F30" s="18" t="s">
        <v>39</v>
      </c>
      <c r="L30" s="85">
        <v>0.15</v>
      </c>
      <c r="M30" s="84"/>
      <c r="N30" s="84"/>
      <c r="O30" s="84"/>
      <c r="P30" s="84"/>
      <c r="W30" s="83">
        <v>0</v>
      </c>
      <c r="X30" s="84"/>
      <c r="Y30" s="84"/>
      <c r="Z30" s="84"/>
      <c r="AA30" s="84"/>
      <c r="AB30" s="84"/>
      <c r="AC30" s="84"/>
      <c r="AD30" s="84"/>
      <c r="AE30" s="84"/>
      <c r="AK30" s="83">
        <v>0</v>
      </c>
      <c r="AL30" s="84"/>
      <c r="AM30" s="84"/>
      <c r="AN30" s="84"/>
      <c r="AO30" s="84"/>
      <c r="AR30" s="23"/>
    </row>
    <row r="31" spans="2:44" s="2" customFormat="1" ht="14.45" customHeight="1" hidden="1">
      <c r="B31" s="23"/>
      <c r="F31" s="18" t="s">
        <v>40</v>
      </c>
      <c r="L31" s="85">
        <v>0.21</v>
      </c>
      <c r="M31" s="84"/>
      <c r="N31" s="84"/>
      <c r="O31" s="84"/>
      <c r="P31" s="84"/>
      <c r="W31" s="83" t="e">
        <f>ROUND(BB94,2)</f>
        <v>#REF!</v>
      </c>
      <c r="X31" s="84"/>
      <c r="Y31" s="84"/>
      <c r="Z31" s="84"/>
      <c r="AA31" s="84"/>
      <c r="AB31" s="84"/>
      <c r="AC31" s="84"/>
      <c r="AD31" s="84"/>
      <c r="AE31" s="84"/>
      <c r="AK31" s="83">
        <v>0</v>
      </c>
      <c r="AL31" s="84"/>
      <c r="AM31" s="84"/>
      <c r="AN31" s="84"/>
      <c r="AO31" s="84"/>
      <c r="AR31" s="23"/>
    </row>
    <row r="32" spans="2:44" s="2" customFormat="1" ht="14.45" customHeight="1" hidden="1">
      <c r="B32" s="23"/>
      <c r="F32" s="18" t="s">
        <v>41</v>
      </c>
      <c r="L32" s="85">
        <v>0.15</v>
      </c>
      <c r="M32" s="84"/>
      <c r="N32" s="84"/>
      <c r="O32" s="84"/>
      <c r="P32" s="84"/>
      <c r="W32" s="83" t="e">
        <f>ROUND(BC94,2)</f>
        <v>#REF!</v>
      </c>
      <c r="X32" s="84"/>
      <c r="Y32" s="84"/>
      <c r="Z32" s="84"/>
      <c r="AA32" s="84"/>
      <c r="AB32" s="84"/>
      <c r="AC32" s="84"/>
      <c r="AD32" s="84"/>
      <c r="AE32" s="84"/>
      <c r="AK32" s="83">
        <v>0</v>
      </c>
      <c r="AL32" s="84"/>
      <c r="AM32" s="84"/>
      <c r="AN32" s="84"/>
      <c r="AO32" s="84"/>
      <c r="AR32" s="23"/>
    </row>
    <row r="33" spans="2:44" s="2" customFormat="1" ht="14.45" customHeight="1" hidden="1">
      <c r="B33" s="23"/>
      <c r="F33" s="18" t="s">
        <v>42</v>
      </c>
      <c r="L33" s="85">
        <v>0</v>
      </c>
      <c r="M33" s="84"/>
      <c r="N33" s="84"/>
      <c r="O33" s="84"/>
      <c r="P33" s="84"/>
      <c r="W33" s="83" t="e">
        <f>ROUND(BD94,2)</f>
        <v>#REF!</v>
      </c>
      <c r="X33" s="84"/>
      <c r="Y33" s="84"/>
      <c r="Z33" s="84"/>
      <c r="AA33" s="84"/>
      <c r="AB33" s="84"/>
      <c r="AC33" s="84"/>
      <c r="AD33" s="84"/>
      <c r="AE33" s="84"/>
      <c r="AK33" s="83">
        <v>0</v>
      </c>
      <c r="AL33" s="84"/>
      <c r="AM33" s="84"/>
      <c r="AN33" s="84"/>
      <c r="AO33" s="84"/>
      <c r="AR33" s="23"/>
    </row>
    <row r="34" spans="2:44" s="1" customFormat="1" ht="6.95" customHeight="1">
      <c r="B34" s="20"/>
      <c r="AR34" s="20"/>
    </row>
    <row r="35" spans="2:44" s="1" customFormat="1" ht="25.9" customHeight="1">
      <c r="B35" s="20"/>
      <c r="C35" s="24"/>
      <c r="D35" s="25" t="s">
        <v>43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44</v>
      </c>
      <c r="U35" s="26"/>
      <c r="V35" s="26"/>
      <c r="W35" s="26"/>
      <c r="X35" s="93" t="s">
        <v>45</v>
      </c>
      <c r="Y35" s="94"/>
      <c r="Z35" s="94"/>
      <c r="AA35" s="94"/>
      <c r="AB35" s="94"/>
      <c r="AC35" s="26"/>
      <c r="AD35" s="26"/>
      <c r="AE35" s="26"/>
      <c r="AF35" s="26"/>
      <c r="AG35" s="26"/>
      <c r="AH35" s="26"/>
      <c r="AI35" s="26"/>
      <c r="AJ35" s="26"/>
      <c r="AK35" s="95">
        <f>SUM(AK26:AK33)</f>
        <v>0</v>
      </c>
      <c r="AL35" s="94"/>
      <c r="AM35" s="94"/>
      <c r="AN35" s="94"/>
      <c r="AO35" s="96"/>
      <c r="AP35" s="24"/>
      <c r="AQ35" s="24"/>
      <c r="AR35" s="20"/>
    </row>
    <row r="36" spans="2:44" s="1" customFormat="1" ht="6.95" customHeight="1">
      <c r="B36" s="20"/>
      <c r="AR36" s="20"/>
    </row>
    <row r="37" spans="2:44" s="1" customFormat="1" ht="14.45" customHeight="1">
      <c r="B37" s="20"/>
      <c r="AR37" s="20"/>
    </row>
    <row r="38" spans="2:44" ht="14.45" customHeight="1">
      <c r="B38" s="12"/>
      <c r="AR38" s="12"/>
    </row>
    <row r="39" spans="2:44" ht="14.45" customHeight="1">
      <c r="B39" s="12"/>
      <c r="AR39" s="12"/>
    </row>
    <row r="40" spans="2:44" ht="14.45" customHeight="1">
      <c r="B40" s="12"/>
      <c r="AR40" s="12"/>
    </row>
    <row r="41" spans="2:44" ht="14.45" customHeight="1">
      <c r="B41" s="12"/>
      <c r="AR41" s="12"/>
    </row>
    <row r="42" spans="2:44" ht="14.45" customHeight="1">
      <c r="B42" s="12"/>
      <c r="AR42" s="12"/>
    </row>
    <row r="43" spans="2:44" ht="14.45" customHeight="1">
      <c r="B43" s="12"/>
      <c r="AR43" s="12"/>
    </row>
    <row r="44" spans="2:44" ht="14.45" customHeight="1">
      <c r="B44" s="12"/>
      <c r="AR44" s="12"/>
    </row>
    <row r="45" spans="2:44" ht="14.45" customHeight="1">
      <c r="B45" s="12"/>
      <c r="AR45" s="12"/>
    </row>
    <row r="46" spans="2:44" ht="14.45" customHeight="1">
      <c r="B46" s="12"/>
      <c r="AR46" s="12"/>
    </row>
    <row r="47" spans="2:44" ht="14.45" customHeight="1">
      <c r="B47" s="12"/>
      <c r="AR47" s="12"/>
    </row>
    <row r="48" spans="2:44" ht="14.45" customHeight="1">
      <c r="B48" s="12"/>
      <c r="AR48" s="12"/>
    </row>
    <row r="49" spans="2:44" s="1" customFormat="1" ht="14.45" customHeight="1">
      <c r="B49" s="20"/>
      <c r="D49" s="28" t="s">
        <v>46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8" t="s">
        <v>47</v>
      </c>
      <c r="AI49" s="29"/>
      <c r="AJ49" s="29"/>
      <c r="AK49" s="29"/>
      <c r="AL49" s="29"/>
      <c r="AM49" s="29"/>
      <c r="AN49" s="29"/>
      <c r="AO49" s="29"/>
      <c r="AR49" s="20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2:44" s="1" customFormat="1" ht="12.75">
      <c r="B60" s="20"/>
      <c r="D60" s="30" t="s">
        <v>48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0" t="s">
        <v>49</v>
      </c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30" t="s">
        <v>48</v>
      </c>
      <c r="AI60" s="22"/>
      <c r="AJ60" s="22"/>
      <c r="AK60" s="22"/>
      <c r="AL60" s="22"/>
      <c r="AM60" s="30" t="s">
        <v>49</v>
      </c>
      <c r="AN60" s="22"/>
      <c r="AO60" s="22"/>
      <c r="AR60" s="20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2:44" s="1" customFormat="1" ht="12.75">
      <c r="B64" s="20"/>
      <c r="D64" s="28" t="s">
        <v>50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8" t="s">
        <v>51</v>
      </c>
      <c r="AI64" s="29"/>
      <c r="AJ64" s="29"/>
      <c r="AK64" s="29"/>
      <c r="AL64" s="29"/>
      <c r="AM64" s="29"/>
      <c r="AN64" s="29"/>
      <c r="AO64" s="29"/>
      <c r="AR64" s="20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2:44" s="1" customFormat="1" ht="12.75">
      <c r="B75" s="20"/>
      <c r="D75" s="30" t="s">
        <v>48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0" t="s">
        <v>49</v>
      </c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30" t="s">
        <v>48</v>
      </c>
      <c r="AI75" s="22"/>
      <c r="AJ75" s="22"/>
      <c r="AK75" s="22"/>
      <c r="AL75" s="22"/>
      <c r="AM75" s="30" t="s">
        <v>49</v>
      </c>
      <c r="AN75" s="22"/>
      <c r="AO75" s="22"/>
      <c r="AR75" s="20"/>
    </row>
    <row r="76" spans="2:44" s="1" customFormat="1" ht="12">
      <c r="B76" s="20"/>
      <c r="AR76" s="20"/>
    </row>
    <row r="77" spans="2:44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20"/>
    </row>
    <row r="81" spans="2:44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20"/>
    </row>
    <row r="82" spans="2:44" s="1" customFormat="1" ht="24.95" customHeight="1">
      <c r="B82" s="20"/>
      <c r="C82" s="13" t="s">
        <v>52</v>
      </c>
      <c r="AR82" s="20"/>
    </row>
    <row r="83" spans="2:44" s="1" customFormat="1" ht="6.95" customHeight="1">
      <c r="B83" s="20"/>
      <c r="AR83" s="20"/>
    </row>
    <row r="84" spans="2:44" s="3" customFormat="1" ht="12" customHeight="1">
      <c r="B84" s="35"/>
      <c r="C84" s="18" t="s">
        <v>12</v>
      </c>
      <c r="L84" s="3" t="str">
        <f>K5</f>
        <v>UHK-2ETAPA</v>
      </c>
      <c r="AR84" s="35"/>
    </row>
    <row r="85" spans="2:44" s="4" customFormat="1" ht="36.95" customHeight="1">
      <c r="B85" s="36"/>
      <c r="C85" s="37" t="s">
        <v>14</v>
      </c>
      <c r="L85" s="103" t="str">
        <f>K6</f>
        <v>Modernizace techn.zázemí vrátnice a společných prostor 1PP vchody E-F - NEINVESTICE</v>
      </c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R85" s="36"/>
    </row>
    <row r="86" spans="2:44" s="1" customFormat="1" ht="6.95" customHeight="1">
      <c r="B86" s="20"/>
      <c r="AR86" s="20"/>
    </row>
    <row r="87" spans="2:44" s="1" customFormat="1" ht="12" customHeight="1">
      <c r="B87" s="20"/>
      <c r="C87" s="18" t="s">
        <v>17</v>
      </c>
      <c r="L87" s="38" t="str">
        <f>IF(K8="","",K8)</f>
        <v xml:space="preserve">UHK ,Palachovy koleje </v>
      </c>
      <c r="AI87" s="18" t="s">
        <v>19</v>
      </c>
      <c r="AM87" s="105" t="str">
        <f>IF(AN8="","",AN8)</f>
        <v>8. 6. 2019</v>
      </c>
      <c r="AN87" s="105"/>
      <c r="AR87" s="20"/>
    </row>
    <row r="88" spans="2:44" s="1" customFormat="1" ht="6.95" customHeight="1">
      <c r="B88" s="20"/>
      <c r="AR88" s="20"/>
    </row>
    <row r="89" spans="2:56" s="1" customFormat="1" ht="15.2" customHeight="1">
      <c r="B89" s="20"/>
      <c r="C89" s="18" t="s">
        <v>21</v>
      </c>
      <c r="L89" s="3" t="str">
        <f>IF(E11="","",E11)</f>
        <v>UHK,Rokitanského 62  HK 3</v>
      </c>
      <c r="AI89" s="18" t="s">
        <v>27</v>
      </c>
      <c r="AM89" s="97" t="str">
        <f>IF(E17="","",E17)</f>
        <v>Pridos Hradec Králové</v>
      </c>
      <c r="AN89" s="98"/>
      <c r="AO89" s="98"/>
      <c r="AP89" s="98"/>
      <c r="AR89" s="20"/>
      <c r="AS89" s="114" t="s">
        <v>53</v>
      </c>
      <c r="AT89" s="115"/>
      <c r="AU89" s="39"/>
      <c r="AV89" s="39"/>
      <c r="AW89" s="39"/>
      <c r="AX89" s="39"/>
      <c r="AY89" s="39"/>
      <c r="AZ89" s="39"/>
      <c r="BA89" s="39"/>
      <c r="BB89" s="39"/>
      <c r="BC89" s="39"/>
      <c r="BD89" s="40"/>
    </row>
    <row r="90" spans="2:56" s="1" customFormat="1" ht="15.2" customHeight="1">
      <c r="B90" s="20"/>
      <c r="C90" s="18" t="s">
        <v>25</v>
      </c>
      <c r="L90" s="3" t="str">
        <f>IF(E14="","",E14)</f>
        <v>bude určen ve výběrovém řízení</v>
      </c>
      <c r="AI90" s="18" t="s">
        <v>30</v>
      </c>
      <c r="AM90" s="97" t="str">
        <f>IF(E20="","",E20)</f>
        <v>Ing.Pavel Michálek</v>
      </c>
      <c r="AN90" s="98"/>
      <c r="AO90" s="98"/>
      <c r="AP90" s="98"/>
      <c r="AR90" s="20"/>
      <c r="AS90" s="116"/>
      <c r="AT90" s="117"/>
      <c r="AU90" s="41"/>
      <c r="AV90" s="41"/>
      <c r="AW90" s="41"/>
      <c r="AX90" s="41"/>
      <c r="AY90" s="41"/>
      <c r="AZ90" s="41"/>
      <c r="BA90" s="41"/>
      <c r="BB90" s="41"/>
      <c r="BC90" s="41"/>
      <c r="BD90" s="42"/>
    </row>
    <row r="91" spans="2:56" s="1" customFormat="1" ht="10.9" customHeight="1">
      <c r="B91" s="20"/>
      <c r="AR91" s="20"/>
      <c r="AS91" s="116"/>
      <c r="AT91" s="117"/>
      <c r="AU91" s="41"/>
      <c r="AV91" s="41"/>
      <c r="AW91" s="41"/>
      <c r="AX91" s="41"/>
      <c r="AY91" s="41"/>
      <c r="AZ91" s="41"/>
      <c r="BA91" s="41"/>
      <c r="BB91" s="41"/>
      <c r="BC91" s="41"/>
      <c r="BD91" s="42"/>
    </row>
    <row r="92" spans="2:56" s="1" customFormat="1" ht="29.25" customHeight="1">
      <c r="B92" s="20"/>
      <c r="C92" s="111" t="s">
        <v>54</v>
      </c>
      <c r="D92" s="107"/>
      <c r="E92" s="107"/>
      <c r="F92" s="107"/>
      <c r="G92" s="107"/>
      <c r="H92" s="43"/>
      <c r="I92" s="106" t="s">
        <v>55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19" t="s">
        <v>56</v>
      </c>
      <c r="AH92" s="107"/>
      <c r="AI92" s="107"/>
      <c r="AJ92" s="107"/>
      <c r="AK92" s="107"/>
      <c r="AL92" s="107"/>
      <c r="AM92" s="107"/>
      <c r="AN92" s="106" t="s">
        <v>57</v>
      </c>
      <c r="AO92" s="107"/>
      <c r="AP92" s="108"/>
      <c r="AQ92" s="44" t="s">
        <v>58</v>
      </c>
      <c r="AR92" s="20"/>
      <c r="AS92" s="45" t="s">
        <v>59</v>
      </c>
      <c r="AT92" s="46" t="s">
        <v>60</v>
      </c>
      <c r="AU92" s="46" t="s">
        <v>61</v>
      </c>
      <c r="AV92" s="46" t="s">
        <v>62</v>
      </c>
      <c r="AW92" s="46" t="s">
        <v>63</v>
      </c>
      <c r="AX92" s="46" t="s">
        <v>64</v>
      </c>
      <c r="AY92" s="46" t="s">
        <v>65</v>
      </c>
      <c r="AZ92" s="46" t="s">
        <v>66</v>
      </c>
      <c r="BA92" s="46" t="s">
        <v>67</v>
      </c>
      <c r="BB92" s="46" t="s">
        <v>68</v>
      </c>
      <c r="BC92" s="46" t="s">
        <v>69</v>
      </c>
      <c r="BD92" s="47" t="s">
        <v>70</v>
      </c>
    </row>
    <row r="93" spans="2:56" s="1" customFormat="1" ht="10.9" customHeight="1">
      <c r="B93" s="20"/>
      <c r="AR93" s="20"/>
      <c r="AS93" s="48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40"/>
    </row>
    <row r="94" spans="2:90" s="5" customFormat="1" ht="32.45" customHeight="1">
      <c r="B94" s="49"/>
      <c r="C94" s="50" t="s">
        <v>71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118">
        <f>AG95+AG97+AG100</f>
        <v>0</v>
      </c>
      <c r="AH94" s="118"/>
      <c r="AI94" s="118"/>
      <c r="AJ94" s="118"/>
      <c r="AK94" s="118"/>
      <c r="AL94" s="118"/>
      <c r="AM94" s="118"/>
      <c r="AN94" s="113">
        <f>AN95+AN97+AN100</f>
        <v>0</v>
      </c>
      <c r="AO94" s="113"/>
      <c r="AP94" s="113"/>
      <c r="AQ94" s="52" t="s">
        <v>1</v>
      </c>
      <c r="AR94" s="49"/>
      <c r="AS94" s="53" t="e">
        <f>ROUND(AS95+AS97+SUM(#REF!),2)</f>
        <v>#REF!</v>
      </c>
      <c r="AT94" s="54" t="e">
        <f aca="true" t="shared" si="0" ref="AT94:AT98">ROUND(SUM(AV94:AW94),2)</f>
        <v>#REF!</v>
      </c>
      <c r="AU94" s="55" t="e">
        <f>ROUND(AU95+AU97+SUM(#REF!),5)</f>
        <v>#REF!</v>
      </c>
      <c r="AV94" s="54" t="e">
        <f>ROUND(AZ94*L29,2)</f>
        <v>#REF!</v>
      </c>
      <c r="AW94" s="54" t="e">
        <f>ROUND(BA94*L30,2)</f>
        <v>#REF!</v>
      </c>
      <c r="AX94" s="54" t="e">
        <f>ROUND(BB94*L29,2)</f>
        <v>#REF!</v>
      </c>
      <c r="AY94" s="54" t="e">
        <f>ROUND(BC94*L30,2)</f>
        <v>#REF!</v>
      </c>
      <c r="AZ94" s="54" t="e">
        <f>ROUND(AZ95+AZ97+SUM(#REF!),2)</f>
        <v>#REF!</v>
      </c>
      <c r="BA94" s="54" t="e">
        <f>ROUND(BA95+BA97+SUM(#REF!),2)</f>
        <v>#REF!</v>
      </c>
      <c r="BB94" s="54" t="e">
        <f>ROUND(BB95+BB97+SUM(#REF!),2)</f>
        <v>#REF!</v>
      </c>
      <c r="BC94" s="54" t="e">
        <f>ROUND(BC95+BC97+SUM(#REF!),2)</f>
        <v>#REF!</v>
      </c>
      <c r="BD94" s="56" t="e">
        <f>ROUND(BD95+BD97+SUM(#REF!),2)</f>
        <v>#REF!</v>
      </c>
      <c r="BS94" s="57" t="s">
        <v>72</v>
      </c>
      <c r="BT94" s="57" t="s">
        <v>73</v>
      </c>
      <c r="BU94" s="58" t="s">
        <v>74</v>
      </c>
      <c r="BV94" s="57" t="s">
        <v>75</v>
      </c>
      <c r="BW94" s="57" t="s">
        <v>4</v>
      </c>
      <c r="BX94" s="57" t="s">
        <v>76</v>
      </c>
      <c r="CL94" s="57" t="s">
        <v>1</v>
      </c>
    </row>
    <row r="95" spans="2:91" s="6" customFormat="1" ht="40.5" customHeight="1">
      <c r="B95" s="59"/>
      <c r="C95" s="60"/>
      <c r="D95" s="112" t="s">
        <v>77</v>
      </c>
      <c r="E95" s="112"/>
      <c r="F95" s="112"/>
      <c r="G95" s="112"/>
      <c r="H95" s="112"/>
      <c r="I95" s="61"/>
      <c r="J95" s="112" t="s">
        <v>78</v>
      </c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99">
        <f>ROUND(SUM(AG96:AG96),2)</f>
        <v>0</v>
      </c>
      <c r="AH95" s="100"/>
      <c r="AI95" s="100"/>
      <c r="AJ95" s="100"/>
      <c r="AK95" s="100"/>
      <c r="AL95" s="100"/>
      <c r="AM95" s="100"/>
      <c r="AN95" s="109">
        <f aca="true" t="shared" si="1" ref="AN95:AN98">SUM(AG95,AT95)</f>
        <v>0</v>
      </c>
      <c r="AO95" s="100"/>
      <c r="AP95" s="100"/>
      <c r="AQ95" s="62" t="s">
        <v>79</v>
      </c>
      <c r="AR95" s="59"/>
      <c r="AS95" s="63">
        <f>ROUND(SUM(AS96:AS96),2)</f>
        <v>0</v>
      </c>
      <c r="AT95" s="64">
        <f t="shared" si="0"/>
        <v>0</v>
      </c>
      <c r="AU95" s="65">
        <f>ROUND(SUM(AU96:AU96),5)</f>
        <v>0</v>
      </c>
      <c r="AV95" s="64">
        <f>ROUND(AZ95*L29,2)</f>
        <v>0</v>
      </c>
      <c r="AW95" s="64">
        <f>ROUND(BA95*L30,2)</f>
        <v>0</v>
      </c>
      <c r="AX95" s="64">
        <f>ROUND(BB95*L29,2)</f>
        <v>0</v>
      </c>
      <c r="AY95" s="64">
        <f>ROUND(BC95*L30,2)</f>
        <v>0</v>
      </c>
      <c r="AZ95" s="64">
        <f>ROUND(SUM(AZ96:AZ96),2)</f>
        <v>0</v>
      </c>
      <c r="BA95" s="64">
        <f>ROUND(SUM(BA96:BA96),2)</f>
        <v>0</v>
      </c>
      <c r="BB95" s="64">
        <f>ROUND(SUM(BB96:BB96),2)</f>
        <v>0</v>
      </c>
      <c r="BC95" s="64">
        <f>ROUND(SUM(BC96:BC96),2)</f>
        <v>0</v>
      </c>
      <c r="BD95" s="66">
        <f>ROUND(SUM(BD96:BD96),2)</f>
        <v>0</v>
      </c>
      <c r="BS95" s="67" t="s">
        <v>72</v>
      </c>
      <c r="BT95" s="67" t="s">
        <v>80</v>
      </c>
      <c r="BU95" s="67" t="s">
        <v>74</v>
      </c>
      <c r="BV95" s="67" t="s">
        <v>75</v>
      </c>
      <c r="BW95" s="67" t="s">
        <v>81</v>
      </c>
      <c r="BX95" s="67" t="s">
        <v>4</v>
      </c>
      <c r="CL95" s="67" t="s">
        <v>1</v>
      </c>
      <c r="CM95" s="67" t="s">
        <v>82</v>
      </c>
    </row>
    <row r="96" spans="1:90" s="3" customFormat="1" ht="16.5" customHeight="1">
      <c r="A96" s="68" t="s">
        <v>83</v>
      </c>
      <c r="B96" s="35"/>
      <c r="C96" s="7"/>
      <c r="D96" s="7"/>
      <c r="E96" s="110" t="s">
        <v>85</v>
      </c>
      <c r="F96" s="110"/>
      <c r="G96" s="110"/>
      <c r="H96" s="110"/>
      <c r="I96" s="110"/>
      <c r="J96" s="7"/>
      <c r="K96" s="110" t="s">
        <v>86</v>
      </c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01">
        <f>'01B - SO 01 Vrátnice - ne...'!J32</f>
        <v>0</v>
      </c>
      <c r="AH96" s="102"/>
      <c r="AI96" s="102"/>
      <c r="AJ96" s="102"/>
      <c r="AK96" s="102"/>
      <c r="AL96" s="102"/>
      <c r="AM96" s="102"/>
      <c r="AN96" s="101">
        <f t="shared" si="1"/>
        <v>0</v>
      </c>
      <c r="AO96" s="102"/>
      <c r="AP96" s="102"/>
      <c r="AQ96" s="69" t="s">
        <v>84</v>
      </c>
      <c r="AR96" s="35"/>
      <c r="AS96" s="70">
        <v>0</v>
      </c>
      <c r="AT96" s="71">
        <f t="shared" si="0"/>
        <v>0</v>
      </c>
      <c r="AU96" s="72">
        <f>'01B - SO 01 Vrátnice - ne...'!P122</f>
        <v>0</v>
      </c>
      <c r="AV96" s="71">
        <f>'01B - SO 01 Vrátnice - ne...'!J35</f>
        <v>0</v>
      </c>
      <c r="AW96" s="71">
        <f>'01B - SO 01 Vrátnice - ne...'!J36</f>
        <v>0</v>
      </c>
      <c r="AX96" s="71">
        <f>'01B - SO 01 Vrátnice - ne...'!J37</f>
        <v>0</v>
      </c>
      <c r="AY96" s="71">
        <f>'01B - SO 01 Vrátnice - ne...'!J38</f>
        <v>0</v>
      </c>
      <c r="AZ96" s="71">
        <f>'01B - SO 01 Vrátnice - ne...'!F35</f>
        <v>0</v>
      </c>
      <c r="BA96" s="71">
        <f>'01B - SO 01 Vrátnice - ne...'!F36</f>
        <v>0</v>
      </c>
      <c r="BB96" s="71">
        <f>'01B - SO 01 Vrátnice - ne...'!F37</f>
        <v>0</v>
      </c>
      <c r="BC96" s="71">
        <f>'01B - SO 01 Vrátnice - ne...'!F38</f>
        <v>0</v>
      </c>
      <c r="BD96" s="73">
        <f>'01B - SO 01 Vrátnice - ne...'!F39</f>
        <v>0</v>
      </c>
      <c r="BT96" s="16" t="s">
        <v>82</v>
      </c>
      <c r="BV96" s="16" t="s">
        <v>75</v>
      </c>
      <c r="BW96" s="16" t="s">
        <v>87</v>
      </c>
      <c r="BX96" s="16" t="s">
        <v>81</v>
      </c>
      <c r="CL96" s="16" t="s">
        <v>1</v>
      </c>
    </row>
    <row r="97" spans="2:91" s="6" customFormat="1" ht="40.5" customHeight="1">
      <c r="B97" s="59"/>
      <c r="C97" s="60"/>
      <c r="D97" s="112" t="s">
        <v>88</v>
      </c>
      <c r="E97" s="112"/>
      <c r="F97" s="112"/>
      <c r="G97" s="112"/>
      <c r="H97" s="112"/>
      <c r="I97" s="61"/>
      <c r="J97" s="112" t="s">
        <v>89</v>
      </c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99">
        <f>ROUND(SUM(AG98:AG98),2)</f>
        <v>0</v>
      </c>
      <c r="AH97" s="100"/>
      <c r="AI97" s="100"/>
      <c r="AJ97" s="100"/>
      <c r="AK97" s="100"/>
      <c r="AL97" s="100"/>
      <c r="AM97" s="100"/>
      <c r="AN97" s="109">
        <f t="shared" si="1"/>
        <v>0</v>
      </c>
      <c r="AO97" s="100"/>
      <c r="AP97" s="100"/>
      <c r="AQ97" s="62" t="s">
        <v>79</v>
      </c>
      <c r="AR97" s="59"/>
      <c r="AS97" s="63">
        <f>ROUND(SUM(AS98:AS98),2)</f>
        <v>0</v>
      </c>
      <c r="AT97" s="64">
        <f t="shared" si="0"/>
        <v>0</v>
      </c>
      <c r="AU97" s="65">
        <f>ROUND(SUM(AU98:AU98),5)</f>
        <v>0</v>
      </c>
      <c r="AV97" s="64">
        <f>ROUND(AZ97*L29,2)</f>
        <v>0</v>
      </c>
      <c r="AW97" s="64">
        <f>ROUND(BA97*L30,2)</f>
        <v>0</v>
      </c>
      <c r="AX97" s="64">
        <f>ROUND(BB97*L29,2)</f>
        <v>0</v>
      </c>
      <c r="AY97" s="64">
        <f>ROUND(BC97*L30,2)</f>
        <v>0</v>
      </c>
      <c r="AZ97" s="64">
        <f>ROUND(SUM(AZ98:AZ98),2)</f>
        <v>0</v>
      </c>
      <c r="BA97" s="64">
        <f>ROUND(SUM(BA98:BA98),2)</f>
        <v>0</v>
      </c>
      <c r="BB97" s="64">
        <f>ROUND(SUM(BB98:BB98),2)</f>
        <v>0</v>
      </c>
      <c r="BC97" s="64">
        <f>ROUND(SUM(BC98:BC98),2)</f>
        <v>0</v>
      </c>
      <c r="BD97" s="66">
        <f>ROUND(SUM(BD98:BD98),2)</f>
        <v>0</v>
      </c>
      <c r="BS97" s="67" t="s">
        <v>72</v>
      </c>
      <c r="BT97" s="67" t="s">
        <v>80</v>
      </c>
      <c r="BU97" s="67" t="s">
        <v>74</v>
      </c>
      <c r="BV97" s="67" t="s">
        <v>75</v>
      </c>
      <c r="BW97" s="67" t="s">
        <v>90</v>
      </c>
      <c r="BX97" s="67" t="s">
        <v>4</v>
      </c>
      <c r="CL97" s="67" t="s">
        <v>1</v>
      </c>
      <c r="CM97" s="67" t="s">
        <v>82</v>
      </c>
    </row>
    <row r="98" spans="1:90" s="3" customFormat="1" ht="16.5" customHeight="1">
      <c r="A98" s="68" t="s">
        <v>83</v>
      </c>
      <c r="B98" s="35"/>
      <c r="C98" s="7"/>
      <c r="D98" s="7"/>
      <c r="E98" s="110" t="s">
        <v>91</v>
      </c>
      <c r="F98" s="110"/>
      <c r="G98" s="110"/>
      <c r="H98" s="110"/>
      <c r="I98" s="110"/>
      <c r="J98" s="7"/>
      <c r="K98" s="110" t="s">
        <v>92</v>
      </c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01">
        <f>'02B - SO 02 Spol.prostory...'!J32</f>
        <v>0</v>
      </c>
      <c r="AH98" s="102"/>
      <c r="AI98" s="102"/>
      <c r="AJ98" s="102"/>
      <c r="AK98" s="102"/>
      <c r="AL98" s="102"/>
      <c r="AM98" s="102"/>
      <c r="AN98" s="101">
        <f t="shared" si="1"/>
        <v>0</v>
      </c>
      <c r="AO98" s="102"/>
      <c r="AP98" s="102"/>
      <c r="AQ98" s="69" t="s">
        <v>84</v>
      </c>
      <c r="AR98" s="35"/>
      <c r="AS98" s="70">
        <v>0</v>
      </c>
      <c r="AT98" s="71">
        <f t="shared" si="0"/>
        <v>0</v>
      </c>
      <c r="AU98" s="72">
        <f>'02B - SO 02 Spol.prostory...'!P122</f>
        <v>0</v>
      </c>
      <c r="AV98" s="71">
        <f>'02B - SO 02 Spol.prostory...'!J35</f>
        <v>0</v>
      </c>
      <c r="AW98" s="71">
        <f>'02B - SO 02 Spol.prostory...'!J36</f>
        <v>0</v>
      </c>
      <c r="AX98" s="71">
        <f>'02B - SO 02 Spol.prostory...'!J37</f>
        <v>0</v>
      </c>
      <c r="AY98" s="71">
        <f>'02B - SO 02 Spol.prostory...'!J38</f>
        <v>0</v>
      </c>
      <c r="AZ98" s="71">
        <f>'02B - SO 02 Spol.prostory...'!F35</f>
        <v>0</v>
      </c>
      <c r="BA98" s="71">
        <f>'02B - SO 02 Spol.prostory...'!F36</f>
        <v>0</v>
      </c>
      <c r="BB98" s="71">
        <f>'02B - SO 02 Spol.prostory...'!F37</f>
        <v>0</v>
      </c>
      <c r="BC98" s="71">
        <f>'02B - SO 02 Spol.prostory...'!F38</f>
        <v>0</v>
      </c>
      <c r="BD98" s="73">
        <f>'02B - SO 02 Spol.prostory...'!F39</f>
        <v>0</v>
      </c>
      <c r="BT98" s="16" t="s">
        <v>82</v>
      </c>
      <c r="BV98" s="16" t="s">
        <v>75</v>
      </c>
      <c r="BW98" s="16" t="s">
        <v>93</v>
      </c>
      <c r="BX98" s="16" t="s">
        <v>90</v>
      </c>
      <c r="CL98" s="16" t="s">
        <v>1</v>
      </c>
    </row>
    <row r="99" spans="1:90" s="81" customFormat="1" ht="16.5" customHeight="1">
      <c r="A99" s="68"/>
      <c r="B99" s="35"/>
      <c r="C99" s="77"/>
      <c r="D99" s="77"/>
      <c r="E99" s="80"/>
      <c r="F99" s="80"/>
      <c r="G99" s="80"/>
      <c r="H99" s="80"/>
      <c r="I99" s="80"/>
      <c r="J99" s="77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76"/>
      <c r="AH99" s="77"/>
      <c r="AI99" s="77"/>
      <c r="AJ99" s="77"/>
      <c r="AK99" s="77"/>
      <c r="AL99" s="77"/>
      <c r="AM99" s="77"/>
      <c r="AN99" s="76"/>
      <c r="AO99" s="77"/>
      <c r="AP99" s="77"/>
      <c r="AQ99" s="69"/>
      <c r="AR99" s="35"/>
      <c r="AS99" s="71"/>
      <c r="AT99" s="71"/>
      <c r="AU99" s="72"/>
      <c r="AV99" s="71"/>
      <c r="AW99" s="71"/>
      <c r="AX99" s="71"/>
      <c r="AY99" s="71"/>
      <c r="AZ99" s="71"/>
      <c r="BA99" s="71"/>
      <c r="BB99" s="71"/>
      <c r="BC99" s="71"/>
      <c r="BD99" s="71"/>
      <c r="BT99" s="79"/>
      <c r="BV99" s="79"/>
      <c r="BW99" s="79"/>
      <c r="BX99" s="79"/>
      <c r="CL99" s="79"/>
    </row>
    <row r="100" spans="2:44" s="1" customFormat="1" ht="30" customHeight="1">
      <c r="B100" s="20"/>
      <c r="D100" s="112"/>
      <c r="E100" s="112"/>
      <c r="F100" s="112"/>
      <c r="G100" s="112"/>
      <c r="H100" s="112"/>
      <c r="I100" s="78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99"/>
      <c r="AH100" s="100"/>
      <c r="AI100" s="100"/>
      <c r="AJ100" s="100"/>
      <c r="AK100" s="100"/>
      <c r="AL100" s="100"/>
      <c r="AM100" s="100"/>
      <c r="AN100" s="109"/>
      <c r="AO100" s="100"/>
      <c r="AP100" s="100"/>
      <c r="AR100" s="20"/>
    </row>
    <row r="101" spans="2:44" s="1" customFormat="1" ht="6.95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20"/>
    </row>
  </sheetData>
  <mergeCells count="56">
    <mergeCell ref="D100:H100"/>
    <mergeCell ref="AS89:AT91"/>
    <mergeCell ref="AM90:AP90"/>
    <mergeCell ref="AG95:AM95"/>
    <mergeCell ref="AG96:AM96"/>
    <mergeCell ref="AG94:AM94"/>
    <mergeCell ref="AG92:AM92"/>
    <mergeCell ref="AG100:AM100"/>
    <mergeCell ref="J95:AF95"/>
    <mergeCell ref="K96:AF96"/>
    <mergeCell ref="J97:AF97"/>
    <mergeCell ref="K98:AF98"/>
    <mergeCell ref="J100:AF100"/>
    <mergeCell ref="AN100:AP100"/>
    <mergeCell ref="AN96:AP96"/>
    <mergeCell ref="AN97:AP97"/>
    <mergeCell ref="AM89:AP89"/>
    <mergeCell ref="AG97:AM97"/>
    <mergeCell ref="AG98:AM98"/>
    <mergeCell ref="L85:AO85"/>
    <mergeCell ref="AM87:AN87"/>
    <mergeCell ref="I92:AF92"/>
    <mergeCell ref="AN98:AP98"/>
    <mergeCell ref="AN92:AP92"/>
    <mergeCell ref="AN95:AP95"/>
    <mergeCell ref="E98:I98"/>
    <mergeCell ref="C92:G92"/>
    <mergeCell ref="D95:H95"/>
    <mergeCell ref="E96:I96"/>
    <mergeCell ref="D97:H97"/>
    <mergeCell ref="AN94:AP94"/>
    <mergeCell ref="L33:P33"/>
    <mergeCell ref="W32:AE32"/>
    <mergeCell ref="W30:AE30"/>
    <mergeCell ref="X35:AB35"/>
    <mergeCell ref="AK35:AO35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AK33:AO33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W29:AE29"/>
  </mergeCells>
  <hyperlinks>
    <hyperlink ref="A96" location="'01B - SO 01 Vrátnice - ne...'!C2" display="/"/>
    <hyperlink ref="A98" location="'02B - SO 02 Spol.prostor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43"/>
  <sheetViews>
    <sheetView showGridLines="0" workbookViewId="0" topLeftCell="A109">
      <selection activeCell="I125" sqref="I125"/>
    </sheetView>
  </sheetViews>
  <sheetFormatPr defaultColWidth="9.140625" defaultRowHeight="12"/>
  <cols>
    <col min="1" max="1" width="8.28125" style="74" customWidth="1"/>
    <col min="2" max="2" width="1.7109375" style="74" customWidth="1"/>
    <col min="3" max="3" width="4.140625" style="74" customWidth="1"/>
    <col min="4" max="4" width="4.28125" style="74" customWidth="1"/>
    <col min="5" max="5" width="17.140625" style="74" customWidth="1"/>
    <col min="6" max="6" width="50.8515625" style="74" customWidth="1"/>
    <col min="7" max="7" width="7.00390625" style="74" customWidth="1"/>
    <col min="8" max="8" width="11.421875" style="74" customWidth="1"/>
    <col min="9" max="11" width="20.140625" style="74" customWidth="1"/>
    <col min="12" max="12" width="9.28125" style="74" customWidth="1"/>
    <col min="13" max="13" width="10.8515625" style="74" hidden="1" customWidth="1"/>
    <col min="14" max="14" width="9.28125" style="74" hidden="1" customWidth="1"/>
    <col min="15" max="20" width="14.140625" style="74" hidden="1" customWidth="1"/>
    <col min="21" max="21" width="16.28125" style="74" hidden="1" customWidth="1"/>
    <col min="22" max="22" width="12.28125" style="74" customWidth="1"/>
    <col min="23" max="23" width="16.28125" style="74" customWidth="1"/>
    <col min="24" max="24" width="12.28125" style="74" customWidth="1"/>
    <col min="25" max="25" width="15.00390625" style="74" customWidth="1"/>
    <col min="26" max="26" width="11.00390625" style="74" customWidth="1"/>
    <col min="27" max="27" width="15.00390625" style="74" customWidth="1"/>
    <col min="28" max="28" width="16.28125" style="74" customWidth="1"/>
    <col min="29" max="29" width="11.00390625" style="74" customWidth="1"/>
    <col min="30" max="30" width="15.00390625" style="74" customWidth="1"/>
    <col min="31" max="31" width="16.28125" style="74" customWidth="1"/>
    <col min="32" max="43" width="9.28125" style="74" customWidth="1"/>
    <col min="44" max="65" width="9.28125" style="74" hidden="1" customWidth="1"/>
    <col min="66" max="16384" width="9.28125" style="74" customWidth="1"/>
  </cols>
  <sheetData>
    <row r="1" ht="12"/>
    <row r="2" spans="12:46" ht="36.95" customHeight="1">
      <c r="L2" s="120" t="s">
        <v>5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AT2" s="122" t="s">
        <v>87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5"/>
      <c r="AT3" s="122" t="s">
        <v>82</v>
      </c>
    </row>
    <row r="4" spans="2:46" ht="24.95" customHeight="1">
      <c r="B4" s="125"/>
      <c r="D4" s="126" t="s">
        <v>94</v>
      </c>
      <c r="L4" s="125"/>
      <c r="M4" s="127" t="s">
        <v>10</v>
      </c>
      <c r="AT4" s="122" t="s">
        <v>3</v>
      </c>
    </row>
    <row r="5" spans="2:12" ht="6.95" customHeight="1">
      <c r="B5" s="125"/>
      <c r="L5" s="125"/>
    </row>
    <row r="6" spans="2:12" ht="12" customHeight="1">
      <c r="B6" s="125"/>
      <c r="D6" s="128" t="s">
        <v>14</v>
      </c>
      <c r="L6" s="125"/>
    </row>
    <row r="7" spans="2:12" ht="16.5" customHeight="1">
      <c r="B7" s="125"/>
      <c r="E7" s="129" t="str">
        <f>'Rekapitulace stavby'!K6</f>
        <v>Modernizace techn.zázemí vrátnice a společných prostor 1PP vchody E-F - NEINVESTICE</v>
      </c>
      <c r="F7" s="130"/>
      <c r="G7" s="130"/>
      <c r="H7" s="130"/>
      <c r="L7" s="125"/>
    </row>
    <row r="8" spans="2:12" ht="12" customHeight="1">
      <c r="B8" s="125"/>
      <c r="D8" s="128" t="s">
        <v>95</v>
      </c>
      <c r="L8" s="125"/>
    </row>
    <row r="9" spans="2:12" s="131" customFormat="1" ht="16.5" customHeight="1">
      <c r="B9" s="132"/>
      <c r="E9" s="129" t="s">
        <v>96</v>
      </c>
      <c r="F9" s="133"/>
      <c r="G9" s="133"/>
      <c r="H9" s="133"/>
      <c r="L9" s="132"/>
    </row>
    <row r="10" spans="2:12" s="131" customFormat="1" ht="12" customHeight="1">
      <c r="B10" s="132"/>
      <c r="D10" s="128" t="s">
        <v>97</v>
      </c>
      <c r="L10" s="132"/>
    </row>
    <row r="11" spans="2:12" s="131" customFormat="1" ht="36.95" customHeight="1">
      <c r="B11" s="132"/>
      <c r="E11" s="134" t="s">
        <v>134</v>
      </c>
      <c r="F11" s="133"/>
      <c r="G11" s="133"/>
      <c r="H11" s="133"/>
      <c r="L11" s="132"/>
    </row>
    <row r="12" spans="2:12" s="131" customFormat="1" ht="12">
      <c r="B12" s="132"/>
      <c r="L12" s="132"/>
    </row>
    <row r="13" spans="2:12" s="131" customFormat="1" ht="12" customHeight="1">
      <c r="B13" s="132"/>
      <c r="D13" s="128" t="s">
        <v>15</v>
      </c>
      <c r="F13" s="135" t="s">
        <v>1</v>
      </c>
      <c r="I13" s="128" t="s">
        <v>16</v>
      </c>
      <c r="J13" s="135" t="s">
        <v>1</v>
      </c>
      <c r="L13" s="132"/>
    </row>
    <row r="14" spans="2:12" s="131" customFormat="1" ht="12" customHeight="1">
      <c r="B14" s="132"/>
      <c r="D14" s="128" t="s">
        <v>17</v>
      </c>
      <c r="F14" s="135" t="s">
        <v>18</v>
      </c>
      <c r="I14" s="128" t="s">
        <v>19</v>
      </c>
      <c r="J14" s="136" t="str">
        <f>'Rekapitulace stavby'!AN8</f>
        <v>8. 6. 2019</v>
      </c>
      <c r="L14" s="132"/>
    </row>
    <row r="15" spans="2:12" s="131" customFormat="1" ht="10.9" customHeight="1">
      <c r="B15" s="132"/>
      <c r="L15" s="132"/>
    </row>
    <row r="16" spans="2:12" s="131" customFormat="1" ht="12" customHeight="1">
      <c r="B16" s="132"/>
      <c r="D16" s="128" t="s">
        <v>21</v>
      </c>
      <c r="I16" s="128" t="s">
        <v>22</v>
      </c>
      <c r="J16" s="135" t="s">
        <v>1</v>
      </c>
      <c r="L16" s="132"/>
    </row>
    <row r="17" spans="2:12" s="131" customFormat="1" ht="18" customHeight="1">
      <c r="B17" s="132"/>
      <c r="E17" s="135" t="s">
        <v>23</v>
      </c>
      <c r="I17" s="128" t="s">
        <v>24</v>
      </c>
      <c r="J17" s="135" t="s">
        <v>1</v>
      </c>
      <c r="L17" s="132"/>
    </row>
    <row r="18" spans="2:12" s="131" customFormat="1" ht="6.95" customHeight="1">
      <c r="B18" s="132"/>
      <c r="L18" s="132"/>
    </row>
    <row r="19" spans="2:12" s="131" customFormat="1" ht="12" customHeight="1">
      <c r="B19" s="132"/>
      <c r="D19" s="128" t="s">
        <v>25</v>
      </c>
      <c r="I19" s="128" t="s">
        <v>22</v>
      </c>
      <c r="J19" s="135" t="s">
        <v>1</v>
      </c>
      <c r="L19" s="132"/>
    </row>
    <row r="20" spans="2:12" s="131" customFormat="1" ht="18" customHeight="1">
      <c r="B20" s="132"/>
      <c r="E20" s="135" t="s">
        <v>26</v>
      </c>
      <c r="I20" s="128" t="s">
        <v>24</v>
      </c>
      <c r="J20" s="135" t="s">
        <v>1</v>
      </c>
      <c r="L20" s="132"/>
    </row>
    <row r="21" spans="2:12" s="131" customFormat="1" ht="6.95" customHeight="1">
      <c r="B21" s="132"/>
      <c r="L21" s="132"/>
    </row>
    <row r="22" spans="2:12" s="131" customFormat="1" ht="12" customHeight="1">
      <c r="B22" s="132"/>
      <c r="D22" s="128" t="s">
        <v>27</v>
      </c>
      <c r="I22" s="128" t="s">
        <v>22</v>
      </c>
      <c r="J22" s="135" t="s">
        <v>1</v>
      </c>
      <c r="L22" s="132"/>
    </row>
    <row r="23" spans="2:12" s="131" customFormat="1" ht="18" customHeight="1">
      <c r="B23" s="132"/>
      <c r="E23" s="135" t="s">
        <v>28</v>
      </c>
      <c r="I23" s="128" t="s">
        <v>24</v>
      </c>
      <c r="J23" s="135" t="s">
        <v>1</v>
      </c>
      <c r="L23" s="132"/>
    </row>
    <row r="24" spans="2:12" s="131" customFormat="1" ht="6.95" customHeight="1">
      <c r="B24" s="132"/>
      <c r="L24" s="132"/>
    </row>
    <row r="25" spans="2:12" s="131" customFormat="1" ht="12" customHeight="1">
      <c r="B25" s="132"/>
      <c r="D25" s="128" t="s">
        <v>30</v>
      </c>
      <c r="I25" s="128" t="s">
        <v>22</v>
      </c>
      <c r="J25" s="135" t="s">
        <v>1</v>
      </c>
      <c r="L25" s="132"/>
    </row>
    <row r="26" spans="2:12" s="131" customFormat="1" ht="18" customHeight="1">
      <c r="B26" s="132"/>
      <c r="E26" s="135" t="s">
        <v>31</v>
      </c>
      <c r="I26" s="128" t="s">
        <v>24</v>
      </c>
      <c r="J26" s="135" t="s">
        <v>1</v>
      </c>
      <c r="L26" s="132"/>
    </row>
    <row r="27" spans="2:12" s="131" customFormat="1" ht="6.95" customHeight="1">
      <c r="B27" s="132"/>
      <c r="L27" s="132"/>
    </row>
    <row r="28" spans="2:12" s="131" customFormat="1" ht="12" customHeight="1">
      <c r="B28" s="132"/>
      <c r="D28" s="128" t="s">
        <v>32</v>
      </c>
      <c r="L28" s="132"/>
    </row>
    <row r="29" spans="2:12" s="138" customFormat="1" ht="16.5" customHeight="1">
      <c r="B29" s="137"/>
      <c r="E29" s="139" t="s">
        <v>1</v>
      </c>
      <c r="F29" s="139"/>
      <c r="G29" s="139"/>
      <c r="H29" s="139"/>
      <c r="L29" s="137"/>
    </row>
    <row r="30" spans="2:12" s="131" customFormat="1" ht="6.95" customHeight="1">
      <c r="B30" s="132"/>
      <c r="L30" s="132"/>
    </row>
    <row r="31" spans="2:12" s="131" customFormat="1" ht="6.95" customHeight="1">
      <c r="B31" s="132"/>
      <c r="D31" s="140"/>
      <c r="E31" s="140"/>
      <c r="F31" s="140"/>
      <c r="G31" s="140"/>
      <c r="H31" s="140"/>
      <c r="I31" s="140"/>
      <c r="J31" s="140"/>
      <c r="K31" s="140"/>
      <c r="L31" s="132"/>
    </row>
    <row r="32" spans="2:12" s="131" customFormat="1" ht="25.35" customHeight="1">
      <c r="B32" s="132"/>
      <c r="D32" s="141" t="s">
        <v>33</v>
      </c>
      <c r="J32" s="142">
        <f>ROUND(J122,2)</f>
        <v>0</v>
      </c>
      <c r="L32" s="132"/>
    </row>
    <row r="33" spans="2:12" s="131" customFormat="1" ht="6.95" customHeight="1">
      <c r="B33" s="132"/>
      <c r="D33" s="140"/>
      <c r="E33" s="140"/>
      <c r="F33" s="140"/>
      <c r="G33" s="140"/>
      <c r="H33" s="140"/>
      <c r="I33" s="140"/>
      <c r="J33" s="140"/>
      <c r="K33" s="140"/>
      <c r="L33" s="132"/>
    </row>
    <row r="34" spans="2:12" s="131" customFormat="1" ht="14.45" customHeight="1">
      <c r="B34" s="132"/>
      <c r="F34" s="143" t="s">
        <v>35</v>
      </c>
      <c r="I34" s="143" t="s">
        <v>34</v>
      </c>
      <c r="J34" s="143" t="s">
        <v>36</v>
      </c>
      <c r="L34" s="132"/>
    </row>
    <row r="35" spans="2:12" s="131" customFormat="1" ht="14.45" customHeight="1">
      <c r="B35" s="132"/>
      <c r="D35" s="144" t="s">
        <v>37</v>
      </c>
      <c r="E35" s="128" t="s">
        <v>38</v>
      </c>
      <c r="F35" s="145">
        <f>ROUND((SUM(BE122:BE142)),2)</f>
        <v>0</v>
      </c>
      <c r="I35" s="146">
        <v>0.21</v>
      </c>
      <c r="J35" s="145">
        <f>ROUND(((SUM(BE122:BE142))*I35),2)</f>
        <v>0</v>
      </c>
      <c r="L35" s="132"/>
    </row>
    <row r="36" spans="2:12" s="131" customFormat="1" ht="14.45" customHeight="1">
      <c r="B36" s="132"/>
      <c r="E36" s="128" t="s">
        <v>39</v>
      </c>
      <c r="F36" s="145">
        <f>ROUND((SUM(BF122:BF142)),2)</f>
        <v>0</v>
      </c>
      <c r="I36" s="146">
        <v>0.15</v>
      </c>
      <c r="J36" s="145">
        <f>ROUND(((SUM(BF122:BF142))*I36),2)</f>
        <v>0</v>
      </c>
      <c r="L36" s="132"/>
    </row>
    <row r="37" spans="2:12" s="131" customFormat="1" ht="14.45" customHeight="1" hidden="1">
      <c r="B37" s="132"/>
      <c r="E37" s="128" t="s">
        <v>40</v>
      </c>
      <c r="F37" s="145">
        <f>ROUND((SUM(BG122:BG142)),2)</f>
        <v>0</v>
      </c>
      <c r="I37" s="146">
        <v>0.21</v>
      </c>
      <c r="J37" s="145">
        <f>0</f>
        <v>0</v>
      </c>
      <c r="L37" s="132"/>
    </row>
    <row r="38" spans="2:12" s="131" customFormat="1" ht="14.45" customHeight="1" hidden="1">
      <c r="B38" s="132"/>
      <c r="E38" s="128" t="s">
        <v>41</v>
      </c>
      <c r="F38" s="145">
        <f>ROUND((SUM(BH122:BH142)),2)</f>
        <v>0</v>
      </c>
      <c r="I38" s="146">
        <v>0.15</v>
      </c>
      <c r="J38" s="145">
        <f>0</f>
        <v>0</v>
      </c>
      <c r="L38" s="132"/>
    </row>
    <row r="39" spans="2:12" s="131" customFormat="1" ht="14.45" customHeight="1" hidden="1">
      <c r="B39" s="132"/>
      <c r="E39" s="128" t="s">
        <v>42</v>
      </c>
      <c r="F39" s="145">
        <f>ROUND((SUM(BI122:BI142)),2)</f>
        <v>0</v>
      </c>
      <c r="I39" s="146">
        <v>0</v>
      </c>
      <c r="J39" s="145">
        <f>0</f>
        <v>0</v>
      </c>
      <c r="L39" s="132"/>
    </row>
    <row r="40" spans="2:12" s="131" customFormat="1" ht="6.95" customHeight="1">
      <c r="B40" s="132"/>
      <c r="L40" s="132"/>
    </row>
    <row r="41" spans="2:12" s="131" customFormat="1" ht="25.35" customHeight="1">
      <c r="B41" s="132"/>
      <c r="C41" s="147"/>
      <c r="D41" s="148" t="s">
        <v>43</v>
      </c>
      <c r="E41" s="149"/>
      <c r="F41" s="149"/>
      <c r="G41" s="150" t="s">
        <v>44</v>
      </c>
      <c r="H41" s="151" t="s">
        <v>45</v>
      </c>
      <c r="I41" s="149"/>
      <c r="J41" s="152">
        <f>SUM(J32:J39)</f>
        <v>0</v>
      </c>
      <c r="K41" s="153"/>
      <c r="L41" s="132"/>
    </row>
    <row r="42" spans="2:12" s="131" customFormat="1" ht="14.45" customHeight="1">
      <c r="B42" s="132"/>
      <c r="L42" s="132"/>
    </row>
    <row r="43" spans="2:12" ht="14.45" customHeight="1">
      <c r="B43" s="125"/>
      <c r="L43" s="125"/>
    </row>
    <row r="44" spans="2:12" ht="14.45" customHeight="1">
      <c r="B44" s="125"/>
      <c r="L44" s="125"/>
    </row>
    <row r="45" spans="2:12" ht="14.45" customHeight="1">
      <c r="B45" s="125"/>
      <c r="L45" s="125"/>
    </row>
    <row r="46" spans="2:12" ht="14.45" customHeight="1">
      <c r="B46" s="125"/>
      <c r="L46" s="125"/>
    </row>
    <row r="47" spans="2:12" ht="14.45" customHeight="1">
      <c r="B47" s="125"/>
      <c r="L47" s="125"/>
    </row>
    <row r="48" spans="2:12" ht="14.45" customHeight="1">
      <c r="B48" s="125"/>
      <c r="L48" s="125"/>
    </row>
    <row r="49" spans="2:12" ht="14.45" customHeight="1">
      <c r="B49" s="125"/>
      <c r="L49" s="125"/>
    </row>
    <row r="50" spans="2:12" s="131" customFormat="1" ht="14.45" customHeight="1">
      <c r="B50" s="132"/>
      <c r="D50" s="154" t="s">
        <v>46</v>
      </c>
      <c r="E50" s="155"/>
      <c r="F50" s="155"/>
      <c r="G50" s="154" t="s">
        <v>47</v>
      </c>
      <c r="H50" s="155"/>
      <c r="I50" s="155"/>
      <c r="J50" s="155"/>
      <c r="K50" s="155"/>
      <c r="L50" s="132"/>
    </row>
    <row r="51" spans="2:12" ht="12">
      <c r="B51" s="125"/>
      <c r="L51" s="125"/>
    </row>
    <row r="52" spans="2:12" ht="12">
      <c r="B52" s="125"/>
      <c r="L52" s="125"/>
    </row>
    <row r="53" spans="2:12" ht="12">
      <c r="B53" s="125"/>
      <c r="L53" s="125"/>
    </row>
    <row r="54" spans="2:12" ht="12">
      <c r="B54" s="125"/>
      <c r="L54" s="125"/>
    </row>
    <row r="55" spans="2:12" ht="12">
      <c r="B55" s="125"/>
      <c r="L55" s="125"/>
    </row>
    <row r="56" spans="2:12" ht="12">
      <c r="B56" s="125"/>
      <c r="L56" s="125"/>
    </row>
    <row r="57" spans="2:12" ht="12">
      <c r="B57" s="125"/>
      <c r="L57" s="125"/>
    </row>
    <row r="58" spans="2:12" ht="12">
      <c r="B58" s="125"/>
      <c r="L58" s="125"/>
    </row>
    <row r="59" spans="2:12" ht="12">
      <c r="B59" s="125"/>
      <c r="L59" s="125"/>
    </row>
    <row r="60" spans="2:12" ht="12">
      <c r="B60" s="125"/>
      <c r="L60" s="125"/>
    </row>
    <row r="61" spans="2:12" s="131" customFormat="1" ht="12.75">
      <c r="B61" s="132"/>
      <c r="D61" s="156" t="s">
        <v>48</v>
      </c>
      <c r="E61" s="157"/>
      <c r="F61" s="158" t="s">
        <v>49</v>
      </c>
      <c r="G61" s="156" t="s">
        <v>48</v>
      </c>
      <c r="H61" s="157"/>
      <c r="I61" s="157"/>
      <c r="J61" s="159" t="s">
        <v>49</v>
      </c>
      <c r="K61" s="157"/>
      <c r="L61" s="132"/>
    </row>
    <row r="62" spans="2:12" ht="12">
      <c r="B62" s="125"/>
      <c r="L62" s="125"/>
    </row>
    <row r="63" spans="2:12" ht="12">
      <c r="B63" s="125"/>
      <c r="L63" s="125"/>
    </row>
    <row r="64" spans="2:12" ht="12">
      <c r="B64" s="125"/>
      <c r="L64" s="125"/>
    </row>
    <row r="65" spans="2:12" s="131" customFormat="1" ht="12.75">
      <c r="B65" s="132"/>
      <c r="D65" s="154" t="s">
        <v>50</v>
      </c>
      <c r="E65" s="155"/>
      <c r="F65" s="155"/>
      <c r="G65" s="154" t="s">
        <v>51</v>
      </c>
      <c r="H65" s="155"/>
      <c r="I65" s="155"/>
      <c r="J65" s="155"/>
      <c r="K65" s="155"/>
      <c r="L65" s="132"/>
    </row>
    <row r="66" spans="2:12" ht="12">
      <c r="B66" s="125"/>
      <c r="L66" s="125"/>
    </row>
    <row r="67" spans="2:12" ht="12">
      <c r="B67" s="125"/>
      <c r="L67" s="125"/>
    </row>
    <row r="68" spans="2:12" ht="12">
      <c r="B68" s="125"/>
      <c r="L68" s="125"/>
    </row>
    <row r="69" spans="2:12" ht="12">
      <c r="B69" s="125"/>
      <c r="L69" s="125"/>
    </row>
    <row r="70" spans="2:12" ht="12">
      <c r="B70" s="125"/>
      <c r="L70" s="125"/>
    </row>
    <row r="71" spans="2:12" ht="12">
      <c r="B71" s="125"/>
      <c r="L71" s="125"/>
    </row>
    <row r="72" spans="2:12" ht="12">
      <c r="B72" s="125"/>
      <c r="L72" s="125"/>
    </row>
    <row r="73" spans="2:12" ht="12">
      <c r="B73" s="125"/>
      <c r="L73" s="125"/>
    </row>
    <row r="74" spans="2:12" ht="12">
      <c r="B74" s="125"/>
      <c r="L74" s="125"/>
    </row>
    <row r="75" spans="2:12" ht="12">
      <c r="B75" s="125"/>
      <c r="L75" s="125"/>
    </row>
    <row r="76" spans="2:12" s="131" customFormat="1" ht="12.75">
      <c r="B76" s="132"/>
      <c r="D76" s="156" t="s">
        <v>48</v>
      </c>
      <c r="E76" s="157"/>
      <c r="F76" s="158" t="s">
        <v>49</v>
      </c>
      <c r="G76" s="156" t="s">
        <v>48</v>
      </c>
      <c r="H76" s="157"/>
      <c r="I76" s="157"/>
      <c r="J76" s="159" t="s">
        <v>49</v>
      </c>
      <c r="K76" s="157"/>
      <c r="L76" s="132"/>
    </row>
    <row r="77" spans="2:12" s="131" customFormat="1" ht="14.45" customHeight="1">
      <c r="B77" s="160"/>
      <c r="C77" s="161"/>
      <c r="D77" s="161"/>
      <c r="E77" s="161"/>
      <c r="F77" s="161"/>
      <c r="G77" s="161"/>
      <c r="H77" s="161"/>
      <c r="I77" s="161"/>
      <c r="J77" s="161"/>
      <c r="K77" s="161"/>
      <c r="L77" s="132"/>
    </row>
    <row r="81" spans="2:12" s="131" customFormat="1" ht="6.95" customHeight="1">
      <c r="B81" s="162"/>
      <c r="C81" s="163"/>
      <c r="D81" s="163"/>
      <c r="E81" s="163"/>
      <c r="F81" s="163"/>
      <c r="G81" s="163"/>
      <c r="H81" s="163"/>
      <c r="I81" s="163"/>
      <c r="J81" s="163"/>
      <c r="K81" s="163"/>
      <c r="L81" s="132"/>
    </row>
    <row r="82" spans="2:12" s="131" customFormat="1" ht="24.95" customHeight="1">
      <c r="B82" s="132"/>
      <c r="C82" s="126" t="s">
        <v>98</v>
      </c>
      <c r="L82" s="132"/>
    </row>
    <row r="83" spans="2:12" s="131" customFormat="1" ht="6.95" customHeight="1">
      <c r="B83" s="132"/>
      <c r="L83" s="132"/>
    </row>
    <row r="84" spans="2:12" s="131" customFormat="1" ht="12" customHeight="1">
      <c r="B84" s="132"/>
      <c r="C84" s="128" t="s">
        <v>14</v>
      </c>
      <c r="L84" s="132"/>
    </row>
    <row r="85" spans="2:12" s="131" customFormat="1" ht="16.5" customHeight="1">
      <c r="B85" s="132"/>
      <c r="E85" s="129" t="str">
        <f>E7</f>
        <v>Modernizace techn.zázemí vrátnice a společných prostor 1PP vchody E-F - NEINVESTICE</v>
      </c>
      <c r="F85" s="130"/>
      <c r="G85" s="130"/>
      <c r="H85" s="130"/>
      <c r="L85" s="132"/>
    </row>
    <row r="86" spans="2:12" ht="12" customHeight="1">
      <c r="B86" s="125"/>
      <c r="C86" s="128" t="s">
        <v>95</v>
      </c>
      <c r="L86" s="125"/>
    </row>
    <row r="87" spans="2:12" s="131" customFormat="1" ht="16.5" customHeight="1">
      <c r="B87" s="132"/>
      <c r="E87" s="129" t="s">
        <v>96</v>
      </c>
      <c r="F87" s="133"/>
      <c r="G87" s="133"/>
      <c r="H87" s="133"/>
      <c r="L87" s="132"/>
    </row>
    <row r="88" spans="2:12" s="131" customFormat="1" ht="12" customHeight="1">
      <c r="B88" s="132"/>
      <c r="C88" s="128" t="s">
        <v>97</v>
      </c>
      <c r="L88" s="132"/>
    </row>
    <row r="89" spans="2:12" s="131" customFormat="1" ht="16.5" customHeight="1">
      <c r="B89" s="132"/>
      <c r="E89" s="134" t="str">
        <f>E11</f>
        <v>01B - SO 01 Vrátnice - neinvestice</v>
      </c>
      <c r="F89" s="133"/>
      <c r="G89" s="133"/>
      <c r="H89" s="133"/>
      <c r="L89" s="132"/>
    </row>
    <row r="90" spans="2:12" s="131" customFormat="1" ht="6.95" customHeight="1">
      <c r="B90" s="132"/>
      <c r="L90" s="132"/>
    </row>
    <row r="91" spans="2:12" s="131" customFormat="1" ht="12" customHeight="1">
      <c r="B91" s="132"/>
      <c r="C91" s="128" t="s">
        <v>17</v>
      </c>
      <c r="F91" s="135" t="str">
        <f>F14</f>
        <v xml:space="preserve">UHK ,Palachovy koleje </v>
      </c>
      <c r="I91" s="128" t="s">
        <v>19</v>
      </c>
      <c r="J91" s="136" t="str">
        <f>IF(J14="","",J14)</f>
        <v>8. 6. 2019</v>
      </c>
      <c r="L91" s="132"/>
    </row>
    <row r="92" spans="2:12" s="131" customFormat="1" ht="6.95" customHeight="1">
      <c r="B92" s="132"/>
      <c r="L92" s="132"/>
    </row>
    <row r="93" spans="2:12" s="131" customFormat="1" ht="27.95" customHeight="1">
      <c r="B93" s="132"/>
      <c r="C93" s="128" t="s">
        <v>21</v>
      </c>
      <c r="F93" s="135" t="str">
        <f>E17</f>
        <v>UHK,Rokitanského 62  HK 3</v>
      </c>
      <c r="I93" s="128" t="s">
        <v>27</v>
      </c>
      <c r="J93" s="164" t="str">
        <f>E23</f>
        <v>Pridos Hradec Králové</v>
      </c>
      <c r="L93" s="132"/>
    </row>
    <row r="94" spans="2:12" s="131" customFormat="1" ht="15.2" customHeight="1">
      <c r="B94" s="132"/>
      <c r="C94" s="128" t="s">
        <v>25</v>
      </c>
      <c r="F94" s="135" t="str">
        <f>IF(E20="","",E20)</f>
        <v>bude určen ve výběrovém řízení</v>
      </c>
      <c r="I94" s="128" t="s">
        <v>30</v>
      </c>
      <c r="J94" s="164" t="str">
        <f>E26</f>
        <v>Ing.Pavel Michálek</v>
      </c>
      <c r="L94" s="132"/>
    </row>
    <row r="95" spans="2:12" s="131" customFormat="1" ht="10.35" customHeight="1">
      <c r="B95" s="132"/>
      <c r="L95" s="132"/>
    </row>
    <row r="96" spans="2:12" s="131" customFormat="1" ht="29.25" customHeight="1">
      <c r="B96" s="132"/>
      <c r="C96" s="165" t="s">
        <v>99</v>
      </c>
      <c r="D96" s="147"/>
      <c r="E96" s="147"/>
      <c r="F96" s="147"/>
      <c r="G96" s="147"/>
      <c r="H96" s="147"/>
      <c r="I96" s="147"/>
      <c r="J96" s="166" t="s">
        <v>100</v>
      </c>
      <c r="K96" s="147"/>
      <c r="L96" s="132"/>
    </row>
    <row r="97" spans="2:12" s="131" customFormat="1" ht="10.35" customHeight="1">
      <c r="B97" s="132"/>
      <c r="L97" s="132"/>
    </row>
    <row r="98" spans="2:47" s="131" customFormat="1" ht="22.9" customHeight="1">
      <c r="B98" s="132"/>
      <c r="C98" s="167" t="s">
        <v>101</v>
      </c>
      <c r="J98" s="142">
        <f>J122</f>
        <v>0</v>
      </c>
      <c r="L98" s="132"/>
      <c r="AU98" s="122" t="s">
        <v>102</v>
      </c>
    </row>
    <row r="99" spans="2:12" s="169" customFormat="1" ht="24.95" customHeight="1">
      <c r="B99" s="168"/>
      <c r="D99" s="170" t="s">
        <v>103</v>
      </c>
      <c r="E99" s="171"/>
      <c r="F99" s="171"/>
      <c r="G99" s="171"/>
      <c r="H99" s="171"/>
      <c r="I99" s="171"/>
      <c r="J99" s="172">
        <f>J123</f>
        <v>0</v>
      </c>
      <c r="L99" s="168"/>
    </row>
    <row r="100" spans="2:12" s="174" customFormat="1" ht="19.9" customHeight="1">
      <c r="B100" s="173"/>
      <c r="D100" s="175" t="s">
        <v>104</v>
      </c>
      <c r="E100" s="176"/>
      <c r="F100" s="176"/>
      <c r="G100" s="176"/>
      <c r="H100" s="176"/>
      <c r="I100" s="176"/>
      <c r="J100" s="177">
        <f>J124</f>
        <v>0</v>
      </c>
      <c r="L100" s="173"/>
    </row>
    <row r="101" spans="2:12" s="131" customFormat="1" ht="21.75" customHeight="1">
      <c r="B101" s="132"/>
      <c r="L101" s="132"/>
    </row>
    <row r="102" spans="2:12" s="131" customFormat="1" ht="6.95" customHeight="1">
      <c r="B102" s="160"/>
      <c r="C102" s="161"/>
      <c r="D102" s="161"/>
      <c r="E102" s="161"/>
      <c r="F102" s="161"/>
      <c r="G102" s="161"/>
      <c r="H102" s="161"/>
      <c r="I102" s="161"/>
      <c r="J102" s="161"/>
      <c r="K102" s="161"/>
      <c r="L102" s="132"/>
    </row>
    <row r="106" spans="2:12" s="131" customFormat="1" ht="6.95" customHeight="1">
      <c r="B106" s="162"/>
      <c r="C106" s="163"/>
      <c r="D106" s="163"/>
      <c r="E106" s="163"/>
      <c r="F106" s="163"/>
      <c r="G106" s="163"/>
      <c r="H106" s="163"/>
      <c r="I106" s="163"/>
      <c r="J106" s="163"/>
      <c r="K106" s="163"/>
      <c r="L106" s="132"/>
    </row>
    <row r="107" spans="2:12" s="131" customFormat="1" ht="24.95" customHeight="1">
      <c r="B107" s="132"/>
      <c r="C107" s="126" t="s">
        <v>105</v>
      </c>
      <c r="L107" s="132"/>
    </row>
    <row r="108" spans="2:12" s="131" customFormat="1" ht="6.95" customHeight="1">
      <c r="B108" s="132"/>
      <c r="L108" s="132"/>
    </row>
    <row r="109" spans="2:12" s="131" customFormat="1" ht="12" customHeight="1">
      <c r="B109" s="132"/>
      <c r="C109" s="128" t="s">
        <v>14</v>
      </c>
      <c r="L109" s="132"/>
    </row>
    <row r="110" spans="2:12" s="131" customFormat="1" ht="16.5" customHeight="1">
      <c r="B110" s="132"/>
      <c r="E110" s="129" t="str">
        <f>E7</f>
        <v>Modernizace techn.zázemí vrátnice a společných prostor 1PP vchody E-F - NEINVESTICE</v>
      </c>
      <c r="F110" s="130"/>
      <c r="G110" s="130"/>
      <c r="H110" s="130"/>
      <c r="L110" s="132"/>
    </row>
    <row r="111" spans="2:12" ht="12" customHeight="1">
      <c r="B111" s="125"/>
      <c r="C111" s="128" t="s">
        <v>95</v>
      </c>
      <c r="L111" s="125"/>
    </row>
    <row r="112" spans="2:12" s="131" customFormat="1" ht="16.5" customHeight="1">
      <c r="B112" s="132"/>
      <c r="E112" s="129" t="s">
        <v>96</v>
      </c>
      <c r="F112" s="133"/>
      <c r="G112" s="133"/>
      <c r="H112" s="133"/>
      <c r="L112" s="132"/>
    </row>
    <row r="113" spans="2:12" s="131" customFormat="1" ht="12" customHeight="1">
      <c r="B113" s="132"/>
      <c r="C113" s="128" t="s">
        <v>97</v>
      </c>
      <c r="L113" s="132"/>
    </row>
    <row r="114" spans="2:12" s="131" customFormat="1" ht="16.5" customHeight="1">
      <c r="B114" s="132"/>
      <c r="E114" s="134" t="str">
        <f>E11</f>
        <v>01B - SO 01 Vrátnice - neinvestice</v>
      </c>
      <c r="F114" s="133"/>
      <c r="G114" s="133"/>
      <c r="H114" s="133"/>
      <c r="L114" s="132"/>
    </row>
    <row r="115" spans="2:12" s="131" customFormat="1" ht="6.95" customHeight="1">
      <c r="B115" s="132"/>
      <c r="L115" s="132"/>
    </row>
    <row r="116" spans="2:12" s="131" customFormat="1" ht="12" customHeight="1">
      <c r="B116" s="132"/>
      <c r="C116" s="128" t="s">
        <v>17</v>
      </c>
      <c r="F116" s="135" t="str">
        <f>F14</f>
        <v xml:space="preserve">UHK ,Palachovy koleje </v>
      </c>
      <c r="I116" s="128" t="s">
        <v>19</v>
      </c>
      <c r="J116" s="136" t="str">
        <f>IF(J14="","",J14)</f>
        <v>8. 6. 2019</v>
      </c>
      <c r="L116" s="132"/>
    </row>
    <row r="117" spans="2:12" s="131" customFormat="1" ht="6.95" customHeight="1">
      <c r="B117" s="132"/>
      <c r="L117" s="132"/>
    </row>
    <row r="118" spans="2:12" s="131" customFormat="1" ht="27.95" customHeight="1">
      <c r="B118" s="132"/>
      <c r="C118" s="128" t="s">
        <v>21</v>
      </c>
      <c r="F118" s="135" t="str">
        <f>E17</f>
        <v>UHK,Rokitanského 62  HK 3</v>
      </c>
      <c r="I118" s="128" t="s">
        <v>27</v>
      </c>
      <c r="J118" s="164" t="str">
        <f>E23</f>
        <v>Pridos Hradec Králové</v>
      </c>
      <c r="L118" s="132"/>
    </row>
    <row r="119" spans="2:12" s="131" customFormat="1" ht="15.2" customHeight="1">
      <c r="B119" s="132"/>
      <c r="C119" s="128" t="s">
        <v>25</v>
      </c>
      <c r="F119" s="135" t="str">
        <f>IF(E20="","",E20)</f>
        <v>bude určen ve výběrovém řízení</v>
      </c>
      <c r="I119" s="128" t="s">
        <v>30</v>
      </c>
      <c r="J119" s="164" t="str">
        <f>E26</f>
        <v>Ing.Pavel Michálek</v>
      </c>
      <c r="L119" s="132"/>
    </row>
    <row r="120" spans="2:12" s="131" customFormat="1" ht="10.35" customHeight="1">
      <c r="B120" s="132"/>
      <c r="L120" s="132"/>
    </row>
    <row r="121" spans="2:20" s="185" customFormat="1" ht="29.25" customHeight="1">
      <c r="B121" s="178"/>
      <c r="C121" s="179" t="s">
        <v>106</v>
      </c>
      <c r="D121" s="180" t="s">
        <v>58</v>
      </c>
      <c r="E121" s="180" t="s">
        <v>54</v>
      </c>
      <c r="F121" s="180" t="s">
        <v>55</v>
      </c>
      <c r="G121" s="180" t="s">
        <v>107</v>
      </c>
      <c r="H121" s="180" t="s">
        <v>108</v>
      </c>
      <c r="I121" s="180" t="s">
        <v>109</v>
      </c>
      <c r="J121" s="180" t="s">
        <v>100</v>
      </c>
      <c r="K121" s="181" t="s">
        <v>110</v>
      </c>
      <c r="L121" s="178"/>
      <c r="M121" s="182" t="s">
        <v>1</v>
      </c>
      <c r="N121" s="183" t="s">
        <v>37</v>
      </c>
      <c r="O121" s="183" t="s">
        <v>111</v>
      </c>
      <c r="P121" s="183" t="s">
        <v>112</v>
      </c>
      <c r="Q121" s="183" t="s">
        <v>113</v>
      </c>
      <c r="R121" s="183" t="s">
        <v>114</v>
      </c>
      <c r="S121" s="183" t="s">
        <v>115</v>
      </c>
      <c r="T121" s="184" t="s">
        <v>116</v>
      </c>
    </row>
    <row r="122" spans="2:63" s="131" customFormat="1" ht="22.9" customHeight="1">
      <c r="B122" s="132"/>
      <c r="C122" s="186" t="s">
        <v>117</v>
      </c>
      <c r="J122" s="187">
        <f>BK122</f>
        <v>0</v>
      </c>
      <c r="L122" s="132"/>
      <c r="M122" s="188"/>
      <c r="N122" s="140"/>
      <c r="O122" s="140"/>
      <c r="P122" s="189">
        <f>P123</f>
        <v>0</v>
      </c>
      <c r="Q122" s="140"/>
      <c r="R122" s="189">
        <f>R123</f>
        <v>0</v>
      </c>
      <c r="S122" s="140"/>
      <c r="T122" s="190">
        <f>T123</f>
        <v>0</v>
      </c>
      <c r="AT122" s="122" t="s">
        <v>72</v>
      </c>
      <c r="AU122" s="122" t="s">
        <v>102</v>
      </c>
      <c r="BK122" s="191">
        <f>BK123</f>
        <v>0</v>
      </c>
    </row>
    <row r="123" spans="2:63" s="193" customFormat="1" ht="25.9" customHeight="1">
      <c r="B123" s="192"/>
      <c r="D123" s="194" t="s">
        <v>72</v>
      </c>
      <c r="E123" s="195" t="s">
        <v>129</v>
      </c>
      <c r="F123" s="195" t="s">
        <v>130</v>
      </c>
      <c r="J123" s="196">
        <f>BK123</f>
        <v>0</v>
      </c>
      <c r="L123" s="192"/>
      <c r="M123" s="197"/>
      <c r="N123" s="198"/>
      <c r="O123" s="198"/>
      <c r="P123" s="199">
        <f>P124</f>
        <v>0</v>
      </c>
      <c r="Q123" s="198"/>
      <c r="R123" s="199">
        <f>R124</f>
        <v>0</v>
      </c>
      <c r="S123" s="198"/>
      <c r="T123" s="200">
        <f>T124</f>
        <v>0</v>
      </c>
      <c r="AR123" s="194" t="s">
        <v>82</v>
      </c>
      <c r="AT123" s="201" t="s">
        <v>72</v>
      </c>
      <c r="AU123" s="201" t="s">
        <v>73</v>
      </c>
      <c r="AY123" s="194" t="s">
        <v>118</v>
      </c>
      <c r="BK123" s="202">
        <f>BK124</f>
        <v>0</v>
      </c>
    </row>
    <row r="124" spans="2:63" s="193" customFormat="1" ht="22.9" customHeight="1">
      <c r="B124" s="192"/>
      <c r="D124" s="194" t="s">
        <v>72</v>
      </c>
      <c r="E124" s="203" t="s">
        <v>132</v>
      </c>
      <c r="F124" s="203" t="s">
        <v>133</v>
      </c>
      <c r="J124" s="204">
        <f>BK124</f>
        <v>0</v>
      </c>
      <c r="L124" s="192"/>
      <c r="M124" s="197"/>
      <c r="N124" s="198"/>
      <c r="O124" s="198"/>
      <c r="P124" s="199">
        <f>SUM(P125:P142)</f>
        <v>0</v>
      </c>
      <c r="Q124" s="198"/>
      <c r="R124" s="199">
        <f>SUM(R125:R142)</f>
        <v>0</v>
      </c>
      <c r="S124" s="198"/>
      <c r="T124" s="200">
        <f>SUM(T125:T142)</f>
        <v>0</v>
      </c>
      <c r="AR124" s="194" t="s">
        <v>82</v>
      </c>
      <c r="AT124" s="201" t="s">
        <v>72</v>
      </c>
      <c r="AU124" s="201" t="s">
        <v>80</v>
      </c>
      <c r="AY124" s="194" t="s">
        <v>118</v>
      </c>
      <c r="BK124" s="202">
        <f>SUM(BK125:BK142)</f>
        <v>0</v>
      </c>
    </row>
    <row r="125" spans="2:65" s="131" customFormat="1" ht="24" customHeight="1">
      <c r="B125" s="132"/>
      <c r="C125" s="205" t="s">
        <v>80</v>
      </c>
      <c r="D125" s="205" t="s">
        <v>120</v>
      </c>
      <c r="E125" s="206" t="s">
        <v>135</v>
      </c>
      <c r="F125" s="207" t="s">
        <v>136</v>
      </c>
      <c r="G125" s="208" t="s">
        <v>131</v>
      </c>
      <c r="H125" s="209">
        <v>7</v>
      </c>
      <c r="I125" s="75"/>
      <c r="J125" s="210">
        <f>ROUND(I125*H125,2)</f>
        <v>0</v>
      </c>
      <c r="K125" s="207" t="s">
        <v>1</v>
      </c>
      <c r="L125" s="132"/>
      <c r="M125" s="211" t="s">
        <v>1</v>
      </c>
      <c r="N125" s="212" t="s">
        <v>38</v>
      </c>
      <c r="O125" s="213">
        <v>0</v>
      </c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15" t="s">
        <v>128</v>
      </c>
      <c r="AT125" s="215" t="s">
        <v>120</v>
      </c>
      <c r="AU125" s="215" t="s">
        <v>82</v>
      </c>
      <c r="AY125" s="122" t="s">
        <v>118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22" t="s">
        <v>80</v>
      </c>
      <c r="BK125" s="216">
        <f>ROUND(I125*H125,2)</f>
        <v>0</v>
      </c>
      <c r="BL125" s="122" t="s">
        <v>128</v>
      </c>
      <c r="BM125" s="215" t="s">
        <v>137</v>
      </c>
    </row>
    <row r="126" spans="2:51" s="218" customFormat="1" ht="12">
      <c r="B126" s="217"/>
      <c r="D126" s="219" t="s">
        <v>122</v>
      </c>
      <c r="E126" s="220" t="s">
        <v>1</v>
      </c>
      <c r="F126" s="221" t="s">
        <v>138</v>
      </c>
      <c r="H126" s="222">
        <v>7</v>
      </c>
      <c r="I126" s="229"/>
      <c r="L126" s="217"/>
      <c r="M126" s="223"/>
      <c r="N126" s="224"/>
      <c r="O126" s="224"/>
      <c r="P126" s="224"/>
      <c r="Q126" s="224"/>
      <c r="R126" s="224"/>
      <c r="S126" s="224"/>
      <c r="T126" s="225"/>
      <c r="AT126" s="220" t="s">
        <v>122</v>
      </c>
      <c r="AU126" s="220" t="s">
        <v>82</v>
      </c>
      <c r="AV126" s="218" t="s">
        <v>82</v>
      </c>
      <c r="AW126" s="218" t="s">
        <v>29</v>
      </c>
      <c r="AX126" s="218" t="s">
        <v>80</v>
      </c>
      <c r="AY126" s="220" t="s">
        <v>118</v>
      </c>
    </row>
    <row r="127" spans="2:65" s="131" customFormat="1" ht="16.5" customHeight="1">
      <c r="B127" s="132"/>
      <c r="C127" s="205" t="s">
        <v>82</v>
      </c>
      <c r="D127" s="205" t="s">
        <v>120</v>
      </c>
      <c r="E127" s="206" t="s">
        <v>139</v>
      </c>
      <c r="F127" s="207" t="s">
        <v>140</v>
      </c>
      <c r="G127" s="208" t="s">
        <v>131</v>
      </c>
      <c r="H127" s="209">
        <v>13</v>
      </c>
      <c r="I127" s="75"/>
      <c r="J127" s="210">
        <f>ROUND(I127*H127,2)</f>
        <v>0</v>
      </c>
      <c r="K127" s="207" t="s">
        <v>1</v>
      </c>
      <c r="L127" s="132"/>
      <c r="M127" s="211" t="s">
        <v>1</v>
      </c>
      <c r="N127" s="212" t="s">
        <v>38</v>
      </c>
      <c r="O127" s="213">
        <v>0</v>
      </c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15" t="s">
        <v>128</v>
      </c>
      <c r="AT127" s="215" t="s">
        <v>120</v>
      </c>
      <c r="AU127" s="215" t="s">
        <v>82</v>
      </c>
      <c r="AY127" s="122" t="s">
        <v>118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22" t="s">
        <v>80</v>
      </c>
      <c r="BK127" s="216">
        <f>ROUND(I127*H127,2)</f>
        <v>0</v>
      </c>
      <c r="BL127" s="122" t="s">
        <v>128</v>
      </c>
      <c r="BM127" s="215" t="s">
        <v>141</v>
      </c>
    </row>
    <row r="128" spans="2:51" s="218" customFormat="1" ht="12">
      <c r="B128" s="217"/>
      <c r="D128" s="219" t="s">
        <v>122</v>
      </c>
      <c r="E128" s="220" t="s">
        <v>1</v>
      </c>
      <c r="F128" s="221" t="s">
        <v>142</v>
      </c>
      <c r="H128" s="222">
        <v>13</v>
      </c>
      <c r="I128" s="229"/>
      <c r="L128" s="217"/>
      <c r="M128" s="223"/>
      <c r="N128" s="224"/>
      <c r="O128" s="224"/>
      <c r="P128" s="224"/>
      <c r="Q128" s="224"/>
      <c r="R128" s="224"/>
      <c r="S128" s="224"/>
      <c r="T128" s="225"/>
      <c r="AT128" s="220" t="s">
        <v>122</v>
      </c>
      <c r="AU128" s="220" t="s">
        <v>82</v>
      </c>
      <c r="AV128" s="218" t="s">
        <v>82</v>
      </c>
      <c r="AW128" s="218" t="s">
        <v>29</v>
      </c>
      <c r="AX128" s="218" t="s">
        <v>80</v>
      </c>
      <c r="AY128" s="220" t="s">
        <v>118</v>
      </c>
    </row>
    <row r="129" spans="2:65" s="131" customFormat="1" ht="24" customHeight="1">
      <c r="B129" s="132"/>
      <c r="C129" s="205" t="s">
        <v>119</v>
      </c>
      <c r="D129" s="205" t="s">
        <v>120</v>
      </c>
      <c r="E129" s="206" t="s">
        <v>143</v>
      </c>
      <c r="F129" s="207" t="s">
        <v>144</v>
      </c>
      <c r="G129" s="208" t="s">
        <v>131</v>
      </c>
      <c r="H129" s="209">
        <v>2</v>
      </c>
      <c r="I129" s="75"/>
      <c r="J129" s="210">
        <f>ROUND(I129*H129,2)</f>
        <v>0</v>
      </c>
      <c r="K129" s="207" t="s">
        <v>1</v>
      </c>
      <c r="L129" s="132"/>
      <c r="M129" s="211" t="s">
        <v>1</v>
      </c>
      <c r="N129" s="212" t="s">
        <v>38</v>
      </c>
      <c r="O129" s="213">
        <v>0</v>
      </c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15" t="s">
        <v>128</v>
      </c>
      <c r="AT129" s="215" t="s">
        <v>120</v>
      </c>
      <c r="AU129" s="215" t="s">
        <v>82</v>
      </c>
      <c r="AY129" s="122" t="s">
        <v>118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22" t="s">
        <v>80</v>
      </c>
      <c r="BK129" s="216">
        <f>ROUND(I129*H129,2)</f>
        <v>0</v>
      </c>
      <c r="BL129" s="122" t="s">
        <v>128</v>
      </c>
      <c r="BM129" s="215" t="s">
        <v>145</v>
      </c>
    </row>
    <row r="130" spans="2:51" s="218" customFormat="1" ht="12">
      <c r="B130" s="217"/>
      <c r="D130" s="219" t="s">
        <v>122</v>
      </c>
      <c r="E130" s="220" t="s">
        <v>1</v>
      </c>
      <c r="F130" s="221" t="s">
        <v>146</v>
      </c>
      <c r="H130" s="222">
        <v>2</v>
      </c>
      <c r="I130" s="229"/>
      <c r="L130" s="217"/>
      <c r="M130" s="223"/>
      <c r="N130" s="224"/>
      <c r="O130" s="224"/>
      <c r="P130" s="224"/>
      <c r="Q130" s="224"/>
      <c r="R130" s="224"/>
      <c r="S130" s="224"/>
      <c r="T130" s="225"/>
      <c r="AT130" s="220" t="s">
        <v>122</v>
      </c>
      <c r="AU130" s="220" t="s">
        <v>82</v>
      </c>
      <c r="AV130" s="218" t="s">
        <v>82</v>
      </c>
      <c r="AW130" s="218" t="s">
        <v>29</v>
      </c>
      <c r="AX130" s="218" t="s">
        <v>80</v>
      </c>
      <c r="AY130" s="220" t="s">
        <v>118</v>
      </c>
    </row>
    <row r="131" spans="2:65" s="131" customFormat="1" ht="16.5" customHeight="1">
      <c r="B131" s="132"/>
      <c r="C131" s="205" t="s">
        <v>121</v>
      </c>
      <c r="D131" s="205" t="s">
        <v>120</v>
      </c>
      <c r="E131" s="206" t="s">
        <v>147</v>
      </c>
      <c r="F131" s="207" t="s">
        <v>148</v>
      </c>
      <c r="G131" s="208" t="s">
        <v>131</v>
      </c>
      <c r="H131" s="209">
        <v>1</v>
      </c>
      <c r="I131" s="75"/>
      <c r="J131" s="210">
        <f>ROUND(I131*H131,2)</f>
        <v>0</v>
      </c>
      <c r="K131" s="207" t="s">
        <v>1</v>
      </c>
      <c r="L131" s="132"/>
      <c r="M131" s="211" t="s">
        <v>1</v>
      </c>
      <c r="N131" s="212" t="s">
        <v>38</v>
      </c>
      <c r="O131" s="213">
        <v>0</v>
      </c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15" t="s">
        <v>128</v>
      </c>
      <c r="AT131" s="215" t="s">
        <v>120</v>
      </c>
      <c r="AU131" s="215" t="s">
        <v>82</v>
      </c>
      <c r="AY131" s="122" t="s">
        <v>118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22" t="s">
        <v>80</v>
      </c>
      <c r="BK131" s="216">
        <f>ROUND(I131*H131,2)</f>
        <v>0</v>
      </c>
      <c r="BL131" s="122" t="s">
        <v>128</v>
      </c>
      <c r="BM131" s="215" t="s">
        <v>149</v>
      </c>
    </row>
    <row r="132" spans="2:51" s="218" customFormat="1" ht="12">
      <c r="B132" s="217"/>
      <c r="D132" s="219" t="s">
        <v>122</v>
      </c>
      <c r="E132" s="220" t="s">
        <v>1</v>
      </c>
      <c r="F132" s="221" t="s">
        <v>150</v>
      </c>
      <c r="H132" s="222">
        <v>1</v>
      </c>
      <c r="I132" s="229"/>
      <c r="L132" s="217"/>
      <c r="M132" s="223"/>
      <c r="N132" s="224"/>
      <c r="O132" s="224"/>
      <c r="P132" s="224"/>
      <c r="Q132" s="224"/>
      <c r="R132" s="224"/>
      <c r="S132" s="224"/>
      <c r="T132" s="225"/>
      <c r="AT132" s="220" t="s">
        <v>122</v>
      </c>
      <c r="AU132" s="220" t="s">
        <v>82</v>
      </c>
      <c r="AV132" s="218" t="s">
        <v>82</v>
      </c>
      <c r="AW132" s="218" t="s">
        <v>29</v>
      </c>
      <c r="AX132" s="218" t="s">
        <v>80</v>
      </c>
      <c r="AY132" s="220" t="s">
        <v>118</v>
      </c>
    </row>
    <row r="133" spans="2:65" s="131" customFormat="1" ht="16.5" customHeight="1">
      <c r="B133" s="132"/>
      <c r="C133" s="205" t="s">
        <v>125</v>
      </c>
      <c r="D133" s="205" t="s">
        <v>120</v>
      </c>
      <c r="E133" s="206" t="s">
        <v>151</v>
      </c>
      <c r="F133" s="207" t="s">
        <v>152</v>
      </c>
      <c r="G133" s="208" t="s">
        <v>131</v>
      </c>
      <c r="H133" s="209">
        <v>1</v>
      </c>
      <c r="I133" s="75"/>
      <c r="J133" s="210">
        <f>ROUND(I133*H133,2)</f>
        <v>0</v>
      </c>
      <c r="K133" s="207" t="s">
        <v>1</v>
      </c>
      <c r="L133" s="132"/>
      <c r="M133" s="211" t="s">
        <v>1</v>
      </c>
      <c r="N133" s="212" t="s">
        <v>38</v>
      </c>
      <c r="O133" s="213">
        <v>0</v>
      </c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15" t="s">
        <v>128</v>
      </c>
      <c r="AT133" s="215" t="s">
        <v>120</v>
      </c>
      <c r="AU133" s="215" t="s">
        <v>82</v>
      </c>
      <c r="AY133" s="122" t="s">
        <v>118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22" t="s">
        <v>80</v>
      </c>
      <c r="BK133" s="216">
        <f>ROUND(I133*H133,2)</f>
        <v>0</v>
      </c>
      <c r="BL133" s="122" t="s">
        <v>128</v>
      </c>
      <c r="BM133" s="215" t="s">
        <v>153</v>
      </c>
    </row>
    <row r="134" spans="2:51" s="218" customFormat="1" ht="12">
      <c r="B134" s="217"/>
      <c r="D134" s="219" t="s">
        <v>122</v>
      </c>
      <c r="E134" s="220" t="s">
        <v>1</v>
      </c>
      <c r="F134" s="221" t="s">
        <v>154</v>
      </c>
      <c r="H134" s="222">
        <v>1</v>
      </c>
      <c r="I134" s="229"/>
      <c r="L134" s="217"/>
      <c r="M134" s="223"/>
      <c r="N134" s="224"/>
      <c r="O134" s="224"/>
      <c r="P134" s="224"/>
      <c r="Q134" s="224"/>
      <c r="R134" s="224"/>
      <c r="S134" s="224"/>
      <c r="T134" s="225"/>
      <c r="AT134" s="220" t="s">
        <v>122</v>
      </c>
      <c r="AU134" s="220" t="s">
        <v>82</v>
      </c>
      <c r="AV134" s="218" t="s">
        <v>82</v>
      </c>
      <c r="AW134" s="218" t="s">
        <v>29</v>
      </c>
      <c r="AX134" s="218" t="s">
        <v>80</v>
      </c>
      <c r="AY134" s="220" t="s">
        <v>118</v>
      </c>
    </row>
    <row r="135" spans="2:65" s="131" customFormat="1" ht="16.5" customHeight="1">
      <c r="B135" s="132"/>
      <c r="C135" s="205" t="s">
        <v>123</v>
      </c>
      <c r="D135" s="205" t="s">
        <v>120</v>
      </c>
      <c r="E135" s="206" t="s">
        <v>155</v>
      </c>
      <c r="F135" s="207" t="s">
        <v>156</v>
      </c>
      <c r="G135" s="208" t="s">
        <v>131</v>
      </c>
      <c r="H135" s="209">
        <v>1</v>
      </c>
      <c r="I135" s="75"/>
      <c r="J135" s="210">
        <f>ROUND(I135*H135,2)</f>
        <v>0</v>
      </c>
      <c r="K135" s="207" t="s">
        <v>1</v>
      </c>
      <c r="L135" s="132"/>
      <c r="M135" s="211" t="s">
        <v>1</v>
      </c>
      <c r="N135" s="212" t="s">
        <v>38</v>
      </c>
      <c r="O135" s="213">
        <v>0</v>
      </c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15" t="s">
        <v>128</v>
      </c>
      <c r="AT135" s="215" t="s">
        <v>120</v>
      </c>
      <c r="AU135" s="215" t="s">
        <v>82</v>
      </c>
      <c r="AY135" s="122" t="s">
        <v>118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22" t="s">
        <v>80</v>
      </c>
      <c r="BK135" s="216">
        <f>ROUND(I135*H135,2)</f>
        <v>0</v>
      </c>
      <c r="BL135" s="122" t="s">
        <v>128</v>
      </c>
      <c r="BM135" s="215" t="s">
        <v>157</v>
      </c>
    </row>
    <row r="136" spans="2:51" s="218" customFormat="1" ht="12">
      <c r="B136" s="217"/>
      <c r="D136" s="219" t="s">
        <v>122</v>
      </c>
      <c r="E136" s="220" t="s">
        <v>1</v>
      </c>
      <c r="F136" s="221" t="s">
        <v>158</v>
      </c>
      <c r="H136" s="222">
        <v>1</v>
      </c>
      <c r="I136" s="229"/>
      <c r="L136" s="217"/>
      <c r="M136" s="223"/>
      <c r="N136" s="224"/>
      <c r="O136" s="224"/>
      <c r="P136" s="224"/>
      <c r="Q136" s="224"/>
      <c r="R136" s="224"/>
      <c r="S136" s="224"/>
      <c r="T136" s="225"/>
      <c r="AT136" s="220" t="s">
        <v>122</v>
      </c>
      <c r="AU136" s="220" t="s">
        <v>82</v>
      </c>
      <c r="AV136" s="218" t="s">
        <v>82</v>
      </c>
      <c r="AW136" s="218" t="s">
        <v>29</v>
      </c>
      <c r="AX136" s="218" t="s">
        <v>80</v>
      </c>
      <c r="AY136" s="220" t="s">
        <v>118</v>
      </c>
    </row>
    <row r="137" spans="2:65" s="131" customFormat="1" ht="24" customHeight="1">
      <c r="B137" s="132"/>
      <c r="C137" s="205" t="s">
        <v>126</v>
      </c>
      <c r="D137" s="205" t="s">
        <v>120</v>
      </c>
      <c r="E137" s="206" t="s">
        <v>159</v>
      </c>
      <c r="F137" s="207" t="s">
        <v>160</v>
      </c>
      <c r="G137" s="208" t="s">
        <v>131</v>
      </c>
      <c r="H137" s="209">
        <v>3</v>
      </c>
      <c r="I137" s="75"/>
      <c r="J137" s="210">
        <f>ROUND(I137*H137,2)</f>
        <v>0</v>
      </c>
      <c r="K137" s="207" t="s">
        <v>1</v>
      </c>
      <c r="L137" s="132"/>
      <c r="M137" s="211" t="s">
        <v>1</v>
      </c>
      <c r="N137" s="212" t="s">
        <v>38</v>
      </c>
      <c r="O137" s="213">
        <v>0</v>
      </c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15" t="s">
        <v>128</v>
      </c>
      <c r="AT137" s="215" t="s">
        <v>120</v>
      </c>
      <c r="AU137" s="215" t="s">
        <v>82</v>
      </c>
      <c r="AY137" s="122" t="s">
        <v>118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22" t="s">
        <v>80</v>
      </c>
      <c r="BK137" s="216">
        <f>ROUND(I137*H137,2)</f>
        <v>0</v>
      </c>
      <c r="BL137" s="122" t="s">
        <v>128</v>
      </c>
      <c r="BM137" s="215" t="s">
        <v>161</v>
      </c>
    </row>
    <row r="138" spans="2:51" s="218" customFormat="1" ht="12">
      <c r="B138" s="217"/>
      <c r="D138" s="219" t="s">
        <v>122</v>
      </c>
      <c r="E138" s="220" t="s">
        <v>1</v>
      </c>
      <c r="F138" s="221" t="s">
        <v>162</v>
      </c>
      <c r="H138" s="222">
        <v>3</v>
      </c>
      <c r="I138" s="229"/>
      <c r="L138" s="217"/>
      <c r="M138" s="223"/>
      <c r="N138" s="224"/>
      <c r="O138" s="224"/>
      <c r="P138" s="224"/>
      <c r="Q138" s="224"/>
      <c r="R138" s="224"/>
      <c r="S138" s="224"/>
      <c r="T138" s="225"/>
      <c r="AT138" s="220" t="s">
        <v>122</v>
      </c>
      <c r="AU138" s="220" t="s">
        <v>82</v>
      </c>
      <c r="AV138" s="218" t="s">
        <v>82</v>
      </c>
      <c r="AW138" s="218" t="s">
        <v>29</v>
      </c>
      <c r="AX138" s="218" t="s">
        <v>80</v>
      </c>
      <c r="AY138" s="220" t="s">
        <v>118</v>
      </c>
    </row>
    <row r="139" spans="2:65" s="131" customFormat="1" ht="24" customHeight="1">
      <c r="B139" s="132"/>
      <c r="C139" s="205" t="s">
        <v>127</v>
      </c>
      <c r="D139" s="205" t="s">
        <v>120</v>
      </c>
      <c r="E139" s="206" t="s">
        <v>163</v>
      </c>
      <c r="F139" s="207" t="s">
        <v>164</v>
      </c>
      <c r="G139" s="208" t="s">
        <v>131</v>
      </c>
      <c r="H139" s="209">
        <v>5</v>
      </c>
      <c r="I139" s="75"/>
      <c r="J139" s="210">
        <f>ROUND(I139*H139,2)</f>
        <v>0</v>
      </c>
      <c r="K139" s="207" t="s">
        <v>1</v>
      </c>
      <c r="L139" s="132"/>
      <c r="M139" s="211" t="s">
        <v>1</v>
      </c>
      <c r="N139" s="212" t="s">
        <v>38</v>
      </c>
      <c r="O139" s="213">
        <v>0</v>
      </c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215" t="s">
        <v>128</v>
      </c>
      <c r="AT139" s="215" t="s">
        <v>120</v>
      </c>
      <c r="AU139" s="215" t="s">
        <v>82</v>
      </c>
      <c r="AY139" s="122" t="s">
        <v>118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22" t="s">
        <v>80</v>
      </c>
      <c r="BK139" s="216">
        <f>ROUND(I139*H139,2)</f>
        <v>0</v>
      </c>
      <c r="BL139" s="122" t="s">
        <v>128</v>
      </c>
      <c r="BM139" s="215" t="s">
        <v>165</v>
      </c>
    </row>
    <row r="140" spans="2:51" s="218" customFormat="1" ht="12">
      <c r="B140" s="217"/>
      <c r="D140" s="219" t="s">
        <v>122</v>
      </c>
      <c r="E140" s="220" t="s">
        <v>1</v>
      </c>
      <c r="F140" s="221" t="s">
        <v>166</v>
      </c>
      <c r="H140" s="222">
        <v>5</v>
      </c>
      <c r="I140" s="229"/>
      <c r="L140" s="217"/>
      <c r="M140" s="223"/>
      <c r="N140" s="224"/>
      <c r="O140" s="224"/>
      <c r="P140" s="224"/>
      <c r="Q140" s="224"/>
      <c r="R140" s="224"/>
      <c r="S140" s="224"/>
      <c r="T140" s="225"/>
      <c r="AT140" s="220" t="s">
        <v>122</v>
      </c>
      <c r="AU140" s="220" t="s">
        <v>82</v>
      </c>
      <c r="AV140" s="218" t="s">
        <v>82</v>
      </c>
      <c r="AW140" s="218" t="s">
        <v>29</v>
      </c>
      <c r="AX140" s="218" t="s">
        <v>80</v>
      </c>
      <c r="AY140" s="220" t="s">
        <v>118</v>
      </c>
    </row>
    <row r="141" spans="2:65" s="131" customFormat="1" ht="16.5" customHeight="1">
      <c r="B141" s="132"/>
      <c r="C141" s="205" t="s">
        <v>124</v>
      </c>
      <c r="D141" s="205" t="s">
        <v>120</v>
      </c>
      <c r="E141" s="206" t="s">
        <v>167</v>
      </c>
      <c r="F141" s="207" t="s">
        <v>168</v>
      </c>
      <c r="G141" s="208" t="s">
        <v>131</v>
      </c>
      <c r="H141" s="209">
        <v>1</v>
      </c>
      <c r="I141" s="75"/>
      <c r="J141" s="210">
        <f>ROUND(I141*H141,2)</f>
        <v>0</v>
      </c>
      <c r="K141" s="207" t="s">
        <v>1</v>
      </c>
      <c r="L141" s="132"/>
      <c r="M141" s="211" t="s">
        <v>1</v>
      </c>
      <c r="N141" s="212" t="s">
        <v>38</v>
      </c>
      <c r="O141" s="213">
        <v>0</v>
      </c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15" t="s">
        <v>128</v>
      </c>
      <c r="AT141" s="215" t="s">
        <v>120</v>
      </c>
      <c r="AU141" s="215" t="s">
        <v>82</v>
      </c>
      <c r="AY141" s="122" t="s">
        <v>118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22" t="s">
        <v>80</v>
      </c>
      <c r="BK141" s="216">
        <f>ROUND(I141*H141,2)</f>
        <v>0</v>
      </c>
      <c r="BL141" s="122" t="s">
        <v>128</v>
      </c>
      <c r="BM141" s="215" t="s">
        <v>169</v>
      </c>
    </row>
    <row r="142" spans="2:51" s="218" customFormat="1" ht="12">
      <c r="B142" s="217"/>
      <c r="D142" s="219" t="s">
        <v>122</v>
      </c>
      <c r="E142" s="220" t="s">
        <v>1</v>
      </c>
      <c r="F142" s="221" t="s">
        <v>170</v>
      </c>
      <c r="H142" s="222">
        <v>1</v>
      </c>
      <c r="L142" s="217"/>
      <c r="M142" s="226"/>
      <c r="N142" s="227"/>
      <c r="O142" s="227"/>
      <c r="P142" s="227"/>
      <c r="Q142" s="227"/>
      <c r="R142" s="227"/>
      <c r="S142" s="227"/>
      <c r="T142" s="228"/>
      <c r="AT142" s="220" t="s">
        <v>122</v>
      </c>
      <c r="AU142" s="220" t="s">
        <v>82</v>
      </c>
      <c r="AV142" s="218" t="s">
        <v>82</v>
      </c>
      <c r="AW142" s="218" t="s">
        <v>29</v>
      </c>
      <c r="AX142" s="218" t="s">
        <v>80</v>
      </c>
      <c r="AY142" s="220" t="s">
        <v>118</v>
      </c>
    </row>
    <row r="143" spans="2:12" s="131" customFormat="1" ht="6.95" customHeight="1">
      <c r="B143" s="160"/>
      <c r="C143" s="161"/>
      <c r="D143" s="161"/>
      <c r="E143" s="161"/>
      <c r="F143" s="161"/>
      <c r="G143" s="161"/>
      <c r="H143" s="161"/>
      <c r="I143" s="161"/>
      <c r="J143" s="161"/>
      <c r="K143" s="161"/>
      <c r="L143" s="132"/>
    </row>
  </sheetData>
  <sheetProtection algorithmName="SHA-512" hashValue="P6KTFf+HRi1vdnGh9AAJ7q/3oUPEy6fAoKrMGLMsJ+LnBqH3/fOwqTES/kXLr7JVuqBHxzw35UkX9U8FnjWFcA==" saltValue="GifSysZ8liSWUT1mffiMyw==" spinCount="100000" sheet="1" objects="1" scenarios="1"/>
  <autoFilter ref="C121:K142"/>
  <mergeCells count="11">
    <mergeCell ref="L2:V2"/>
    <mergeCell ref="E87:H87"/>
    <mergeCell ref="E89:H89"/>
    <mergeCell ref="E110:H110"/>
    <mergeCell ref="E112:H112"/>
    <mergeCell ref="E114:H114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9"/>
  <sheetViews>
    <sheetView showGridLines="0" workbookViewId="0" topLeftCell="A103">
      <selection activeCell="I125" sqref="I125"/>
    </sheetView>
  </sheetViews>
  <sheetFormatPr defaultColWidth="9.140625" defaultRowHeight="12"/>
  <cols>
    <col min="1" max="1" width="8.28125" style="74" customWidth="1"/>
    <col min="2" max="2" width="1.7109375" style="74" customWidth="1"/>
    <col min="3" max="3" width="4.140625" style="74" customWidth="1"/>
    <col min="4" max="4" width="4.28125" style="74" customWidth="1"/>
    <col min="5" max="5" width="17.140625" style="74" customWidth="1"/>
    <col min="6" max="6" width="50.8515625" style="74" customWidth="1"/>
    <col min="7" max="7" width="7.00390625" style="74" customWidth="1"/>
    <col min="8" max="8" width="11.421875" style="74" customWidth="1"/>
    <col min="9" max="11" width="20.140625" style="74" customWidth="1"/>
    <col min="12" max="12" width="9.28125" style="74" customWidth="1"/>
    <col min="13" max="13" width="10.8515625" style="74" hidden="1" customWidth="1"/>
    <col min="14" max="14" width="9.28125" style="74" hidden="1" customWidth="1"/>
    <col min="15" max="20" width="14.140625" style="74" hidden="1" customWidth="1"/>
    <col min="21" max="21" width="16.28125" style="74" hidden="1" customWidth="1"/>
    <col min="22" max="22" width="12.28125" style="74" customWidth="1"/>
    <col min="23" max="23" width="16.28125" style="74" customWidth="1"/>
    <col min="24" max="24" width="12.28125" style="74" customWidth="1"/>
    <col min="25" max="25" width="15.00390625" style="74" customWidth="1"/>
    <col min="26" max="26" width="11.00390625" style="74" customWidth="1"/>
    <col min="27" max="27" width="15.00390625" style="74" customWidth="1"/>
    <col min="28" max="28" width="16.28125" style="74" customWidth="1"/>
    <col min="29" max="29" width="11.00390625" style="74" customWidth="1"/>
    <col min="30" max="30" width="15.00390625" style="74" customWidth="1"/>
    <col min="31" max="31" width="16.28125" style="74" customWidth="1"/>
    <col min="32" max="43" width="9.28125" style="74" customWidth="1"/>
    <col min="44" max="65" width="9.28125" style="74" hidden="1" customWidth="1"/>
    <col min="66" max="16384" width="9.28125" style="74" customWidth="1"/>
  </cols>
  <sheetData>
    <row r="1" ht="12"/>
    <row r="2" spans="12:46" ht="36.95" customHeight="1">
      <c r="L2" s="120" t="s">
        <v>5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AT2" s="122" t="s">
        <v>93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5"/>
      <c r="AT3" s="122" t="s">
        <v>82</v>
      </c>
    </row>
    <row r="4" spans="2:46" ht="24.95" customHeight="1">
      <c r="B4" s="125"/>
      <c r="D4" s="126" t="s">
        <v>94</v>
      </c>
      <c r="L4" s="125"/>
      <c r="M4" s="127" t="s">
        <v>10</v>
      </c>
      <c r="AT4" s="122" t="s">
        <v>3</v>
      </c>
    </row>
    <row r="5" spans="2:12" ht="6.95" customHeight="1">
      <c r="B5" s="125"/>
      <c r="L5" s="125"/>
    </row>
    <row r="6" spans="2:12" ht="12" customHeight="1">
      <c r="B6" s="125"/>
      <c r="D6" s="128" t="s">
        <v>14</v>
      </c>
      <c r="L6" s="125"/>
    </row>
    <row r="7" spans="2:12" ht="16.5" customHeight="1">
      <c r="B7" s="125"/>
      <c r="E7" s="129" t="str">
        <f>'Rekapitulace stavby'!K6</f>
        <v>Modernizace techn.zázemí vrátnice a společných prostor 1PP vchody E-F - NEINVESTICE</v>
      </c>
      <c r="F7" s="130"/>
      <c r="G7" s="130"/>
      <c r="H7" s="130"/>
      <c r="L7" s="125"/>
    </row>
    <row r="8" spans="2:12" ht="12" customHeight="1">
      <c r="B8" s="125"/>
      <c r="D8" s="128" t="s">
        <v>95</v>
      </c>
      <c r="L8" s="125"/>
    </row>
    <row r="9" spans="2:12" s="131" customFormat="1" ht="16.5" customHeight="1">
      <c r="B9" s="132"/>
      <c r="E9" s="129" t="s">
        <v>171</v>
      </c>
      <c r="F9" s="133"/>
      <c r="G9" s="133"/>
      <c r="H9" s="133"/>
      <c r="L9" s="132"/>
    </row>
    <row r="10" spans="2:12" s="131" customFormat="1" ht="12" customHeight="1">
      <c r="B10" s="132"/>
      <c r="D10" s="128" t="s">
        <v>97</v>
      </c>
      <c r="L10" s="132"/>
    </row>
    <row r="11" spans="2:12" s="131" customFormat="1" ht="36.95" customHeight="1">
      <c r="B11" s="132"/>
      <c r="E11" s="134" t="s">
        <v>174</v>
      </c>
      <c r="F11" s="133"/>
      <c r="G11" s="133"/>
      <c r="H11" s="133"/>
      <c r="L11" s="132"/>
    </row>
    <row r="12" spans="2:12" s="131" customFormat="1" ht="12">
      <c r="B12" s="132"/>
      <c r="L12" s="132"/>
    </row>
    <row r="13" spans="2:12" s="131" customFormat="1" ht="12" customHeight="1">
      <c r="B13" s="132"/>
      <c r="D13" s="128" t="s">
        <v>15</v>
      </c>
      <c r="F13" s="135" t="s">
        <v>1</v>
      </c>
      <c r="I13" s="128" t="s">
        <v>16</v>
      </c>
      <c r="J13" s="135" t="s">
        <v>1</v>
      </c>
      <c r="L13" s="132"/>
    </row>
    <row r="14" spans="2:12" s="131" customFormat="1" ht="12" customHeight="1">
      <c r="B14" s="132"/>
      <c r="D14" s="128" t="s">
        <v>17</v>
      </c>
      <c r="F14" s="135" t="s">
        <v>18</v>
      </c>
      <c r="I14" s="128" t="s">
        <v>19</v>
      </c>
      <c r="J14" s="136" t="str">
        <f>'Rekapitulace stavby'!AN8</f>
        <v>8. 6. 2019</v>
      </c>
      <c r="L14" s="132"/>
    </row>
    <row r="15" spans="2:12" s="131" customFormat="1" ht="10.9" customHeight="1">
      <c r="B15" s="132"/>
      <c r="L15" s="132"/>
    </row>
    <row r="16" spans="2:12" s="131" customFormat="1" ht="12" customHeight="1">
      <c r="B16" s="132"/>
      <c r="D16" s="128" t="s">
        <v>21</v>
      </c>
      <c r="I16" s="128" t="s">
        <v>22</v>
      </c>
      <c r="J16" s="135" t="s">
        <v>1</v>
      </c>
      <c r="L16" s="132"/>
    </row>
    <row r="17" spans="2:12" s="131" customFormat="1" ht="18" customHeight="1">
      <c r="B17" s="132"/>
      <c r="E17" s="135" t="s">
        <v>23</v>
      </c>
      <c r="I17" s="128" t="s">
        <v>24</v>
      </c>
      <c r="J17" s="135" t="s">
        <v>1</v>
      </c>
      <c r="L17" s="132"/>
    </row>
    <row r="18" spans="2:12" s="131" customFormat="1" ht="6.95" customHeight="1">
      <c r="B18" s="132"/>
      <c r="L18" s="132"/>
    </row>
    <row r="19" spans="2:12" s="131" customFormat="1" ht="12" customHeight="1">
      <c r="B19" s="132"/>
      <c r="D19" s="128" t="s">
        <v>25</v>
      </c>
      <c r="I19" s="128" t="s">
        <v>22</v>
      </c>
      <c r="J19" s="135" t="s">
        <v>1</v>
      </c>
      <c r="L19" s="132"/>
    </row>
    <row r="20" spans="2:12" s="131" customFormat="1" ht="18" customHeight="1">
      <c r="B20" s="132"/>
      <c r="E20" s="135" t="s">
        <v>26</v>
      </c>
      <c r="I20" s="128" t="s">
        <v>24</v>
      </c>
      <c r="J20" s="135" t="s">
        <v>1</v>
      </c>
      <c r="L20" s="132"/>
    </row>
    <row r="21" spans="2:12" s="131" customFormat="1" ht="6.95" customHeight="1">
      <c r="B21" s="132"/>
      <c r="L21" s="132"/>
    </row>
    <row r="22" spans="2:12" s="131" customFormat="1" ht="12" customHeight="1">
      <c r="B22" s="132"/>
      <c r="D22" s="128" t="s">
        <v>27</v>
      </c>
      <c r="I22" s="128" t="s">
        <v>22</v>
      </c>
      <c r="J22" s="135" t="s">
        <v>1</v>
      </c>
      <c r="L22" s="132"/>
    </row>
    <row r="23" spans="2:12" s="131" customFormat="1" ht="18" customHeight="1">
      <c r="B23" s="132"/>
      <c r="E23" s="135" t="s">
        <v>28</v>
      </c>
      <c r="I23" s="128" t="s">
        <v>24</v>
      </c>
      <c r="J23" s="135" t="s">
        <v>1</v>
      </c>
      <c r="L23" s="132"/>
    </row>
    <row r="24" spans="2:12" s="131" customFormat="1" ht="6.95" customHeight="1">
      <c r="B24" s="132"/>
      <c r="L24" s="132"/>
    </row>
    <row r="25" spans="2:12" s="131" customFormat="1" ht="12" customHeight="1">
      <c r="B25" s="132"/>
      <c r="D25" s="128" t="s">
        <v>30</v>
      </c>
      <c r="I25" s="128" t="s">
        <v>22</v>
      </c>
      <c r="J25" s="135" t="s">
        <v>1</v>
      </c>
      <c r="L25" s="132"/>
    </row>
    <row r="26" spans="2:12" s="131" customFormat="1" ht="18" customHeight="1">
      <c r="B26" s="132"/>
      <c r="E26" s="135" t="s">
        <v>31</v>
      </c>
      <c r="I26" s="128" t="s">
        <v>24</v>
      </c>
      <c r="J26" s="135" t="s">
        <v>1</v>
      </c>
      <c r="L26" s="132"/>
    </row>
    <row r="27" spans="2:12" s="131" customFormat="1" ht="6.95" customHeight="1">
      <c r="B27" s="132"/>
      <c r="L27" s="132"/>
    </row>
    <row r="28" spans="2:12" s="131" customFormat="1" ht="12" customHeight="1">
      <c r="B28" s="132"/>
      <c r="D28" s="128" t="s">
        <v>32</v>
      </c>
      <c r="L28" s="132"/>
    </row>
    <row r="29" spans="2:12" s="138" customFormat="1" ht="16.5" customHeight="1">
      <c r="B29" s="137"/>
      <c r="E29" s="139" t="s">
        <v>1</v>
      </c>
      <c r="F29" s="139"/>
      <c r="G29" s="139"/>
      <c r="H29" s="139"/>
      <c r="L29" s="137"/>
    </row>
    <row r="30" spans="2:12" s="131" customFormat="1" ht="6.95" customHeight="1">
      <c r="B30" s="132"/>
      <c r="L30" s="132"/>
    </row>
    <row r="31" spans="2:12" s="131" customFormat="1" ht="6.95" customHeight="1">
      <c r="B31" s="132"/>
      <c r="D31" s="140"/>
      <c r="E31" s="140"/>
      <c r="F31" s="140"/>
      <c r="G31" s="140"/>
      <c r="H31" s="140"/>
      <c r="I31" s="140"/>
      <c r="J31" s="140"/>
      <c r="K31" s="140"/>
      <c r="L31" s="132"/>
    </row>
    <row r="32" spans="2:12" s="131" customFormat="1" ht="25.35" customHeight="1">
      <c r="B32" s="132"/>
      <c r="D32" s="141" t="s">
        <v>33</v>
      </c>
      <c r="J32" s="142">
        <f>ROUND(J122,2)</f>
        <v>0</v>
      </c>
      <c r="L32" s="132"/>
    </row>
    <row r="33" spans="2:12" s="131" customFormat="1" ht="6.95" customHeight="1">
      <c r="B33" s="132"/>
      <c r="D33" s="140"/>
      <c r="E33" s="140"/>
      <c r="F33" s="140"/>
      <c r="G33" s="140"/>
      <c r="H33" s="140"/>
      <c r="I33" s="140"/>
      <c r="J33" s="140"/>
      <c r="K33" s="140"/>
      <c r="L33" s="132"/>
    </row>
    <row r="34" spans="2:12" s="131" customFormat="1" ht="14.45" customHeight="1">
      <c r="B34" s="132"/>
      <c r="F34" s="143" t="s">
        <v>35</v>
      </c>
      <c r="I34" s="143" t="s">
        <v>34</v>
      </c>
      <c r="J34" s="143" t="s">
        <v>36</v>
      </c>
      <c r="L34" s="132"/>
    </row>
    <row r="35" spans="2:12" s="131" customFormat="1" ht="14.45" customHeight="1">
      <c r="B35" s="132"/>
      <c r="D35" s="144" t="s">
        <v>37</v>
      </c>
      <c r="E35" s="128" t="s">
        <v>38</v>
      </c>
      <c r="F35" s="145">
        <f>ROUND((SUM(BE122:BE138)),2)</f>
        <v>0</v>
      </c>
      <c r="I35" s="146">
        <v>0.21</v>
      </c>
      <c r="J35" s="145">
        <f>ROUND(((SUM(BE122:BE138))*I35),2)</f>
        <v>0</v>
      </c>
      <c r="L35" s="132"/>
    </row>
    <row r="36" spans="2:12" s="131" customFormat="1" ht="14.45" customHeight="1">
      <c r="B36" s="132"/>
      <c r="E36" s="128" t="s">
        <v>39</v>
      </c>
      <c r="F36" s="145">
        <f>ROUND((SUM(BF122:BF138)),2)</f>
        <v>0</v>
      </c>
      <c r="I36" s="146">
        <v>0.15</v>
      </c>
      <c r="J36" s="145">
        <f>ROUND(((SUM(BF122:BF138))*I36),2)</f>
        <v>0</v>
      </c>
      <c r="L36" s="132"/>
    </row>
    <row r="37" spans="2:12" s="131" customFormat="1" ht="14.45" customHeight="1" hidden="1">
      <c r="B37" s="132"/>
      <c r="E37" s="128" t="s">
        <v>40</v>
      </c>
      <c r="F37" s="145">
        <f>ROUND((SUM(BG122:BG138)),2)</f>
        <v>0</v>
      </c>
      <c r="I37" s="146">
        <v>0.21</v>
      </c>
      <c r="J37" s="145">
        <f>0</f>
        <v>0</v>
      </c>
      <c r="L37" s="132"/>
    </row>
    <row r="38" spans="2:12" s="131" customFormat="1" ht="14.45" customHeight="1" hidden="1">
      <c r="B38" s="132"/>
      <c r="E38" s="128" t="s">
        <v>41</v>
      </c>
      <c r="F38" s="145">
        <f>ROUND((SUM(BH122:BH138)),2)</f>
        <v>0</v>
      </c>
      <c r="I38" s="146">
        <v>0.15</v>
      </c>
      <c r="J38" s="145">
        <f>0</f>
        <v>0</v>
      </c>
      <c r="L38" s="132"/>
    </row>
    <row r="39" spans="2:12" s="131" customFormat="1" ht="14.45" customHeight="1" hidden="1">
      <c r="B39" s="132"/>
      <c r="E39" s="128" t="s">
        <v>42</v>
      </c>
      <c r="F39" s="145">
        <f>ROUND((SUM(BI122:BI138)),2)</f>
        <v>0</v>
      </c>
      <c r="I39" s="146">
        <v>0</v>
      </c>
      <c r="J39" s="145">
        <f>0</f>
        <v>0</v>
      </c>
      <c r="L39" s="132"/>
    </row>
    <row r="40" spans="2:12" s="131" customFormat="1" ht="6.95" customHeight="1">
      <c r="B40" s="132"/>
      <c r="L40" s="132"/>
    </row>
    <row r="41" spans="2:12" s="131" customFormat="1" ht="25.35" customHeight="1">
      <c r="B41" s="132"/>
      <c r="C41" s="147"/>
      <c r="D41" s="148" t="s">
        <v>43</v>
      </c>
      <c r="E41" s="149"/>
      <c r="F41" s="149"/>
      <c r="G41" s="150" t="s">
        <v>44</v>
      </c>
      <c r="H41" s="151" t="s">
        <v>45</v>
      </c>
      <c r="I41" s="149"/>
      <c r="J41" s="152">
        <f>SUM(J32:J39)</f>
        <v>0</v>
      </c>
      <c r="K41" s="153"/>
      <c r="L41" s="132"/>
    </row>
    <row r="42" spans="2:12" s="131" customFormat="1" ht="14.45" customHeight="1">
      <c r="B42" s="132"/>
      <c r="L42" s="132"/>
    </row>
    <row r="43" spans="2:12" ht="14.45" customHeight="1">
      <c r="B43" s="125"/>
      <c r="L43" s="125"/>
    </row>
    <row r="44" spans="2:12" ht="14.45" customHeight="1">
      <c r="B44" s="125"/>
      <c r="L44" s="125"/>
    </row>
    <row r="45" spans="2:12" ht="14.45" customHeight="1">
      <c r="B45" s="125"/>
      <c r="L45" s="125"/>
    </row>
    <row r="46" spans="2:12" ht="14.45" customHeight="1">
      <c r="B46" s="125"/>
      <c r="L46" s="125"/>
    </row>
    <row r="47" spans="2:12" ht="14.45" customHeight="1">
      <c r="B47" s="125"/>
      <c r="L47" s="125"/>
    </row>
    <row r="48" spans="2:12" ht="14.45" customHeight="1">
      <c r="B48" s="125"/>
      <c r="L48" s="125"/>
    </row>
    <row r="49" spans="2:12" ht="14.45" customHeight="1">
      <c r="B49" s="125"/>
      <c r="L49" s="125"/>
    </row>
    <row r="50" spans="2:12" s="131" customFormat="1" ht="14.45" customHeight="1">
      <c r="B50" s="132"/>
      <c r="D50" s="154" t="s">
        <v>46</v>
      </c>
      <c r="E50" s="155"/>
      <c r="F50" s="155"/>
      <c r="G50" s="154" t="s">
        <v>47</v>
      </c>
      <c r="H50" s="155"/>
      <c r="I50" s="155"/>
      <c r="J50" s="155"/>
      <c r="K50" s="155"/>
      <c r="L50" s="132"/>
    </row>
    <row r="51" spans="2:12" ht="12">
      <c r="B51" s="125"/>
      <c r="L51" s="125"/>
    </row>
    <row r="52" spans="2:12" ht="12">
      <c r="B52" s="125"/>
      <c r="L52" s="125"/>
    </row>
    <row r="53" spans="2:12" ht="12">
      <c r="B53" s="125"/>
      <c r="L53" s="125"/>
    </row>
    <row r="54" spans="2:12" ht="12">
      <c r="B54" s="125"/>
      <c r="L54" s="125"/>
    </row>
    <row r="55" spans="2:12" ht="12">
      <c r="B55" s="125"/>
      <c r="L55" s="125"/>
    </row>
    <row r="56" spans="2:12" ht="12">
      <c r="B56" s="125"/>
      <c r="L56" s="125"/>
    </row>
    <row r="57" spans="2:12" ht="12">
      <c r="B57" s="125"/>
      <c r="L57" s="125"/>
    </row>
    <row r="58" spans="2:12" ht="12">
      <c r="B58" s="125"/>
      <c r="L58" s="125"/>
    </row>
    <row r="59" spans="2:12" ht="12">
      <c r="B59" s="125"/>
      <c r="L59" s="125"/>
    </row>
    <row r="60" spans="2:12" ht="12">
      <c r="B60" s="125"/>
      <c r="L60" s="125"/>
    </row>
    <row r="61" spans="2:12" s="131" customFormat="1" ht="12.75">
      <c r="B61" s="132"/>
      <c r="D61" s="156" t="s">
        <v>48</v>
      </c>
      <c r="E61" s="157"/>
      <c r="F61" s="158" t="s">
        <v>49</v>
      </c>
      <c r="G61" s="156" t="s">
        <v>48</v>
      </c>
      <c r="H61" s="157"/>
      <c r="I61" s="157"/>
      <c r="J61" s="159" t="s">
        <v>49</v>
      </c>
      <c r="K61" s="157"/>
      <c r="L61" s="132"/>
    </row>
    <row r="62" spans="2:12" ht="12">
      <c r="B62" s="125"/>
      <c r="L62" s="125"/>
    </row>
    <row r="63" spans="2:12" ht="12">
      <c r="B63" s="125"/>
      <c r="L63" s="125"/>
    </row>
    <row r="64" spans="2:12" ht="12">
      <c r="B64" s="125"/>
      <c r="L64" s="125"/>
    </row>
    <row r="65" spans="2:12" s="131" customFormat="1" ht="12.75">
      <c r="B65" s="132"/>
      <c r="D65" s="154" t="s">
        <v>50</v>
      </c>
      <c r="E65" s="155"/>
      <c r="F65" s="155"/>
      <c r="G65" s="154" t="s">
        <v>51</v>
      </c>
      <c r="H65" s="155"/>
      <c r="I65" s="155"/>
      <c r="J65" s="155"/>
      <c r="K65" s="155"/>
      <c r="L65" s="132"/>
    </row>
    <row r="66" spans="2:12" ht="12">
      <c r="B66" s="125"/>
      <c r="L66" s="125"/>
    </row>
    <row r="67" spans="2:12" ht="12">
      <c r="B67" s="125"/>
      <c r="L67" s="125"/>
    </row>
    <row r="68" spans="2:12" ht="12">
      <c r="B68" s="125"/>
      <c r="L68" s="125"/>
    </row>
    <row r="69" spans="2:12" ht="12">
      <c r="B69" s="125"/>
      <c r="L69" s="125"/>
    </row>
    <row r="70" spans="2:12" ht="12">
      <c r="B70" s="125"/>
      <c r="L70" s="125"/>
    </row>
    <row r="71" spans="2:12" ht="12">
      <c r="B71" s="125"/>
      <c r="L71" s="125"/>
    </row>
    <row r="72" spans="2:12" ht="12">
      <c r="B72" s="125"/>
      <c r="L72" s="125"/>
    </row>
    <row r="73" spans="2:12" ht="12">
      <c r="B73" s="125"/>
      <c r="L73" s="125"/>
    </row>
    <row r="74" spans="2:12" ht="12">
      <c r="B74" s="125"/>
      <c r="L74" s="125"/>
    </row>
    <row r="75" spans="2:12" ht="12">
      <c r="B75" s="125"/>
      <c r="L75" s="125"/>
    </row>
    <row r="76" spans="2:12" s="131" customFormat="1" ht="12.75">
      <c r="B76" s="132"/>
      <c r="D76" s="156" t="s">
        <v>48</v>
      </c>
      <c r="E76" s="157"/>
      <c r="F76" s="158" t="s">
        <v>49</v>
      </c>
      <c r="G76" s="156" t="s">
        <v>48</v>
      </c>
      <c r="H76" s="157"/>
      <c r="I76" s="157"/>
      <c r="J76" s="159" t="s">
        <v>49</v>
      </c>
      <c r="K76" s="157"/>
      <c r="L76" s="132"/>
    </row>
    <row r="77" spans="2:12" s="131" customFormat="1" ht="14.45" customHeight="1">
      <c r="B77" s="160"/>
      <c r="C77" s="161"/>
      <c r="D77" s="161"/>
      <c r="E77" s="161"/>
      <c r="F77" s="161"/>
      <c r="G77" s="161"/>
      <c r="H77" s="161"/>
      <c r="I77" s="161"/>
      <c r="J77" s="161"/>
      <c r="K77" s="161"/>
      <c r="L77" s="132"/>
    </row>
    <row r="81" spans="2:12" s="131" customFormat="1" ht="6.95" customHeight="1">
      <c r="B81" s="162"/>
      <c r="C81" s="163"/>
      <c r="D81" s="163"/>
      <c r="E81" s="163"/>
      <c r="F81" s="163"/>
      <c r="G81" s="163"/>
      <c r="H81" s="163"/>
      <c r="I81" s="163"/>
      <c r="J81" s="163"/>
      <c r="K81" s="163"/>
      <c r="L81" s="132"/>
    </row>
    <row r="82" spans="2:12" s="131" customFormat="1" ht="24.95" customHeight="1">
      <c r="B82" s="132"/>
      <c r="C82" s="126" t="s">
        <v>98</v>
      </c>
      <c r="L82" s="132"/>
    </row>
    <row r="83" spans="2:12" s="131" customFormat="1" ht="6.95" customHeight="1">
      <c r="B83" s="132"/>
      <c r="L83" s="132"/>
    </row>
    <row r="84" spans="2:12" s="131" customFormat="1" ht="12" customHeight="1">
      <c r="B84" s="132"/>
      <c r="C84" s="128" t="s">
        <v>14</v>
      </c>
      <c r="L84" s="132"/>
    </row>
    <row r="85" spans="2:12" s="131" customFormat="1" ht="16.5" customHeight="1">
      <c r="B85" s="132"/>
      <c r="E85" s="129" t="str">
        <f>E7</f>
        <v>Modernizace techn.zázemí vrátnice a společných prostor 1PP vchody E-F - NEINVESTICE</v>
      </c>
      <c r="F85" s="130"/>
      <c r="G85" s="130"/>
      <c r="H85" s="130"/>
      <c r="L85" s="132"/>
    </row>
    <row r="86" spans="2:12" ht="12" customHeight="1">
      <c r="B86" s="125"/>
      <c r="C86" s="128" t="s">
        <v>95</v>
      </c>
      <c r="L86" s="125"/>
    </row>
    <row r="87" spans="2:12" s="131" customFormat="1" ht="16.5" customHeight="1">
      <c r="B87" s="132"/>
      <c r="E87" s="129" t="s">
        <v>171</v>
      </c>
      <c r="F87" s="133"/>
      <c r="G87" s="133"/>
      <c r="H87" s="133"/>
      <c r="L87" s="132"/>
    </row>
    <row r="88" spans="2:12" s="131" customFormat="1" ht="12" customHeight="1">
      <c r="B88" s="132"/>
      <c r="C88" s="128" t="s">
        <v>97</v>
      </c>
      <c r="L88" s="132"/>
    </row>
    <row r="89" spans="2:12" s="131" customFormat="1" ht="16.5" customHeight="1">
      <c r="B89" s="132"/>
      <c r="E89" s="134" t="str">
        <f>E11</f>
        <v>02B - SO 02 Spol.prostory 1pp - neinvestice</v>
      </c>
      <c r="F89" s="133"/>
      <c r="G89" s="133"/>
      <c r="H89" s="133"/>
      <c r="L89" s="132"/>
    </row>
    <row r="90" spans="2:12" s="131" customFormat="1" ht="6.95" customHeight="1">
      <c r="B90" s="132"/>
      <c r="L90" s="132"/>
    </row>
    <row r="91" spans="2:12" s="131" customFormat="1" ht="12" customHeight="1">
      <c r="B91" s="132"/>
      <c r="C91" s="128" t="s">
        <v>17</v>
      </c>
      <c r="F91" s="135" t="str">
        <f>F14</f>
        <v xml:space="preserve">UHK ,Palachovy koleje </v>
      </c>
      <c r="I91" s="128" t="s">
        <v>19</v>
      </c>
      <c r="J91" s="136" t="str">
        <f>IF(J14="","",J14)</f>
        <v>8. 6. 2019</v>
      </c>
      <c r="L91" s="132"/>
    </row>
    <row r="92" spans="2:12" s="131" customFormat="1" ht="6.95" customHeight="1">
      <c r="B92" s="132"/>
      <c r="L92" s="132"/>
    </row>
    <row r="93" spans="2:12" s="131" customFormat="1" ht="27.95" customHeight="1">
      <c r="B93" s="132"/>
      <c r="C93" s="128" t="s">
        <v>21</v>
      </c>
      <c r="F93" s="135" t="str">
        <f>E17</f>
        <v>UHK,Rokitanského 62  HK 3</v>
      </c>
      <c r="I93" s="128" t="s">
        <v>27</v>
      </c>
      <c r="J93" s="164" t="str">
        <f>E23</f>
        <v>Pridos Hradec Králové</v>
      </c>
      <c r="L93" s="132"/>
    </row>
    <row r="94" spans="2:12" s="131" customFormat="1" ht="15.2" customHeight="1">
      <c r="B94" s="132"/>
      <c r="C94" s="128" t="s">
        <v>25</v>
      </c>
      <c r="F94" s="135" t="str">
        <f>IF(E20="","",E20)</f>
        <v>bude určen ve výběrovém řízení</v>
      </c>
      <c r="I94" s="128" t="s">
        <v>30</v>
      </c>
      <c r="J94" s="164" t="str">
        <f>E26</f>
        <v>Ing.Pavel Michálek</v>
      </c>
      <c r="L94" s="132"/>
    </row>
    <row r="95" spans="2:12" s="131" customFormat="1" ht="10.35" customHeight="1">
      <c r="B95" s="132"/>
      <c r="L95" s="132"/>
    </row>
    <row r="96" spans="2:12" s="131" customFormat="1" ht="29.25" customHeight="1">
      <c r="B96" s="132"/>
      <c r="C96" s="165" t="s">
        <v>99</v>
      </c>
      <c r="D96" s="147"/>
      <c r="E96" s="147"/>
      <c r="F96" s="147"/>
      <c r="G96" s="147"/>
      <c r="H96" s="147"/>
      <c r="I96" s="147"/>
      <c r="J96" s="166" t="s">
        <v>100</v>
      </c>
      <c r="K96" s="147"/>
      <c r="L96" s="132"/>
    </row>
    <row r="97" spans="2:12" s="131" customFormat="1" ht="10.35" customHeight="1">
      <c r="B97" s="132"/>
      <c r="L97" s="132"/>
    </row>
    <row r="98" spans="2:47" s="131" customFormat="1" ht="22.9" customHeight="1">
      <c r="B98" s="132"/>
      <c r="C98" s="167" t="s">
        <v>101</v>
      </c>
      <c r="J98" s="142">
        <f>J122</f>
        <v>0</v>
      </c>
      <c r="L98" s="132"/>
      <c r="AU98" s="122" t="s">
        <v>102</v>
      </c>
    </row>
    <row r="99" spans="2:12" s="169" customFormat="1" ht="24.95" customHeight="1">
      <c r="B99" s="168"/>
      <c r="D99" s="170" t="s">
        <v>103</v>
      </c>
      <c r="E99" s="171"/>
      <c r="F99" s="171"/>
      <c r="G99" s="171"/>
      <c r="H99" s="171"/>
      <c r="I99" s="171"/>
      <c r="J99" s="172">
        <f>J123</f>
        <v>0</v>
      </c>
      <c r="L99" s="168"/>
    </row>
    <row r="100" spans="2:12" s="174" customFormat="1" ht="19.9" customHeight="1">
      <c r="B100" s="173"/>
      <c r="D100" s="175" t="s">
        <v>172</v>
      </c>
      <c r="E100" s="176"/>
      <c r="F100" s="176"/>
      <c r="G100" s="176"/>
      <c r="H100" s="176"/>
      <c r="I100" s="176"/>
      <c r="J100" s="177">
        <f>J124</f>
        <v>0</v>
      </c>
      <c r="L100" s="173"/>
    </row>
    <row r="101" spans="2:12" s="131" customFormat="1" ht="21.75" customHeight="1">
      <c r="B101" s="132"/>
      <c r="L101" s="132"/>
    </row>
    <row r="102" spans="2:12" s="131" customFormat="1" ht="6.95" customHeight="1">
      <c r="B102" s="160"/>
      <c r="C102" s="161"/>
      <c r="D102" s="161"/>
      <c r="E102" s="161"/>
      <c r="F102" s="161"/>
      <c r="G102" s="161"/>
      <c r="H102" s="161"/>
      <c r="I102" s="161"/>
      <c r="J102" s="161"/>
      <c r="K102" s="161"/>
      <c r="L102" s="132"/>
    </row>
    <row r="106" spans="2:12" s="131" customFormat="1" ht="6.95" customHeight="1">
      <c r="B106" s="162"/>
      <c r="C106" s="163"/>
      <c r="D106" s="163"/>
      <c r="E106" s="163"/>
      <c r="F106" s="163"/>
      <c r="G106" s="163"/>
      <c r="H106" s="163"/>
      <c r="I106" s="163"/>
      <c r="J106" s="163"/>
      <c r="K106" s="163"/>
      <c r="L106" s="132"/>
    </row>
    <row r="107" spans="2:12" s="131" customFormat="1" ht="24.95" customHeight="1">
      <c r="B107" s="132"/>
      <c r="C107" s="126" t="s">
        <v>105</v>
      </c>
      <c r="L107" s="132"/>
    </row>
    <row r="108" spans="2:12" s="131" customFormat="1" ht="6.95" customHeight="1">
      <c r="B108" s="132"/>
      <c r="L108" s="132"/>
    </row>
    <row r="109" spans="2:12" s="131" customFormat="1" ht="12" customHeight="1">
      <c r="B109" s="132"/>
      <c r="C109" s="128" t="s">
        <v>14</v>
      </c>
      <c r="L109" s="132"/>
    </row>
    <row r="110" spans="2:12" s="131" customFormat="1" ht="16.5" customHeight="1">
      <c r="B110" s="132"/>
      <c r="E110" s="129" t="str">
        <f>E7</f>
        <v>Modernizace techn.zázemí vrátnice a společných prostor 1PP vchody E-F - NEINVESTICE</v>
      </c>
      <c r="F110" s="130"/>
      <c r="G110" s="130"/>
      <c r="H110" s="130"/>
      <c r="L110" s="132"/>
    </row>
    <row r="111" spans="2:12" ht="12" customHeight="1">
      <c r="B111" s="125"/>
      <c r="C111" s="128" t="s">
        <v>95</v>
      </c>
      <c r="L111" s="125"/>
    </row>
    <row r="112" spans="2:12" s="131" customFormat="1" ht="16.5" customHeight="1">
      <c r="B112" s="132"/>
      <c r="E112" s="129" t="s">
        <v>171</v>
      </c>
      <c r="F112" s="133"/>
      <c r="G112" s="133"/>
      <c r="H112" s="133"/>
      <c r="L112" s="132"/>
    </row>
    <row r="113" spans="2:12" s="131" customFormat="1" ht="12" customHeight="1">
      <c r="B113" s="132"/>
      <c r="C113" s="128" t="s">
        <v>97</v>
      </c>
      <c r="L113" s="132"/>
    </row>
    <row r="114" spans="2:12" s="131" customFormat="1" ht="16.5" customHeight="1">
      <c r="B114" s="132"/>
      <c r="E114" s="134" t="str">
        <f>E11</f>
        <v>02B - SO 02 Spol.prostory 1pp - neinvestice</v>
      </c>
      <c r="F114" s="133"/>
      <c r="G114" s="133"/>
      <c r="H114" s="133"/>
      <c r="L114" s="132"/>
    </row>
    <row r="115" spans="2:12" s="131" customFormat="1" ht="6.95" customHeight="1">
      <c r="B115" s="132"/>
      <c r="L115" s="132"/>
    </row>
    <row r="116" spans="2:12" s="131" customFormat="1" ht="12" customHeight="1">
      <c r="B116" s="132"/>
      <c r="C116" s="128" t="s">
        <v>17</v>
      </c>
      <c r="F116" s="135" t="str">
        <f>F14</f>
        <v xml:space="preserve">UHK ,Palachovy koleje </v>
      </c>
      <c r="I116" s="128" t="s">
        <v>19</v>
      </c>
      <c r="J116" s="136" t="str">
        <f>IF(J14="","",J14)</f>
        <v>8. 6. 2019</v>
      </c>
      <c r="L116" s="132"/>
    </row>
    <row r="117" spans="2:12" s="131" customFormat="1" ht="6.95" customHeight="1">
      <c r="B117" s="132"/>
      <c r="L117" s="132"/>
    </row>
    <row r="118" spans="2:12" s="131" customFormat="1" ht="27.95" customHeight="1">
      <c r="B118" s="132"/>
      <c r="C118" s="128" t="s">
        <v>21</v>
      </c>
      <c r="F118" s="135" t="str">
        <f>E17</f>
        <v>UHK,Rokitanského 62  HK 3</v>
      </c>
      <c r="I118" s="128" t="s">
        <v>27</v>
      </c>
      <c r="J118" s="164" t="str">
        <f>E23</f>
        <v>Pridos Hradec Králové</v>
      </c>
      <c r="L118" s="132"/>
    </row>
    <row r="119" spans="2:12" s="131" customFormat="1" ht="15.2" customHeight="1">
      <c r="B119" s="132"/>
      <c r="C119" s="128" t="s">
        <v>25</v>
      </c>
      <c r="F119" s="135" t="str">
        <f>IF(E20="","",E20)</f>
        <v>bude určen ve výběrovém řízení</v>
      </c>
      <c r="I119" s="128" t="s">
        <v>30</v>
      </c>
      <c r="J119" s="164" t="str">
        <f>E26</f>
        <v>Ing.Pavel Michálek</v>
      </c>
      <c r="L119" s="132"/>
    </row>
    <row r="120" spans="2:12" s="131" customFormat="1" ht="10.35" customHeight="1">
      <c r="B120" s="132"/>
      <c r="L120" s="132"/>
    </row>
    <row r="121" spans="2:20" s="185" customFormat="1" ht="29.25" customHeight="1">
      <c r="B121" s="178"/>
      <c r="C121" s="179" t="s">
        <v>106</v>
      </c>
      <c r="D121" s="180" t="s">
        <v>58</v>
      </c>
      <c r="E121" s="180" t="s">
        <v>54</v>
      </c>
      <c r="F121" s="180" t="s">
        <v>55</v>
      </c>
      <c r="G121" s="180" t="s">
        <v>107</v>
      </c>
      <c r="H121" s="180" t="s">
        <v>108</v>
      </c>
      <c r="I121" s="180" t="s">
        <v>109</v>
      </c>
      <c r="J121" s="180" t="s">
        <v>100</v>
      </c>
      <c r="K121" s="181" t="s">
        <v>110</v>
      </c>
      <c r="L121" s="178"/>
      <c r="M121" s="182" t="s">
        <v>1</v>
      </c>
      <c r="N121" s="183" t="s">
        <v>37</v>
      </c>
      <c r="O121" s="183" t="s">
        <v>111</v>
      </c>
      <c r="P121" s="183" t="s">
        <v>112</v>
      </c>
      <c r="Q121" s="183" t="s">
        <v>113</v>
      </c>
      <c r="R121" s="183" t="s">
        <v>114</v>
      </c>
      <c r="S121" s="183" t="s">
        <v>115</v>
      </c>
      <c r="T121" s="184" t="s">
        <v>116</v>
      </c>
    </row>
    <row r="122" spans="2:63" s="131" customFormat="1" ht="22.9" customHeight="1">
      <c r="B122" s="132"/>
      <c r="C122" s="186" t="s">
        <v>117</v>
      </c>
      <c r="J122" s="187">
        <f>BK122</f>
        <v>0</v>
      </c>
      <c r="L122" s="132"/>
      <c r="M122" s="188"/>
      <c r="N122" s="140"/>
      <c r="O122" s="140"/>
      <c r="P122" s="189">
        <f>P123</f>
        <v>0</v>
      </c>
      <c r="Q122" s="140"/>
      <c r="R122" s="189">
        <f>R123</f>
        <v>0</v>
      </c>
      <c r="S122" s="140"/>
      <c r="T122" s="190">
        <f>T123</f>
        <v>0</v>
      </c>
      <c r="AT122" s="122" t="s">
        <v>72</v>
      </c>
      <c r="AU122" s="122" t="s">
        <v>102</v>
      </c>
      <c r="BK122" s="191">
        <f>BK123</f>
        <v>0</v>
      </c>
    </row>
    <row r="123" spans="2:63" s="193" customFormat="1" ht="25.9" customHeight="1">
      <c r="B123" s="192"/>
      <c r="D123" s="194" t="s">
        <v>72</v>
      </c>
      <c r="E123" s="195" t="s">
        <v>129</v>
      </c>
      <c r="F123" s="195" t="s">
        <v>130</v>
      </c>
      <c r="J123" s="196">
        <f>BK123</f>
        <v>0</v>
      </c>
      <c r="L123" s="192"/>
      <c r="M123" s="197"/>
      <c r="N123" s="198"/>
      <c r="O123" s="198"/>
      <c r="P123" s="199">
        <f>P124</f>
        <v>0</v>
      </c>
      <c r="Q123" s="198"/>
      <c r="R123" s="199">
        <f>R124</f>
        <v>0</v>
      </c>
      <c r="S123" s="198"/>
      <c r="T123" s="200">
        <f>T124</f>
        <v>0</v>
      </c>
      <c r="AR123" s="194" t="s">
        <v>82</v>
      </c>
      <c r="AT123" s="201" t="s">
        <v>72</v>
      </c>
      <c r="AU123" s="201" t="s">
        <v>73</v>
      </c>
      <c r="AY123" s="194" t="s">
        <v>118</v>
      </c>
      <c r="BK123" s="202">
        <f>BK124</f>
        <v>0</v>
      </c>
    </row>
    <row r="124" spans="2:63" s="193" customFormat="1" ht="22.9" customHeight="1">
      <c r="B124" s="192"/>
      <c r="D124" s="194" t="s">
        <v>72</v>
      </c>
      <c r="E124" s="203" t="s">
        <v>173</v>
      </c>
      <c r="F124" s="203" t="s">
        <v>133</v>
      </c>
      <c r="J124" s="204">
        <f>BK124</f>
        <v>0</v>
      </c>
      <c r="L124" s="192"/>
      <c r="M124" s="197"/>
      <c r="N124" s="198"/>
      <c r="O124" s="198"/>
      <c r="P124" s="199">
        <f>SUM(P125:P138)</f>
        <v>0</v>
      </c>
      <c r="Q124" s="198"/>
      <c r="R124" s="199">
        <f>SUM(R125:R138)</f>
        <v>0</v>
      </c>
      <c r="S124" s="198"/>
      <c r="T124" s="200">
        <f>SUM(T125:T138)</f>
        <v>0</v>
      </c>
      <c r="AR124" s="194" t="s">
        <v>82</v>
      </c>
      <c r="AT124" s="201" t="s">
        <v>72</v>
      </c>
      <c r="AU124" s="201" t="s">
        <v>80</v>
      </c>
      <c r="AY124" s="194" t="s">
        <v>118</v>
      </c>
      <c r="BK124" s="202">
        <f>SUM(BK125:BK138)</f>
        <v>0</v>
      </c>
    </row>
    <row r="125" spans="2:65" s="131" customFormat="1" ht="16.5" customHeight="1">
      <c r="B125" s="132"/>
      <c r="C125" s="205" t="s">
        <v>80</v>
      </c>
      <c r="D125" s="205" t="s">
        <v>120</v>
      </c>
      <c r="E125" s="206" t="s">
        <v>175</v>
      </c>
      <c r="F125" s="207" t="s">
        <v>176</v>
      </c>
      <c r="G125" s="208" t="s">
        <v>131</v>
      </c>
      <c r="H125" s="209">
        <v>2</v>
      </c>
      <c r="I125" s="75"/>
      <c r="J125" s="210">
        <f>ROUND(I125*H125,2)</f>
        <v>0</v>
      </c>
      <c r="K125" s="207" t="s">
        <v>1</v>
      </c>
      <c r="L125" s="132"/>
      <c r="M125" s="211" t="s">
        <v>1</v>
      </c>
      <c r="N125" s="212" t="s">
        <v>38</v>
      </c>
      <c r="O125" s="213">
        <v>0</v>
      </c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15" t="s">
        <v>128</v>
      </c>
      <c r="AT125" s="215" t="s">
        <v>120</v>
      </c>
      <c r="AU125" s="215" t="s">
        <v>82</v>
      </c>
      <c r="AY125" s="122" t="s">
        <v>118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22" t="s">
        <v>80</v>
      </c>
      <c r="BK125" s="216">
        <f>ROUND(I125*H125,2)</f>
        <v>0</v>
      </c>
      <c r="BL125" s="122" t="s">
        <v>128</v>
      </c>
      <c r="BM125" s="215" t="s">
        <v>177</v>
      </c>
    </row>
    <row r="126" spans="2:51" s="218" customFormat="1" ht="12">
      <c r="B126" s="217"/>
      <c r="D126" s="219" t="s">
        <v>122</v>
      </c>
      <c r="E126" s="220" t="s">
        <v>1</v>
      </c>
      <c r="F126" s="221" t="s">
        <v>178</v>
      </c>
      <c r="H126" s="222">
        <v>2</v>
      </c>
      <c r="I126" s="229"/>
      <c r="L126" s="217"/>
      <c r="M126" s="223"/>
      <c r="N126" s="224"/>
      <c r="O126" s="224"/>
      <c r="P126" s="224"/>
      <c r="Q126" s="224"/>
      <c r="R126" s="224"/>
      <c r="S126" s="224"/>
      <c r="T126" s="225"/>
      <c r="AT126" s="220" t="s">
        <v>122</v>
      </c>
      <c r="AU126" s="220" t="s">
        <v>82</v>
      </c>
      <c r="AV126" s="218" t="s">
        <v>82</v>
      </c>
      <c r="AW126" s="218" t="s">
        <v>29</v>
      </c>
      <c r="AX126" s="218" t="s">
        <v>80</v>
      </c>
      <c r="AY126" s="220" t="s">
        <v>118</v>
      </c>
    </row>
    <row r="127" spans="2:65" s="131" customFormat="1" ht="16.5" customHeight="1">
      <c r="B127" s="132"/>
      <c r="C127" s="205" t="s">
        <v>82</v>
      </c>
      <c r="D127" s="205" t="s">
        <v>120</v>
      </c>
      <c r="E127" s="206" t="s">
        <v>179</v>
      </c>
      <c r="F127" s="207" t="s">
        <v>180</v>
      </c>
      <c r="G127" s="208" t="s">
        <v>131</v>
      </c>
      <c r="H127" s="209">
        <v>4</v>
      </c>
      <c r="I127" s="75"/>
      <c r="J127" s="210">
        <f>ROUND(I127*H127,2)</f>
        <v>0</v>
      </c>
      <c r="K127" s="207" t="s">
        <v>1</v>
      </c>
      <c r="L127" s="132"/>
      <c r="M127" s="211" t="s">
        <v>1</v>
      </c>
      <c r="N127" s="212" t="s">
        <v>38</v>
      </c>
      <c r="O127" s="213">
        <v>0</v>
      </c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15" t="s">
        <v>128</v>
      </c>
      <c r="AT127" s="215" t="s">
        <v>120</v>
      </c>
      <c r="AU127" s="215" t="s">
        <v>82</v>
      </c>
      <c r="AY127" s="122" t="s">
        <v>118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22" t="s">
        <v>80</v>
      </c>
      <c r="BK127" s="216">
        <f>ROUND(I127*H127,2)</f>
        <v>0</v>
      </c>
      <c r="BL127" s="122" t="s">
        <v>128</v>
      </c>
      <c r="BM127" s="215" t="s">
        <v>181</v>
      </c>
    </row>
    <row r="128" spans="2:51" s="218" customFormat="1" ht="12">
      <c r="B128" s="217"/>
      <c r="D128" s="219" t="s">
        <v>122</v>
      </c>
      <c r="E128" s="220" t="s">
        <v>1</v>
      </c>
      <c r="F128" s="221" t="s">
        <v>182</v>
      </c>
      <c r="H128" s="222">
        <v>4</v>
      </c>
      <c r="I128" s="229"/>
      <c r="L128" s="217"/>
      <c r="M128" s="223"/>
      <c r="N128" s="224"/>
      <c r="O128" s="224"/>
      <c r="P128" s="224"/>
      <c r="Q128" s="224"/>
      <c r="R128" s="224"/>
      <c r="S128" s="224"/>
      <c r="T128" s="225"/>
      <c r="AT128" s="220" t="s">
        <v>122</v>
      </c>
      <c r="AU128" s="220" t="s">
        <v>82</v>
      </c>
      <c r="AV128" s="218" t="s">
        <v>82</v>
      </c>
      <c r="AW128" s="218" t="s">
        <v>29</v>
      </c>
      <c r="AX128" s="218" t="s">
        <v>80</v>
      </c>
      <c r="AY128" s="220" t="s">
        <v>118</v>
      </c>
    </row>
    <row r="129" spans="2:65" s="131" customFormat="1" ht="24" customHeight="1">
      <c r="B129" s="132"/>
      <c r="C129" s="205" t="s">
        <v>119</v>
      </c>
      <c r="D129" s="205" t="s">
        <v>120</v>
      </c>
      <c r="E129" s="206" t="s">
        <v>183</v>
      </c>
      <c r="F129" s="207" t="s">
        <v>184</v>
      </c>
      <c r="G129" s="208" t="s">
        <v>131</v>
      </c>
      <c r="H129" s="209">
        <v>1</v>
      </c>
      <c r="I129" s="75"/>
      <c r="J129" s="210">
        <f>ROUND(I129*H129,2)</f>
        <v>0</v>
      </c>
      <c r="K129" s="207" t="s">
        <v>1</v>
      </c>
      <c r="L129" s="132"/>
      <c r="M129" s="211" t="s">
        <v>1</v>
      </c>
      <c r="N129" s="212" t="s">
        <v>38</v>
      </c>
      <c r="O129" s="213">
        <v>0</v>
      </c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15" t="s">
        <v>128</v>
      </c>
      <c r="AT129" s="215" t="s">
        <v>120</v>
      </c>
      <c r="AU129" s="215" t="s">
        <v>82</v>
      </c>
      <c r="AY129" s="122" t="s">
        <v>118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22" t="s">
        <v>80</v>
      </c>
      <c r="BK129" s="216">
        <f>ROUND(I129*H129,2)</f>
        <v>0</v>
      </c>
      <c r="BL129" s="122" t="s">
        <v>128</v>
      </c>
      <c r="BM129" s="215" t="s">
        <v>185</v>
      </c>
    </row>
    <row r="130" spans="2:51" s="218" customFormat="1" ht="12">
      <c r="B130" s="217"/>
      <c r="D130" s="219" t="s">
        <v>122</v>
      </c>
      <c r="E130" s="220" t="s">
        <v>1</v>
      </c>
      <c r="F130" s="221" t="s">
        <v>186</v>
      </c>
      <c r="H130" s="222">
        <v>1</v>
      </c>
      <c r="I130" s="229"/>
      <c r="L130" s="217"/>
      <c r="M130" s="223"/>
      <c r="N130" s="224"/>
      <c r="O130" s="224"/>
      <c r="P130" s="224"/>
      <c r="Q130" s="224"/>
      <c r="R130" s="224"/>
      <c r="S130" s="224"/>
      <c r="T130" s="225"/>
      <c r="AT130" s="220" t="s">
        <v>122</v>
      </c>
      <c r="AU130" s="220" t="s">
        <v>82</v>
      </c>
      <c r="AV130" s="218" t="s">
        <v>82</v>
      </c>
      <c r="AW130" s="218" t="s">
        <v>29</v>
      </c>
      <c r="AX130" s="218" t="s">
        <v>80</v>
      </c>
      <c r="AY130" s="220" t="s">
        <v>118</v>
      </c>
    </row>
    <row r="131" spans="2:65" s="131" customFormat="1" ht="24" customHeight="1">
      <c r="B131" s="132"/>
      <c r="C131" s="205" t="s">
        <v>121</v>
      </c>
      <c r="D131" s="205" t="s">
        <v>120</v>
      </c>
      <c r="E131" s="206" t="s">
        <v>187</v>
      </c>
      <c r="F131" s="207" t="s">
        <v>188</v>
      </c>
      <c r="G131" s="208" t="s">
        <v>131</v>
      </c>
      <c r="H131" s="209">
        <v>1</v>
      </c>
      <c r="I131" s="75"/>
      <c r="J131" s="210">
        <f>ROUND(I131*H131,2)</f>
        <v>0</v>
      </c>
      <c r="K131" s="207" t="s">
        <v>1</v>
      </c>
      <c r="L131" s="132"/>
      <c r="M131" s="211" t="s">
        <v>1</v>
      </c>
      <c r="N131" s="212" t="s">
        <v>38</v>
      </c>
      <c r="O131" s="213">
        <v>0</v>
      </c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15" t="s">
        <v>128</v>
      </c>
      <c r="AT131" s="215" t="s">
        <v>120</v>
      </c>
      <c r="AU131" s="215" t="s">
        <v>82</v>
      </c>
      <c r="AY131" s="122" t="s">
        <v>118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22" t="s">
        <v>80</v>
      </c>
      <c r="BK131" s="216">
        <f>ROUND(I131*H131,2)</f>
        <v>0</v>
      </c>
      <c r="BL131" s="122" t="s">
        <v>128</v>
      </c>
      <c r="BM131" s="215" t="s">
        <v>189</v>
      </c>
    </row>
    <row r="132" spans="2:51" s="218" customFormat="1" ht="12">
      <c r="B132" s="217"/>
      <c r="D132" s="219" t="s">
        <v>122</v>
      </c>
      <c r="E132" s="220" t="s">
        <v>1</v>
      </c>
      <c r="F132" s="221" t="s">
        <v>190</v>
      </c>
      <c r="H132" s="222">
        <v>1</v>
      </c>
      <c r="I132" s="229"/>
      <c r="L132" s="217"/>
      <c r="M132" s="223"/>
      <c r="N132" s="224"/>
      <c r="O132" s="224"/>
      <c r="P132" s="224"/>
      <c r="Q132" s="224"/>
      <c r="R132" s="224"/>
      <c r="S132" s="224"/>
      <c r="T132" s="225"/>
      <c r="AT132" s="220" t="s">
        <v>122</v>
      </c>
      <c r="AU132" s="220" t="s">
        <v>82</v>
      </c>
      <c r="AV132" s="218" t="s">
        <v>82</v>
      </c>
      <c r="AW132" s="218" t="s">
        <v>29</v>
      </c>
      <c r="AX132" s="218" t="s">
        <v>80</v>
      </c>
      <c r="AY132" s="220" t="s">
        <v>118</v>
      </c>
    </row>
    <row r="133" spans="2:65" s="131" customFormat="1" ht="24" customHeight="1">
      <c r="B133" s="132"/>
      <c r="C133" s="205" t="s">
        <v>125</v>
      </c>
      <c r="D133" s="205" t="s">
        <v>120</v>
      </c>
      <c r="E133" s="206" t="s">
        <v>191</v>
      </c>
      <c r="F133" s="207" t="s">
        <v>192</v>
      </c>
      <c r="G133" s="208" t="s">
        <v>131</v>
      </c>
      <c r="H133" s="209">
        <v>2</v>
      </c>
      <c r="I133" s="75"/>
      <c r="J133" s="210">
        <f>ROUND(I133*H133,2)</f>
        <v>0</v>
      </c>
      <c r="K133" s="207" t="s">
        <v>1</v>
      </c>
      <c r="L133" s="132"/>
      <c r="M133" s="211" t="s">
        <v>1</v>
      </c>
      <c r="N133" s="212" t="s">
        <v>38</v>
      </c>
      <c r="O133" s="213">
        <v>0</v>
      </c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15" t="s">
        <v>128</v>
      </c>
      <c r="AT133" s="215" t="s">
        <v>120</v>
      </c>
      <c r="AU133" s="215" t="s">
        <v>82</v>
      </c>
      <c r="AY133" s="122" t="s">
        <v>118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22" t="s">
        <v>80</v>
      </c>
      <c r="BK133" s="216">
        <f>ROUND(I133*H133,2)</f>
        <v>0</v>
      </c>
      <c r="BL133" s="122" t="s">
        <v>128</v>
      </c>
      <c r="BM133" s="215" t="s">
        <v>193</v>
      </c>
    </row>
    <row r="134" spans="2:51" s="218" customFormat="1" ht="12">
      <c r="B134" s="217"/>
      <c r="D134" s="219" t="s">
        <v>122</v>
      </c>
      <c r="E134" s="220" t="s">
        <v>1</v>
      </c>
      <c r="F134" s="221" t="s">
        <v>194</v>
      </c>
      <c r="H134" s="222">
        <v>2</v>
      </c>
      <c r="I134" s="229"/>
      <c r="L134" s="217"/>
      <c r="M134" s="223"/>
      <c r="N134" s="224"/>
      <c r="O134" s="224"/>
      <c r="P134" s="224"/>
      <c r="Q134" s="224"/>
      <c r="R134" s="224"/>
      <c r="S134" s="224"/>
      <c r="T134" s="225"/>
      <c r="AT134" s="220" t="s">
        <v>122</v>
      </c>
      <c r="AU134" s="220" t="s">
        <v>82</v>
      </c>
      <c r="AV134" s="218" t="s">
        <v>82</v>
      </c>
      <c r="AW134" s="218" t="s">
        <v>29</v>
      </c>
      <c r="AX134" s="218" t="s">
        <v>80</v>
      </c>
      <c r="AY134" s="220" t="s">
        <v>118</v>
      </c>
    </row>
    <row r="135" spans="2:65" s="131" customFormat="1" ht="16.5" customHeight="1">
      <c r="B135" s="132"/>
      <c r="C135" s="205" t="s">
        <v>123</v>
      </c>
      <c r="D135" s="205" t="s">
        <v>120</v>
      </c>
      <c r="E135" s="206" t="s">
        <v>195</v>
      </c>
      <c r="F135" s="207" t="s">
        <v>196</v>
      </c>
      <c r="G135" s="208" t="s">
        <v>131</v>
      </c>
      <c r="H135" s="209">
        <v>9</v>
      </c>
      <c r="I135" s="75"/>
      <c r="J135" s="210">
        <f>ROUND(I135*H135,2)</f>
        <v>0</v>
      </c>
      <c r="K135" s="207" t="s">
        <v>1</v>
      </c>
      <c r="L135" s="132"/>
      <c r="M135" s="211" t="s">
        <v>1</v>
      </c>
      <c r="N135" s="212" t="s">
        <v>38</v>
      </c>
      <c r="O135" s="213">
        <v>0</v>
      </c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15" t="s">
        <v>128</v>
      </c>
      <c r="AT135" s="215" t="s">
        <v>120</v>
      </c>
      <c r="AU135" s="215" t="s">
        <v>82</v>
      </c>
      <c r="AY135" s="122" t="s">
        <v>118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22" t="s">
        <v>80</v>
      </c>
      <c r="BK135" s="216">
        <f>ROUND(I135*H135,2)</f>
        <v>0</v>
      </c>
      <c r="BL135" s="122" t="s">
        <v>128</v>
      </c>
      <c r="BM135" s="215" t="s">
        <v>197</v>
      </c>
    </row>
    <row r="136" spans="2:51" s="218" customFormat="1" ht="12">
      <c r="B136" s="217"/>
      <c r="D136" s="219" t="s">
        <v>122</v>
      </c>
      <c r="E136" s="220" t="s">
        <v>1</v>
      </c>
      <c r="F136" s="221" t="s">
        <v>198</v>
      </c>
      <c r="H136" s="222">
        <v>9</v>
      </c>
      <c r="I136" s="229"/>
      <c r="L136" s="217"/>
      <c r="M136" s="223"/>
      <c r="N136" s="224"/>
      <c r="O136" s="224"/>
      <c r="P136" s="224"/>
      <c r="Q136" s="224"/>
      <c r="R136" s="224"/>
      <c r="S136" s="224"/>
      <c r="T136" s="225"/>
      <c r="AT136" s="220" t="s">
        <v>122</v>
      </c>
      <c r="AU136" s="220" t="s">
        <v>82</v>
      </c>
      <c r="AV136" s="218" t="s">
        <v>82</v>
      </c>
      <c r="AW136" s="218" t="s">
        <v>29</v>
      </c>
      <c r="AX136" s="218" t="s">
        <v>80</v>
      </c>
      <c r="AY136" s="220" t="s">
        <v>118</v>
      </c>
    </row>
    <row r="137" spans="2:65" s="131" customFormat="1" ht="16.5" customHeight="1">
      <c r="B137" s="132"/>
      <c r="C137" s="205" t="s">
        <v>126</v>
      </c>
      <c r="D137" s="205" t="s">
        <v>120</v>
      </c>
      <c r="E137" s="206" t="s">
        <v>199</v>
      </c>
      <c r="F137" s="207" t="s">
        <v>200</v>
      </c>
      <c r="G137" s="208" t="s">
        <v>131</v>
      </c>
      <c r="H137" s="209">
        <v>2</v>
      </c>
      <c r="I137" s="75"/>
      <c r="J137" s="210">
        <f>ROUND(I137*H137,2)</f>
        <v>0</v>
      </c>
      <c r="K137" s="207" t="s">
        <v>1</v>
      </c>
      <c r="L137" s="132"/>
      <c r="M137" s="211" t="s">
        <v>1</v>
      </c>
      <c r="N137" s="212" t="s">
        <v>38</v>
      </c>
      <c r="O137" s="213">
        <v>0</v>
      </c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15" t="s">
        <v>128</v>
      </c>
      <c r="AT137" s="215" t="s">
        <v>120</v>
      </c>
      <c r="AU137" s="215" t="s">
        <v>82</v>
      </c>
      <c r="AY137" s="122" t="s">
        <v>118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22" t="s">
        <v>80</v>
      </c>
      <c r="BK137" s="216">
        <f>ROUND(I137*H137,2)</f>
        <v>0</v>
      </c>
      <c r="BL137" s="122" t="s">
        <v>128</v>
      </c>
      <c r="BM137" s="215" t="s">
        <v>201</v>
      </c>
    </row>
    <row r="138" spans="2:51" s="218" customFormat="1" ht="12">
      <c r="B138" s="217"/>
      <c r="D138" s="219" t="s">
        <v>122</v>
      </c>
      <c r="E138" s="220" t="s">
        <v>1</v>
      </c>
      <c r="F138" s="221" t="s">
        <v>202</v>
      </c>
      <c r="H138" s="222">
        <v>2</v>
      </c>
      <c r="L138" s="217"/>
      <c r="M138" s="226"/>
      <c r="N138" s="227"/>
      <c r="O138" s="227"/>
      <c r="P138" s="227"/>
      <c r="Q138" s="227"/>
      <c r="R138" s="227"/>
      <c r="S138" s="227"/>
      <c r="T138" s="228"/>
      <c r="AT138" s="220" t="s">
        <v>122</v>
      </c>
      <c r="AU138" s="220" t="s">
        <v>82</v>
      </c>
      <c r="AV138" s="218" t="s">
        <v>82</v>
      </c>
      <c r="AW138" s="218" t="s">
        <v>29</v>
      </c>
      <c r="AX138" s="218" t="s">
        <v>80</v>
      </c>
      <c r="AY138" s="220" t="s">
        <v>118</v>
      </c>
    </row>
    <row r="139" spans="2:12" s="131" customFormat="1" ht="6.95" customHeight="1">
      <c r="B139" s="160"/>
      <c r="C139" s="161"/>
      <c r="D139" s="161"/>
      <c r="E139" s="161"/>
      <c r="F139" s="161"/>
      <c r="G139" s="161"/>
      <c r="H139" s="161"/>
      <c r="I139" s="161"/>
      <c r="J139" s="161"/>
      <c r="K139" s="161"/>
      <c r="L139" s="132"/>
    </row>
  </sheetData>
  <sheetProtection algorithmName="SHA-512" hashValue="PAG+WIo5OYM0fKOi5VYPd+ATP9Lq7tnT/Fb/X0775G+Se7B92ON1akg8lm7n3DOTupGtNzPL3miAhUPKYOiXnw==" saltValue="OyklvSqQZE42rmUmB2iwgg==" spinCount="100000" sheet="1" objects="1" scenarios="1"/>
  <autoFilter ref="C121:K138"/>
  <mergeCells count="11">
    <mergeCell ref="L2:V2"/>
    <mergeCell ref="E87:H87"/>
    <mergeCell ref="E89:H89"/>
    <mergeCell ref="E110:H110"/>
    <mergeCell ref="E112:H112"/>
    <mergeCell ref="E114:H114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Šilhán Radek</cp:lastModifiedBy>
  <cp:lastPrinted>2019-06-24T12:38:44Z</cp:lastPrinted>
  <dcterms:created xsi:type="dcterms:W3CDTF">2019-06-18T09:50:28Z</dcterms:created>
  <dcterms:modified xsi:type="dcterms:W3CDTF">2020-09-25T09:57:17Z</dcterms:modified>
  <cp:category/>
  <cp:version/>
  <cp:contentType/>
  <cp:contentStatus/>
</cp:coreProperties>
</file>