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HK-FLOSNA 1 - SO-01-Vlast..." sheetId="2" r:id="rId2"/>
    <sheet name="HK-FLOSNA 2 - SO-02-Vlast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'HK-FLOSNA 1 - SO-01-Vlast...'!$C$101:$K$323</definedName>
    <definedName name="_xlnm.Print_Area" localSheetId="1">'HK-FLOSNA 1 - SO-01-Vlast...'!$C$4:$J$36,'HK-FLOSNA 1 - SO-01-Vlast...'!$C$42:$J$83,'HK-FLOSNA 1 - SO-01-Vlast...'!$C$89:$K$323</definedName>
    <definedName name="_xlnm._FilterDatabase" localSheetId="2" hidden="1">'HK-FLOSNA 2 - SO-02-Vlast...'!$C$84:$K$148</definedName>
    <definedName name="_xlnm.Print_Area" localSheetId="2">'HK-FLOSNA 2 - SO-02-Vlast...'!$C$4:$J$36,'HK-FLOSNA 2 - SO-02-Vlast...'!$C$42:$J$66,'HK-FLOSNA 2 - SO-02-Vlast...'!$C$72:$K$148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'HK-FLOSNA 1 - SO-01-Vlast...'!$101:$101</definedName>
    <definedName name="_xlnm.Print_Titles" localSheetId="2">'HK-FLOSNA 2 - SO-02-Vlast...'!$84:$84</definedName>
  </definedNames>
  <calcPr fullCalcOnLoad="1"/>
</workbook>
</file>

<file path=xl/sharedStrings.xml><?xml version="1.0" encoding="utf-8"?>
<sst xmlns="http://schemas.openxmlformats.org/spreadsheetml/2006/main" count="4244" uniqueCount="1041">
  <si>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</si>
  <si>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</si>
  <si>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</si>
  <si>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</si>
  <si>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</si>
  <si>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</si>
  <si>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</si>
  <si>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{16d2ee73-4c28-46d9-bb88-e8bfa00a3bd0}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</si>
  <si>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</si>
  <si>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</si>
  <si>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</si>
  <si>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</si>
  <si>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</si>
  <si>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</si>
  <si>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</si>
  <si>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</si>
  <si>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HK-FLOSNA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</si>
  <si>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</si>
  <si>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</si>
  <si>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budovy H-katedra TV a sportu</t>
  </si>
  <si>
    <t>KSO:</t>
  </si>
  <si>
    <t/>
  </si>
  <si>
    <t>CC-CZ:</t>
  </si>
  <si>
    <t>Místo:</t>
  </si>
  <si>
    <t>HK,U Pivovarské flošny 296</t>
  </si>
  <si>
    <t>Datum:</t>
  </si>
  <si>
    <t>29. 8. 2018</t>
  </si>
  <si>
    <t>Zadavatel:</t>
  </si>
  <si>
    <t>IČ:</t>
  </si>
  <si>
    <t>Univerzita HK</t>
  </si>
  <si>
    <t>DIČ:</t>
  </si>
  <si>
    <t>Uchazeč:</t>
  </si>
  <si>
    <t>Vyplň údaj</t>
  </si>
  <si>
    <t>Projektant:</t>
  </si>
  <si>
    <t xml:space="preserve">Ing.Milan Vídeňský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</si>
  <si>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</si>
  <si>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</si>
  <si>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</si>
  <si>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</si>
  <si>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</si>
  <si>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</si>
  <si>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</si>
  <si>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</si>
  <si>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</si>
  <si>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</si>
  <si>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</si>
  <si>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</si>
  <si>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</si>
  <si>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</si>
  <si>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</si>
  <si>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</si>
  <si>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</si>
  <si>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</si>
  <si>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</si>
  <si>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</si>
  <si>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</si>
  <si>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</si>
  <si>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</si>
  <si>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</si>
  <si>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</si>
  <si>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</si>
  <si>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</si>
  <si>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</si>
  <si>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</si>
  <si>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</si>
  <si>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</si>
  <si>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</si>
  <si>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</si>
  <si>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</si>
  <si>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</si>
  <si>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</si>
  <si>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</si>
  <si>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</si>
  <si>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</si>
  <si>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</si>
  <si>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</si>
  <si>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HK-FLOSNA 1</t>
  </si>
  <si>
    <t xml:space="preserve">SO-01-Vlastní objekt-investiční náklady </t>
  </si>
  <si>
    <t>STA</t>
  </si>
  <si>
    <t>1</t>
  </si>
  <si>
    <t>{6f28f7ec-55ae-4a65-a8ce-edffc41f8b39}</t>
  </si>
  <si>
    <t>2</t>
  </si>
  <si>
    <t>HK-FLOSNA 2</t>
  </si>
  <si>
    <t>SO-02-Vlastní objekt-neinvestiční náklady</t>
  </si>
  <si>
    <t>{263b9a8c-4099-485f-ba2d-22824fd4e50a}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</si>
  <si>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</si>
  <si>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</si>
  <si>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</si>
  <si>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</si>
  <si>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</si>
  <si>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</si>
  <si>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</si>
  <si>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HK-FLOSNA 1 - SO-01-Vlastní objekt-investiční náklady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</si>
  <si>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</si>
  <si>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</si>
  <si>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</si>
  <si>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</si>
  <si>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</si>
  <si>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</si>
  <si>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</si>
  <si>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</si>
  <si>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</si>
  <si>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</si>
  <si>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</si>
  <si>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</si>
  <si>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</si>
  <si>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</si>
  <si>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</si>
  <si>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</si>
  <si>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</si>
  <si>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</si>
  <si>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731 - Ústřední vytápění - kotelny</t>
  </si>
  <si>
    <t xml:space="preserve">    741 - Elektroinstalace - silnoproud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</si>
  <si>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</si>
  <si>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</si>
  <si>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</si>
  <si>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767 - Konstrukce zámečnické</t>
  </si>
  <si>
    <t>M - Práce a dodávky M</t>
  </si>
  <si>
    <t xml:space="preserve">    24-M - Montáže vzduchotechnických zařízení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</si>
  <si>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</si>
  <si>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</si>
  <si>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</si>
  <si>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</si>
  <si>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</si>
  <si>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</si>
  <si>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</si>
  <si>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</si>
  <si>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</si>
  <si>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</si>
  <si>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</si>
  <si>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</si>
  <si>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</si>
  <si>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</si>
  <si>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</si>
  <si>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</si>
  <si>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</si>
  <si>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</si>
  <si>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</si>
  <si>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</si>
  <si>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</si>
  <si>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</si>
  <si>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</si>
  <si>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</si>
  <si>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</si>
  <si>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v hornině tř. 3 objem do 100 m3</t>
  </si>
  <si>
    <t>m3</t>
  </si>
  <si>
    <t>CS ÚRS 2018 01</t>
  </si>
  <si>
    <t>4</t>
  </si>
  <si>
    <t>-1810304487</t>
  </si>
  <si>
    <t>VV</t>
  </si>
  <si>
    <t>130,7*0,5*0,6</t>
  </si>
  <si>
    <t>162701105</t>
  </si>
  <si>
    <t>Vodorovné přemístění do 10000 m výkopku/sypaniny z horniny tř. 1 až 4</t>
  </si>
  <si>
    <t>-1724576946</t>
  </si>
  <si>
    <t>3</t>
  </si>
  <si>
    <t>162701109</t>
  </si>
  <si>
    <t>Příplatek k vodorovnému přemístění výkopku/sypaniny z horniny tř. 1 až 4 ZKD 1000 m přes 10000 m</t>
  </si>
  <si>
    <t>-943859130</t>
  </si>
  <si>
    <t>39,21*10</t>
  </si>
  <si>
    <t>167101101</t>
  </si>
  <si>
    <t>Nakládání výkopku z hornin tř. 1 až 4 do 100 m3</t>
  </si>
  <si>
    <t>-1806101627</t>
  </si>
  <si>
    <t>5</t>
  </si>
  <si>
    <t>171201201</t>
  </si>
  <si>
    <t>Uložení sypaniny na skládky</t>
  </si>
  <si>
    <t>-1238189451</t>
  </si>
  <si>
    <t>6</t>
  </si>
  <si>
    <t>171201211</t>
  </si>
  <si>
    <t>Poplatek za uložení stavebního odpadu - zeminy a kameniva na skládce</t>
  </si>
  <si>
    <t>t</t>
  </si>
  <si>
    <t>522365151</t>
  </si>
  <si>
    <t>39,21*1,8</t>
  </si>
  <si>
    <t>Zakládání</t>
  </si>
  <si>
    <t>7</t>
  </si>
  <si>
    <t>212752213</t>
  </si>
  <si>
    <t>Trativod z drenážních trubek plastových flexibilních D do 160 mm včetně lože otevřený výkop</t>
  </si>
  <si>
    <t>m</t>
  </si>
  <si>
    <t>1195767952</t>
  </si>
  <si>
    <t>Svislé a kompletní konstrukce</t>
  </si>
  <si>
    <t>8</t>
  </si>
  <si>
    <t>310238211</t>
  </si>
  <si>
    <t>Zazdívka otvorů pl do 1 m2 ve zdivu nadzákladovém cihlami pálenými na MVC</t>
  </si>
  <si>
    <t>1941895998</t>
  </si>
  <si>
    <t>0,8*1,0*0,3+1,4*1,0*0,45</t>
  </si>
  <si>
    <t>9</t>
  </si>
  <si>
    <t>319201321</t>
  </si>
  <si>
    <t>Vyrovnání nerovného povrchu zdiva tl do 30 mm maltou</t>
  </si>
  <si>
    <t>m2</t>
  </si>
  <si>
    <t>-1642633853</t>
  </si>
  <si>
    <t>83,0+125,0*0,6</t>
  </si>
  <si>
    <t>Úpravy povrchů, podlahy a osazování výplní</t>
  </si>
  <si>
    <t>10</t>
  </si>
  <si>
    <t>622143004</t>
  </si>
  <si>
    <t>Montáž omítkových samolepících začišťovacích profilů pro spojení s okenním rámem</t>
  </si>
  <si>
    <t>756213228</t>
  </si>
  <si>
    <t>207,5*2</t>
  </si>
  <si>
    <t>11</t>
  </si>
  <si>
    <t>M</t>
  </si>
  <si>
    <t>59051476</t>
  </si>
  <si>
    <t>profil okenní začišťovací se sklovláknitou armovací tkaninou 9 mm/2,4 m</t>
  </si>
  <si>
    <t>-63252455</t>
  </si>
  <si>
    <t>415*1,05 'Přepočtené koeficientem množství</t>
  </si>
  <si>
    <t>12</t>
  </si>
  <si>
    <t>622211011</t>
  </si>
  <si>
    <t>Montáž kontaktního zateplení vnějších stěn z polystyrénových desek tl do 80 mm</t>
  </si>
  <si>
    <t>-550084708</t>
  </si>
  <si>
    <t>"sokl" (46,05*2+11,9*2+0,24*2+7,1*2)*0,6</t>
  </si>
  <si>
    <t>13</t>
  </si>
  <si>
    <t>28376381</t>
  </si>
  <si>
    <t>deska z polystyrénu XPS, hrana polodrážková a hladký povrch s vyšší odolností tl 80mm</t>
  </si>
  <si>
    <t>625687461</t>
  </si>
  <si>
    <t>78,348*1,02 'Přepočtené koeficientem množství</t>
  </si>
  <si>
    <t>14</t>
  </si>
  <si>
    <t>622212001</t>
  </si>
  <si>
    <t>Montáž kontaktního zateplení vnějšího ostění hl. špalety do 200 mm z polystyrenu tl do 40 mm</t>
  </si>
  <si>
    <t>1026181740</t>
  </si>
  <si>
    <t>105,2</t>
  </si>
  <si>
    <t>28376361</t>
  </si>
  <si>
    <t>deska XPS hladký povrch λ=0,034 tl 30mm</t>
  </si>
  <si>
    <t>860430841</t>
  </si>
  <si>
    <t>105,2*0,15*1,1</t>
  </si>
  <si>
    <t>16</t>
  </si>
  <si>
    <t>622221021</t>
  </si>
  <si>
    <t>Montáž kontaktního zateplení vnějších stěn z minerální vlny s podélnou orientací vláken tl do 120 mm</t>
  </si>
  <si>
    <t>-223681305</t>
  </si>
  <si>
    <t>899,982-2,4*1,8*4-2,4*2,1+1,7*3,15*2-2,4*2,1-1,8*2,8-2,1*1,5*5-2,1*1,9*4-3,5*1,8</t>
  </si>
  <si>
    <t>-1,6*2,1-1,2*1,8*3-0,6*0,9*2-2,4*1,8*5-27,0*1,8*2-1,2*1,8*2-0,6*0,9*2</t>
  </si>
  <si>
    <t>Součet</t>
  </si>
  <si>
    <t>17</t>
  </si>
  <si>
    <t>63151529</t>
  </si>
  <si>
    <t>deska izolační minerální kontaktních fasád podélné vlákno λ=0,036 tl 120mm</t>
  </si>
  <si>
    <t>-795588363</t>
  </si>
  <si>
    <t>705,162*1,02 'Přepočtené koeficientem množství</t>
  </si>
  <si>
    <t>18</t>
  </si>
  <si>
    <t>622251105</t>
  </si>
  <si>
    <t>Příplatek k cenám kontaktního zateplení stěn za použití tepelněizolačních zátek z minerální vlny</t>
  </si>
  <si>
    <t>1802434755</t>
  </si>
  <si>
    <t>19</t>
  </si>
  <si>
    <t>622252001</t>
  </si>
  <si>
    <t>Montáž zakládacích soklových lišt kontaktního zateplení</t>
  </si>
  <si>
    <t>-41178847</t>
  </si>
  <si>
    <t>46,05*2+11,9*2+0,24*2+7,4*2</t>
  </si>
  <si>
    <t>20</t>
  </si>
  <si>
    <t>59051649</t>
  </si>
  <si>
    <t>lišta soklová Al s okapničkou zakládací U 12cm 0,95/200cm</t>
  </si>
  <si>
    <t>1330587264</t>
  </si>
  <si>
    <t>131,18*1,05 'Přepočtené koeficientem množství</t>
  </si>
  <si>
    <t>622252002</t>
  </si>
  <si>
    <t>Montáž ostatních lišt kontaktního zateplení</t>
  </si>
  <si>
    <t>421089933</t>
  </si>
  <si>
    <t>207,5+7,4*8+29,6</t>
  </si>
  <si>
    <t>22</t>
  </si>
  <si>
    <t>59051486</t>
  </si>
  <si>
    <t>lišta rohová PVC 10/15cm s tkaninou</t>
  </si>
  <si>
    <t>550454469</t>
  </si>
  <si>
    <t>296,3*1,05 'Přepočtené koeficientem množství</t>
  </si>
  <si>
    <t>23</t>
  </si>
  <si>
    <t>59051500</t>
  </si>
  <si>
    <t>profil dilatační stěnový</t>
  </si>
  <si>
    <t>-1246602699</t>
  </si>
  <si>
    <t>24</t>
  </si>
  <si>
    <t>622325102</t>
  </si>
  <si>
    <t>Oprava vnější vápenocementové hladké omítky složitosti 1 stěn v rozsahu do 30%</t>
  </si>
  <si>
    <t>-720153451</t>
  </si>
  <si>
    <t>25</t>
  </si>
  <si>
    <t>622531021</t>
  </si>
  <si>
    <t>Tenkovrstvá silikonová zrnitá omítka tl. 2,0 mm včetně penetrace vnějších stěn</t>
  </si>
  <si>
    <t>476812617</t>
  </si>
  <si>
    <t>26</t>
  </si>
  <si>
    <t>623531021</t>
  </si>
  <si>
    <t>Tenkovrstvá silikonová zrnitá omítka tl. 2,0 mm včetně penetrace vnějších pilířů nebo sloupů</t>
  </si>
  <si>
    <t>181095062</t>
  </si>
  <si>
    <t>"ostění"  705,162*0,05</t>
  </si>
  <si>
    <t>27</t>
  </si>
  <si>
    <t>629991011</t>
  </si>
  <si>
    <t>Zakrytí výplní otvorů a svislých ploch fólií přilepenou lepící páskou</t>
  </si>
  <si>
    <t>1023137007</t>
  </si>
  <si>
    <t>2,4*1,8*4+2,4*2,1+1,8*2,8+2,1*1,5*5+2,1*0,9*4+3,5*1,8</t>
  </si>
  <si>
    <t>1,6*2,1+27,0*1,8*2+1,2*1,8*4+0,6*0,9*4</t>
  </si>
  <si>
    <t>28</t>
  </si>
  <si>
    <t>629995101</t>
  </si>
  <si>
    <t>Očištění vnějších ploch tlakovou vodou</t>
  </si>
  <si>
    <t>1138841542</t>
  </si>
  <si>
    <t>29</t>
  </si>
  <si>
    <t>637121112</t>
  </si>
  <si>
    <t>Okapový chodník z kačírku tl 150 mm s udusáním</t>
  </si>
  <si>
    <t>1745032111</t>
  </si>
  <si>
    <t>(46,05*2+11,9*2+7,9*2)*0,5</t>
  </si>
  <si>
    <t>30</t>
  </si>
  <si>
    <t>637311131</t>
  </si>
  <si>
    <t>Okapový chodník z betonových záhonových obrubníků lože beton</t>
  </si>
  <si>
    <t>-1744807151</t>
  </si>
  <si>
    <t>31</t>
  </si>
  <si>
    <t>642944121</t>
  </si>
  <si>
    <t>Osazování ocelových zárubní dodatečné pl do 2,5 m2</t>
  </si>
  <si>
    <t>kus</t>
  </si>
  <si>
    <t>-156631346</t>
  </si>
  <si>
    <t>32</t>
  </si>
  <si>
    <t>55331212</t>
  </si>
  <si>
    <t>zárubeň ocelová pro běžné zdění hranatý profil s drážkou 145 700 L/P</t>
  </si>
  <si>
    <t>-630714813</t>
  </si>
  <si>
    <t>Ostatní konstrukce a práce, bourání</t>
  </si>
  <si>
    <t>33</t>
  </si>
  <si>
    <t>919726122</t>
  </si>
  <si>
    <t>Geotextilie pro ochranu, separaci a filtraci netkaná měrná hmotnost do 300 g/m2</t>
  </si>
  <si>
    <t>496890837</t>
  </si>
  <si>
    <t>34</t>
  </si>
  <si>
    <t>941111121</t>
  </si>
  <si>
    <t>Montáž lešení řadového trubkového lehkého s podlahami zatížení do 200 kg/m2 š do 1,2 m v do 10 m</t>
  </si>
  <si>
    <t>-1076587548</t>
  </si>
  <si>
    <t>(39,174+705,162+168,33)*1,15</t>
  </si>
  <si>
    <t>35</t>
  </si>
  <si>
    <t>941111221</t>
  </si>
  <si>
    <t>Příplatek k lešení řadovému trubkovému lehkému s podlahami š 1,2 m v 10 m za první a ZKD den použití</t>
  </si>
  <si>
    <t>224626721</t>
  </si>
  <si>
    <t>1049,566*90</t>
  </si>
  <si>
    <t>36</t>
  </si>
  <si>
    <t>941111821</t>
  </si>
  <si>
    <t>Demontáž lešení řadového trubkového lehkého s podlahami zatížení do 200 kg/m2 š do 1,2 m v do 10 m</t>
  </si>
  <si>
    <t>662242845</t>
  </si>
  <si>
    <t>37</t>
  </si>
  <si>
    <t>943211111</t>
  </si>
  <si>
    <t>Montáž lešení prostorového rámového lehkého s podlahami zatížení do 200 kg/m2 v do 10 m</t>
  </si>
  <si>
    <t>1079293049</t>
  </si>
  <si>
    <t>31,0*6,4*2*7,5</t>
  </si>
  <si>
    <t>38</t>
  </si>
  <si>
    <t>943211211</t>
  </si>
  <si>
    <t>Příplatek k lešení prostorovému rámovému lehkému s podlahami v do 10 m za první a ZKD den použití</t>
  </si>
  <si>
    <t>-1513074249</t>
  </si>
  <si>
    <t>39</t>
  </si>
  <si>
    <t>943211811</t>
  </si>
  <si>
    <t>Demontáž lešení prostorového rámového lehkého s podlahami zatížení do 200 kg/m2 v do 10 m</t>
  </si>
  <si>
    <t>-1840425221</t>
  </si>
  <si>
    <t>40</t>
  </si>
  <si>
    <t>944511111</t>
  </si>
  <si>
    <t>Montáž ochranné sítě z textilie z umělých vláken</t>
  </si>
  <si>
    <t>-1180957591</t>
  </si>
  <si>
    <t>41</t>
  </si>
  <si>
    <t>944511211</t>
  </si>
  <si>
    <t>Příplatek k ochranné síti za první a ZKD den použití</t>
  </si>
  <si>
    <t>1493041830</t>
  </si>
  <si>
    <t>42</t>
  </si>
  <si>
    <t>944511811</t>
  </si>
  <si>
    <t>Demontáž ochranné sítě z textilie z umělých vláken</t>
  </si>
  <si>
    <t>-752618129</t>
  </si>
  <si>
    <t>43</t>
  </si>
  <si>
    <t>949101111</t>
  </si>
  <si>
    <t>Lešení pomocné pro objekty pozemních staveb s lešeňovou podlahou v do 1,9 m zatížení do 150 kg/m2</t>
  </si>
  <si>
    <t>-749773493</t>
  </si>
  <si>
    <t>218,24+15,0*11,9</t>
  </si>
  <si>
    <t>44</t>
  </si>
  <si>
    <t>965081353</t>
  </si>
  <si>
    <t>Bourání podlah z dlaždic betonových, teracových nebo čedičových tl přes 40 mm plochy přes 1 m2</t>
  </si>
  <si>
    <t>786826490</t>
  </si>
  <si>
    <t>"okapový chodník"  0,5*(46,05*2+19,3*2)</t>
  </si>
  <si>
    <t>45</t>
  </si>
  <si>
    <t>967031132</t>
  </si>
  <si>
    <t>Přisekání rovných ostění v cihelném zdivu na MV nebo MVC</t>
  </si>
  <si>
    <t>-1525869092</t>
  </si>
  <si>
    <t>0,4*(2,4*4+1,8*2*4+1,8+2,8*2+2,1*4+1,8*2*4+2,1*4+0,9*2*4)</t>
  </si>
  <si>
    <t>0,4*(3,5+1,8*2+1,6+2,1*2+27,0+1,8*2+27,0+1,8*2+1,2*5)</t>
  </si>
  <si>
    <t>0,4*(1,8*2*5+0,6*4+0,9*2*4+2,4*5+1,8*2*5)</t>
  </si>
  <si>
    <t>"sokl"  0,6*125,0</t>
  </si>
  <si>
    <t>46</t>
  </si>
  <si>
    <t>-1369756196</t>
  </si>
  <si>
    <t>0,15*2,1*2</t>
  </si>
  <si>
    <t>47</t>
  </si>
  <si>
    <t>968062374</t>
  </si>
  <si>
    <t>Vybourání dřevěných rámů oken zdvojených včetně křídel pl do 1 m2</t>
  </si>
  <si>
    <t>1424017404</t>
  </si>
  <si>
    <t>0,6*0,9*2+0,6*0,9*2</t>
  </si>
  <si>
    <t>48</t>
  </si>
  <si>
    <t>968062376</t>
  </si>
  <si>
    <t>Vybourání dřevěných rámů oken zdvojených včetně křídel pl do 4 m2</t>
  </si>
  <si>
    <t>-538900791</t>
  </si>
  <si>
    <t>1,2*1,8*3+2,1*1,5+2,1*1,8*4+2,1*0,9*2+2,1*0,9*2</t>
  </si>
  <si>
    <t>1,35*1,8*40+1,2*1,8*2</t>
  </si>
  <si>
    <t>49</t>
  </si>
  <si>
    <t>968062377</t>
  </si>
  <si>
    <t>Vybourání dřevěných rámů oken zdvojených včetně křídel pl přes 4 m2</t>
  </si>
  <si>
    <t>1578154193</t>
  </si>
  <si>
    <t>3,5*1,8+2,4*1,8*9</t>
  </si>
  <si>
    <t>50</t>
  </si>
  <si>
    <t>968062456</t>
  </si>
  <si>
    <t>Vybourání dřevěných dveřních zárubní pl přes 2 m2</t>
  </si>
  <si>
    <t>-66257519</t>
  </si>
  <si>
    <t>2,4*2,1+1,8*2,8+1,6*2,1</t>
  </si>
  <si>
    <t>51</t>
  </si>
  <si>
    <t>968072455</t>
  </si>
  <si>
    <t>Vybourání kovových dveřních zárubní pl do 2 m2</t>
  </si>
  <si>
    <t>-799173967</t>
  </si>
  <si>
    <t>0,6*1,97</t>
  </si>
  <si>
    <t>52</t>
  </si>
  <si>
    <t>971033351</t>
  </si>
  <si>
    <t>Vybourání otvorů ve zdivu cihelném pl do 0,09 m2 na MVC nebo MV tl do 450 mm</t>
  </si>
  <si>
    <t>-1507207549</t>
  </si>
  <si>
    <t>53</t>
  </si>
  <si>
    <t>971033651</t>
  </si>
  <si>
    <t>Vybourání otvorů ve zdivu cihelném pl do 4 m2 na MVC nebo MV tl do 600 mm</t>
  </si>
  <si>
    <t>-884857953</t>
  </si>
  <si>
    <t>1,4*1,0*0,45</t>
  </si>
  <si>
    <t>54</t>
  </si>
  <si>
    <t>978015341</t>
  </si>
  <si>
    <t>Otlučení (osekání) vnější vápenné nebo vápenocementové omítky stupně členitosti 1 a 2 rozsahu do 30%</t>
  </si>
  <si>
    <t>-1555568168</t>
  </si>
  <si>
    <t>"pohled jižní"  15,125*7,4+24,45*5,6+6,475*7,4</t>
  </si>
  <si>
    <t>"pohled západní" 12,14*7,4+12,14*1,6*0,5+7,4*4,15</t>
  </si>
  <si>
    <t>"pohled severní" 46,29*7,4</t>
  </si>
  <si>
    <t>"pohled východní" 7,4*4,15+12,14*7,4+12,14*1,6*0,5</t>
  </si>
  <si>
    <t>55</t>
  </si>
  <si>
    <t>978059641</t>
  </si>
  <si>
    <t>Odsekání a odebrání obkladů stěn z vnějších obkládaček plochy přes 1 m2</t>
  </si>
  <si>
    <t>858997638</t>
  </si>
  <si>
    <t>"západní pohled" 11,9*0,3</t>
  </si>
  <si>
    <t>"východní pohled"  1,8*0,3+11,9*0,4</t>
  </si>
  <si>
    <t>"pohled jižní"  15,125*0,3+24,45*0,4+6,475*0,3</t>
  </si>
  <si>
    <t>"pohled severní"  46,05*0,3</t>
  </si>
  <si>
    <t>997</t>
  </si>
  <si>
    <t>Přesun sutě</t>
  </si>
  <si>
    <t>56</t>
  </si>
  <si>
    <t>997013112</t>
  </si>
  <si>
    <t>Vnitrostaveništní doprava suti a vybouraných hmot pro budovy v do 9 m s použitím mechanizace</t>
  </si>
  <si>
    <t>-143119238</t>
  </si>
  <si>
    <t>57</t>
  </si>
  <si>
    <t>997013501</t>
  </si>
  <si>
    <t>Odvoz suti a vybouraných hmot na skládku nebo meziskládku do 1 km se složením</t>
  </si>
  <si>
    <t>2091307030</t>
  </si>
  <si>
    <t>58</t>
  </si>
  <si>
    <t>997013509</t>
  </si>
  <si>
    <t>Příplatek k odvozu suti a vybouraných hmot na skládku ZKD 1 km přes 1 km</t>
  </si>
  <si>
    <t>-1295000787</t>
  </si>
  <si>
    <t>55,813*19</t>
  </si>
  <si>
    <t>59</t>
  </si>
  <si>
    <t>997013831</t>
  </si>
  <si>
    <t>Poplatek za uložení na skládce (skládkovné) stavebního odpadu směsného kód odpadu 170 904</t>
  </si>
  <si>
    <t>-879381907</t>
  </si>
  <si>
    <t>998</t>
  </si>
  <si>
    <t>Přesun hmot</t>
  </si>
  <si>
    <t>60</t>
  </si>
  <si>
    <t>998011002</t>
  </si>
  <si>
    <t>Přesun hmot pro budovy zděné v do 12 m</t>
  </si>
  <si>
    <t>1141873947</t>
  </si>
  <si>
    <t>PSV</t>
  </si>
  <si>
    <t>Práce a dodávky PSV</t>
  </si>
  <si>
    <t>711</t>
  </si>
  <si>
    <t>Izolace proti vodě, vlhkosti a plynům</t>
  </si>
  <si>
    <t>61</t>
  </si>
  <si>
    <t>711161212</t>
  </si>
  <si>
    <t>Izolace proti zemní vlhkosti nopovou fólií svislá, nopek v 8,0 mm, tl do 0,6 mm</t>
  </si>
  <si>
    <t>1615714383</t>
  </si>
  <si>
    <t>125,0*0,6</t>
  </si>
  <si>
    <t>62</t>
  </si>
  <si>
    <t>711161383</t>
  </si>
  <si>
    <t>Izolace proti zemní vlhkosti nopovou fólií ukončení horní lištou</t>
  </si>
  <si>
    <t>-509346578</t>
  </si>
  <si>
    <t>63</t>
  </si>
  <si>
    <t>998711202</t>
  </si>
  <si>
    <t>Přesun hmot procentní pro izolace proti vodě, vlhkosti a plynům v objektech v do 12 m</t>
  </si>
  <si>
    <t>%</t>
  </si>
  <si>
    <t>-1780535892</t>
  </si>
  <si>
    <t>713</t>
  </si>
  <si>
    <t>Izolace tepelné</t>
  </si>
  <si>
    <t>64</t>
  </si>
  <si>
    <t>713110813</t>
  </si>
  <si>
    <t>Odstranění tepelné izolace stropů volně kladené z vláknitých materiálů tl přes 100 mm</t>
  </si>
  <si>
    <t>-1362388113</t>
  </si>
  <si>
    <t>45,05*11,9+24,0*8,3</t>
  </si>
  <si>
    <t>65</t>
  </si>
  <si>
    <t>713111111</t>
  </si>
  <si>
    <t>Montáž izolace tepelné vrchem stropů volně kladenými rohožemi, pásy, dílci, deskami</t>
  </si>
  <si>
    <t>-346338917</t>
  </si>
  <si>
    <t>"skladba S1"  218,24</t>
  </si>
  <si>
    <t>"skladba S3"  15,0*11,9</t>
  </si>
  <si>
    <t>66</t>
  </si>
  <si>
    <t>63148141</t>
  </si>
  <si>
    <t>deska izolační minerální pro suchou výstavbu univerzální λ=0,035 tl 200mm</t>
  </si>
  <si>
    <t>532447379</t>
  </si>
  <si>
    <t>396,74*1,02 'Přepočtené koeficientem množství</t>
  </si>
  <si>
    <t>67</t>
  </si>
  <si>
    <t>713151111</t>
  </si>
  <si>
    <t>Montáž izolace tepelné střech šikmých kladené volně mezi krokve rohoží, pásů, desek</t>
  </si>
  <si>
    <t>-2073458517</t>
  </si>
  <si>
    <t>"skladba S2"  31,0*6,4*2*2</t>
  </si>
  <si>
    <t>68</t>
  </si>
  <si>
    <t>63148105.ISV</t>
  </si>
  <si>
    <t>, λD = 0,038 (W·m-1·K-1),1200 x 600 x 120 mm, univerzální izolace do šikmých střech.</t>
  </si>
  <si>
    <t>-2122854505</t>
  </si>
  <si>
    <t>793,6*1,02 'Přepočtené koeficientem množství</t>
  </si>
  <si>
    <t>69</t>
  </si>
  <si>
    <t>998713202</t>
  </si>
  <si>
    <t>Přesun hmot procentní pro izolace tepelné v objektech v do 12 m</t>
  </si>
  <si>
    <t>-617153352</t>
  </si>
  <si>
    <t>721</t>
  </si>
  <si>
    <t>Zdravotechnika - vnitřní kanalizace</t>
  </si>
  <si>
    <t>70</t>
  </si>
  <si>
    <t>721242116</t>
  </si>
  <si>
    <t>Lapač střešních splavenin z PP se zápachovou klapkou a lapacím košem DN 125</t>
  </si>
  <si>
    <t>-1224058767</t>
  </si>
  <si>
    <t>71</t>
  </si>
  <si>
    <t>721242804</t>
  </si>
  <si>
    <t>Demontáž lapače střešních splavenin DN 125</t>
  </si>
  <si>
    <t>608553741</t>
  </si>
  <si>
    <t>72</t>
  </si>
  <si>
    <t>998721202</t>
  </si>
  <si>
    <t>Přesun hmot procentní pro vnitřní kanalizace v objektech v do 12 m</t>
  </si>
  <si>
    <t>1534827699</t>
  </si>
  <si>
    <t>725</t>
  </si>
  <si>
    <t>Zdravotechnika - zařizovací předměty</t>
  </si>
  <si>
    <t>73</t>
  </si>
  <si>
    <t>725001</t>
  </si>
  <si>
    <t xml:space="preserve">D+M sprchová zástěna šířka 140cm výška 200cm nerez zasklená </t>
  </si>
  <si>
    <t>ks</t>
  </si>
  <si>
    <t>944130297</t>
  </si>
  <si>
    <t>74</t>
  </si>
  <si>
    <t>725211601</t>
  </si>
  <si>
    <t xml:space="preserve">Umyvadlo keramické připevněné na stěnu šrouby bílé bez krytu na sifon 500 mm s napojením na stáv. rozvod </t>
  </si>
  <si>
    <t>soubor</t>
  </si>
  <si>
    <t>-1685513016</t>
  </si>
  <si>
    <t>75</t>
  </si>
  <si>
    <t>725241113</t>
  </si>
  <si>
    <t xml:space="preserve">Vanička sprchová  kompozitní 1400/800mm vč. podezdění  s napojením na stáv. odpad </t>
  </si>
  <si>
    <t>-280171166</t>
  </si>
  <si>
    <t>76</t>
  </si>
  <si>
    <t>725822631</t>
  </si>
  <si>
    <t>Baterie umyvadlová stojánková klasická s otáčivým kulatým ústím a délkou ramínka 150 mm</t>
  </si>
  <si>
    <t>-1310151627</t>
  </si>
  <si>
    <t>77</t>
  </si>
  <si>
    <t>725841311</t>
  </si>
  <si>
    <t xml:space="preserve">Baterie sprchová nástěnná pákové s napojením na stáv. rozvod </t>
  </si>
  <si>
    <t>-1711362750</t>
  </si>
  <si>
    <t>78</t>
  </si>
  <si>
    <t>725980123</t>
  </si>
  <si>
    <t>Dvířka 30/30</t>
  </si>
  <si>
    <t>-1954743515</t>
  </si>
  <si>
    <t>79</t>
  </si>
  <si>
    <t>998725202</t>
  </si>
  <si>
    <t>Přesun hmot procentní pro zařizovací předměty v objektech v do 12 m</t>
  </si>
  <si>
    <t>-1914635683</t>
  </si>
  <si>
    <t>731</t>
  </si>
  <si>
    <t>Ústřední vytápění - kotelny</t>
  </si>
  <si>
    <t>80</t>
  </si>
  <si>
    <t>731001</t>
  </si>
  <si>
    <t xml:space="preserve">ÚT-zaregulování systému po provedeném zateplení </t>
  </si>
  <si>
    <t>hod</t>
  </si>
  <si>
    <t>2093506117</t>
  </si>
  <si>
    <t>81</t>
  </si>
  <si>
    <t>731002</t>
  </si>
  <si>
    <t>D+M elektr. topný žebřík 450/1800mm</t>
  </si>
  <si>
    <t>1598525435</t>
  </si>
  <si>
    <t>741</t>
  </si>
  <si>
    <t>Elektroinstalace - silnoproud</t>
  </si>
  <si>
    <t>82</t>
  </si>
  <si>
    <t>741001</t>
  </si>
  <si>
    <t xml:space="preserve">Demontáž a opětovná montáž svítidel venkovních s úpravou ukotvení </t>
  </si>
  <si>
    <t>-1750826190</t>
  </si>
  <si>
    <t>83</t>
  </si>
  <si>
    <t>741002</t>
  </si>
  <si>
    <t xml:space="preserve">Demontáž a opětovná montá svodů hromosvodů s doplněním prvků </t>
  </si>
  <si>
    <t>bm</t>
  </si>
  <si>
    <t>-694135486</t>
  </si>
  <si>
    <t>3,25*2+7,7*3</t>
  </si>
  <si>
    <t>84</t>
  </si>
  <si>
    <t>741003</t>
  </si>
  <si>
    <t xml:space="preserve">D+M rozvody elektro v místn. sprchy ve 2NP" s úpravou rozvaděče pro axiální ventilátor a topný žebřík </t>
  </si>
  <si>
    <t>-1847790523</t>
  </si>
  <si>
    <t>40,0</t>
  </si>
  <si>
    <t>85</t>
  </si>
  <si>
    <t>741371004</t>
  </si>
  <si>
    <t>Montáž svítidlo zářivkové bytové stropní přisazené 2 zdroje s krytem vč. dodávky vč. nosného roštu a kabeláže</t>
  </si>
  <si>
    <t>1775926922</t>
  </si>
  <si>
    <t>86</t>
  </si>
  <si>
    <t>741371823</t>
  </si>
  <si>
    <t>Demontáž osvětlovacího modulového systému zářivkového délky přes 1100 mm bez zachováním funkčnosti</t>
  </si>
  <si>
    <t>-1152684994</t>
  </si>
  <si>
    <t>763</t>
  </si>
  <si>
    <t>Konstrukce suché výstavby</t>
  </si>
  <si>
    <t>87</t>
  </si>
  <si>
    <t>763111333</t>
  </si>
  <si>
    <t>SDK příčka tl 100 mm profil CW+UW 75 desky 1xH2 12,5 TI 60 mm EI 30 Rw 45 dB</t>
  </si>
  <si>
    <t>2096285631</t>
  </si>
  <si>
    <t>1,4*2,6</t>
  </si>
  <si>
    <t>88</t>
  </si>
  <si>
    <t>763131491</t>
  </si>
  <si>
    <t>SDK podhled deska 1x akustická 12,5 TI 40 mm dvouvrstvá spodní kce profil CD+UD</t>
  </si>
  <si>
    <t>-334631323</t>
  </si>
  <si>
    <t>"skladba S2"  31,0*6,4*2</t>
  </si>
  <si>
    <t>89</t>
  </si>
  <si>
    <t>763131714</t>
  </si>
  <si>
    <t>SDK podhled základní penetrační nátěr</t>
  </si>
  <si>
    <t>-1608557838</t>
  </si>
  <si>
    <t>90</t>
  </si>
  <si>
    <t>763131751</t>
  </si>
  <si>
    <t>Montáž parotěsné zábrany do SDK podhledu</t>
  </si>
  <si>
    <t>-1244542605</t>
  </si>
  <si>
    <t>"skladba S1"  24,8*8,8</t>
  </si>
  <si>
    <t>91</t>
  </si>
  <si>
    <t>28329336</t>
  </si>
  <si>
    <t>fólie podstřešní parotěsná s reflexní Al vrstvou 160 g/m2 (1,5 x 50 m)</t>
  </si>
  <si>
    <t>-244937643</t>
  </si>
  <si>
    <t>793,54*1,1 'Přepočtené koeficientem množství</t>
  </si>
  <si>
    <t>92</t>
  </si>
  <si>
    <t>763131821</t>
  </si>
  <si>
    <t>Demontáž SDK podhledu s dvouvrstvou nosnou kcí z ocelových profilů opláštění jednoduché</t>
  </si>
  <si>
    <t>332699629</t>
  </si>
  <si>
    <t>396,8</t>
  </si>
  <si>
    <t>93</t>
  </si>
  <si>
    <t>998763402</t>
  </si>
  <si>
    <t>Přesun hmot procentní pro sádrokartonové konstrukce v objektech v do 12 m</t>
  </si>
  <si>
    <t>-546744990</t>
  </si>
  <si>
    <t>765</t>
  </si>
  <si>
    <t>Krytina skládaná</t>
  </si>
  <si>
    <t>94</t>
  </si>
  <si>
    <t>765191001</t>
  </si>
  <si>
    <t>Montáž pojistné hydroizolační fólie kladené ve sklonu do 20° lepením na bednění nebo izolaci</t>
  </si>
  <si>
    <t>950463614</t>
  </si>
  <si>
    <t>793,54</t>
  </si>
  <si>
    <t>95</t>
  </si>
  <si>
    <t>28329295</t>
  </si>
  <si>
    <t>membrána podstřešní (reakce na oheň - třída E) 150 g/m2 s aplikovanou spojovací páskou</t>
  </si>
  <si>
    <t>-1108526096</t>
  </si>
  <si>
    <t>96</t>
  </si>
  <si>
    <t>998765202</t>
  </si>
  <si>
    <t>Přesun hmot procentní pro krytiny skládané v objektech v do 12 m</t>
  </si>
  <si>
    <t>-1806117210</t>
  </si>
  <si>
    <t>766</t>
  </si>
  <si>
    <t>Konstrukce truhlářské</t>
  </si>
  <si>
    <t>97</t>
  </si>
  <si>
    <t>766006</t>
  </si>
  <si>
    <t xml:space="preserve">D+M atypická vestavěná skříň 1400/650/2800mm </t>
  </si>
  <si>
    <t>1778582184</t>
  </si>
  <si>
    <t>98</t>
  </si>
  <si>
    <t>998766202</t>
  </si>
  <si>
    <t>Přesun hmot procentní pro konstrukce truhlářské v objektech v do 12 m</t>
  </si>
  <si>
    <t>-1057675554</t>
  </si>
  <si>
    <t>767</t>
  </si>
  <si>
    <t>Konstrukce zámečnické</t>
  </si>
  <si>
    <t>99</t>
  </si>
  <si>
    <t>767003</t>
  </si>
  <si>
    <t xml:space="preserve">D+M nápis na fasádě "Sportovní hala Univerzity Hradec Králové </t>
  </si>
  <si>
    <t>kpl</t>
  </si>
  <si>
    <t>603817254</t>
  </si>
  <si>
    <t>Práce a dodávky M</t>
  </si>
  <si>
    <t>24-M</t>
  </si>
  <si>
    <t>Montáže vzduchotechnických zařízení</t>
  </si>
  <si>
    <t>100</t>
  </si>
  <si>
    <t>240001</t>
  </si>
  <si>
    <t xml:space="preserve">D+M nová větrací jednotka VZD s rekuperací tepla na příkon 450m3/hod. vč. regulace </t>
  </si>
  <si>
    <t>-320447558</t>
  </si>
  <si>
    <t>101</t>
  </si>
  <si>
    <t>240002</t>
  </si>
  <si>
    <t>D+M Spiro potrubí DN 180mm vč. tvarovek a ukotvení</t>
  </si>
  <si>
    <t>883548274</t>
  </si>
  <si>
    <t>102</t>
  </si>
  <si>
    <t>240003</t>
  </si>
  <si>
    <t xml:space="preserve">D+M výústky DN 500mm </t>
  </si>
  <si>
    <t>-925434127</t>
  </si>
  <si>
    <t>103</t>
  </si>
  <si>
    <t>240004</t>
  </si>
  <si>
    <t>D+M izolace Spiro potrubí DN 180mm</t>
  </si>
  <si>
    <t>1126713196</t>
  </si>
  <si>
    <t>104</t>
  </si>
  <si>
    <t>240005</t>
  </si>
  <si>
    <t>D+M sdružená fasádní mřížka EDF 200</t>
  </si>
  <si>
    <t>1094629741</t>
  </si>
  <si>
    <t>105</t>
  </si>
  <si>
    <t>240006</t>
  </si>
  <si>
    <t>D+M odvod kondenzátu DN 150mm</t>
  </si>
  <si>
    <t>2000086041</t>
  </si>
  <si>
    <t>106</t>
  </si>
  <si>
    <t>240007</t>
  </si>
  <si>
    <t>D+M pomocná OK pro VZD jednotku vč. nátěru  nosnost do 200 kg</t>
  </si>
  <si>
    <t>1775248364</t>
  </si>
  <si>
    <t>107</t>
  </si>
  <si>
    <t>240008</t>
  </si>
  <si>
    <t xml:space="preserve">D+M práce EI při instalaci VZD </t>
  </si>
  <si>
    <t>-228437136</t>
  </si>
  <si>
    <t>HZS</t>
  </si>
  <si>
    <t>Hodinové zúčtovací sazby</t>
  </si>
  <si>
    <t>108</t>
  </si>
  <si>
    <t>HZS1301</t>
  </si>
  <si>
    <t>Hodinová zúčtovací sazba zedník-stavební výpomocné práce pro EI,ZTI,ÚT a VZD</t>
  </si>
  <si>
    <t>512</t>
  </si>
  <si>
    <t>2106019891</t>
  </si>
  <si>
    <t>VRN</t>
  </si>
  <si>
    <t>Vedlejší rozpočtové náklady</t>
  </si>
  <si>
    <t>VRN1</t>
  </si>
  <si>
    <t>Průzkumné, geodetické a projektové práce</t>
  </si>
  <si>
    <t>109</t>
  </si>
  <si>
    <t>013002000</t>
  </si>
  <si>
    <t xml:space="preserve">Projektové práce-dokumentace skutečného provedení </t>
  </si>
  <si>
    <t>1024</t>
  </si>
  <si>
    <t>201134542</t>
  </si>
  <si>
    <t>110</t>
  </si>
  <si>
    <t>013002001</t>
  </si>
  <si>
    <t xml:space="preserve">Vypracování PENB </t>
  </si>
  <si>
    <t>1011600442</t>
  </si>
  <si>
    <t>111</t>
  </si>
  <si>
    <t>013002002</t>
  </si>
  <si>
    <t xml:space="preserve">Zhotovení výrobní dokumentace </t>
  </si>
  <si>
    <t>-1516152321</t>
  </si>
  <si>
    <t>VRN3</t>
  </si>
  <si>
    <t>Zařízení staveniště</t>
  </si>
  <si>
    <t>112</t>
  </si>
  <si>
    <t>032002000</t>
  </si>
  <si>
    <t>Vybavení staveniště-mobilní WC,sklad,kancelář,zdvihací mechanizmy</t>
  </si>
  <si>
    <t>1346965032</t>
  </si>
  <si>
    <t>113</t>
  </si>
  <si>
    <t>033002000</t>
  </si>
  <si>
    <t>Připojení staveniště na inženýrské sítě-voda,elektro</t>
  </si>
  <si>
    <t>-244408685</t>
  </si>
  <si>
    <t>114</t>
  </si>
  <si>
    <t>034002000</t>
  </si>
  <si>
    <t>Zabezpečení staveniště-provizorní oplocení</t>
  </si>
  <si>
    <t>-299906157</t>
  </si>
  <si>
    <t>115</t>
  </si>
  <si>
    <t>039002000</t>
  </si>
  <si>
    <t>Zrušení zařízení staveniště</t>
  </si>
  <si>
    <t>-862627879</t>
  </si>
  <si>
    <t>VRN4</t>
  </si>
  <si>
    <t>Inženýrská činnost</t>
  </si>
  <si>
    <t>116</t>
  </si>
  <si>
    <t>043002000</t>
  </si>
  <si>
    <t>Zkoušky a ostatní měření vč. revize</t>
  </si>
  <si>
    <t>-1214818719</t>
  </si>
  <si>
    <t>HK-FLOSNA 2 - SO-02-Vlastní objekt-neinvestiční náklady</t>
  </si>
  <si>
    <t xml:space="preserve">    764 - Konstrukce klempířské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</si>
  <si>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</si>
  <si>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</si>
  <si>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</si>
  <si>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-884950213</t>
  </si>
  <si>
    <t>-1859927138</t>
  </si>
  <si>
    <t>-158045183</t>
  </si>
  <si>
    <t>1,695*19</t>
  </si>
  <si>
    <t>-2023736155</t>
  </si>
  <si>
    <t>764</t>
  </si>
  <si>
    <t>Konstrukce klempířské</t>
  </si>
  <si>
    <t>764001821</t>
  </si>
  <si>
    <t>Demontáž krytiny ze svitků nebo tabulí do suti</t>
  </si>
  <si>
    <t>42681364</t>
  </si>
  <si>
    <t>764002801</t>
  </si>
  <si>
    <t>Demontáž závětrné lišty do suti</t>
  </si>
  <si>
    <t>-1483991305</t>
  </si>
  <si>
    <t>764002851</t>
  </si>
  <si>
    <t>Demontáž oplechování parapetů do suti</t>
  </si>
  <si>
    <t>1329281318</t>
  </si>
  <si>
    <t>764004801</t>
  </si>
  <si>
    <t>Demontáž podokapního žlabu do suti</t>
  </si>
  <si>
    <t>241738101</t>
  </si>
  <si>
    <t>764004861</t>
  </si>
  <si>
    <t>Demontáž svodu do suti</t>
  </si>
  <si>
    <t>1682775234</t>
  </si>
  <si>
    <t>764111471</t>
  </si>
  <si>
    <t>Krytina železobetonových desek z Pz plechu</t>
  </si>
  <si>
    <t>-1327173912</t>
  </si>
  <si>
    <t>2,8*1,0</t>
  </si>
  <si>
    <t>764212635</t>
  </si>
  <si>
    <t>Oplechování štítu závětrnou lištou z Pz s povrchovou úpravou rš 400 mm</t>
  </si>
  <si>
    <t>1924239332</t>
  </si>
  <si>
    <t>6,4*4+9,0*2</t>
  </si>
  <si>
    <t>764216642</t>
  </si>
  <si>
    <t>Oplechování rovných parapetů celoplošně lepené z Pz s povrchovou úpravou rš 200 mm</t>
  </si>
  <si>
    <t>-1957921200</t>
  </si>
  <si>
    <t>1,2*4+0,6*4+27,0*2+2,4*5+2,4*4+2,1+2,1*8+3,5</t>
  </si>
  <si>
    <t>764511603</t>
  </si>
  <si>
    <t>Žlab podokapní půlkruhový z Pz s povrchovou úpravou rš 400 mm</t>
  </si>
  <si>
    <t>-1841828284</t>
  </si>
  <si>
    <t>46,05*2+15,6</t>
  </si>
  <si>
    <t>764511643</t>
  </si>
  <si>
    <t>Kotlík oválný (trychtýřový) pro podokapní žlaby z Pz s povrchovou úpravou 330/120 mm</t>
  </si>
  <si>
    <t>-1251276384</t>
  </si>
  <si>
    <t>764518623</t>
  </si>
  <si>
    <t>Svody kruhové včetně objímek, kolen, odskoků z Pz s povrchovou úpravou průměru 120 mm</t>
  </si>
  <si>
    <t>249531146</t>
  </si>
  <si>
    <t>998764202</t>
  </si>
  <si>
    <t>Přesun hmot procentní pro konstrukce klempířské v objektech v do 12 m</t>
  </si>
  <si>
    <t>-913502102</t>
  </si>
  <si>
    <t>766001</t>
  </si>
  <si>
    <t xml:space="preserve">D+M okna plastová zasklená izolačním dvojsklem bílá vč. kování a vnitřních parapetů otevíravá </t>
  </si>
  <si>
    <t>295952532</t>
  </si>
  <si>
    <t>2,4*1,8*4+2,1*1,5+2,1*1,8*4+2,1*0,9*4+3,5*1,8+1,35*1,8*40+1,2*1,8*4+0,6*0,9*4+2,4*1,8*5</t>
  </si>
  <si>
    <t>766002</t>
  </si>
  <si>
    <t xml:space="preserve">D+M dveře vstupní plastové zasklené izolačním dvojsklem bezpečnostním bílá vč. kování </t>
  </si>
  <si>
    <t>724032297</t>
  </si>
  <si>
    <t>1,6*2,1+1,5*2,8+2,4*2,1</t>
  </si>
  <si>
    <t>766003</t>
  </si>
  <si>
    <t>D+M větrací mřížka plastová 200/200mm</t>
  </si>
  <si>
    <t>-671960912</t>
  </si>
  <si>
    <t>766441811</t>
  </si>
  <si>
    <t>Demontáž parapetních desek dřevěných nebo plastových šířky do 30 cm délky do 1,0 m</t>
  </si>
  <si>
    <t>-113856447</t>
  </si>
  <si>
    <t>766441821</t>
  </si>
  <si>
    <t>Demontáž parapetních desek dřevěných nebo plastových šířky do 30 cm délky přes 1,0 m</t>
  </si>
  <si>
    <t>405233070</t>
  </si>
  <si>
    <t>766660001</t>
  </si>
  <si>
    <t>Montáž dveřních křídel otvíravých 1křídlových š do 0,8 m do ocelové zárubně</t>
  </si>
  <si>
    <t>-1959667367</t>
  </si>
  <si>
    <t>61162854</t>
  </si>
  <si>
    <t>dveře vnitřní foliované plné 1křídlové 70x197 cm</t>
  </si>
  <si>
    <t>24333170</t>
  </si>
  <si>
    <t>-1596940196</t>
  </si>
  <si>
    <t>767001</t>
  </si>
  <si>
    <t>Demontáž a opětovná montáž požárního žebříku s prodlouženým ukotvení a novým nátěrem</t>
  </si>
  <si>
    <t>1740479153</t>
  </si>
  <si>
    <t>767002</t>
  </si>
  <si>
    <t>D+M pákový uzávěr pro otevírání oken v tělocvičně</t>
  </si>
  <si>
    <t>1260226414</t>
  </si>
  <si>
    <t>998767202</t>
  </si>
  <si>
    <t>Přesun hmot procentní pro zámečnické konstrukce v objektech v do 12 m</t>
  </si>
  <si>
    <t>1585765005</t>
  </si>
  <si>
    <t>781</t>
  </si>
  <si>
    <t>Dokončovací práce - obklady</t>
  </si>
  <si>
    <t>781001</t>
  </si>
  <si>
    <t xml:space="preserve">D+M obklad soklu páskami cihelnými v barvě červené vč.spárování </t>
  </si>
  <si>
    <t>-2068160493</t>
  </si>
  <si>
    <t>78,348*0,5</t>
  </si>
  <si>
    <t>781002</t>
  </si>
  <si>
    <t xml:space="preserve">Oprava stáv. obkladu a dlažby ve 2NP  </t>
  </si>
  <si>
    <t>1526241379</t>
  </si>
  <si>
    <t>781414111</t>
  </si>
  <si>
    <t>Montáž obkladaček vnitřních pravoúhlých pórovinových do 22 ks/m2 lepených flexibilním lepidlem</t>
  </si>
  <si>
    <t>1685235643</t>
  </si>
  <si>
    <t>1,4*1,8</t>
  </si>
  <si>
    <t>59761026</t>
  </si>
  <si>
    <t>obkládačky keramické koupelnové  (barevné) do 12 ks/m2</t>
  </si>
  <si>
    <t>342881041</t>
  </si>
  <si>
    <t>2,52*1,1 'Přepočtené koeficientem množství</t>
  </si>
  <si>
    <t>781494511</t>
  </si>
  <si>
    <t>Plastové profily ukončovací lepené flexibilním lepidlem</t>
  </si>
  <si>
    <t>1988289232</t>
  </si>
  <si>
    <t>998781202</t>
  </si>
  <si>
    <t>Přesun hmot procentní pro obklady keramické v objektech v do 12 m</t>
  </si>
  <si>
    <t>-433868383</t>
  </si>
  <si>
    <t>783</t>
  </si>
  <si>
    <t>Dokončovací práce - nátěry</t>
  </si>
  <si>
    <t>783314101</t>
  </si>
  <si>
    <t>Základní jednonásobný syntetický nátěr zámečnických konstrukcí</t>
  </si>
  <si>
    <t>-674190865</t>
  </si>
  <si>
    <t>"zárubeň"  1,2</t>
  </si>
  <si>
    <t>783315101</t>
  </si>
  <si>
    <t>Mezinátěr jednonásobný syntetický standardní zámečnických konstrukcí</t>
  </si>
  <si>
    <t>1645396971</t>
  </si>
  <si>
    <t>783317101</t>
  </si>
  <si>
    <t>Krycí jednonásobný syntetický standardní nátěr zámečnických konstrukcí</t>
  </si>
  <si>
    <t>-1578583849</t>
  </si>
  <si>
    <t>784</t>
  </si>
  <si>
    <t>Dokončovací práce - malby a tapety</t>
  </si>
  <si>
    <t>784121001</t>
  </si>
  <si>
    <t>Oškrabání malby v mísnostech výšky do 3,80 m</t>
  </si>
  <si>
    <t>-981658509</t>
  </si>
  <si>
    <t>"1NP" 301,28+30,0*11,2+23,5*8,3+(30,0+11,2)*2*7,6</t>
  </si>
  <si>
    <t>(23,5+7,3)*2*3,2</t>
  </si>
  <si>
    <t>"2NP" 11,9*14,0+(11,9+14,0)*2*3,2</t>
  </si>
  <si>
    <t>784181101</t>
  </si>
  <si>
    <t>Základní akrylátová jednonásobná penetrace podkladu v místnostech výšky do 3,80m</t>
  </si>
  <si>
    <t>-1599025178</t>
  </si>
  <si>
    <t>784221101</t>
  </si>
  <si>
    <t>Dvojnásobné bílé malby  ze směsí za sucha dobře otěruvzdorných v místnostech do 3,80 m</t>
  </si>
  <si>
    <t>689245295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</si>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</sst>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30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32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32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30</v>
      </c>
      <c r="AL14" s="27"/>
      <c r="AM14" s="27"/>
      <c r="AN14" s="40" t="s">
        <v>32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30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35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37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38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39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40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41</v>
      </c>
      <c r="E26" s="52"/>
      <c r="F26" s="53" t="s">
        <v>42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43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44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45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46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48</v>
      </c>
      <c r="U32" s="59"/>
      <c r="V32" s="59"/>
      <c r="W32" s="59"/>
      <c r="X32" s="61" t="s">
        <v>49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50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HK-FLOSNA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Zateplení budovy H-katedra TV a sportu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>HK,U Pivovarské flošny 296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29. 8. 2018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>Univerzita HK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33</v>
      </c>
      <c r="AJ46" s="72"/>
      <c r="AK46" s="72"/>
      <c r="AL46" s="72"/>
      <c r="AM46" s="75" t="str">
        <f>IF(E17="","",E17)</f>
        <v xml:space="preserve">Ing.Milan Vídeňský </v>
      </c>
      <c r="AN46" s="75"/>
      <c r="AO46" s="75"/>
      <c r="AP46" s="75"/>
      <c r="AQ46" s="72"/>
      <c r="AR46" s="70"/>
      <c r="AS46" s="84" t="s">
        <v>51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31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52</v>
      </c>
      <c r="D49" s="95"/>
      <c r="E49" s="95"/>
      <c r="F49" s="95"/>
      <c r="G49" s="95"/>
      <c r="H49" s="96"/>
      <c r="I49" s="97" t="s">
        <v>53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54</v>
      </c>
      <c r="AH49" s="95"/>
      <c r="AI49" s="95"/>
      <c r="AJ49" s="95"/>
      <c r="AK49" s="95"/>
      <c r="AL49" s="95"/>
      <c r="AM49" s="95"/>
      <c r="AN49" s="97" t="s">
        <v>55</v>
      </c>
      <c r="AO49" s="95"/>
      <c r="AP49" s="95"/>
      <c r="AQ49" s="99" t="s">
        <v>56</v>
      </c>
      <c r="AR49" s="70"/>
      <c r="AS49" s="100" t="s">
        <v>57</v>
      </c>
      <c r="AT49" s="101" t="s">
        <v>58</v>
      </c>
      <c r="AU49" s="101" t="s">
        <v>59</v>
      </c>
      <c r="AV49" s="101" t="s">
        <v>60</v>
      </c>
      <c r="AW49" s="101" t="s">
        <v>61</v>
      </c>
      <c r="AX49" s="101" t="s">
        <v>62</v>
      </c>
      <c r="AY49" s="101" t="s">
        <v>63</v>
      </c>
      <c r="AZ49" s="101" t="s">
        <v>64</v>
      </c>
      <c r="BA49" s="101" t="s">
        <v>65</v>
      </c>
      <c r="BB49" s="101" t="s">
        <v>66</v>
      </c>
      <c r="BC49" s="101" t="s">
        <v>67</v>
      </c>
      <c r="BD49" s="102" t="s">
        <v>68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69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ROUND(SUM(AG52:AG53),2)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ROUND(SUM(AS52:AS53),2)</f>
        <v>0</v>
      </c>
      <c r="AT51" s="112">
        <f>ROUND(SUM(AV51:AW51),2)</f>
        <v>0</v>
      </c>
      <c r="AU51" s="113">
        <f>ROUND(SUM(AU52:AU53),5)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ROUND(SUM(AZ52:AZ53),2)</f>
        <v>0</v>
      </c>
      <c r="BA51" s="112">
        <f>ROUND(SUM(BA52:BA53),2)</f>
        <v>0</v>
      </c>
      <c r="BB51" s="112">
        <f>ROUND(SUM(BB52:BB53),2)</f>
        <v>0</v>
      </c>
      <c r="BC51" s="112">
        <f>ROUND(SUM(BC52:BC53),2)</f>
        <v>0</v>
      </c>
      <c r="BD51" s="114">
        <f>ROUND(SUM(BD52:BD53),2)</f>
        <v>0</v>
      </c>
      <c r="BS51" s="115" t="s">
        <v>70</v>
      </c>
      <c r="BT51" s="115" t="s">
        <v>71</v>
      </c>
      <c r="BU51" s="116" t="s">
        <v>72</v>
      </c>
      <c r="BV51" s="115" t="s">
        <v>73</v>
      </c>
      <c r="BW51" s="115" t="s">
        <v>7</v>
      </c>
      <c r="BX51" s="115" t="s">
        <v>74</v>
      </c>
      <c r="CL51" s="115" t="s">
        <v>21</v>
      </c>
    </row>
    <row r="52" spans="1:91" s="5" customFormat="1" ht="47.25" customHeight="1">
      <c r="A52" s="117" t="s">
        <v>75</v>
      </c>
      <c r="B52" s="118"/>
      <c r="C52" s="119"/>
      <c r="D52" s="120" t="s">
        <v>76</v>
      </c>
      <c r="E52" s="120"/>
      <c r="F52" s="120"/>
      <c r="G52" s="120"/>
      <c r="H52" s="120"/>
      <c r="I52" s="121"/>
      <c r="J52" s="120" t="s">
        <v>77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'HK-FLOSNA 1 - SO-01-Vlast...'!J27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78</v>
      </c>
      <c r="AR52" s="124"/>
      <c r="AS52" s="125">
        <v>0</v>
      </c>
      <c r="AT52" s="126">
        <f>ROUND(SUM(AV52:AW52),2)</f>
        <v>0</v>
      </c>
      <c r="AU52" s="127">
        <f>'HK-FLOSNA 1 - SO-01-Vlast...'!P102</f>
        <v>0</v>
      </c>
      <c r="AV52" s="126">
        <f>'HK-FLOSNA 1 - SO-01-Vlast...'!J30</f>
        <v>0</v>
      </c>
      <c r="AW52" s="126">
        <f>'HK-FLOSNA 1 - SO-01-Vlast...'!J31</f>
        <v>0</v>
      </c>
      <c r="AX52" s="126">
        <f>'HK-FLOSNA 1 - SO-01-Vlast...'!J32</f>
        <v>0</v>
      </c>
      <c r="AY52" s="126">
        <f>'HK-FLOSNA 1 - SO-01-Vlast...'!J33</f>
        <v>0</v>
      </c>
      <c r="AZ52" s="126">
        <f>'HK-FLOSNA 1 - SO-01-Vlast...'!F30</f>
        <v>0</v>
      </c>
      <c r="BA52" s="126">
        <f>'HK-FLOSNA 1 - SO-01-Vlast...'!F31</f>
        <v>0</v>
      </c>
      <c r="BB52" s="126">
        <f>'HK-FLOSNA 1 - SO-01-Vlast...'!F32</f>
        <v>0</v>
      </c>
      <c r="BC52" s="126">
        <f>'HK-FLOSNA 1 - SO-01-Vlast...'!F33</f>
        <v>0</v>
      </c>
      <c r="BD52" s="128">
        <f>'HK-FLOSNA 1 - SO-01-Vlast...'!F34</f>
        <v>0</v>
      </c>
      <c r="BT52" s="129" t="s">
        <v>79</v>
      </c>
      <c r="BV52" s="129" t="s">
        <v>73</v>
      </c>
      <c r="BW52" s="129" t="s">
        <v>80</v>
      </c>
      <c r="BX52" s="129" t="s">
        <v>7</v>
      </c>
      <c r="CL52" s="129" t="s">
        <v>21</v>
      </c>
      <c r="CM52" s="129" t="s">
        <v>81</v>
      </c>
    </row>
    <row r="53" spans="1:91" s="5" customFormat="1" ht="47.25" customHeight="1">
      <c r="A53" s="117" t="s">
        <v>75</v>
      </c>
      <c r="B53" s="118"/>
      <c r="C53" s="119"/>
      <c r="D53" s="120" t="s">
        <v>82</v>
      </c>
      <c r="E53" s="120"/>
      <c r="F53" s="120"/>
      <c r="G53" s="120"/>
      <c r="H53" s="120"/>
      <c r="I53" s="121"/>
      <c r="J53" s="120" t="s">
        <v>83</v>
      </c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2">
        <f>'HK-FLOSNA 2 - SO-02-Vlast...'!J27</f>
        <v>0</v>
      </c>
      <c r="AH53" s="121"/>
      <c r="AI53" s="121"/>
      <c r="AJ53" s="121"/>
      <c r="AK53" s="121"/>
      <c r="AL53" s="121"/>
      <c r="AM53" s="121"/>
      <c r="AN53" s="122">
        <f>SUM(AG53,AT53)</f>
        <v>0</v>
      </c>
      <c r="AO53" s="121"/>
      <c r="AP53" s="121"/>
      <c r="AQ53" s="123" t="s">
        <v>78</v>
      </c>
      <c r="AR53" s="124"/>
      <c r="AS53" s="130">
        <v>0</v>
      </c>
      <c r="AT53" s="131">
        <f>ROUND(SUM(AV53:AW53),2)</f>
        <v>0</v>
      </c>
      <c r="AU53" s="132">
        <f>'HK-FLOSNA 2 - SO-02-Vlast...'!P85</f>
        <v>0</v>
      </c>
      <c r="AV53" s="131">
        <f>'HK-FLOSNA 2 - SO-02-Vlast...'!J30</f>
        <v>0</v>
      </c>
      <c r="AW53" s="131">
        <f>'HK-FLOSNA 2 - SO-02-Vlast...'!J31</f>
        <v>0</v>
      </c>
      <c r="AX53" s="131">
        <f>'HK-FLOSNA 2 - SO-02-Vlast...'!J32</f>
        <v>0</v>
      </c>
      <c r="AY53" s="131">
        <f>'HK-FLOSNA 2 - SO-02-Vlast...'!J33</f>
        <v>0</v>
      </c>
      <c r="AZ53" s="131">
        <f>'HK-FLOSNA 2 - SO-02-Vlast...'!F30</f>
        <v>0</v>
      </c>
      <c r="BA53" s="131">
        <f>'HK-FLOSNA 2 - SO-02-Vlast...'!F31</f>
        <v>0</v>
      </c>
      <c r="BB53" s="131">
        <f>'HK-FLOSNA 2 - SO-02-Vlast...'!F32</f>
        <v>0</v>
      </c>
      <c r="BC53" s="131">
        <f>'HK-FLOSNA 2 - SO-02-Vlast...'!F33</f>
        <v>0</v>
      </c>
      <c r="BD53" s="133">
        <f>'HK-FLOSNA 2 - SO-02-Vlast...'!F34</f>
        <v>0</v>
      </c>
      <c r="BT53" s="129" t="s">
        <v>79</v>
      </c>
      <c r="BV53" s="129" t="s">
        <v>73</v>
      </c>
      <c r="BW53" s="129" t="s">
        <v>84</v>
      </c>
      <c r="BX53" s="129" t="s">
        <v>7</v>
      </c>
      <c r="CL53" s="129" t="s">
        <v>21</v>
      </c>
      <c r="CM53" s="129" t="s">
        <v>81</v>
      </c>
    </row>
    <row r="54" spans="2:44" s="1" customFormat="1" ht="30" customHeight="1">
      <c r="B54" s="44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0"/>
    </row>
    <row r="55" spans="2:44" s="1" customFormat="1" ht="6.95" customHeight="1">
      <c r="B55" s="65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70"/>
    </row>
  </sheetData>
  <sheetProtection password="CC35" sheet="1" objects="1" scenarios="1" formatColumns="0" formatRows="0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HK-FLOSNA 1 - SO-01-Vlast...'!C2" display="/"/>
    <hyperlink ref="A53" location="'HK-FLOSNA 2 - SO-02-Vlast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2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85</v>
      </c>
      <c r="G1" s="137" t="s">
        <v>86</v>
      </c>
      <c r="H1" s="137"/>
      <c r="I1" s="138"/>
      <c r="J1" s="137" t="s">
        <v>87</v>
      </c>
      <c r="K1" s="136" t="s">
        <v>88</v>
      </c>
      <c r="L1" s="137" t="s">
        <v>89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80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81</v>
      </c>
    </row>
    <row r="4" spans="2:46" ht="36.95" customHeight="1">
      <c r="B4" s="26"/>
      <c r="C4" s="27"/>
      <c r="D4" s="28" t="s">
        <v>90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Zateplení budovy H-katedra TV a sportu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91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92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29. 8. 2018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">
        <v>21</v>
      </c>
      <c r="K14" s="49"/>
    </row>
    <row r="15" spans="2:11" s="1" customFormat="1" ht="18" customHeight="1">
      <c r="B15" s="44"/>
      <c r="C15" s="45"/>
      <c r="D15" s="45"/>
      <c r="E15" s="33" t="s">
        <v>29</v>
      </c>
      <c r="F15" s="45"/>
      <c r="G15" s="45"/>
      <c r="H15" s="45"/>
      <c r="I15" s="144" t="s">
        <v>30</v>
      </c>
      <c r="J15" s="33" t="s">
        <v>21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">
        <v>21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30</v>
      </c>
      <c r="J21" s="33" t="s">
        <v>21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36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37</v>
      </c>
      <c r="E27" s="45"/>
      <c r="F27" s="45"/>
      <c r="G27" s="45"/>
      <c r="H27" s="45"/>
      <c r="I27" s="142"/>
      <c r="J27" s="153">
        <f>ROUND(J102,2)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39</v>
      </c>
      <c r="G29" s="45"/>
      <c r="H29" s="45"/>
      <c r="I29" s="154" t="s">
        <v>38</v>
      </c>
      <c r="J29" s="50" t="s">
        <v>40</v>
      </c>
      <c r="K29" s="49"/>
    </row>
    <row r="30" spans="2:11" s="1" customFormat="1" ht="14.4" customHeight="1">
      <c r="B30" s="44"/>
      <c r="C30" s="45"/>
      <c r="D30" s="53" t="s">
        <v>41</v>
      </c>
      <c r="E30" s="53" t="s">
        <v>42</v>
      </c>
      <c r="F30" s="155">
        <f>ROUND(SUM(BE102:BE323),2)</f>
        <v>0</v>
      </c>
      <c r="G30" s="45"/>
      <c r="H30" s="45"/>
      <c r="I30" s="156">
        <v>0.21</v>
      </c>
      <c r="J30" s="155">
        <f>ROUND(ROUND((SUM(BE102:BE323)),2)*I30,2)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43</v>
      </c>
      <c r="F31" s="155">
        <f>ROUND(SUM(BF102:BF323),2)</f>
        <v>0</v>
      </c>
      <c r="G31" s="45"/>
      <c r="H31" s="45"/>
      <c r="I31" s="156">
        <v>0.15</v>
      </c>
      <c r="J31" s="155">
        <f>ROUND(ROUND((SUM(BF102:BF323)),2)*I31,2)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44</v>
      </c>
      <c r="F32" s="155">
        <f>ROUND(SUM(BG102:BG323),2)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45</v>
      </c>
      <c r="F33" s="155">
        <f>ROUND(SUM(BH102:BH323),2)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46</v>
      </c>
      <c r="F34" s="155">
        <f>ROUND(SUM(BI102:BI323),2)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47</v>
      </c>
      <c r="E36" s="96"/>
      <c r="F36" s="96"/>
      <c r="G36" s="159" t="s">
        <v>48</v>
      </c>
      <c r="H36" s="160" t="s">
        <v>49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93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Zateplení budovy H-katedra TV a sportu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91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 xml:space="preserve">HK-FLOSNA 1 - SO-01-Vlastní objekt-investiční náklady 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HK,U Pivovarské flošny 296</v>
      </c>
      <c r="G49" s="45"/>
      <c r="H49" s="45"/>
      <c r="I49" s="144" t="s">
        <v>25</v>
      </c>
      <c r="J49" s="145" t="str">
        <f>IF(J12="","",J12)</f>
        <v>29. 8. 2018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>Univerzita HK</v>
      </c>
      <c r="G51" s="45"/>
      <c r="H51" s="45"/>
      <c r="I51" s="144" t="s">
        <v>33</v>
      </c>
      <c r="J51" s="42" t="str">
        <f>E21</f>
        <v xml:space="preserve">Ing.Milan Vídeňský 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94</v>
      </c>
      <c r="D54" s="157"/>
      <c r="E54" s="157"/>
      <c r="F54" s="157"/>
      <c r="G54" s="157"/>
      <c r="H54" s="157"/>
      <c r="I54" s="171"/>
      <c r="J54" s="172" t="s">
        <v>95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96</v>
      </c>
      <c r="D56" s="45"/>
      <c r="E56" s="45"/>
      <c r="F56" s="45"/>
      <c r="G56" s="45"/>
      <c r="H56" s="45"/>
      <c r="I56" s="142"/>
      <c r="J56" s="153">
        <f>J102</f>
        <v>0</v>
      </c>
      <c r="K56" s="49"/>
      <c r="AU56" s="22" t="s">
        <v>97</v>
      </c>
    </row>
    <row r="57" spans="2:11" s="7" customFormat="1" ht="24.95" customHeight="1">
      <c r="B57" s="175"/>
      <c r="C57" s="176"/>
      <c r="D57" s="177" t="s">
        <v>98</v>
      </c>
      <c r="E57" s="178"/>
      <c r="F57" s="178"/>
      <c r="G57" s="178"/>
      <c r="H57" s="178"/>
      <c r="I57" s="179"/>
      <c r="J57" s="180">
        <f>J103</f>
        <v>0</v>
      </c>
      <c r="K57" s="181"/>
    </row>
    <row r="58" spans="2:11" s="8" customFormat="1" ht="19.9" customHeight="1">
      <c r="B58" s="182"/>
      <c r="C58" s="183"/>
      <c r="D58" s="184" t="s">
        <v>99</v>
      </c>
      <c r="E58" s="185"/>
      <c r="F58" s="185"/>
      <c r="G58" s="185"/>
      <c r="H58" s="185"/>
      <c r="I58" s="186"/>
      <c r="J58" s="187">
        <f>J104</f>
        <v>0</v>
      </c>
      <c r="K58" s="188"/>
    </row>
    <row r="59" spans="2:11" s="8" customFormat="1" ht="19.9" customHeight="1">
      <c r="B59" s="182"/>
      <c r="C59" s="183"/>
      <c r="D59" s="184" t="s">
        <v>100</v>
      </c>
      <c r="E59" s="185"/>
      <c r="F59" s="185"/>
      <c r="G59" s="185"/>
      <c r="H59" s="185"/>
      <c r="I59" s="186"/>
      <c r="J59" s="187">
        <f>J114</f>
        <v>0</v>
      </c>
      <c r="K59" s="188"/>
    </row>
    <row r="60" spans="2:11" s="8" customFormat="1" ht="19.9" customHeight="1">
      <c r="B60" s="182"/>
      <c r="C60" s="183"/>
      <c r="D60" s="184" t="s">
        <v>101</v>
      </c>
      <c r="E60" s="185"/>
      <c r="F60" s="185"/>
      <c r="G60" s="185"/>
      <c r="H60" s="185"/>
      <c r="I60" s="186"/>
      <c r="J60" s="187">
        <f>J116</f>
        <v>0</v>
      </c>
      <c r="K60" s="188"/>
    </row>
    <row r="61" spans="2:11" s="8" customFormat="1" ht="19.9" customHeight="1">
      <c r="B61" s="182"/>
      <c r="C61" s="183"/>
      <c r="D61" s="184" t="s">
        <v>102</v>
      </c>
      <c r="E61" s="185"/>
      <c r="F61" s="185"/>
      <c r="G61" s="185"/>
      <c r="H61" s="185"/>
      <c r="I61" s="186"/>
      <c r="J61" s="187">
        <f>J121</f>
        <v>0</v>
      </c>
      <c r="K61" s="188"/>
    </row>
    <row r="62" spans="2:11" s="8" customFormat="1" ht="19.9" customHeight="1">
      <c r="B62" s="182"/>
      <c r="C62" s="183"/>
      <c r="D62" s="184" t="s">
        <v>103</v>
      </c>
      <c r="E62" s="185"/>
      <c r="F62" s="185"/>
      <c r="G62" s="185"/>
      <c r="H62" s="185"/>
      <c r="I62" s="186"/>
      <c r="J62" s="187">
        <f>J164</f>
        <v>0</v>
      </c>
      <c r="K62" s="188"/>
    </row>
    <row r="63" spans="2:11" s="8" customFormat="1" ht="19.9" customHeight="1">
      <c r="B63" s="182"/>
      <c r="C63" s="183"/>
      <c r="D63" s="184" t="s">
        <v>104</v>
      </c>
      <c r="E63" s="185"/>
      <c r="F63" s="185"/>
      <c r="G63" s="185"/>
      <c r="H63" s="185"/>
      <c r="I63" s="186"/>
      <c r="J63" s="187">
        <f>J218</f>
        <v>0</v>
      </c>
      <c r="K63" s="188"/>
    </row>
    <row r="64" spans="2:11" s="8" customFormat="1" ht="19.9" customHeight="1">
      <c r="B64" s="182"/>
      <c r="C64" s="183"/>
      <c r="D64" s="184" t="s">
        <v>105</v>
      </c>
      <c r="E64" s="185"/>
      <c r="F64" s="185"/>
      <c r="G64" s="185"/>
      <c r="H64" s="185"/>
      <c r="I64" s="186"/>
      <c r="J64" s="187">
        <f>J224</f>
        <v>0</v>
      </c>
      <c r="K64" s="188"/>
    </row>
    <row r="65" spans="2:11" s="7" customFormat="1" ht="24.95" customHeight="1">
      <c r="B65" s="175"/>
      <c r="C65" s="176"/>
      <c r="D65" s="177" t="s">
        <v>106</v>
      </c>
      <c r="E65" s="178"/>
      <c r="F65" s="178"/>
      <c r="G65" s="178"/>
      <c r="H65" s="178"/>
      <c r="I65" s="179"/>
      <c r="J65" s="180">
        <f>J226</f>
        <v>0</v>
      </c>
      <c r="K65" s="181"/>
    </row>
    <row r="66" spans="2:11" s="8" customFormat="1" ht="19.9" customHeight="1">
      <c r="B66" s="182"/>
      <c r="C66" s="183"/>
      <c r="D66" s="184" t="s">
        <v>107</v>
      </c>
      <c r="E66" s="185"/>
      <c r="F66" s="185"/>
      <c r="G66" s="185"/>
      <c r="H66" s="185"/>
      <c r="I66" s="186"/>
      <c r="J66" s="187">
        <f>J227</f>
        <v>0</v>
      </c>
      <c r="K66" s="188"/>
    </row>
    <row r="67" spans="2:11" s="8" customFormat="1" ht="19.9" customHeight="1">
      <c r="B67" s="182"/>
      <c r="C67" s="183"/>
      <c r="D67" s="184" t="s">
        <v>108</v>
      </c>
      <c r="E67" s="185"/>
      <c r="F67" s="185"/>
      <c r="G67" s="185"/>
      <c r="H67" s="185"/>
      <c r="I67" s="186"/>
      <c r="J67" s="187">
        <f>J232</f>
        <v>0</v>
      </c>
      <c r="K67" s="188"/>
    </row>
    <row r="68" spans="2:11" s="8" customFormat="1" ht="19.9" customHeight="1">
      <c r="B68" s="182"/>
      <c r="C68" s="183"/>
      <c r="D68" s="184" t="s">
        <v>109</v>
      </c>
      <c r="E68" s="185"/>
      <c r="F68" s="185"/>
      <c r="G68" s="185"/>
      <c r="H68" s="185"/>
      <c r="I68" s="186"/>
      <c r="J68" s="187">
        <f>J246</f>
        <v>0</v>
      </c>
      <c r="K68" s="188"/>
    </row>
    <row r="69" spans="2:11" s="8" customFormat="1" ht="19.9" customHeight="1">
      <c r="B69" s="182"/>
      <c r="C69" s="183"/>
      <c r="D69" s="184" t="s">
        <v>110</v>
      </c>
      <c r="E69" s="185"/>
      <c r="F69" s="185"/>
      <c r="G69" s="185"/>
      <c r="H69" s="185"/>
      <c r="I69" s="186"/>
      <c r="J69" s="187">
        <f>J250</f>
        <v>0</v>
      </c>
      <c r="K69" s="188"/>
    </row>
    <row r="70" spans="2:11" s="8" customFormat="1" ht="19.9" customHeight="1">
      <c r="B70" s="182"/>
      <c r="C70" s="183"/>
      <c r="D70" s="184" t="s">
        <v>111</v>
      </c>
      <c r="E70" s="185"/>
      <c r="F70" s="185"/>
      <c r="G70" s="185"/>
      <c r="H70" s="185"/>
      <c r="I70" s="186"/>
      <c r="J70" s="187">
        <f>J260</f>
        <v>0</v>
      </c>
      <c r="K70" s="188"/>
    </row>
    <row r="71" spans="2:11" s="8" customFormat="1" ht="19.9" customHeight="1">
      <c r="B71" s="182"/>
      <c r="C71" s="183"/>
      <c r="D71" s="184" t="s">
        <v>112</v>
      </c>
      <c r="E71" s="185"/>
      <c r="F71" s="185"/>
      <c r="G71" s="185"/>
      <c r="H71" s="185"/>
      <c r="I71" s="186"/>
      <c r="J71" s="187">
        <f>J263</f>
        <v>0</v>
      </c>
      <c r="K71" s="188"/>
    </row>
    <row r="72" spans="2:11" s="8" customFormat="1" ht="19.9" customHeight="1">
      <c r="B72" s="182"/>
      <c r="C72" s="183"/>
      <c r="D72" s="184" t="s">
        <v>113</v>
      </c>
      <c r="E72" s="185"/>
      <c r="F72" s="185"/>
      <c r="G72" s="185"/>
      <c r="H72" s="185"/>
      <c r="I72" s="186"/>
      <c r="J72" s="187">
        <f>J272</f>
        <v>0</v>
      </c>
      <c r="K72" s="188"/>
    </row>
    <row r="73" spans="2:11" s="8" customFormat="1" ht="19.9" customHeight="1">
      <c r="B73" s="182"/>
      <c r="C73" s="183"/>
      <c r="D73" s="184" t="s">
        <v>114</v>
      </c>
      <c r="E73" s="185"/>
      <c r="F73" s="185"/>
      <c r="G73" s="185"/>
      <c r="H73" s="185"/>
      <c r="I73" s="186"/>
      <c r="J73" s="187">
        <f>J288</f>
        <v>0</v>
      </c>
      <c r="K73" s="188"/>
    </row>
    <row r="74" spans="2:11" s="8" customFormat="1" ht="19.9" customHeight="1">
      <c r="B74" s="182"/>
      <c r="C74" s="183"/>
      <c r="D74" s="184" t="s">
        <v>115</v>
      </c>
      <c r="E74" s="185"/>
      <c r="F74" s="185"/>
      <c r="G74" s="185"/>
      <c r="H74" s="185"/>
      <c r="I74" s="186"/>
      <c r="J74" s="187">
        <f>J294</f>
        <v>0</v>
      </c>
      <c r="K74" s="188"/>
    </row>
    <row r="75" spans="2:11" s="8" customFormat="1" ht="19.9" customHeight="1">
      <c r="B75" s="182"/>
      <c r="C75" s="183"/>
      <c r="D75" s="184" t="s">
        <v>116</v>
      </c>
      <c r="E75" s="185"/>
      <c r="F75" s="185"/>
      <c r="G75" s="185"/>
      <c r="H75" s="185"/>
      <c r="I75" s="186"/>
      <c r="J75" s="187">
        <f>J297</f>
        <v>0</v>
      </c>
      <c r="K75" s="188"/>
    </row>
    <row r="76" spans="2:11" s="7" customFormat="1" ht="24.95" customHeight="1">
      <c r="B76" s="175"/>
      <c r="C76" s="176"/>
      <c r="D76" s="177" t="s">
        <v>117</v>
      </c>
      <c r="E76" s="178"/>
      <c r="F76" s="178"/>
      <c r="G76" s="178"/>
      <c r="H76" s="178"/>
      <c r="I76" s="179"/>
      <c r="J76" s="180">
        <f>J299</f>
        <v>0</v>
      </c>
      <c r="K76" s="181"/>
    </row>
    <row r="77" spans="2:11" s="8" customFormat="1" ht="19.9" customHeight="1">
      <c r="B77" s="182"/>
      <c r="C77" s="183"/>
      <c r="D77" s="184" t="s">
        <v>118</v>
      </c>
      <c r="E77" s="185"/>
      <c r="F77" s="185"/>
      <c r="G77" s="185"/>
      <c r="H77" s="185"/>
      <c r="I77" s="186"/>
      <c r="J77" s="187">
        <f>J300</f>
        <v>0</v>
      </c>
      <c r="K77" s="188"/>
    </row>
    <row r="78" spans="2:11" s="7" customFormat="1" ht="24.95" customHeight="1">
      <c r="B78" s="175"/>
      <c r="C78" s="176"/>
      <c r="D78" s="177" t="s">
        <v>119</v>
      </c>
      <c r="E78" s="178"/>
      <c r="F78" s="178"/>
      <c r="G78" s="178"/>
      <c r="H78" s="178"/>
      <c r="I78" s="179"/>
      <c r="J78" s="180">
        <f>J310</f>
        <v>0</v>
      </c>
      <c r="K78" s="181"/>
    </row>
    <row r="79" spans="2:11" s="7" customFormat="1" ht="24.95" customHeight="1">
      <c r="B79" s="175"/>
      <c r="C79" s="176"/>
      <c r="D79" s="177" t="s">
        <v>120</v>
      </c>
      <c r="E79" s="178"/>
      <c r="F79" s="178"/>
      <c r="G79" s="178"/>
      <c r="H79" s="178"/>
      <c r="I79" s="179"/>
      <c r="J79" s="180">
        <f>J312</f>
        <v>0</v>
      </c>
      <c r="K79" s="181"/>
    </row>
    <row r="80" spans="2:11" s="8" customFormat="1" ht="19.9" customHeight="1">
      <c r="B80" s="182"/>
      <c r="C80" s="183"/>
      <c r="D80" s="184" t="s">
        <v>121</v>
      </c>
      <c r="E80" s="185"/>
      <c r="F80" s="185"/>
      <c r="G80" s="185"/>
      <c r="H80" s="185"/>
      <c r="I80" s="186"/>
      <c r="J80" s="187">
        <f>J313</f>
        <v>0</v>
      </c>
      <c r="K80" s="188"/>
    </row>
    <row r="81" spans="2:11" s="8" customFormat="1" ht="19.9" customHeight="1">
      <c r="B81" s="182"/>
      <c r="C81" s="183"/>
      <c r="D81" s="184" t="s">
        <v>122</v>
      </c>
      <c r="E81" s="185"/>
      <c r="F81" s="185"/>
      <c r="G81" s="185"/>
      <c r="H81" s="185"/>
      <c r="I81" s="186"/>
      <c r="J81" s="187">
        <f>J317</f>
        <v>0</v>
      </c>
      <c r="K81" s="188"/>
    </row>
    <row r="82" spans="2:11" s="8" customFormat="1" ht="19.9" customHeight="1">
      <c r="B82" s="182"/>
      <c r="C82" s="183"/>
      <c r="D82" s="184" t="s">
        <v>123</v>
      </c>
      <c r="E82" s="185"/>
      <c r="F82" s="185"/>
      <c r="G82" s="185"/>
      <c r="H82" s="185"/>
      <c r="I82" s="186"/>
      <c r="J82" s="187">
        <f>J322</f>
        <v>0</v>
      </c>
      <c r="K82" s="188"/>
    </row>
    <row r="83" spans="2:11" s="1" customFormat="1" ht="21.8" customHeight="1">
      <c r="B83" s="44"/>
      <c r="C83" s="45"/>
      <c r="D83" s="45"/>
      <c r="E83" s="45"/>
      <c r="F83" s="45"/>
      <c r="G83" s="45"/>
      <c r="H83" s="45"/>
      <c r="I83" s="142"/>
      <c r="J83" s="45"/>
      <c r="K83" s="49"/>
    </row>
    <row r="84" spans="2:11" s="1" customFormat="1" ht="6.95" customHeight="1">
      <c r="B84" s="65"/>
      <c r="C84" s="66"/>
      <c r="D84" s="66"/>
      <c r="E84" s="66"/>
      <c r="F84" s="66"/>
      <c r="G84" s="66"/>
      <c r="H84" s="66"/>
      <c r="I84" s="164"/>
      <c r="J84" s="66"/>
      <c r="K84" s="67"/>
    </row>
    <row r="88" spans="2:12" s="1" customFormat="1" ht="6.95" customHeight="1">
      <c r="B88" s="68"/>
      <c r="C88" s="69"/>
      <c r="D88" s="69"/>
      <c r="E88" s="69"/>
      <c r="F88" s="69"/>
      <c r="G88" s="69"/>
      <c r="H88" s="69"/>
      <c r="I88" s="167"/>
      <c r="J88" s="69"/>
      <c r="K88" s="69"/>
      <c r="L88" s="70"/>
    </row>
    <row r="89" spans="2:12" s="1" customFormat="1" ht="36.95" customHeight="1">
      <c r="B89" s="44"/>
      <c r="C89" s="71" t="s">
        <v>124</v>
      </c>
      <c r="D89" s="72"/>
      <c r="E89" s="72"/>
      <c r="F89" s="72"/>
      <c r="G89" s="72"/>
      <c r="H89" s="72"/>
      <c r="I89" s="189"/>
      <c r="J89" s="72"/>
      <c r="K89" s="72"/>
      <c r="L89" s="70"/>
    </row>
    <row r="90" spans="2:12" s="1" customFormat="1" ht="6.95" customHeight="1">
      <c r="B90" s="44"/>
      <c r="C90" s="72"/>
      <c r="D90" s="72"/>
      <c r="E90" s="72"/>
      <c r="F90" s="72"/>
      <c r="G90" s="72"/>
      <c r="H90" s="72"/>
      <c r="I90" s="189"/>
      <c r="J90" s="72"/>
      <c r="K90" s="72"/>
      <c r="L90" s="70"/>
    </row>
    <row r="91" spans="2:12" s="1" customFormat="1" ht="14.4" customHeight="1">
      <c r="B91" s="44"/>
      <c r="C91" s="74" t="s">
        <v>18</v>
      </c>
      <c r="D91" s="72"/>
      <c r="E91" s="72"/>
      <c r="F91" s="72"/>
      <c r="G91" s="72"/>
      <c r="H91" s="72"/>
      <c r="I91" s="189"/>
      <c r="J91" s="72"/>
      <c r="K91" s="72"/>
      <c r="L91" s="70"/>
    </row>
    <row r="92" spans="2:12" s="1" customFormat="1" ht="16.5" customHeight="1">
      <c r="B92" s="44"/>
      <c r="C92" s="72"/>
      <c r="D92" s="72"/>
      <c r="E92" s="190" t="str">
        <f>E7</f>
        <v>Zateplení budovy H-katedra TV a sportu</v>
      </c>
      <c r="F92" s="74"/>
      <c r="G92" s="74"/>
      <c r="H92" s="74"/>
      <c r="I92" s="189"/>
      <c r="J92" s="72"/>
      <c r="K92" s="72"/>
      <c r="L92" s="70"/>
    </row>
    <row r="93" spans="2:12" s="1" customFormat="1" ht="14.4" customHeight="1">
      <c r="B93" s="44"/>
      <c r="C93" s="74" t="s">
        <v>91</v>
      </c>
      <c r="D93" s="72"/>
      <c r="E93" s="72"/>
      <c r="F93" s="72"/>
      <c r="G93" s="72"/>
      <c r="H93" s="72"/>
      <c r="I93" s="189"/>
      <c r="J93" s="72"/>
      <c r="K93" s="72"/>
      <c r="L93" s="70"/>
    </row>
    <row r="94" spans="2:12" s="1" customFormat="1" ht="17.25" customHeight="1">
      <c r="B94" s="44"/>
      <c r="C94" s="72"/>
      <c r="D94" s="72"/>
      <c r="E94" s="80" t="str">
        <f>E9</f>
        <v xml:space="preserve">HK-FLOSNA 1 - SO-01-Vlastní objekt-investiční náklady </v>
      </c>
      <c r="F94" s="72"/>
      <c r="G94" s="72"/>
      <c r="H94" s="72"/>
      <c r="I94" s="189"/>
      <c r="J94" s="72"/>
      <c r="K94" s="72"/>
      <c r="L94" s="70"/>
    </row>
    <row r="95" spans="2:12" s="1" customFormat="1" ht="6.95" customHeight="1">
      <c r="B95" s="44"/>
      <c r="C95" s="72"/>
      <c r="D95" s="72"/>
      <c r="E95" s="72"/>
      <c r="F95" s="72"/>
      <c r="G95" s="72"/>
      <c r="H95" s="72"/>
      <c r="I95" s="189"/>
      <c r="J95" s="72"/>
      <c r="K95" s="72"/>
      <c r="L95" s="70"/>
    </row>
    <row r="96" spans="2:12" s="1" customFormat="1" ht="18" customHeight="1">
      <c r="B96" s="44"/>
      <c r="C96" s="74" t="s">
        <v>23</v>
      </c>
      <c r="D96" s="72"/>
      <c r="E96" s="72"/>
      <c r="F96" s="191" t="str">
        <f>F12</f>
        <v>HK,U Pivovarské flošny 296</v>
      </c>
      <c r="G96" s="72"/>
      <c r="H96" s="72"/>
      <c r="I96" s="192" t="s">
        <v>25</v>
      </c>
      <c r="J96" s="83" t="str">
        <f>IF(J12="","",J12)</f>
        <v>29. 8. 2018</v>
      </c>
      <c r="K96" s="72"/>
      <c r="L96" s="70"/>
    </row>
    <row r="97" spans="2:12" s="1" customFormat="1" ht="6.95" customHeight="1">
      <c r="B97" s="44"/>
      <c r="C97" s="72"/>
      <c r="D97" s="72"/>
      <c r="E97" s="72"/>
      <c r="F97" s="72"/>
      <c r="G97" s="72"/>
      <c r="H97" s="72"/>
      <c r="I97" s="189"/>
      <c r="J97" s="72"/>
      <c r="K97" s="72"/>
      <c r="L97" s="70"/>
    </row>
    <row r="98" spans="2:12" s="1" customFormat="1" ht="13.5">
      <c r="B98" s="44"/>
      <c r="C98" s="74" t="s">
        <v>27</v>
      </c>
      <c r="D98" s="72"/>
      <c r="E98" s="72"/>
      <c r="F98" s="191" t="str">
        <f>E15</f>
        <v>Univerzita HK</v>
      </c>
      <c r="G98" s="72"/>
      <c r="H98" s="72"/>
      <c r="I98" s="192" t="s">
        <v>33</v>
      </c>
      <c r="J98" s="191" t="str">
        <f>E21</f>
        <v xml:space="preserve">Ing.Milan Vídeňský </v>
      </c>
      <c r="K98" s="72"/>
      <c r="L98" s="70"/>
    </row>
    <row r="99" spans="2:12" s="1" customFormat="1" ht="14.4" customHeight="1">
      <c r="B99" s="44"/>
      <c r="C99" s="74" t="s">
        <v>31</v>
      </c>
      <c r="D99" s="72"/>
      <c r="E99" s="72"/>
      <c r="F99" s="191" t="str">
        <f>IF(E18="","",E18)</f>
        <v/>
      </c>
      <c r="G99" s="72"/>
      <c r="H99" s="72"/>
      <c r="I99" s="189"/>
      <c r="J99" s="72"/>
      <c r="K99" s="72"/>
      <c r="L99" s="70"/>
    </row>
    <row r="100" spans="2:12" s="1" customFormat="1" ht="10.3" customHeight="1">
      <c r="B100" s="44"/>
      <c r="C100" s="72"/>
      <c r="D100" s="72"/>
      <c r="E100" s="72"/>
      <c r="F100" s="72"/>
      <c r="G100" s="72"/>
      <c r="H100" s="72"/>
      <c r="I100" s="189"/>
      <c r="J100" s="72"/>
      <c r="K100" s="72"/>
      <c r="L100" s="70"/>
    </row>
    <row r="101" spans="2:20" s="9" customFormat="1" ht="29.25" customHeight="1">
      <c r="B101" s="193"/>
      <c r="C101" s="194" t="s">
        <v>125</v>
      </c>
      <c r="D101" s="195" t="s">
        <v>56</v>
      </c>
      <c r="E101" s="195" t="s">
        <v>52</v>
      </c>
      <c r="F101" s="195" t="s">
        <v>126</v>
      </c>
      <c r="G101" s="195" t="s">
        <v>127</v>
      </c>
      <c r="H101" s="195" t="s">
        <v>128</v>
      </c>
      <c r="I101" s="196" t="s">
        <v>129</v>
      </c>
      <c r="J101" s="195" t="s">
        <v>95</v>
      </c>
      <c r="K101" s="197" t="s">
        <v>130</v>
      </c>
      <c r="L101" s="198"/>
      <c r="M101" s="100" t="s">
        <v>131</v>
      </c>
      <c r="N101" s="101" t="s">
        <v>41</v>
      </c>
      <c r="O101" s="101" t="s">
        <v>132</v>
      </c>
      <c r="P101" s="101" t="s">
        <v>133</v>
      </c>
      <c r="Q101" s="101" t="s">
        <v>134</v>
      </c>
      <c r="R101" s="101" t="s">
        <v>135</v>
      </c>
      <c r="S101" s="101" t="s">
        <v>136</v>
      </c>
      <c r="T101" s="102" t="s">
        <v>137</v>
      </c>
    </row>
    <row r="102" spans="2:63" s="1" customFormat="1" ht="29.25" customHeight="1">
      <c r="B102" s="44"/>
      <c r="C102" s="106" t="s">
        <v>96</v>
      </c>
      <c r="D102" s="72"/>
      <c r="E102" s="72"/>
      <c r="F102" s="72"/>
      <c r="G102" s="72"/>
      <c r="H102" s="72"/>
      <c r="I102" s="189"/>
      <c r="J102" s="199">
        <f>BK102</f>
        <v>0</v>
      </c>
      <c r="K102" s="72"/>
      <c r="L102" s="70"/>
      <c r="M102" s="103"/>
      <c r="N102" s="104"/>
      <c r="O102" s="104"/>
      <c r="P102" s="200">
        <f>P103+P226+P299+P310+P312</f>
        <v>0</v>
      </c>
      <c r="Q102" s="104"/>
      <c r="R102" s="200">
        <f>R103+R226+R299+R310+R312</f>
        <v>115.59474823000004</v>
      </c>
      <c r="S102" s="104"/>
      <c r="T102" s="201">
        <f>T103+T226+T299+T310+T312</f>
        <v>55.81272325</v>
      </c>
      <c r="AT102" s="22" t="s">
        <v>70</v>
      </c>
      <c r="AU102" s="22" t="s">
        <v>97</v>
      </c>
      <c r="BK102" s="202">
        <f>BK103+BK226+BK299+BK310+BK312</f>
        <v>0</v>
      </c>
    </row>
    <row r="103" spans="2:63" s="10" customFormat="1" ht="37.4" customHeight="1">
      <c r="B103" s="203"/>
      <c r="C103" s="204"/>
      <c r="D103" s="205" t="s">
        <v>70</v>
      </c>
      <c r="E103" s="206" t="s">
        <v>138</v>
      </c>
      <c r="F103" s="206" t="s">
        <v>139</v>
      </c>
      <c r="G103" s="204"/>
      <c r="H103" s="204"/>
      <c r="I103" s="207"/>
      <c r="J103" s="208">
        <f>BK103</f>
        <v>0</v>
      </c>
      <c r="K103" s="204"/>
      <c r="L103" s="209"/>
      <c r="M103" s="210"/>
      <c r="N103" s="211"/>
      <c r="O103" s="211"/>
      <c r="P103" s="212">
        <f>P104+P114+P116+P121+P164+P218+P224</f>
        <v>0</v>
      </c>
      <c r="Q103" s="211"/>
      <c r="R103" s="212">
        <f>R104+R114+R116+R121+R164+R218+R224</f>
        <v>100.97525971000003</v>
      </c>
      <c r="S103" s="211"/>
      <c r="T103" s="213">
        <f>T104+T114+T116+T121+T164+T218+T224</f>
        <v>47.524378999999996</v>
      </c>
      <c r="AR103" s="214" t="s">
        <v>79</v>
      </c>
      <c r="AT103" s="215" t="s">
        <v>70</v>
      </c>
      <c r="AU103" s="215" t="s">
        <v>71</v>
      </c>
      <c r="AY103" s="214" t="s">
        <v>140</v>
      </c>
      <c r="BK103" s="216">
        <f>BK104+BK114+BK116+BK121+BK164+BK218+BK224</f>
        <v>0</v>
      </c>
    </row>
    <row r="104" spans="2:63" s="10" customFormat="1" ht="19.9" customHeight="1">
      <c r="B104" s="203"/>
      <c r="C104" s="204"/>
      <c r="D104" s="205" t="s">
        <v>70</v>
      </c>
      <c r="E104" s="217" t="s">
        <v>79</v>
      </c>
      <c r="F104" s="217" t="s">
        <v>141</v>
      </c>
      <c r="G104" s="204"/>
      <c r="H104" s="204"/>
      <c r="I104" s="207"/>
      <c r="J104" s="218">
        <f>BK104</f>
        <v>0</v>
      </c>
      <c r="K104" s="204"/>
      <c r="L104" s="209"/>
      <c r="M104" s="210"/>
      <c r="N104" s="211"/>
      <c r="O104" s="211"/>
      <c r="P104" s="212">
        <f>SUM(P105:P113)</f>
        <v>0</v>
      </c>
      <c r="Q104" s="211"/>
      <c r="R104" s="212">
        <f>SUM(R105:R113)</f>
        <v>0</v>
      </c>
      <c r="S104" s="211"/>
      <c r="T104" s="213">
        <f>SUM(T105:T113)</f>
        <v>0</v>
      </c>
      <c r="AR104" s="214" t="s">
        <v>79</v>
      </c>
      <c r="AT104" s="215" t="s">
        <v>70</v>
      </c>
      <c r="AU104" s="215" t="s">
        <v>79</v>
      </c>
      <c r="AY104" s="214" t="s">
        <v>140</v>
      </c>
      <c r="BK104" s="216">
        <f>SUM(BK105:BK113)</f>
        <v>0</v>
      </c>
    </row>
    <row r="105" spans="2:65" s="1" customFormat="1" ht="16.5" customHeight="1">
      <c r="B105" s="44"/>
      <c r="C105" s="219" t="s">
        <v>79</v>
      </c>
      <c r="D105" s="219" t="s">
        <v>142</v>
      </c>
      <c r="E105" s="220" t="s">
        <v>143</v>
      </c>
      <c r="F105" s="221" t="s">
        <v>144</v>
      </c>
      <c r="G105" s="222" t="s">
        <v>145</v>
      </c>
      <c r="H105" s="223">
        <v>39.21</v>
      </c>
      <c r="I105" s="224"/>
      <c r="J105" s="225">
        <f>ROUND(I105*H105,2)</f>
        <v>0</v>
      </c>
      <c r="K105" s="221" t="s">
        <v>146</v>
      </c>
      <c r="L105" s="70"/>
      <c r="M105" s="226" t="s">
        <v>21</v>
      </c>
      <c r="N105" s="227" t="s">
        <v>42</v>
      </c>
      <c r="O105" s="4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AR105" s="22" t="s">
        <v>147</v>
      </c>
      <c r="AT105" s="22" t="s">
        <v>142</v>
      </c>
      <c r="AU105" s="22" t="s">
        <v>81</v>
      </c>
      <c r="AY105" s="22" t="s">
        <v>140</v>
      </c>
      <c r="BE105" s="230">
        <f>IF(N105="základní",J105,0)</f>
        <v>0</v>
      </c>
      <c r="BF105" s="230">
        <f>IF(N105="snížená",J105,0)</f>
        <v>0</v>
      </c>
      <c r="BG105" s="230">
        <f>IF(N105="zákl. přenesená",J105,0)</f>
        <v>0</v>
      </c>
      <c r="BH105" s="230">
        <f>IF(N105="sníž. přenesená",J105,0)</f>
        <v>0</v>
      </c>
      <c r="BI105" s="230">
        <f>IF(N105="nulová",J105,0)</f>
        <v>0</v>
      </c>
      <c r="BJ105" s="22" t="s">
        <v>79</v>
      </c>
      <c r="BK105" s="230">
        <f>ROUND(I105*H105,2)</f>
        <v>0</v>
      </c>
      <c r="BL105" s="22" t="s">
        <v>147</v>
      </c>
      <c r="BM105" s="22" t="s">
        <v>148</v>
      </c>
    </row>
    <row r="106" spans="2:51" s="11" customFormat="1" ht="13.5">
      <c r="B106" s="231"/>
      <c r="C106" s="232"/>
      <c r="D106" s="233" t="s">
        <v>149</v>
      </c>
      <c r="E106" s="234" t="s">
        <v>21</v>
      </c>
      <c r="F106" s="235" t="s">
        <v>150</v>
      </c>
      <c r="G106" s="232"/>
      <c r="H106" s="236">
        <v>39.21</v>
      </c>
      <c r="I106" s="237"/>
      <c r="J106" s="232"/>
      <c r="K106" s="232"/>
      <c r="L106" s="238"/>
      <c r="M106" s="239"/>
      <c r="N106" s="240"/>
      <c r="O106" s="240"/>
      <c r="P106" s="240"/>
      <c r="Q106" s="240"/>
      <c r="R106" s="240"/>
      <c r="S106" s="240"/>
      <c r="T106" s="241"/>
      <c r="AT106" s="242" t="s">
        <v>149</v>
      </c>
      <c r="AU106" s="242" t="s">
        <v>81</v>
      </c>
      <c r="AV106" s="11" t="s">
        <v>81</v>
      </c>
      <c r="AW106" s="11" t="s">
        <v>35</v>
      </c>
      <c r="AX106" s="11" t="s">
        <v>79</v>
      </c>
      <c r="AY106" s="242" t="s">
        <v>140</v>
      </c>
    </row>
    <row r="107" spans="2:65" s="1" customFormat="1" ht="16.5" customHeight="1">
      <c r="B107" s="44"/>
      <c r="C107" s="219" t="s">
        <v>81</v>
      </c>
      <c r="D107" s="219" t="s">
        <v>142</v>
      </c>
      <c r="E107" s="220" t="s">
        <v>151</v>
      </c>
      <c r="F107" s="221" t="s">
        <v>152</v>
      </c>
      <c r="G107" s="222" t="s">
        <v>145</v>
      </c>
      <c r="H107" s="223">
        <v>39.21</v>
      </c>
      <c r="I107" s="224"/>
      <c r="J107" s="225">
        <f>ROUND(I107*H107,2)</f>
        <v>0</v>
      </c>
      <c r="K107" s="221" t="s">
        <v>146</v>
      </c>
      <c r="L107" s="70"/>
      <c r="M107" s="226" t="s">
        <v>21</v>
      </c>
      <c r="N107" s="227" t="s">
        <v>42</v>
      </c>
      <c r="O107" s="45"/>
      <c r="P107" s="228">
        <f>O107*H107</f>
        <v>0</v>
      </c>
      <c r="Q107" s="228">
        <v>0</v>
      </c>
      <c r="R107" s="228">
        <f>Q107*H107</f>
        <v>0</v>
      </c>
      <c r="S107" s="228">
        <v>0</v>
      </c>
      <c r="T107" s="229">
        <f>S107*H107</f>
        <v>0</v>
      </c>
      <c r="AR107" s="22" t="s">
        <v>147</v>
      </c>
      <c r="AT107" s="22" t="s">
        <v>142</v>
      </c>
      <c r="AU107" s="22" t="s">
        <v>81</v>
      </c>
      <c r="AY107" s="22" t="s">
        <v>140</v>
      </c>
      <c r="BE107" s="230">
        <f>IF(N107="základní",J107,0)</f>
        <v>0</v>
      </c>
      <c r="BF107" s="230">
        <f>IF(N107="snížená",J107,0)</f>
        <v>0</v>
      </c>
      <c r="BG107" s="230">
        <f>IF(N107="zákl. přenesená",J107,0)</f>
        <v>0</v>
      </c>
      <c r="BH107" s="230">
        <f>IF(N107="sníž. přenesená",J107,0)</f>
        <v>0</v>
      </c>
      <c r="BI107" s="230">
        <f>IF(N107="nulová",J107,0)</f>
        <v>0</v>
      </c>
      <c r="BJ107" s="22" t="s">
        <v>79</v>
      </c>
      <c r="BK107" s="230">
        <f>ROUND(I107*H107,2)</f>
        <v>0</v>
      </c>
      <c r="BL107" s="22" t="s">
        <v>147</v>
      </c>
      <c r="BM107" s="22" t="s">
        <v>153</v>
      </c>
    </row>
    <row r="108" spans="2:65" s="1" customFormat="1" ht="25.5" customHeight="1">
      <c r="B108" s="44"/>
      <c r="C108" s="219" t="s">
        <v>154</v>
      </c>
      <c r="D108" s="219" t="s">
        <v>142</v>
      </c>
      <c r="E108" s="220" t="s">
        <v>155</v>
      </c>
      <c r="F108" s="221" t="s">
        <v>156</v>
      </c>
      <c r="G108" s="222" t="s">
        <v>145</v>
      </c>
      <c r="H108" s="223">
        <v>392.1</v>
      </c>
      <c r="I108" s="224"/>
      <c r="J108" s="225">
        <f>ROUND(I108*H108,2)</f>
        <v>0</v>
      </c>
      <c r="K108" s="221" t="s">
        <v>146</v>
      </c>
      <c r="L108" s="70"/>
      <c r="M108" s="226" t="s">
        <v>21</v>
      </c>
      <c r="N108" s="227" t="s">
        <v>42</v>
      </c>
      <c r="O108" s="45"/>
      <c r="P108" s="228">
        <f>O108*H108</f>
        <v>0</v>
      </c>
      <c r="Q108" s="228">
        <v>0</v>
      </c>
      <c r="R108" s="228">
        <f>Q108*H108</f>
        <v>0</v>
      </c>
      <c r="S108" s="228">
        <v>0</v>
      </c>
      <c r="T108" s="229">
        <f>S108*H108</f>
        <v>0</v>
      </c>
      <c r="AR108" s="22" t="s">
        <v>147</v>
      </c>
      <c r="AT108" s="22" t="s">
        <v>142</v>
      </c>
      <c r="AU108" s="22" t="s">
        <v>81</v>
      </c>
      <c r="AY108" s="22" t="s">
        <v>140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" t="s">
        <v>79</v>
      </c>
      <c r="BK108" s="230">
        <f>ROUND(I108*H108,2)</f>
        <v>0</v>
      </c>
      <c r="BL108" s="22" t="s">
        <v>147</v>
      </c>
      <c r="BM108" s="22" t="s">
        <v>157</v>
      </c>
    </row>
    <row r="109" spans="2:51" s="11" customFormat="1" ht="13.5">
      <c r="B109" s="231"/>
      <c r="C109" s="232"/>
      <c r="D109" s="233" t="s">
        <v>149</v>
      </c>
      <c r="E109" s="234" t="s">
        <v>21</v>
      </c>
      <c r="F109" s="235" t="s">
        <v>158</v>
      </c>
      <c r="G109" s="232"/>
      <c r="H109" s="236">
        <v>392.1</v>
      </c>
      <c r="I109" s="237"/>
      <c r="J109" s="232"/>
      <c r="K109" s="232"/>
      <c r="L109" s="238"/>
      <c r="M109" s="239"/>
      <c r="N109" s="240"/>
      <c r="O109" s="240"/>
      <c r="P109" s="240"/>
      <c r="Q109" s="240"/>
      <c r="R109" s="240"/>
      <c r="S109" s="240"/>
      <c r="T109" s="241"/>
      <c r="AT109" s="242" t="s">
        <v>149</v>
      </c>
      <c r="AU109" s="242" t="s">
        <v>81</v>
      </c>
      <c r="AV109" s="11" t="s">
        <v>81</v>
      </c>
      <c r="AW109" s="11" t="s">
        <v>35</v>
      </c>
      <c r="AX109" s="11" t="s">
        <v>79</v>
      </c>
      <c r="AY109" s="242" t="s">
        <v>140</v>
      </c>
    </row>
    <row r="110" spans="2:65" s="1" customFormat="1" ht="16.5" customHeight="1">
      <c r="B110" s="44"/>
      <c r="C110" s="219" t="s">
        <v>147</v>
      </c>
      <c r="D110" s="219" t="s">
        <v>142</v>
      </c>
      <c r="E110" s="220" t="s">
        <v>159</v>
      </c>
      <c r="F110" s="221" t="s">
        <v>160</v>
      </c>
      <c r="G110" s="222" t="s">
        <v>145</v>
      </c>
      <c r="H110" s="223">
        <v>39.21</v>
      </c>
      <c r="I110" s="224"/>
      <c r="J110" s="225">
        <f>ROUND(I110*H110,2)</f>
        <v>0</v>
      </c>
      <c r="K110" s="221" t="s">
        <v>146</v>
      </c>
      <c r="L110" s="70"/>
      <c r="M110" s="226" t="s">
        <v>21</v>
      </c>
      <c r="N110" s="227" t="s">
        <v>42</v>
      </c>
      <c r="O110" s="4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2" t="s">
        <v>147</v>
      </c>
      <c r="AT110" s="22" t="s">
        <v>142</v>
      </c>
      <c r="AU110" s="22" t="s">
        <v>81</v>
      </c>
      <c r="AY110" s="22" t="s">
        <v>140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79</v>
      </c>
      <c r="BK110" s="230">
        <f>ROUND(I110*H110,2)</f>
        <v>0</v>
      </c>
      <c r="BL110" s="22" t="s">
        <v>147</v>
      </c>
      <c r="BM110" s="22" t="s">
        <v>161</v>
      </c>
    </row>
    <row r="111" spans="2:65" s="1" customFormat="1" ht="16.5" customHeight="1">
      <c r="B111" s="44"/>
      <c r="C111" s="219" t="s">
        <v>162</v>
      </c>
      <c r="D111" s="219" t="s">
        <v>142</v>
      </c>
      <c r="E111" s="220" t="s">
        <v>163</v>
      </c>
      <c r="F111" s="221" t="s">
        <v>164</v>
      </c>
      <c r="G111" s="222" t="s">
        <v>145</v>
      </c>
      <c r="H111" s="223">
        <v>39.21</v>
      </c>
      <c r="I111" s="224"/>
      <c r="J111" s="225">
        <f>ROUND(I111*H111,2)</f>
        <v>0</v>
      </c>
      <c r="K111" s="221" t="s">
        <v>146</v>
      </c>
      <c r="L111" s="70"/>
      <c r="M111" s="226" t="s">
        <v>21</v>
      </c>
      <c r="N111" s="227" t="s">
        <v>42</v>
      </c>
      <c r="O111" s="45"/>
      <c r="P111" s="228">
        <f>O111*H111</f>
        <v>0</v>
      </c>
      <c r="Q111" s="228">
        <v>0</v>
      </c>
      <c r="R111" s="228">
        <f>Q111*H111</f>
        <v>0</v>
      </c>
      <c r="S111" s="228">
        <v>0</v>
      </c>
      <c r="T111" s="229">
        <f>S111*H111</f>
        <v>0</v>
      </c>
      <c r="AR111" s="22" t="s">
        <v>147</v>
      </c>
      <c r="AT111" s="22" t="s">
        <v>142</v>
      </c>
      <c r="AU111" s="22" t="s">
        <v>81</v>
      </c>
      <c r="AY111" s="22" t="s">
        <v>140</v>
      </c>
      <c r="BE111" s="230">
        <f>IF(N111="základní",J111,0)</f>
        <v>0</v>
      </c>
      <c r="BF111" s="230">
        <f>IF(N111="snížená",J111,0)</f>
        <v>0</v>
      </c>
      <c r="BG111" s="230">
        <f>IF(N111="zákl. přenesená",J111,0)</f>
        <v>0</v>
      </c>
      <c r="BH111" s="230">
        <f>IF(N111="sníž. přenesená",J111,0)</f>
        <v>0</v>
      </c>
      <c r="BI111" s="230">
        <f>IF(N111="nulová",J111,0)</f>
        <v>0</v>
      </c>
      <c r="BJ111" s="22" t="s">
        <v>79</v>
      </c>
      <c r="BK111" s="230">
        <f>ROUND(I111*H111,2)</f>
        <v>0</v>
      </c>
      <c r="BL111" s="22" t="s">
        <v>147</v>
      </c>
      <c r="BM111" s="22" t="s">
        <v>165</v>
      </c>
    </row>
    <row r="112" spans="2:65" s="1" customFormat="1" ht="16.5" customHeight="1">
      <c r="B112" s="44"/>
      <c r="C112" s="219" t="s">
        <v>166</v>
      </c>
      <c r="D112" s="219" t="s">
        <v>142</v>
      </c>
      <c r="E112" s="220" t="s">
        <v>167</v>
      </c>
      <c r="F112" s="221" t="s">
        <v>168</v>
      </c>
      <c r="G112" s="222" t="s">
        <v>169</v>
      </c>
      <c r="H112" s="223">
        <v>70.578</v>
      </c>
      <c r="I112" s="224"/>
      <c r="J112" s="225">
        <f>ROUND(I112*H112,2)</f>
        <v>0</v>
      </c>
      <c r="K112" s="221" t="s">
        <v>146</v>
      </c>
      <c r="L112" s="70"/>
      <c r="M112" s="226" t="s">
        <v>21</v>
      </c>
      <c r="N112" s="227" t="s">
        <v>42</v>
      </c>
      <c r="O112" s="45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22" t="s">
        <v>147</v>
      </c>
      <c r="AT112" s="22" t="s">
        <v>142</v>
      </c>
      <c r="AU112" s="22" t="s">
        <v>81</v>
      </c>
      <c r="AY112" s="22" t="s">
        <v>140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2" t="s">
        <v>79</v>
      </c>
      <c r="BK112" s="230">
        <f>ROUND(I112*H112,2)</f>
        <v>0</v>
      </c>
      <c r="BL112" s="22" t="s">
        <v>147</v>
      </c>
      <c r="BM112" s="22" t="s">
        <v>170</v>
      </c>
    </row>
    <row r="113" spans="2:51" s="11" customFormat="1" ht="13.5">
      <c r="B113" s="231"/>
      <c r="C113" s="232"/>
      <c r="D113" s="233" t="s">
        <v>149</v>
      </c>
      <c r="E113" s="234" t="s">
        <v>21</v>
      </c>
      <c r="F113" s="235" t="s">
        <v>171</v>
      </c>
      <c r="G113" s="232"/>
      <c r="H113" s="236">
        <v>70.578</v>
      </c>
      <c r="I113" s="237"/>
      <c r="J113" s="232"/>
      <c r="K113" s="232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149</v>
      </c>
      <c r="AU113" s="242" t="s">
        <v>81</v>
      </c>
      <c r="AV113" s="11" t="s">
        <v>81</v>
      </c>
      <c r="AW113" s="11" t="s">
        <v>35</v>
      </c>
      <c r="AX113" s="11" t="s">
        <v>79</v>
      </c>
      <c r="AY113" s="242" t="s">
        <v>140</v>
      </c>
    </row>
    <row r="114" spans="2:63" s="10" customFormat="1" ht="29.85" customHeight="1">
      <c r="B114" s="203"/>
      <c r="C114" s="204"/>
      <c r="D114" s="205" t="s">
        <v>70</v>
      </c>
      <c r="E114" s="217" t="s">
        <v>81</v>
      </c>
      <c r="F114" s="217" t="s">
        <v>172</v>
      </c>
      <c r="G114" s="204"/>
      <c r="H114" s="204"/>
      <c r="I114" s="207"/>
      <c r="J114" s="218">
        <f>BK114</f>
        <v>0</v>
      </c>
      <c r="K114" s="204"/>
      <c r="L114" s="209"/>
      <c r="M114" s="210"/>
      <c r="N114" s="211"/>
      <c r="O114" s="211"/>
      <c r="P114" s="212">
        <f>P115</f>
        <v>0</v>
      </c>
      <c r="Q114" s="211"/>
      <c r="R114" s="212">
        <f>R115</f>
        <v>28.8225</v>
      </c>
      <c r="S114" s="211"/>
      <c r="T114" s="213">
        <f>T115</f>
        <v>0</v>
      </c>
      <c r="AR114" s="214" t="s">
        <v>79</v>
      </c>
      <c r="AT114" s="215" t="s">
        <v>70</v>
      </c>
      <c r="AU114" s="215" t="s">
        <v>79</v>
      </c>
      <c r="AY114" s="214" t="s">
        <v>140</v>
      </c>
      <c r="BK114" s="216">
        <f>BK115</f>
        <v>0</v>
      </c>
    </row>
    <row r="115" spans="2:65" s="1" customFormat="1" ht="25.5" customHeight="1">
      <c r="B115" s="44"/>
      <c r="C115" s="219" t="s">
        <v>173</v>
      </c>
      <c r="D115" s="219" t="s">
        <v>142</v>
      </c>
      <c r="E115" s="220" t="s">
        <v>174</v>
      </c>
      <c r="F115" s="221" t="s">
        <v>175</v>
      </c>
      <c r="G115" s="222" t="s">
        <v>176</v>
      </c>
      <c r="H115" s="223">
        <v>125</v>
      </c>
      <c r="I115" s="224"/>
      <c r="J115" s="225">
        <f>ROUND(I115*H115,2)</f>
        <v>0</v>
      </c>
      <c r="K115" s="221" t="s">
        <v>146</v>
      </c>
      <c r="L115" s="70"/>
      <c r="M115" s="226" t="s">
        <v>21</v>
      </c>
      <c r="N115" s="227" t="s">
        <v>42</v>
      </c>
      <c r="O115" s="45"/>
      <c r="P115" s="228">
        <f>O115*H115</f>
        <v>0</v>
      </c>
      <c r="Q115" s="228">
        <v>0.23058</v>
      </c>
      <c r="R115" s="228">
        <f>Q115*H115</f>
        <v>28.8225</v>
      </c>
      <c r="S115" s="228">
        <v>0</v>
      </c>
      <c r="T115" s="229">
        <f>S115*H115</f>
        <v>0</v>
      </c>
      <c r="AR115" s="22" t="s">
        <v>147</v>
      </c>
      <c r="AT115" s="22" t="s">
        <v>142</v>
      </c>
      <c r="AU115" s="22" t="s">
        <v>81</v>
      </c>
      <c r="AY115" s="22" t="s">
        <v>140</v>
      </c>
      <c r="BE115" s="230">
        <f>IF(N115="základní",J115,0)</f>
        <v>0</v>
      </c>
      <c r="BF115" s="230">
        <f>IF(N115="snížená",J115,0)</f>
        <v>0</v>
      </c>
      <c r="BG115" s="230">
        <f>IF(N115="zákl. přenesená",J115,0)</f>
        <v>0</v>
      </c>
      <c r="BH115" s="230">
        <f>IF(N115="sníž. přenesená",J115,0)</f>
        <v>0</v>
      </c>
      <c r="BI115" s="230">
        <f>IF(N115="nulová",J115,0)</f>
        <v>0</v>
      </c>
      <c r="BJ115" s="22" t="s">
        <v>79</v>
      </c>
      <c r="BK115" s="230">
        <f>ROUND(I115*H115,2)</f>
        <v>0</v>
      </c>
      <c r="BL115" s="22" t="s">
        <v>147</v>
      </c>
      <c r="BM115" s="22" t="s">
        <v>177</v>
      </c>
    </row>
    <row r="116" spans="2:63" s="10" customFormat="1" ht="29.85" customHeight="1">
      <c r="B116" s="203"/>
      <c r="C116" s="204"/>
      <c r="D116" s="205" t="s">
        <v>70</v>
      </c>
      <c r="E116" s="217" t="s">
        <v>154</v>
      </c>
      <c r="F116" s="217" t="s">
        <v>178</v>
      </c>
      <c r="G116" s="204"/>
      <c r="H116" s="204"/>
      <c r="I116" s="207"/>
      <c r="J116" s="218">
        <f>BK116</f>
        <v>0</v>
      </c>
      <c r="K116" s="204"/>
      <c r="L116" s="209"/>
      <c r="M116" s="210"/>
      <c r="N116" s="211"/>
      <c r="O116" s="211"/>
      <c r="P116" s="212">
        <f>SUM(P117:P120)</f>
        <v>0</v>
      </c>
      <c r="Q116" s="211"/>
      <c r="R116" s="212">
        <f>SUM(R117:R120)</f>
        <v>6.1474850000000005</v>
      </c>
      <c r="S116" s="211"/>
      <c r="T116" s="213">
        <f>SUM(T117:T120)</f>
        <v>0</v>
      </c>
      <c r="AR116" s="214" t="s">
        <v>79</v>
      </c>
      <c r="AT116" s="215" t="s">
        <v>70</v>
      </c>
      <c r="AU116" s="215" t="s">
        <v>79</v>
      </c>
      <c r="AY116" s="214" t="s">
        <v>140</v>
      </c>
      <c r="BK116" s="216">
        <f>SUM(BK117:BK120)</f>
        <v>0</v>
      </c>
    </row>
    <row r="117" spans="2:65" s="1" customFormat="1" ht="25.5" customHeight="1">
      <c r="B117" s="44"/>
      <c r="C117" s="219" t="s">
        <v>179</v>
      </c>
      <c r="D117" s="219" t="s">
        <v>142</v>
      </c>
      <c r="E117" s="220" t="s">
        <v>180</v>
      </c>
      <c r="F117" s="221" t="s">
        <v>181</v>
      </c>
      <c r="G117" s="222" t="s">
        <v>145</v>
      </c>
      <c r="H117" s="223">
        <v>0.87</v>
      </c>
      <c r="I117" s="224"/>
      <c r="J117" s="225">
        <f>ROUND(I117*H117,2)</f>
        <v>0</v>
      </c>
      <c r="K117" s="221" t="s">
        <v>146</v>
      </c>
      <c r="L117" s="70"/>
      <c r="M117" s="226" t="s">
        <v>21</v>
      </c>
      <c r="N117" s="227" t="s">
        <v>42</v>
      </c>
      <c r="O117" s="45"/>
      <c r="P117" s="228">
        <f>O117*H117</f>
        <v>0</v>
      </c>
      <c r="Q117" s="228">
        <v>1.8775</v>
      </c>
      <c r="R117" s="228">
        <f>Q117*H117</f>
        <v>1.633425</v>
      </c>
      <c r="S117" s="228">
        <v>0</v>
      </c>
      <c r="T117" s="229">
        <f>S117*H117</f>
        <v>0</v>
      </c>
      <c r="AR117" s="22" t="s">
        <v>147</v>
      </c>
      <c r="AT117" s="22" t="s">
        <v>142</v>
      </c>
      <c r="AU117" s="22" t="s">
        <v>81</v>
      </c>
      <c r="AY117" s="22" t="s">
        <v>140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22" t="s">
        <v>79</v>
      </c>
      <c r="BK117" s="230">
        <f>ROUND(I117*H117,2)</f>
        <v>0</v>
      </c>
      <c r="BL117" s="22" t="s">
        <v>147</v>
      </c>
      <c r="BM117" s="22" t="s">
        <v>182</v>
      </c>
    </row>
    <row r="118" spans="2:51" s="11" customFormat="1" ht="13.5">
      <c r="B118" s="231"/>
      <c r="C118" s="232"/>
      <c r="D118" s="233" t="s">
        <v>149</v>
      </c>
      <c r="E118" s="234" t="s">
        <v>21</v>
      </c>
      <c r="F118" s="235" t="s">
        <v>183</v>
      </c>
      <c r="G118" s="232"/>
      <c r="H118" s="236">
        <v>0.87</v>
      </c>
      <c r="I118" s="237"/>
      <c r="J118" s="232"/>
      <c r="K118" s="232"/>
      <c r="L118" s="238"/>
      <c r="M118" s="239"/>
      <c r="N118" s="240"/>
      <c r="O118" s="240"/>
      <c r="P118" s="240"/>
      <c r="Q118" s="240"/>
      <c r="R118" s="240"/>
      <c r="S118" s="240"/>
      <c r="T118" s="241"/>
      <c r="AT118" s="242" t="s">
        <v>149</v>
      </c>
      <c r="AU118" s="242" t="s">
        <v>81</v>
      </c>
      <c r="AV118" s="11" t="s">
        <v>81</v>
      </c>
      <c r="AW118" s="11" t="s">
        <v>35</v>
      </c>
      <c r="AX118" s="11" t="s">
        <v>79</v>
      </c>
      <c r="AY118" s="242" t="s">
        <v>140</v>
      </c>
    </row>
    <row r="119" spans="2:65" s="1" customFormat="1" ht="16.5" customHeight="1">
      <c r="B119" s="44"/>
      <c r="C119" s="219" t="s">
        <v>184</v>
      </c>
      <c r="D119" s="219" t="s">
        <v>142</v>
      </c>
      <c r="E119" s="220" t="s">
        <v>185</v>
      </c>
      <c r="F119" s="221" t="s">
        <v>186</v>
      </c>
      <c r="G119" s="222" t="s">
        <v>187</v>
      </c>
      <c r="H119" s="223">
        <v>158</v>
      </c>
      <c r="I119" s="224"/>
      <c r="J119" s="225">
        <f>ROUND(I119*H119,2)</f>
        <v>0</v>
      </c>
      <c r="K119" s="221" t="s">
        <v>146</v>
      </c>
      <c r="L119" s="70"/>
      <c r="M119" s="226" t="s">
        <v>21</v>
      </c>
      <c r="N119" s="227" t="s">
        <v>42</v>
      </c>
      <c r="O119" s="45"/>
      <c r="P119" s="228">
        <f>O119*H119</f>
        <v>0</v>
      </c>
      <c r="Q119" s="228">
        <v>0.02857</v>
      </c>
      <c r="R119" s="228">
        <f>Q119*H119</f>
        <v>4.514060000000001</v>
      </c>
      <c r="S119" s="228">
        <v>0</v>
      </c>
      <c r="T119" s="229">
        <f>S119*H119</f>
        <v>0</v>
      </c>
      <c r="AR119" s="22" t="s">
        <v>147</v>
      </c>
      <c r="AT119" s="22" t="s">
        <v>142</v>
      </c>
      <c r="AU119" s="22" t="s">
        <v>81</v>
      </c>
      <c r="AY119" s="22" t="s">
        <v>140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22" t="s">
        <v>79</v>
      </c>
      <c r="BK119" s="230">
        <f>ROUND(I119*H119,2)</f>
        <v>0</v>
      </c>
      <c r="BL119" s="22" t="s">
        <v>147</v>
      </c>
      <c r="BM119" s="22" t="s">
        <v>188</v>
      </c>
    </row>
    <row r="120" spans="2:51" s="11" customFormat="1" ht="13.5">
      <c r="B120" s="231"/>
      <c r="C120" s="232"/>
      <c r="D120" s="233" t="s">
        <v>149</v>
      </c>
      <c r="E120" s="234" t="s">
        <v>21</v>
      </c>
      <c r="F120" s="235" t="s">
        <v>189</v>
      </c>
      <c r="G120" s="232"/>
      <c r="H120" s="236">
        <v>158</v>
      </c>
      <c r="I120" s="237"/>
      <c r="J120" s="232"/>
      <c r="K120" s="232"/>
      <c r="L120" s="238"/>
      <c r="M120" s="239"/>
      <c r="N120" s="240"/>
      <c r="O120" s="240"/>
      <c r="P120" s="240"/>
      <c r="Q120" s="240"/>
      <c r="R120" s="240"/>
      <c r="S120" s="240"/>
      <c r="T120" s="241"/>
      <c r="AT120" s="242" t="s">
        <v>149</v>
      </c>
      <c r="AU120" s="242" t="s">
        <v>81</v>
      </c>
      <c r="AV120" s="11" t="s">
        <v>81</v>
      </c>
      <c r="AW120" s="11" t="s">
        <v>35</v>
      </c>
      <c r="AX120" s="11" t="s">
        <v>79</v>
      </c>
      <c r="AY120" s="242" t="s">
        <v>140</v>
      </c>
    </row>
    <row r="121" spans="2:63" s="10" customFormat="1" ht="29.85" customHeight="1">
      <c r="B121" s="203"/>
      <c r="C121" s="204"/>
      <c r="D121" s="205" t="s">
        <v>70</v>
      </c>
      <c r="E121" s="217" t="s">
        <v>166</v>
      </c>
      <c r="F121" s="217" t="s">
        <v>190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SUM(P122:P163)</f>
        <v>0</v>
      </c>
      <c r="Q121" s="211"/>
      <c r="R121" s="212">
        <f>SUM(R122:R163)</f>
        <v>65.92274901000002</v>
      </c>
      <c r="S121" s="211"/>
      <c r="T121" s="213">
        <f>SUM(T122:T163)</f>
        <v>0</v>
      </c>
      <c r="AR121" s="214" t="s">
        <v>79</v>
      </c>
      <c r="AT121" s="215" t="s">
        <v>70</v>
      </c>
      <c r="AU121" s="215" t="s">
        <v>79</v>
      </c>
      <c r="AY121" s="214" t="s">
        <v>140</v>
      </c>
      <c r="BK121" s="216">
        <f>SUM(BK122:BK163)</f>
        <v>0</v>
      </c>
    </row>
    <row r="122" spans="2:65" s="1" customFormat="1" ht="25.5" customHeight="1">
      <c r="B122" s="44"/>
      <c r="C122" s="219" t="s">
        <v>191</v>
      </c>
      <c r="D122" s="219" t="s">
        <v>142</v>
      </c>
      <c r="E122" s="220" t="s">
        <v>192</v>
      </c>
      <c r="F122" s="221" t="s">
        <v>193</v>
      </c>
      <c r="G122" s="222" t="s">
        <v>176</v>
      </c>
      <c r="H122" s="223">
        <v>415</v>
      </c>
      <c r="I122" s="224"/>
      <c r="J122" s="225">
        <f>ROUND(I122*H122,2)</f>
        <v>0</v>
      </c>
      <c r="K122" s="221" t="s">
        <v>146</v>
      </c>
      <c r="L122" s="70"/>
      <c r="M122" s="226" t="s">
        <v>21</v>
      </c>
      <c r="N122" s="227" t="s">
        <v>42</v>
      </c>
      <c r="O122" s="45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AR122" s="22" t="s">
        <v>147</v>
      </c>
      <c r="AT122" s="22" t="s">
        <v>142</v>
      </c>
      <c r="AU122" s="22" t="s">
        <v>81</v>
      </c>
      <c r="AY122" s="22" t="s">
        <v>140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22" t="s">
        <v>79</v>
      </c>
      <c r="BK122" s="230">
        <f>ROUND(I122*H122,2)</f>
        <v>0</v>
      </c>
      <c r="BL122" s="22" t="s">
        <v>147</v>
      </c>
      <c r="BM122" s="22" t="s">
        <v>194</v>
      </c>
    </row>
    <row r="123" spans="2:51" s="11" customFormat="1" ht="13.5">
      <c r="B123" s="231"/>
      <c r="C123" s="232"/>
      <c r="D123" s="233" t="s">
        <v>149</v>
      </c>
      <c r="E123" s="234" t="s">
        <v>21</v>
      </c>
      <c r="F123" s="235" t="s">
        <v>195</v>
      </c>
      <c r="G123" s="232"/>
      <c r="H123" s="236">
        <v>415</v>
      </c>
      <c r="I123" s="237"/>
      <c r="J123" s="232"/>
      <c r="K123" s="232"/>
      <c r="L123" s="238"/>
      <c r="M123" s="239"/>
      <c r="N123" s="240"/>
      <c r="O123" s="240"/>
      <c r="P123" s="240"/>
      <c r="Q123" s="240"/>
      <c r="R123" s="240"/>
      <c r="S123" s="240"/>
      <c r="T123" s="241"/>
      <c r="AT123" s="242" t="s">
        <v>149</v>
      </c>
      <c r="AU123" s="242" t="s">
        <v>81</v>
      </c>
      <c r="AV123" s="11" t="s">
        <v>81</v>
      </c>
      <c r="AW123" s="11" t="s">
        <v>35</v>
      </c>
      <c r="AX123" s="11" t="s">
        <v>79</v>
      </c>
      <c r="AY123" s="242" t="s">
        <v>140</v>
      </c>
    </row>
    <row r="124" spans="2:65" s="1" customFormat="1" ht="16.5" customHeight="1">
      <c r="B124" s="44"/>
      <c r="C124" s="243" t="s">
        <v>196</v>
      </c>
      <c r="D124" s="243" t="s">
        <v>197</v>
      </c>
      <c r="E124" s="244" t="s">
        <v>198</v>
      </c>
      <c r="F124" s="245" t="s">
        <v>199</v>
      </c>
      <c r="G124" s="246" t="s">
        <v>176</v>
      </c>
      <c r="H124" s="247">
        <v>435.75</v>
      </c>
      <c r="I124" s="248"/>
      <c r="J124" s="249">
        <f>ROUND(I124*H124,2)</f>
        <v>0</v>
      </c>
      <c r="K124" s="245" t="s">
        <v>146</v>
      </c>
      <c r="L124" s="250"/>
      <c r="M124" s="251" t="s">
        <v>21</v>
      </c>
      <c r="N124" s="252" t="s">
        <v>42</v>
      </c>
      <c r="O124" s="45"/>
      <c r="P124" s="228">
        <f>O124*H124</f>
        <v>0</v>
      </c>
      <c r="Q124" s="228">
        <v>4E-05</v>
      </c>
      <c r="R124" s="228">
        <f>Q124*H124</f>
        <v>0.01743</v>
      </c>
      <c r="S124" s="228">
        <v>0</v>
      </c>
      <c r="T124" s="229">
        <f>S124*H124</f>
        <v>0</v>
      </c>
      <c r="AR124" s="22" t="s">
        <v>179</v>
      </c>
      <c r="AT124" s="22" t="s">
        <v>197</v>
      </c>
      <c r="AU124" s="22" t="s">
        <v>81</v>
      </c>
      <c r="AY124" s="22" t="s">
        <v>140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22" t="s">
        <v>79</v>
      </c>
      <c r="BK124" s="230">
        <f>ROUND(I124*H124,2)</f>
        <v>0</v>
      </c>
      <c r="BL124" s="22" t="s">
        <v>147</v>
      </c>
      <c r="BM124" s="22" t="s">
        <v>200</v>
      </c>
    </row>
    <row r="125" spans="2:51" s="11" customFormat="1" ht="13.5">
      <c r="B125" s="231"/>
      <c r="C125" s="232"/>
      <c r="D125" s="233" t="s">
        <v>149</v>
      </c>
      <c r="E125" s="232"/>
      <c r="F125" s="235" t="s">
        <v>201</v>
      </c>
      <c r="G125" s="232"/>
      <c r="H125" s="236">
        <v>435.75</v>
      </c>
      <c r="I125" s="237"/>
      <c r="J125" s="232"/>
      <c r="K125" s="232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149</v>
      </c>
      <c r="AU125" s="242" t="s">
        <v>81</v>
      </c>
      <c r="AV125" s="11" t="s">
        <v>81</v>
      </c>
      <c r="AW125" s="11" t="s">
        <v>6</v>
      </c>
      <c r="AX125" s="11" t="s">
        <v>79</v>
      </c>
      <c r="AY125" s="242" t="s">
        <v>140</v>
      </c>
    </row>
    <row r="126" spans="2:65" s="1" customFormat="1" ht="25.5" customHeight="1">
      <c r="B126" s="44"/>
      <c r="C126" s="219" t="s">
        <v>202</v>
      </c>
      <c r="D126" s="219" t="s">
        <v>142</v>
      </c>
      <c r="E126" s="220" t="s">
        <v>203</v>
      </c>
      <c r="F126" s="221" t="s">
        <v>204</v>
      </c>
      <c r="G126" s="222" t="s">
        <v>187</v>
      </c>
      <c r="H126" s="223">
        <v>78.348</v>
      </c>
      <c r="I126" s="224"/>
      <c r="J126" s="225">
        <f>ROUND(I126*H126,2)</f>
        <v>0</v>
      </c>
      <c r="K126" s="221" t="s">
        <v>146</v>
      </c>
      <c r="L126" s="70"/>
      <c r="M126" s="226" t="s">
        <v>21</v>
      </c>
      <c r="N126" s="227" t="s">
        <v>42</v>
      </c>
      <c r="O126" s="45"/>
      <c r="P126" s="228">
        <f>O126*H126</f>
        <v>0</v>
      </c>
      <c r="Q126" s="228">
        <v>0.00825</v>
      </c>
      <c r="R126" s="228">
        <f>Q126*H126</f>
        <v>0.646371</v>
      </c>
      <c r="S126" s="228">
        <v>0</v>
      </c>
      <c r="T126" s="229">
        <f>S126*H126</f>
        <v>0</v>
      </c>
      <c r="AR126" s="22" t="s">
        <v>147</v>
      </c>
      <c r="AT126" s="22" t="s">
        <v>142</v>
      </c>
      <c r="AU126" s="22" t="s">
        <v>81</v>
      </c>
      <c r="AY126" s="22" t="s">
        <v>140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22" t="s">
        <v>79</v>
      </c>
      <c r="BK126" s="230">
        <f>ROUND(I126*H126,2)</f>
        <v>0</v>
      </c>
      <c r="BL126" s="22" t="s">
        <v>147</v>
      </c>
      <c r="BM126" s="22" t="s">
        <v>205</v>
      </c>
    </row>
    <row r="127" spans="2:51" s="11" customFormat="1" ht="13.5">
      <c r="B127" s="231"/>
      <c r="C127" s="232"/>
      <c r="D127" s="233" t="s">
        <v>149</v>
      </c>
      <c r="E127" s="234" t="s">
        <v>21</v>
      </c>
      <c r="F127" s="235" t="s">
        <v>206</v>
      </c>
      <c r="G127" s="232"/>
      <c r="H127" s="236">
        <v>78.348</v>
      </c>
      <c r="I127" s="237"/>
      <c r="J127" s="232"/>
      <c r="K127" s="232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149</v>
      </c>
      <c r="AU127" s="242" t="s">
        <v>81</v>
      </c>
      <c r="AV127" s="11" t="s">
        <v>81</v>
      </c>
      <c r="AW127" s="11" t="s">
        <v>35</v>
      </c>
      <c r="AX127" s="11" t="s">
        <v>79</v>
      </c>
      <c r="AY127" s="242" t="s">
        <v>140</v>
      </c>
    </row>
    <row r="128" spans="2:65" s="1" customFormat="1" ht="25.5" customHeight="1">
      <c r="B128" s="44"/>
      <c r="C128" s="243" t="s">
        <v>207</v>
      </c>
      <c r="D128" s="243" t="s">
        <v>197</v>
      </c>
      <c r="E128" s="244" t="s">
        <v>208</v>
      </c>
      <c r="F128" s="245" t="s">
        <v>209</v>
      </c>
      <c r="G128" s="246" t="s">
        <v>187</v>
      </c>
      <c r="H128" s="247">
        <v>79.915</v>
      </c>
      <c r="I128" s="248"/>
      <c r="J128" s="249">
        <f>ROUND(I128*H128,2)</f>
        <v>0</v>
      </c>
      <c r="K128" s="245" t="s">
        <v>146</v>
      </c>
      <c r="L128" s="250"/>
      <c r="M128" s="251" t="s">
        <v>21</v>
      </c>
      <c r="N128" s="252" t="s">
        <v>42</v>
      </c>
      <c r="O128" s="45"/>
      <c r="P128" s="228">
        <f>O128*H128</f>
        <v>0</v>
      </c>
      <c r="Q128" s="228">
        <v>0.0028</v>
      </c>
      <c r="R128" s="228">
        <f>Q128*H128</f>
        <v>0.22376200000000002</v>
      </c>
      <c r="S128" s="228">
        <v>0</v>
      </c>
      <c r="T128" s="229">
        <f>S128*H128</f>
        <v>0</v>
      </c>
      <c r="AR128" s="22" t="s">
        <v>179</v>
      </c>
      <c r="AT128" s="22" t="s">
        <v>197</v>
      </c>
      <c r="AU128" s="22" t="s">
        <v>81</v>
      </c>
      <c r="AY128" s="22" t="s">
        <v>140</v>
      </c>
      <c r="BE128" s="230">
        <f>IF(N128="základní",J128,0)</f>
        <v>0</v>
      </c>
      <c r="BF128" s="230">
        <f>IF(N128="snížená",J128,0)</f>
        <v>0</v>
      </c>
      <c r="BG128" s="230">
        <f>IF(N128="zákl. přenesená",J128,0)</f>
        <v>0</v>
      </c>
      <c r="BH128" s="230">
        <f>IF(N128="sníž. přenesená",J128,0)</f>
        <v>0</v>
      </c>
      <c r="BI128" s="230">
        <f>IF(N128="nulová",J128,0)</f>
        <v>0</v>
      </c>
      <c r="BJ128" s="22" t="s">
        <v>79</v>
      </c>
      <c r="BK128" s="230">
        <f>ROUND(I128*H128,2)</f>
        <v>0</v>
      </c>
      <c r="BL128" s="22" t="s">
        <v>147</v>
      </c>
      <c r="BM128" s="22" t="s">
        <v>210</v>
      </c>
    </row>
    <row r="129" spans="2:51" s="11" customFormat="1" ht="13.5">
      <c r="B129" s="231"/>
      <c r="C129" s="232"/>
      <c r="D129" s="233" t="s">
        <v>149</v>
      </c>
      <c r="E129" s="232"/>
      <c r="F129" s="235" t="s">
        <v>211</v>
      </c>
      <c r="G129" s="232"/>
      <c r="H129" s="236">
        <v>79.915</v>
      </c>
      <c r="I129" s="237"/>
      <c r="J129" s="232"/>
      <c r="K129" s="232"/>
      <c r="L129" s="238"/>
      <c r="M129" s="239"/>
      <c r="N129" s="240"/>
      <c r="O129" s="240"/>
      <c r="P129" s="240"/>
      <c r="Q129" s="240"/>
      <c r="R129" s="240"/>
      <c r="S129" s="240"/>
      <c r="T129" s="241"/>
      <c r="AT129" s="242" t="s">
        <v>149</v>
      </c>
      <c r="AU129" s="242" t="s">
        <v>81</v>
      </c>
      <c r="AV129" s="11" t="s">
        <v>81</v>
      </c>
      <c r="AW129" s="11" t="s">
        <v>6</v>
      </c>
      <c r="AX129" s="11" t="s">
        <v>79</v>
      </c>
      <c r="AY129" s="242" t="s">
        <v>140</v>
      </c>
    </row>
    <row r="130" spans="2:65" s="1" customFormat="1" ht="25.5" customHeight="1">
      <c r="B130" s="44"/>
      <c r="C130" s="219" t="s">
        <v>212</v>
      </c>
      <c r="D130" s="219" t="s">
        <v>142</v>
      </c>
      <c r="E130" s="220" t="s">
        <v>213</v>
      </c>
      <c r="F130" s="221" t="s">
        <v>214</v>
      </c>
      <c r="G130" s="222" t="s">
        <v>176</v>
      </c>
      <c r="H130" s="223">
        <v>105.2</v>
      </c>
      <c r="I130" s="224"/>
      <c r="J130" s="225">
        <f>ROUND(I130*H130,2)</f>
        <v>0</v>
      </c>
      <c r="K130" s="221" t="s">
        <v>146</v>
      </c>
      <c r="L130" s="70"/>
      <c r="M130" s="226" t="s">
        <v>21</v>
      </c>
      <c r="N130" s="227" t="s">
        <v>42</v>
      </c>
      <c r="O130" s="45"/>
      <c r="P130" s="228">
        <f>O130*H130</f>
        <v>0</v>
      </c>
      <c r="Q130" s="228">
        <v>0.00176</v>
      </c>
      <c r="R130" s="228">
        <f>Q130*H130</f>
        <v>0.185152</v>
      </c>
      <c r="S130" s="228">
        <v>0</v>
      </c>
      <c r="T130" s="229">
        <f>S130*H130</f>
        <v>0</v>
      </c>
      <c r="AR130" s="22" t="s">
        <v>147</v>
      </c>
      <c r="AT130" s="22" t="s">
        <v>142</v>
      </c>
      <c r="AU130" s="22" t="s">
        <v>81</v>
      </c>
      <c r="AY130" s="22" t="s">
        <v>140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2" t="s">
        <v>79</v>
      </c>
      <c r="BK130" s="230">
        <f>ROUND(I130*H130,2)</f>
        <v>0</v>
      </c>
      <c r="BL130" s="22" t="s">
        <v>147</v>
      </c>
      <c r="BM130" s="22" t="s">
        <v>215</v>
      </c>
    </row>
    <row r="131" spans="2:51" s="11" customFormat="1" ht="13.5">
      <c r="B131" s="231"/>
      <c r="C131" s="232"/>
      <c r="D131" s="233" t="s">
        <v>149</v>
      </c>
      <c r="E131" s="234" t="s">
        <v>21</v>
      </c>
      <c r="F131" s="235" t="s">
        <v>216</v>
      </c>
      <c r="G131" s="232"/>
      <c r="H131" s="236">
        <v>105.2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149</v>
      </c>
      <c r="AU131" s="242" t="s">
        <v>81</v>
      </c>
      <c r="AV131" s="11" t="s">
        <v>81</v>
      </c>
      <c r="AW131" s="11" t="s">
        <v>35</v>
      </c>
      <c r="AX131" s="11" t="s">
        <v>79</v>
      </c>
      <c r="AY131" s="242" t="s">
        <v>140</v>
      </c>
    </row>
    <row r="132" spans="2:65" s="1" customFormat="1" ht="16.5" customHeight="1">
      <c r="B132" s="44"/>
      <c r="C132" s="243" t="s">
        <v>10</v>
      </c>
      <c r="D132" s="243" t="s">
        <v>197</v>
      </c>
      <c r="E132" s="244" t="s">
        <v>217</v>
      </c>
      <c r="F132" s="245" t="s">
        <v>218</v>
      </c>
      <c r="G132" s="246" t="s">
        <v>187</v>
      </c>
      <c r="H132" s="247">
        <v>17.358</v>
      </c>
      <c r="I132" s="248"/>
      <c r="J132" s="249">
        <f>ROUND(I132*H132,2)</f>
        <v>0</v>
      </c>
      <c r="K132" s="245" t="s">
        <v>146</v>
      </c>
      <c r="L132" s="250"/>
      <c r="M132" s="251" t="s">
        <v>21</v>
      </c>
      <c r="N132" s="252" t="s">
        <v>42</v>
      </c>
      <c r="O132" s="45"/>
      <c r="P132" s="228">
        <f>O132*H132</f>
        <v>0</v>
      </c>
      <c r="Q132" s="228">
        <v>0.0009</v>
      </c>
      <c r="R132" s="228">
        <f>Q132*H132</f>
        <v>0.0156222</v>
      </c>
      <c r="S132" s="228">
        <v>0</v>
      </c>
      <c r="T132" s="229">
        <f>S132*H132</f>
        <v>0</v>
      </c>
      <c r="AR132" s="22" t="s">
        <v>179</v>
      </c>
      <c r="AT132" s="22" t="s">
        <v>197</v>
      </c>
      <c r="AU132" s="22" t="s">
        <v>81</v>
      </c>
      <c r="AY132" s="22" t="s">
        <v>140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22" t="s">
        <v>79</v>
      </c>
      <c r="BK132" s="230">
        <f>ROUND(I132*H132,2)</f>
        <v>0</v>
      </c>
      <c r="BL132" s="22" t="s">
        <v>147</v>
      </c>
      <c r="BM132" s="22" t="s">
        <v>219</v>
      </c>
    </row>
    <row r="133" spans="2:51" s="11" customFormat="1" ht="13.5">
      <c r="B133" s="231"/>
      <c r="C133" s="232"/>
      <c r="D133" s="233" t="s">
        <v>149</v>
      </c>
      <c r="E133" s="234" t="s">
        <v>21</v>
      </c>
      <c r="F133" s="235" t="s">
        <v>220</v>
      </c>
      <c r="G133" s="232"/>
      <c r="H133" s="236">
        <v>17.358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149</v>
      </c>
      <c r="AU133" s="242" t="s">
        <v>81</v>
      </c>
      <c r="AV133" s="11" t="s">
        <v>81</v>
      </c>
      <c r="AW133" s="11" t="s">
        <v>35</v>
      </c>
      <c r="AX133" s="11" t="s">
        <v>79</v>
      </c>
      <c r="AY133" s="242" t="s">
        <v>140</v>
      </c>
    </row>
    <row r="134" spans="2:65" s="1" customFormat="1" ht="25.5" customHeight="1">
      <c r="B134" s="44"/>
      <c r="C134" s="219" t="s">
        <v>221</v>
      </c>
      <c r="D134" s="219" t="s">
        <v>142</v>
      </c>
      <c r="E134" s="220" t="s">
        <v>222</v>
      </c>
      <c r="F134" s="221" t="s">
        <v>223</v>
      </c>
      <c r="G134" s="222" t="s">
        <v>187</v>
      </c>
      <c r="H134" s="223">
        <v>705.162</v>
      </c>
      <c r="I134" s="224"/>
      <c r="J134" s="225">
        <f>ROUND(I134*H134,2)</f>
        <v>0</v>
      </c>
      <c r="K134" s="221" t="s">
        <v>146</v>
      </c>
      <c r="L134" s="70"/>
      <c r="M134" s="226" t="s">
        <v>21</v>
      </c>
      <c r="N134" s="227" t="s">
        <v>42</v>
      </c>
      <c r="O134" s="45"/>
      <c r="P134" s="228">
        <f>O134*H134</f>
        <v>0</v>
      </c>
      <c r="Q134" s="228">
        <v>0.00938</v>
      </c>
      <c r="R134" s="228">
        <f>Q134*H134</f>
        <v>6.61441956</v>
      </c>
      <c r="S134" s="228">
        <v>0</v>
      </c>
      <c r="T134" s="229">
        <f>S134*H134</f>
        <v>0</v>
      </c>
      <c r="AR134" s="22" t="s">
        <v>147</v>
      </c>
      <c r="AT134" s="22" t="s">
        <v>142</v>
      </c>
      <c r="AU134" s="22" t="s">
        <v>81</v>
      </c>
      <c r="AY134" s="22" t="s">
        <v>140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22" t="s">
        <v>79</v>
      </c>
      <c r="BK134" s="230">
        <f>ROUND(I134*H134,2)</f>
        <v>0</v>
      </c>
      <c r="BL134" s="22" t="s">
        <v>147</v>
      </c>
      <c r="BM134" s="22" t="s">
        <v>224</v>
      </c>
    </row>
    <row r="135" spans="2:51" s="11" customFormat="1" ht="13.5">
      <c r="B135" s="231"/>
      <c r="C135" s="232"/>
      <c r="D135" s="233" t="s">
        <v>149</v>
      </c>
      <c r="E135" s="234" t="s">
        <v>21</v>
      </c>
      <c r="F135" s="235" t="s">
        <v>225</v>
      </c>
      <c r="G135" s="232"/>
      <c r="H135" s="236">
        <v>840.282</v>
      </c>
      <c r="I135" s="237"/>
      <c r="J135" s="232"/>
      <c r="K135" s="232"/>
      <c r="L135" s="238"/>
      <c r="M135" s="239"/>
      <c r="N135" s="240"/>
      <c r="O135" s="240"/>
      <c r="P135" s="240"/>
      <c r="Q135" s="240"/>
      <c r="R135" s="240"/>
      <c r="S135" s="240"/>
      <c r="T135" s="241"/>
      <c r="AT135" s="242" t="s">
        <v>149</v>
      </c>
      <c r="AU135" s="242" t="s">
        <v>81</v>
      </c>
      <c r="AV135" s="11" t="s">
        <v>81</v>
      </c>
      <c r="AW135" s="11" t="s">
        <v>35</v>
      </c>
      <c r="AX135" s="11" t="s">
        <v>71</v>
      </c>
      <c r="AY135" s="242" t="s">
        <v>140</v>
      </c>
    </row>
    <row r="136" spans="2:51" s="11" customFormat="1" ht="13.5">
      <c r="B136" s="231"/>
      <c r="C136" s="232"/>
      <c r="D136" s="233" t="s">
        <v>149</v>
      </c>
      <c r="E136" s="234" t="s">
        <v>21</v>
      </c>
      <c r="F136" s="235" t="s">
        <v>226</v>
      </c>
      <c r="G136" s="232"/>
      <c r="H136" s="236">
        <v>-135.12</v>
      </c>
      <c r="I136" s="237"/>
      <c r="J136" s="232"/>
      <c r="K136" s="232"/>
      <c r="L136" s="238"/>
      <c r="M136" s="239"/>
      <c r="N136" s="240"/>
      <c r="O136" s="240"/>
      <c r="P136" s="240"/>
      <c r="Q136" s="240"/>
      <c r="R136" s="240"/>
      <c r="S136" s="240"/>
      <c r="T136" s="241"/>
      <c r="AT136" s="242" t="s">
        <v>149</v>
      </c>
      <c r="AU136" s="242" t="s">
        <v>81</v>
      </c>
      <c r="AV136" s="11" t="s">
        <v>81</v>
      </c>
      <c r="AW136" s="11" t="s">
        <v>35</v>
      </c>
      <c r="AX136" s="11" t="s">
        <v>71</v>
      </c>
      <c r="AY136" s="242" t="s">
        <v>140</v>
      </c>
    </row>
    <row r="137" spans="2:51" s="12" customFormat="1" ht="13.5">
      <c r="B137" s="253"/>
      <c r="C137" s="254"/>
      <c r="D137" s="233" t="s">
        <v>149</v>
      </c>
      <c r="E137" s="255" t="s">
        <v>21</v>
      </c>
      <c r="F137" s="256" t="s">
        <v>227</v>
      </c>
      <c r="G137" s="254"/>
      <c r="H137" s="257">
        <v>705.162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AT137" s="263" t="s">
        <v>149</v>
      </c>
      <c r="AU137" s="263" t="s">
        <v>81</v>
      </c>
      <c r="AV137" s="12" t="s">
        <v>147</v>
      </c>
      <c r="AW137" s="12" t="s">
        <v>35</v>
      </c>
      <c r="AX137" s="12" t="s">
        <v>79</v>
      </c>
      <c r="AY137" s="263" t="s">
        <v>140</v>
      </c>
    </row>
    <row r="138" spans="2:65" s="1" customFormat="1" ht="16.5" customHeight="1">
      <c r="B138" s="44"/>
      <c r="C138" s="243" t="s">
        <v>228</v>
      </c>
      <c r="D138" s="243" t="s">
        <v>197</v>
      </c>
      <c r="E138" s="244" t="s">
        <v>229</v>
      </c>
      <c r="F138" s="245" t="s">
        <v>230</v>
      </c>
      <c r="G138" s="246" t="s">
        <v>187</v>
      </c>
      <c r="H138" s="247">
        <v>719.265</v>
      </c>
      <c r="I138" s="248"/>
      <c r="J138" s="249">
        <f>ROUND(I138*H138,2)</f>
        <v>0</v>
      </c>
      <c r="K138" s="245" t="s">
        <v>146</v>
      </c>
      <c r="L138" s="250"/>
      <c r="M138" s="251" t="s">
        <v>21</v>
      </c>
      <c r="N138" s="252" t="s">
        <v>42</v>
      </c>
      <c r="O138" s="45"/>
      <c r="P138" s="228">
        <f>O138*H138</f>
        <v>0</v>
      </c>
      <c r="Q138" s="228">
        <v>0.015</v>
      </c>
      <c r="R138" s="228">
        <f>Q138*H138</f>
        <v>10.788974999999999</v>
      </c>
      <c r="S138" s="228">
        <v>0</v>
      </c>
      <c r="T138" s="229">
        <f>S138*H138</f>
        <v>0</v>
      </c>
      <c r="AR138" s="22" t="s">
        <v>179</v>
      </c>
      <c r="AT138" s="22" t="s">
        <v>197</v>
      </c>
      <c r="AU138" s="22" t="s">
        <v>81</v>
      </c>
      <c r="AY138" s="22" t="s">
        <v>140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22" t="s">
        <v>79</v>
      </c>
      <c r="BK138" s="230">
        <f>ROUND(I138*H138,2)</f>
        <v>0</v>
      </c>
      <c r="BL138" s="22" t="s">
        <v>147</v>
      </c>
      <c r="BM138" s="22" t="s">
        <v>231</v>
      </c>
    </row>
    <row r="139" spans="2:51" s="11" customFormat="1" ht="13.5">
      <c r="B139" s="231"/>
      <c r="C139" s="232"/>
      <c r="D139" s="233" t="s">
        <v>149</v>
      </c>
      <c r="E139" s="232"/>
      <c r="F139" s="235" t="s">
        <v>232</v>
      </c>
      <c r="G139" s="232"/>
      <c r="H139" s="236">
        <v>719.265</v>
      </c>
      <c r="I139" s="237"/>
      <c r="J139" s="232"/>
      <c r="K139" s="232"/>
      <c r="L139" s="238"/>
      <c r="M139" s="239"/>
      <c r="N139" s="240"/>
      <c r="O139" s="240"/>
      <c r="P139" s="240"/>
      <c r="Q139" s="240"/>
      <c r="R139" s="240"/>
      <c r="S139" s="240"/>
      <c r="T139" s="241"/>
      <c r="AT139" s="242" t="s">
        <v>149</v>
      </c>
      <c r="AU139" s="242" t="s">
        <v>81</v>
      </c>
      <c r="AV139" s="11" t="s">
        <v>81</v>
      </c>
      <c r="AW139" s="11" t="s">
        <v>6</v>
      </c>
      <c r="AX139" s="11" t="s">
        <v>79</v>
      </c>
      <c r="AY139" s="242" t="s">
        <v>140</v>
      </c>
    </row>
    <row r="140" spans="2:65" s="1" customFormat="1" ht="25.5" customHeight="1">
      <c r="B140" s="44"/>
      <c r="C140" s="219" t="s">
        <v>233</v>
      </c>
      <c r="D140" s="219" t="s">
        <v>142</v>
      </c>
      <c r="E140" s="220" t="s">
        <v>234</v>
      </c>
      <c r="F140" s="221" t="s">
        <v>235</v>
      </c>
      <c r="G140" s="222" t="s">
        <v>187</v>
      </c>
      <c r="H140" s="223">
        <v>719.265</v>
      </c>
      <c r="I140" s="224"/>
      <c r="J140" s="225">
        <f>ROUND(I140*H140,2)</f>
        <v>0</v>
      </c>
      <c r="K140" s="221" t="s">
        <v>146</v>
      </c>
      <c r="L140" s="70"/>
      <c r="M140" s="226" t="s">
        <v>21</v>
      </c>
      <c r="N140" s="227" t="s">
        <v>42</v>
      </c>
      <c r="O140" s="45"/>
      <c r="P140" s="228">
        <f>O140*H140</f>
        <v>0</v>
      </c>
      <c r="Q140" s="228">
        <v>6E-05</v>
      </c>
      <c r="R140" s="228">
        <f>Q140*H140</f>
        <v>0.0431559</v>
      </c>
      <c r="S140" s="228">
        <v>0</v>
      </c>
      <c r="T140" s="229">
        <f>S140*H140</f>
        <v>0</v>
      </c>
      <c r="AR140" s="22" t="s">
        <v>147</v>
      </c>
      <c r="AT140" s="22" t="s">
        <v>142</v>
      </c>
      <c r="AU140" s="22" t="s">
        <v>81</v>
      </c>
      <c r="AY140" s="22" t="s">
        <v>140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22" t="s">
        <v>79</v>
      </c>
      <c r="BK140" s="230">
        <f>ROUND(I140*H140,2)</f>
        <v>0</v>
      </c>
      <c r="BL140" s="22" t="s">
        <v>147</v>
      </c>
      <c r="BM140" s="22" t="s">
        <v>236</v>
      </c>
    </row>
    <row r="141" spans="2:65" s="1" customFormat="1" ht="16.5" customHeight="1">
      <c r="B141" s="44"/>
      <c r="C141" s="219" t="s">
        <v>237</v>
      </c>
      <c r="D141" s="219" t="s">
        <v>142</v>
      </c>
      <c r="E141" s="220" t="s">
        <v>238</v>
      </c>
      <c r="F141" s="221" t="s">
        <v>239</v>
      </c>
      <c r="G141" s="222" t="s">
        <v>176</v>
      </c>
      <c r="H141" s="223">
        <v>131.18</v>
      </c>
      <c r="I141" s="224"/>
      <c r="J141" s="225">
        <f>ROUND(I141*H141,2)</f>
        <v>0</v>
      </c>
      <c r="K141" s="221" t="s">
        <v>146</v>
      </c>
      <c r="L141" s="70"/>
      <c r="M141" s="226" t="s">
        <v>21</v>
      </c>
      <c r="N141" s="227" t="s">
        <v>42</v>
      </c>
      <c r="O141" s="45"/>
      <c r="P141" s="228">
        <f>O141*H141</f>
        <v>0</v>
      </c>
      <c r="Q141" s="228">
        <v>6E-05</v>
      </c>
      <c r="R141" s="228">
        <f>Q141*H141</f>
        <v>0.0078708</v>
      </c>
      <c r="S141" s="228">
        <v>0</v>
      </c>
      <c r="T141" s="229">
        <f>S141*H141</f>
        <v>0</v>
      </c>
      <c r="AR141" s="22" t="s">
        <v>147</v>
      </c>
      <c r="AT141" s="22" t="s">
        <v>142</v>
      </c>
      <c r="AU141" s="22" t="s">
        <v>81</v>
      </c>
      <c r="AY141" s="22" t="s">
        <v>140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22" t="s">
        <v>79</v>
      </c>
      <c r="BK141" s="230">
        <f>ROUND(I141*H141,2)</f>
        <v>0</v>
      </c>
      <c r="BL141" s="22" t="s">
        <v>147</v>
      </c>
      <c r="BM141" s="22" t="s">
        <v>240</v>
      </c>
    </row>
    <row r="142" spans="2:51" s="11" customFormat="1" ht="13.5">
      <c r="B142" s="231"/>
      <c r="C142" s="232"/>
      <c r="D142" s="233" t="s">
        <v>149</v>
      </c>
      <c r="E142" s="234" t="s">
        <v>21</v>
      </c>
      <c r="F142" s="235" t="s">
        <v>241</v>
      </c>
      <c r="G142" s="232"/>
      <c r="H142" s="236">
        <v>131.18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149</v>
      </c>
      <c r="AU142" s="242" t="s">
        <v>81</v>
      </c>
      <c r="AV142" s="11" t="s">
        <v>81</v>
      </c>
      <c r="AW142" s="11" t="s">
        <v>35</v>
      </c>
      <c r="AX142" s="11" t="s">
        <v>79</v>
      </c>
      <c r="AY142" s="242" t="s">
        <v>140</v>
      </c>
    </row>
    <row r="143" spans="2:65" s="1" customFormat="1" ht="16.5" customHeight="1">
      <c r="B143" s="44"/>
      <c r="C143" s="243" t="s">
        <v>242</v>
      </c>
      <c r="D143" s="243" t="s">
        <v>197</v>
      </c>
      <c r="E143" s="244" t="s">
        <v>243</v>
      </c>
      <c r="F143" s="245" t="s">
        <v>244</v>
      </c>
      <c r="G143" s="246" t="s">
        <v>176</v>
      </c>
      <c r="H143" s="247">
        <v>137.739</v>
      </c>
      <c r="I143" s="248"/>
      <c r="J143" s="249">
        <f>ROUND(I143*H143,2)</f>
        <v>0</v>
      </c>
      <c r="K143" s="245" t="s">
        <v>146</v>
      </c>
      <c r="L143" s="250"/>
      <c r="M143" s="251" t="s">
        <v>21</v>
      </c>
      <c r="N143" s="252" t="s">
        <v>42</v>
      </c>
      <c r="O143" s="45"/>
      <c r="P143" s="228">
        <f>O143*H143</f>
        <v>0</v>
      </c>
      <c r="Q143" s="228">
        <v>0.00042</v>
      </c>
      <c r="R143" s="228">
        <f>Q143*H143</f>
        <v>0.05785038000000001</v>
      </c>
      <c r="S143" s="228">
        <v>0</v>
      </c>
      <c r="T143" s="229">
        <f>S143*H143</f>
        <v>0</v>
      </c>
      <c r="AR143" s="22" t="s">
        <v>179</v>
      </c>
      <c r="AT143" s="22" t="s">
        <v>197</v>
      </c>
      <c r="AU143" s="22" t="s">
        <v>81</v>
      </c>
      <c r="AY143" s="22" t="s">
        <v>140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22" t="s">
        <v>79</v>
      </c>
      <c r="BK143" s="230">
        <f>ROUND(I143*H143,2)</f>
        <v>0</v>
      </c>
      <c r="BL143" s="22" t="s">
        <v>147</v>
      </c>
      <c r="BM143" s="22" t="s">
        <v>245</v>
      </c>
    </row>
    <row r="144" spans="2:51" s="11" customFormat="1" ht="13.5">
      <c r="B144" s="231"/>
      <c r="C144" s="232"/>
      <c r="D144" s="233" t="s">
        <v>149</v>
      </c>
      <c r="E144" s="232"/>
      <c r="F144" s="235" t="s">
        <v>246</v>
      </c>
      <c r="G144" s="232"/>
      <c r="H144" s="236">
        <v>137.739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149</v>
      </c>
      <c r="AU144" s="242" t="s">
        <v>81</v>
      </c>
      <c r="AV144" s="11" t="s">
        <v>81</v>
      </c>
      <c r="AW144" s="11" t="s">
        <v>6</v>
      </c>
      <c r="AX144" s="11" t="s">
        <v>79</v>
      </c>
      <c r="AY144" s="242" t="s">
        <v>140</v>
      </c>
    </row>
    <row r="145" spans="2:65" s="1" customFormat="1" ht="16.5" customHeight="1">
      <c r="B145" s="44"/>
      <c r="C145" s="219" t="s">
        <v>9</v>
      </c>
      <c r="D145" s="219" t="s">
        <v>142</v>
      </c>
      <c r="E145" s="220" t="s">
        <v>247</v>
      </c>
      <c r="F145" s="221" t="s">
        <v>248</v>
      </c>
      <c r="G145" s="222" t="s">
        <v>176</v>
      </c>
      <c r="H145" s="223">
        <v>296.3</v>
      </c>
      <c r="I145" s="224"/>
      <c r="J145" s="225">
        <f>ROUND(I145*H145,2)</f>
        <v>0</v>
      </c>
      <c r="K145" s="221" t="s">
        <v>146</v>
      </c>
      <c r="L145" s="70"/>
      <c r="M145" s="226" t="s">
        <v>21</v>
      </c>
      <c r="N145" s="227" t="s">
        <v>42</v>
      </c>
      <c r="O145" s="45"/>
      <c r="P145" s="228">
        <f>O145*H145</f>
        <v>0</v>
      </c>
      <c r="Q145" s="228">
        <v>0.00025</v>
      </c>
      <c r="R145" s="228">
        <f>Q145*H145</f>
        <v>0.074075</v>
      </c>
      <c r="S145" s="228">
        <v>0</v>
      </c>
      <c r="T145" s="229">
        <f>S145*H145</f>
        <v>0</v>
      </c>
      <c r="AR145" s="22" t="s">
        <v>147</v>
      </c>
      <c r="AT145" s="22" t="s">
        <v>142</v>
      </c>
      <c r="AU145" s="22" t="s">
        <v>81</v>
      </c>
      <c r="AY145" s="22" t="s">
        <v>140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22" t="s">
        <v>79</v>
      </c>
      <c r="BK145" s="230">
        <f>ROUND(I145*H145,2)</f>
        <v>0</v>
      </c>
      <c r="BL145" s="22" t="s">
        <v>147</v>
      </c>
      <c r="BM145" s="22" t="s">
        <v>249</v>
      </c>
    </row>
    <row r="146" spans="2:51" s="11" customFormat="1" ht="13.5">
      <c r="B146" s="231"/>
      <c r="C146" s="232"/>
      <c r="D146" s="233" t="s">
        <v>149</v>
      </c>
      <c r="E146" s="234" t="s">
        <v>21</v>
      </c>
      <c r="F146" s="235" t="s">
        <v>250</v>
      </c>
      <c r="G146" s="232"/>
      <c r="H146" s="236">
        <v>296.3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149</v>
      </c>
      <c r="AU146" s="242" t="s">
        <v>81</v>
      </c>
      <c r="AV146" s="11" t="s">
        <v>81</v>
      </c>
      <c r="AW146" s="11" t="s">
        <v>35</v>
      </c>
      <c r="AX146" s="11" t="s">
        <v>79</v>
      </c>
      <c r="AY146" s="242" t="s">
        <v>140</v>
      </c>
    </row>
    <row r="147" spans="2:65" s="1" customFormat="1" ht="16.5" customHeight="1">
      <c r="B147" s="44"/>
      <c r="C147" s="243" t="s">
        <v>251</v>
      </c>
      <c r="D147" s="243" t="s">
        <v>197</v>
      </c>
      <c r="E147" s="244" t="s">
        <v>252</v>
      </c>
      <c r="F147" s="245" t="s">
        <v>253</v>
      </c>
      <c r="G147" s="246" t="s">
        <v>176</v>
      </c>
      <c r="H147" s="247">
        <v>311.115</v>
      </c>
      <c r="I147" s="248"/>
      <c r="J147" s="249">
        <f>ROUND(I147*H147,2)</f>
        <v>0</v>
      </c>
      <c r="K147" s="245" t="s">
        <v>146</v>
      </c>
      <c r="L147" s="250"/>
      <c r="M147" s="251" t="s">
        <v>21</v>
      </c>
      <c r="N147" s="252" t="s">
        <v>42</v>
      </c>
      <c r="O147" s="45"/>
      <c r="P147" s="228">
        <f>O147*H147</f>
        <v>0</v>
      </c>
      <c r="Q147" s="228">
        <v>3E-05</v>
      </c>
      <c r="R147" s="228">
        <f>Q147*H147</f>
        <v>0.00933345</v>
      </c>
      <c r="S147" s="228">
        <v>0</v>
      </c>
      <c r="T147" s="229">
        <f>S147*H147</f>
        <v>0</v>
      </c>
      <c r="AR147" s="22" t="s">
        <v>179</v>
      </c>
      <c r="AT147" s="22" t="s">
        <v>197</v>
      </c>
      <c r="AU147" s="22" t="s">
        <v>81</v>
      </c>
      <c r="AY147" s="22" t="s">
        <v>140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22" t="s">
        <v>79</v>
      </c>
      <c r="BK147" s="230">
        <f>ROUND(I147*H147,2)</f>
        <v>0</v>
      </c>
      <c r="BL147" s="22" t="s">
        <v>147</v>
      </c>
      <c r="BM147" s="22" t="s">
        <v>254</v>
      </c>
    </row>
    <row r="148" spans="2:51" s="11" customFormat="1" ht="13.5">
      <c r="B148" s="231"/>
      <c r="C148" s="232"/>
      <c r="D148" s="233" t="s">
        <v>149</v>
      </c>
      <c r="E148" s="232"/>
      <c r="F148" s="235" t="s">
        <v>255</v>
      </c>
      <c r="G148" s="232"/>
      <c r="H148" s="236">
        <v>311.115</v>
      </c>
      <c r="I148" s="237"/>
      <c r="J148" s="232"/>
      <c r="K148" s="232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149</v>
      </c>
      <c r="AU148" s="242" t="s">
        <v>81</v>
      </c>
      <c r="AV148" s="11" t="s">
        <v>81</v>
      </c>
      <c r="AW148" s="11" t="s">
        <v>6</v>
      </c>
      <c r="AX148" s="11" t="s">
        <v>79</v>
      </c>
      <c r="AY148" s="242" t="s">
        <v>140</v>
      </c>
    </row>
    <row r="149" spans="2:65" s="1" customFormat="1" ht="16.5" customHeight="1">
      <c r="B149" s="44"/>
      <c r="C149" s="243" t="s">
        <v>256</v>
      </c>
      <c r="D149" s="243" t="s">
        <v>197</v>
      </c>
      <c r="E149" s="244" t="s">
        <v>257</v>
      </c>
      <c r="F149" s="245" t="s">
        <v>258</v>
      </c>
      <c r="G149" s="246" t="s">
        <v>176</v>
      </c>
      <c r="H149" s="247">
        <v>29.6</v>
      </c>
      <c r="I149" s="248"/>
      <c r="J149" s="249">
        <f>ROUND(I149*H149,2)</f>
        <v>0</v>
      </c>
      <c r="K149" s="245" t="s">
        <v>146</v>
      </c>
      <c r="L149" s="250"/>
      <c r="M149" s="251" t="s">
        <v>21</v>
      </c>
      <c r="N149" s="252" t="s">
        <v>42</v>
      </c>
      <c r="O149" s="45"/>
      <c r="P149" s="228">
        <f>O149*H149</f>
        <v>0</v>
      </c>
      <c r="Q149" s="228">
        <v>0.0005</v>
      </c>
      <c r="R149" s="228">
        <f>Q149*H149</f>
        <v>0.0148</v>
      </c>
      <c r="S149" s="228">
        <v>0</v>
      </c>
      <c r="T149" s="229">
        <f>S149*H149</f>
        <v>0</v>
      </c>
      <c r="AR149" s="22" t="s">
        <v>179</v>
      </c>
      <c r="AT149" s="22" t="s">
        <v>197</v>
      </c>
      <c r="AU149" s="22" t="s">
        <v>81</v>
      </c>
      <c r="AY149" s="22" t="s">
        <v>140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22" t="s">
        <v>79</v>
      </c>
      <c r="BK149" s="230">
        <f>ROUND(I149*H149,2)</f>
        <v>0</v>
      </c>
      <c r="BL149" s="22" t="s">
        <v>147</v>
      </c>
      <c r="BM149" s="22" t="s">
        <v>259</v>
      </c>
    </row>
    <row r="150" spans="2:65" s="1" customFormat="1" ht="25.5" customHeight="1">
      <c r="B150" s="44"/>
      <c r="C150" s="219" t="s">
        <v>260</v>
      </c>
      <c r="D150" s="219" t="s">
        <v>142</v>
      </c>
      <c r="E150" s="220" t="s">
        <v>261</v>
      </c>
      <c r="F150" s="221" t="s">
        <v>262</v>
      </c>
      <c r="G150" s="222" t="s">
        <v>187</v>
      </c>
      <c r="H150" s="223">
        <v>899.822</v>
      </c>
      <c r="I150" s="224"/>
      <c r="J150" s="225">
        <f>ROUND(I150*H150,2)</f>
        <v>0</v>
      </c>
      <c r="K150" s="221" t="s">
        <v>146</v>
      </c>
      <c r="L150" s="70"/>
      <c r="M150" s="226" t="s">
        <v>21</v>
      </c>
      <c r="N150" s="227" t="s">
        <v>42</v>
      </c>
      <c r="O150" s="45"/>
      <c r="P150" s="228">
        <f>O150*H150</f>
        <v>0</v>
      </c>
      <c r="Q150" s="228">
        <v>0.01146</v>
      </c>
      <c r="R150" s="228">
        <f>Q150*H150</f>
        <v>10.31196012</v>
      </c>
      <c r="S150" s="228">
        <v>0</v>
      </c>
      <c r="T150" s="229">
        <f>S150*H150</f>
        <v>0</v>
      </c>
      <c r="AR150" s="22" t="s">
        <v>147</v>
      </c>
      <c r="AT150" s="22" t="s">
        <v>142</v>
      </c>
      <c r="AU150" s="22" t="s">
        <v>81</v>
      </c>
      <c r="AY150" s="22" t="s">
        <v>140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22" t="s">
        <v>79</v>
      </c>
      <c r="BK150" s="230">
        <f>ROUND(I150*H150,2)</f>
        <v>0</v>
      </c>
      <c r="BL150" s="22" t="s">
        <v>147</v>
      </c>
      <c r="BM150" s="22" t="s">
        <v>263</v>
      </c>
    </row>
    <row r="151" spans="2:65" s="1" customFormat="1" ht="25.5" customHeight="1">
      <c r="B151" s="44"/>
      <c r="C151" s="219" t="s">
        <v>264</v>
      </c>
      <c r="D151" s="219" t="s">
        <v>142</v>
      </c>
      <c r="E151" s="220" t="s">
        <v>265</v>
      </c>
      <c r="F151" s="221" t="s">
        <v>266</v>
      </c>
      <c r="G151" s="222" t="s">
        <v>187</v>
      </c>
      <c r="H151" s="223">
        <v>705.162</v>
      </c>
      <c r="I151" s="224"/>
      <c r="J151" s="225">
        <f>ROUND(I151*H151,2)</f>
        <v>0</v>
      </c>
      <c r="K151" s="221" t="s">
        <v>146</v>
      </c>
      <c r="L151" s="70"/>
      <c r="M151" s="226" t="s">
        <v>21</v>
      </c>
      <c r="N151" s="227" t="s">
        <v>42</v>
      </c>
      <c r="O151" s="45"/>
      <c r="P151" s="228">
        <f>O151*H151</f>
        <v>0</v>
      </c>
      <c r="Q151" s="228">
        <v>0.00348</v>
      </c>
      <c r="R151" s="228">
        <f>Q151*H151</f>
        <v>2.45396376</v>
      </c>
      <c r="S151" s="228">
        <v>0</v>
      </c>
      <c r="T151" s="229">
        <f>S151*H151</f>
        <v>0</v>
      </c>
      <c r="AR151" s="22" t="s">
        <v>147</v>
      </c>
      <c r="AT151" s="22" t="s">
        <v>142</v>
      </c>
      <c r="AU151" s="22" t="s">
        <v>81</v>
      </c>
      <c r="AY151" s="22" t="s">
        <v>140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22" t="s">
        <v>79</v>
      </c>
      <c r="BK151" s="230">
        <f>ROUND(I151*H151,2)</f>
        <v>0</v>
      </c>
      <c r="BL151" s="22" t="s">
        <v>147</v>
      </c>
      <c r="BM151" s="22" t="s">
        <v>267</v>
      </c>
    </row>
    <row r="152" spans="2:65" s="1" customFormat="1" ht="25.5" customHeight="1">
      <c r="B152" s="44"/>
      <c r="C152" s="219" t="s">
        <v>268</v>
      </c>
      <c r="D152" s="219" t="s">
        <v>142</v>
      </c>
      <c r="E152" s="220" t="s">
        <v>269</v>
      </c>
      <c r="F152" s="221" t="s">
        <v>270</v>
      </c>
      <c r="G152" s="222" t="s">
        <v>187</v>
      </c>
      <c r="H152" s="223">
        <v>35.258</v>
      </c>
      <c r="I152" s="224"/>
      <c r="J152" s="225">
        <f>ROUND(I152*H152,2)</f>
        <v>0</v>
      </c>
      <c r="K152" s="221" t="s">
        <v>146</v>
      </c>
      <c r="L152" s="70"/>
      <c r="M152" s="226" t="s">
        <v>21</v>
      </c>
      <c r="N152" s="227" t="s">
        <v>42</v>
      </c>
      <c r="O152" s="45"/>
      <c r="P152" s="228">
        <f>O152*H152</f>
        <v>0</v>
      </c>
      <c r="Q152" s="228">
        <v>0.00348</v>
      </c>
      <c r="R152" s="228">
        <f>Q152*H152</f>
        <v>0.12269784000000002</v>
      </c>
      <c r="S152" s="228">
        <v>0</v>
      </c>
      <c r="T152" s="229">
        <f>S152*H152</f>
        <v>0</v>
      </c>
      <c r="AR152" s="22" t="s">
        <v>147</v>
      </c>
      <c r="AT152" s="22" t="s">
        <v>142</v>
      </c>
      <c r="AU152" s="22" t="s">
        <v>81</v>
      </c>
      <c r="AY152" s="22" t="s">
        <v>140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22" t="s">
        <v>79</v>
      </c>
      <c r="BK152" s="230">
        <f>ROUND(I152*H152,2)</f>
        <v>0</v>
      </c>
      <c r="BL152" s="22" t="s">
        <v>147</v>
      </c>
      <c r="BM152" s="22" t="s">
        <v>271</v>
      </c>
    </row>
    <row r="153" spans="2:51" s="11" customFormat="1" ht="13.5">
      <c r="B153" s="231"/>
      <c r="C153" s="232"/>
      <c r="D153" s="233" t="s">
        <v>149</v>
      </c>
      <c r="E153" s="234" t="s">
        <v>21</v>
      </c>
      <c r="F153" s="235" t="s">
        <v>272</v>
      </c>
      <c r="G153" s="232"/>
      <c r="H153" s="236">
        <v>35.258</v>
      </c>
      <c r="I153" s="237"/>
      <c r="J153" s="232"/>
      <c r="K153" s="232"/>
      <c r="L153" s="238"/>
      <c r="M153" s="239"/>
      <c r="N153" s="240"/>
      <c r="O153" s="240"/>
      <c r="P153" s="240"/>
      <c r="Q153" s="240"/>
      <c r="R153" s="240"/>
      <c r="S153" s="240"/>
      <c r="T153" s="241"/>
      <c r="AT153" s="242" t="s">
        <v>149</v>
      </c>
      <c r="AU153" s="242" t="s">
        <v>81</v>
      </c>
      <c r="AV153" s="11" t="s">
        <v>81</v>
      </c>
      <c r="AW153" s="11" t="s">
        <v>35</v>
      </c>
      <c r="AX153" s="11" t="s">
        <v>79</v>
      </c>
      <c r="AY153" s="242" t="s">
        <v>140</v>
      </c>
    </row>
    <row r="154" spans="2:65" s="1" customFormat="1" ht="16.5" customHeight="1">
      <c r="B154" s="44"/>
      <c r="C154" s="219" t="s">
        <v>273</v>
      </c>
      <c r="D154" s="219" t="s">
        <v>142</v>
      </c>
      <c r="E154" s="220" t="s">
        <v>274</v>
      </c>
      <c r="F154" s="221" t="s">
        <v>275</v>
      </c>
      <c r="G154" s="222" t="s">
        <v>187</v>
      </c>
      <c r="H154" s="223">
        <v>168.33</v>
      </c>
      <c r="I154" s="224"/>
      <c r="J154" s="225">
        <f>ROUND(I154*H154,2)</f>
        <v>0</v>
      </c>
      <c r="K154" s="221" t="s">
        <v>146</v>
      </c>
      <c r="L154" s="70"/>
      <c r="M154" s="226" t="s">
        <v>21</v>
      </c>
      <c r="N154" s="227" t="s">
        <v>42</v>
      </c>
      <c r="O154" s="45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AR154" s="22" t="s">
        <v>147</v>
      </c>
      <c r="AT154" s="22" t="s">
        <v>142</v>
      </c>
      <c r="AU154" s="22" t="s">
        <v>81</v>
      </c>
      <c r="AY154" s="22" t="s">
        <v>140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22" t="s">
        <v>79</v>
      </c>
      <c r="BK154" s="230">
        <f>ROUND(I154*H154,2)</f>
        <v>0</v>
      </c>
      <c r="BL154" s="22" t="s">
        <v>147</v>
      </c>
      <c r="BM154" s="22" t="s">
        <v>276</v>
      </c>
    </row>
    <row r="155" spans="2:51" s="11" customFormat="1" ht="13.5">
      <c r="B155" s="231"/>
      <c r="C155" s="232"/>
      <c r="D155" s="233" t="s">
        <v>149</v>
      </c>
      <c r="E155" s="234" t="s">
        <v>21</v>
      </c>
      <c r="F155" s="235" t="s">
        <v>277</v>
      </c>
      <c r="G155" s="232"/>
      <c r="H155" s="236">
        <v>56.97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149</v>
      </c>
      <c r="AU155" s="242" t="s">
        <v>81</v>
      </c>
      <c r="AV155" s="11" t="s">
        <v>81</v>
      </c>
      <c r="AW155" s="11" t="s">
        <v>35</v>
      </c>
      <c r="AX155" s="11" t="s">
        <v>71</v>
      </c>
      <c r="AY155" s="242" t="s">
        <v>140</v>
      </c>
    </row>
    <row r="156" spans="2:51" s="11" customFormat="1" ht="13.5">
      <c r="B156" s="231"/>
      <c r="C156" s="232"/>
      <c r="D156" s="233" t="s">
        <v>149</v>
      </c>
      <c r="E156" s="234" t="s">
        <v>21</v>
      </c>
      <c r="F156" s="235" t="s">
        <v>278</v>
      </c>
      <c r="G156" s="232"/>
      <c r="H156" s="236">
        <v>111.36</v>
      </c>
      <c r="I156" s="237"/>
      <c r="J156" s="232"/>
      <c r="K156" s="232"/>
      <c r="L156" s="238"/>
      <c r="M156" s="239"/>
      <c r="N156" s="240"/>
      <c r="O156" s="240"/>
      <c r="P156" s="240"/>
      <c r="Q156" s="240"/>
      <c r="R156" s="240"/>
      <c r="S156" s="240"/>
      <c r="T156" s="241"/>
      <c r="AT156" s="242" t="s">
        <v>149</v>
      </c>
      <c r="AU156" s="242" t="s">
        <v>81</v>
      </c>
      <c r="AV156" s="11" t="s">
        <v>81</v>
      </c>
      <c r="AW156" s="11" t="s">
        <v>35</v>
      </c>
      <c r="AX156" s="11" t="s">
        <v>71</v>
      </c>
      <c r="AY156" s="242" t="s">
        <v>140</v>
      </c>
    </row>
    <row r="157" spans="2:51" s="12" customFormat="1" ht="13.5">
      <c r="B157" s="253"/>
      <c r="C157" s="254"/>
      <c r="D157" s="233" t="s">
        <v>149</v>
      </c>
      <c r="E157" s="255" t="s">
        <v>21</v>
      </c>
      <c r="F157" s="256" t="s">
        <v>227</v>
      </c>
      <c r="G157" s="254"/>
      <c r="H157" s="257">
        <v>168.33</v>
      </c>
      <c r="I157" s="258"/>
      <c r="J157" s="254"/>
      <c r="K157" s="254"/>
      <c r="L157" s="259"/>
      <c r="M157" s="260"/>
      <c r="N157" s="261"/>
      <c r="O157" s="261"/>
      <c r="P157" s="261"/>
      <c r="Q157" s="261"/>
      <c r="R157" s="261"/>
      <c r="S157" s="261"/>
      <c r="T157" s="262"/>
      <c r="AT157" s="263" t="s">
        <v>149</v>
      </c>
      <c r="AU157" s="263" t="s">
        <v>81</v>
      </c>
      <c r="AV157" s="12" t="s">
        <v>147</v>
      </c>
      <c r="AW157" s="12" t="s">
        <v>35</v>
      </c>
      <c r="AX157" s="12" t="s">
        <v>79</v>
      </c>
      <c r="AY157" s="263" t="s">
        <v>140</v>
      </c>
    </row>
    <row r="158" spans="2:65" s="1" customFormat="1" ht="16.5" customHeight="1">
      <c r="B158" s="44"/>
      <c r="C158" s="219" t="s">
        <v>279</v>
      </c>
      <c r="D158" s="219" t="s">
        <v>142</v>
      </c>
      <c r="E158" s="220" t="s">
        <v>280</v>
      </c>
      <c r="F158" s="221" t="s">
        <v>281</v>
      </c>
      <c r="G158" s="222" t="s">
        <v>187</v>
      </c>
      <c r="H158" s="223">
        <v>899.822</v>
      </c>
      <c r="I158" s="224"/>
      <c r="J158" s="225">
        <f>ROUND(I158*H158,2)</f>
        <v>0</v>
      </c>
      <c r="K158" s="221" t="s">
        <v>146</v>
      </c>
      <c r="L158" s="70"/>
      <c r="M158" s="226" t="s">
        <v>21</v>
      </c>
      <c r="N158" s="227" t="s">
        <v>42</v>
      </c>
      <c r="O158" s="45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AR158" s="22" t="s">
        <v>147</v>
      </c>
      <c r="AT158" s="22" t="s">
        <v>142</v>
      </c>
      <c r="AU158" s="22" t="s">
        <v>81</v>
      </c>
      <c r="AY158" s="22" t="s">
        <v>140</v>
      </c>
      <c r="BE158" s="230">
        <f>IF(N158="základní",J158,0)</f>
        <v>0</v>
      </c>
      <c r="BF158" s="230">
        <f>IF(N158="snížená",J158,0)</f>
        <v>0</v>
      </c>
      <c r="BG158" s="230">
        <f>IF(N158="zákl. přenesená",J158,0)</f>
        <v>0</v>
      </c>
      <c r="BH158" s="230">
        <f>IF(N158="sníž. přenesená",J158,0)</f>
        <v>0</v>
      </c>
      <c r="BI158" s="230">
        <f>IF(N158="nulová",J158,0)</f>
        <v>0</v>
      </c>
      <c r="BJ158" s="22" t="s">
        <v>79</v>
      </c>
      <c r="BK158" s="230">
        <f>ROUND(I158*H158,2)</f>
        <v>0</v>
      </c>
      <c r="BL158" s="22" t="s">
        <v>147</v>
      </c>
      <c r="BM158" s="22" t="s">
        <v>282</v>
      </c>
    </row>
    <row r="159" spans="2:65" s="1" customFormat="1" ht="16.5" customHeight="1">
      <c r="B159" s="44"/>
      <c r="C159" s="219" t="s">
        <v>283</v>
      </c>
      <c r="D159" s="219" t="s">
        <v>142</v>
      </c>
      <c r="E159" s="220" t="s">
        <v>284</v>
      </c>
      <c r="F159" s="221" t="s">
        <v>285</v>
      </c>
      <c r="G159" s="222" t="s">
        <v>187</v>
      </c>
      <c r="H159" s="223">
        <v>65.85</v>
      </c>
      <c r="I159" s="224"/>
      <c r="J159" s="225">
        <f>ROUND(I159*H159,2)</f>
        <v>0</v>
      </c>
      <c r="K159" s="221" t="s">
        <v>146</v>
      </c>
      <c r="L159" s="70"/>
      <c r="M159" s="226" t="s">
        <v>21</v>
      </c>
      <c r="N159" s="227" t="s">
        <v>42</v>
      </c>
      <c r="O159" s="45"/>
      <c r="P159" s="228">
        <f>O159*H159</f>
        <v>0</v>
      </c>
      <c r="Q159" s="228">
        <v>0.2756</v>
      </c>
      <c r="R159" s="228">
        <f>Q159*H159</f>
        <v>18.14826</v>
      </c>
      <c r="S159" s="228">
        <v>0</v>
      </c>
      <c r="T159" s="229">
        <f>S159*H159</f>
        <v>0</v>
      </c>
      <c r="AR159" s="22" t="s">
        <v>147</v>
      </c>
      <c r="AT159" s="22" t="s">
        <v>142</v>
      </c>
      <c r="AU159" s="22" t="s">
        <v>81</v>
      </c>
      <c r="AY159" s="22" t="s">
        <v>140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22" t="s">
        <v>79</v>
      </c>
      <c r="BK159" s="230">
        <f>ROUND(I159*H159,2)</f>
        <v>0</v>
      </c>
      <c r="BL159" s="22" t="s">
        <v>147</v>
      </c>
      <c r="BM159" s="22" t="s">
        <v>286</v>
      </c>
    </row>
    <row r="160" spans="2:51" s="11" customFormat="1" ht="13.5">
      <c r="B160" s="231"/>
      <c r="C160" s="232"/>
      <c r="D160" s="233" t="s">
        <v>149</v>
      </c>
      <c r="E160" s="234" t="s">
        <v>21</v>
      </c>
      <c r="F160" s="235" t="s">
        <v>287</v>
      </c>
      <c r="G160" s="232"/>
      <c r="H160" s="236">
        <v>65.85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149</v>
      </c>
      <c r="AU160" s="242" t="s">
        <v>81</v>
      </c>
      <c r="AV160" s="11" t="s">
        <v>81</v>
      </c>
      <c r="AW160" s="11" t="s">
        <v>35</v>
      </c>
      <c r="AX160" s="11" t="s">
        <v>79</v>
      </c>
      <c r="AY160" s="242" t="s">
        <v>140</v>
      </c>
    </row>
    <row r="161" spans="2:65" s="1" customFormat="1" ht="16.5" customHeight="1">
      <c r="B161" s="44"/>
      <c r="C161" s="219" t="s">
        <v>288</v>
      </c>
      <c r="D161" s="219" t="s">
        <v>142</v>
      </c>
      <c r="E161" s="220" t="s">
        <v>289</v>
      </c>
      <c r="F161" s="221" t="s">
        <v>290</v>
      </c>
      <c r="G161" s="222" t="s">
        <v>176</v>
      </c>
      <c r="H161" s="223">
        <v>125</v>
      </c>
      <c r="I161" s="224"/>
      <c r="J161" s="225">
        <f>ROUND(I161*H161,2)</f>
        <v>0</v>
      </c>
      <c r="K161" s="221" t="s">
        <v>146</v>
      </c>
      <c r="L161" s="70"/>
      <c r="M161" s="226" t="s">
        <v>21</v>
      </c>
      <c r="N161" s="227" t="s">
        <v>42</v>
      </c>
      <c r="O161" s="45"/>
      <c r="P161" s="228">
        <f>O161*H161</f>
        <v>0</v>
      </c>
      <c r="Q161" s="228">
        <v>0.12895</v>
      </c>
      <c r="R161" s="228">
        <f>Q161*H161</f>
        <v>16.118750000000002</v>
      </c>
      <c r="S161" s="228">
        <v>0</v>
      </c>
      <c r="T161" s="229">
        <f>S161*H161</f>
        <v>0</v>
      </c>
      <c r="AR161" s="22" t="s">
        <v>147</v>
      </c>
      <c r="AT161" s="22" t="s">
        <v>142</v>
      </c>
      <c r="AU161" s="22" t="s">
        <v>81</v>
      </c>
      <c r="AY161" s="22" t="s">
        <v>140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22" t="s">
        <v>79</v>
      </c>
      <c r="BK161" s="230">
        <f>ROUND(I161*H161,2)</f>
        <v>0</v>
      </c>
      <c r="BL161" s="22" t="s">
        <v>147</v>
      </c>
      <c r="BM161" s="22" t="s">
        <v>291</v>
      </c>
    </row>
    <row r="162" spans="2:65" s="1" customFormat="1" ht="16.5" customHeight="1">
      <c r="B162" s="44"/>
      <c r="C162" s="219" t="s">
        <v>292</v>
      </c>
      <c r="D162" s="219" t="s">
        <v>142</v>
      </c>
      <c r="E162" s="220" t="s">
        <v>293</v>
      </c>
      <c r="F162" s="221" t="s">
        <v>294</v>
      </c>
      <c r="G162" s="222" t="s">
        <v>295</v>
      </c>
      <c r="H162" s="223">
        <v>1</v>
      </c>
      <c r="I162" s="224"/>
      <c r="J162" s="225">
        <f>ROUND(I162*H162,2)</f>
        <v>0</v>
      </c>
      <c r="K162" s="221" t="s">
        <v>146</v>
      </c>
      <c r="L162" s="70"/>
      <c r="M162" s="226" t="s">
        <v>21</v>
      </c>
      <c r="N162" s="227" t="s">
        <v>42</v>
      </c>
      <c r="O162" s="45"/>
      <c r="P162" s="228">
        <f>O162*H162</f>
        <v>0</v>
      </c>
      <c r="Q162" s="228">
        <v>0.04684</v>
      </c>
      <c r="R162" s="228">
        <f>Q162*H162</f>
        <v>0.04684</v>
      </c>
      <c r="S162" s="228">
        <v>0</v>
      </c>
      <c r="T162" s="229">
        <f>S162*H162</f>
        <v>0</v>
      </c>
      <c r="AR162" s="22" t="s">
        <v>147</v>
      </c>
      <c r="AT162" s="22" t="s">
        <v>142</v>
      </c>
      <c r="AU162" s="22" t="s">
        <v>81</v>
      </c>
      <c r="AY162" s="22" t="s">
        <v>140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22" t="s">
        <v>79</v>
      </c>
      <c r="BK162" s="230">
        <f>ROUND(I162*H162,2)</f>
        <v>0</v>
      </c>
      <c r="BL162" s="22" t="s">
        <v>147</v>
      </c>
      <c r="BM162" s="22" t="s">
        <v>296</v>
      </c>
    </row>
    <row r="163" spans="2:65" s="1" customFormat="1" ht="16.5" customHeight="1">
      <c r="B163" s="44"/>
      <c r="C163" s="243" t="s">
        <v>297</v>
      </c>
      <c r="D163" s="243" t="s">
        <v>197</v>
      </c>
      <c r="E163" s="244" t="s">
        <v>298</v>
      </c>
      <c r="F163" s="245" t="s">
        <v>299</v>
      </c>
      <c r="G163" s="246" t="s">
        <v>295</v>
      </c>
      <c r="H163" s="247">
        <v>1</v>
      </c>
      <c r="I163" s="248"/>
      <c r="J163" s="249">
        <f>ROUND(I163*H163,2)</f>
        <v>0</v>
      </c>
      <c r="K163" s="245" t="s">
        <v>146</v>
      </c>
      <c r="L163" s="250"/>
      <c r="M163" s="251" t="s">
        <v>21</v>
      </c>
      <c r="N163" s="252" t="s">
        <v>42</v>
      </c>
      <c r="O163" s="45"/>
      <c r="P163" s="228">
        <f>O163*H163</f>
        <v>0</v>
      </c>
      <c r="Q163" s="228">
        <v>0.02146</v>
      </c>
      <c r="R163" s="228">
        <f>Q163*H163</f>
        <v>0.02146</v>
      </c>
      <c r="S163" s="228">
        <v>0</v>
      </c>
      <c r="T163" s="229">
        <f>S163*H163</f>
        <v>0</v>
      </c>
      <c r="AR163" s="22" t="s">
        <v>179</v>
      </c>
      <c r="AT163" s="22" t="s">
        <v>197</v>
      </c>
      <c r="AU163" s="22" t="s">
        <v>81</v>
      </c>
      <c r="AY163" s="22" t="s">
        <v>140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22" t="s">
        <v>79</v>
      </c>
      <c r="BK163" s="230">
        <f>ROUND(I163*H163,2)</f>
        <v>0</v>
      </c>
      <c r="BL163" s="22" t="s">
        <v>147</v>
      </c>
      <c r="BM163" s="22" t="s">
        <v>300</v>
      </c>
    </row>
    <row r="164" spans="2:63" s="10" customFormat="1" ht="29.85" customHeight="1">
      <c r="B164" s="203"/>
      <c r="C164" s="204"/>
      <c r="D164" s="205" t="s">
        <v>70</v>
      </c>
      <c r="E164" s="217" t="s">
        <v>184</v>
      </c>
      <c r="F164" s="217" t="s">
        <v>301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SUM(P165:P217)</f>
        <v>0</v>
      </c>
      <c r="Q164" s="211"/>
      <c r="R164" s="212">
        <f>SUM(R165:R217)</f>
        <v>0.0825257</v>
      </c>
      <c r="S164" s="211"/>
      <c r="T164" s="213">
        <f>SUM(T165:T217)</f>
        <v>47.524378999999996</v>
      </c>
      <c r="AR164" s="214" t="s">
        <v>79</v>
      </c>
      <c r="AT164" s="215" t="s">
        <v>70</v>
      </c>
      <c r="AU164" s="215" t="s">
        <v>79</v>
      </c>
      <c r="AY164" s="214" t="s">
        <v>140</v>
      </c>
      <c r="BK164" s="216">
        <f>SUM(BK165:BK217)</f>
        <v>0</v>
      </c>
    </row>
    <row r="165" spans="2:65" s="1" customFormat="1" ht="25.5" customHeight="1">
      <c r="B165" s="44"/>
      <c r="C165" s="219" t="s">
        <v>302</v>
      </c>
      <c r="D165" s="219" t="s">
        <v>142</v>
      </c>
      <c r="E165" s="220" t="s">
        <v>303</v>
      </c>
      <c r="F165" s="221" t="s">
        <v>304</v>
      </c>
      <c r="G165" s="222" t="s">
        <v>187</v>
      </c>
      <c r="H165" s="223">
        <v>65.85</v>
      </c>
      <c r="I165" s="224"/>
      <c r="J165" s="225">
        <f>ROUND(I165*H165,2)</f>
        <v>0</v>
      </c>
      <c r="K165" s="221" t="s">
        <v>146</v>
      </c>
      <c r="L165" s="70"/>
      <c r="M165" s="226" t="s">
        <v>21</v>
      </c>
      <c r="N165" s="227" t="s">
        <v>42</v>
      </c>
      <c r="O165" s="45"/>
      <c r="P165" s="228">
        <f>O165*H165</f>
        <v>0</v>
      </c>
      <c r="Q165" s="228">
        <v>0.00047</v>
      </c>
      <c r="R165" s="228">
        <f>Q165*H165</f>
        <v>0.030949499999999998</v>
      </c>
      <c r="S165" s="228">
        <v>0</v>
      </c>
      <c r="T165" s="229">
        <f>S165*H165</f>
        <v>0</v>
      </c>
      <c r="AR165" s="22" t="s">
        <v>147</v>
      </c>
      <c r="AT165" s="22" t="s">
        <v>142</v>
      </c>
      <c r="AU165" s="22" t="s">
        <v>81</v>
      </c>
      <c r="AY165" s="22" t="s">
        <v>140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22" t="s">
        <v>79</v>
      </c>
      <c r="BK165" s="230">
        <f>ROUND(I165*H165,2)</f>
        <v>0</v>
      </c>
      <c r="BL165" s="22" t="s">
        <v>147</v>
      </c>
      <c r="BM165" s="22" t="s">
        <v>305</v>
      </c>
    </row>
    <row r="166" spans="2:65" s="1" customFormat="1" ht="25.5" customHeight="1">
      <c r="B166" s="44"/>
      <c r="C166" s="219" t="s">
        <v>306</v>
      </c>
      <c r="D166" s="219" t="s">
        <v>142</v>
      </c>
      <c r="E166" s="220" t="s">
        <v>307</v>
      </c>
      <c r="F166" s="221" t="s">
        <v>308</v>
      </c>
      <c r="G166" s="222" t="s">
        <v>187</v>
      </c>
      <c r="H166" s="223">
        <v>1049.566</v>
      </c>
      <c r="I166" s="224"/>
      <c r="J166" s="225">
        <f>ROUND(I166*H166,2)</f>
        <v>0</v>
      </c>
      <c r="K166" s="221" t="s">
        <v>146</v>
      </c>
      <c r="L166" s="70"/>
      <c r="M166" s="226" t="s">
        <v>21</v>
      </c>
      <c r="N166" s="227" t="s">
        <v>42</v>
      </c>
      <c r="O166" s="45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AR166" s="22" t="s">
        <v>147</v>
      </c>
      <c r="AT166" s="22" t="s">
        <v>142</v>
      </c>
      <c r="AU166" s="22" t="s">
        <v>81</v>
      </c>
      <c r="AY166" s="22" t="s">
        <v>140</v>
      </c>
      <c r="BE166" s="230">
        <f>IF(N166="základní",J166,0)</f>
        <v>0</v>
      </c>
      <c r="BF166" s="230">
        <f>IF(N166="snížená",J166,0)</f>
        <v>0</v>
      </c>
      <c r="BG166" s="230">
        <f>IF(N166="zákl. přenesená",J166,0)</f>
        <v>0</v>
      </c>
      <c r="BH166" s="230">
        <f>IF(N166="sníž. přenesená",J166,0)</f>
        <v>0</v>
      </c>
      <c r="BI166" s="230">
        <f>IF(N166="nulová",J166,0)</f>
        <v>0</v>
      </c>
      <c r="BJ166" s="22" t="s">
        <v>79</v>
      </c>
      <c r="BK166" s="230">
        <f>ROUND(I166*H166,2)</f>
        <v>0</v>
      </c>
      <c r="BL166" s="22" t="s">
        <v>147</v>
      </c>
      <c r="BM166" s="22" t="s">
        <v>309</v>
      </c>
    </row>
    <row r="167" spans="2:51" s="11" customFormat="1" ht="13.5">
      <c r="B167" s="231"/>
      <c r="C167" s="232"/>
      <c r="D167" s="233" t="s">
        <v>149</v>
      </c>
      <c r="E167" s="234" t="s">
        <v>21</v>
      </c>
      <c r="F167" s="235" t="s">
        <v>310</v>
      </c>
      <c r="G167" s="232"/>
      <c r="H167" s="236">
        <v>1049.566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149</v>
      </c>
      <c r="AU167" s="242" t="s">
        <v>81</v>
      </c>
      <c r="AV167" s="11" t="s">
        <v>81</v>
      </c>
      <c r="AW167" s="11" t="s">
        <v>35</v>
      </c>
      <c r="AX167" s="11" t="s">
        <v>79</v>
      </c>
      <c r="AY167" s="242" t="s">
        <v>140</v>
      </c>
    </row>
    <row r="168" spans="2:65" s="1" customFormat="1" ht="25.5" customHeight="1">
      <c r="B168" s="44"/>
      <c r="C168" s="219" t="s">
        <v>311</v>
      </c>
      <c r="D168" s="219" t="s">
        <v>142</v>
      </c>
      <c r="E168" s="220" t="s">
        <v>312</v>
      </c>
      <c r="F168" s="221" t="s">
        <v>313</v>
      </c>
      <c r="G168" s="222" t="s">
        <v>187</v>
      </c>
      <c r="H168" s="223">
        <v>94460.94</v>
      </c>
      <c r="I168" s="224"/>
      <c r="J168" s="225">
        <f>ROUND(I168*H168,2)</f>
        <v>0</v>
      </c>
      <c r="K168" s="221" t="s">
        <v>146</v>
      </c>
      <c r="L168" s="70"/>
      <c r="M168" s="226" t="s">
        <v>21</v>
      </c>
      <c r="N168" s="227" t="s">
        <v>42</v>
      </c>
      <c r="O168" s="45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AR168" s="22" t="s">
        <v>147</v>
      </c>
      <c r="AT168" s="22" t="s">
        <v>142</v>
      </c>
      <c r="AU168" s="22" t="s">
        <v>81</v>
      </c>
      <c r="AY168" s="22" t="s">
        <v>140</v>
      </c>
      <c r="BE168" s="230">
        <f>IF(N168="základní",J168,0)</f>
        <v>0</v>
      </c>
      <c r="BF168" s="230">
        <f>IF(N168="snížená",J168,0)</f>
        <v>0</v>
      </c>
      <c r="BG168" s="230">
        <f>IF(N168="zákl. přenesená",J168,0)</f>
        <v>0</v>
      </c>
      <c r="BH168" s="230">
        <f>IF(N168="sníž. přenesená",J168,0)</f>
        <v>0</v>
      </c>
      <c r="BI168" s="230">
        <f>IF(N168="nulová",J168,0)</f>
        <v>0</v>
      </c>
      <c r="BJ168" s="22" t="s">
        <v>79</v>
      </c>
      <c r="BK168" s="230">
        <f>ROUND(I168*H168,2)</f>
        <v>0</v>
      </c>
      <c r="BL168" s="22" t="s">
        <v>147</v>
      </c>
      <c r="BM168" s="22" t="s">
        <v>314</v>
      </c>
    </row>
    <row r="169" spans="2:51" s="11" customFormat="1" ht="13.5">
      <c r="B169" s="231"/>
      <c r="C169" s="232"/>
      <c r="D169" s="233" t="s">
        <v>149</v>
      </c>
      <c r="E169" s="234" t="s">
        <v>21</v>
      </c>
      <c r="F169" s="235" t="s">
        <v>315</v>
      </c>
      <c r="G169" s="232"/>
      <c r="H169" s="236">
        <v>94460.94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149</v>
      </c>
      <c r="AU169" s="242" t="s">
        <v>81</v>
      </c>
      <c r="AV169" s="11" t="s">
        <v>81</v>
      </c>
      <c r="AW169" s="11" t="s">
        <v>35</v>
      </c>
      <c r="AX169" s="11" t="s">
        <v>79</v>
      </c>
      <c r="AY169" s="242" t="s">
        <v>140</v>
      </c>
    </row>
    <row r="170" spans="2:65" s="1" customFormat="1" ht="25.5" customHeight="1">
      <c r="B170" s="44"/>
      <c r="C170" s="219" t="s">
        <v>316</v>
      </c>
      <c r="D170" s="219" t="s">
        <v>142</v>
      </c>
      <c r="E170" s="220" t="s">
        <v>317</v>
      </c>
      <c r="F170" s="221" t="s">
        <v>318</v>
      </c>
      <c r="G170" s="222" t="s">
        <v>187</v>
      </c>
      <c r="H170" s="223">
        <v>1049.566</v>
      </c>
      <c r="I170" s="224"/>
      <c r="J170" s="225">
        <f>ROUND(I170*H170,2)</f>
        <v>0</v>
      </c>
      <c r="K170" s="221" t="s">
        <v>146</v>
      </c>
      <c r="L170" s="70"/>
      <c r="M170" s="226" t="s">
        <v>21</v>
      </c>
      <c r="N170" s="227" t="s">
        <v>42</v>
      </c>
      <c r="O170" s="45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AR170" s="22" t="s">
        <v>147</v>
      </c>
      <c r="AT170" s="22" t="s">
        <v>142</v>
      </c>
      <c r="AU170" s="22" t="s">
        <v>81</v>
      </c>
      <c r="AY170" s="22" t="s">
        <v>140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22" t="s">
        <v>79</v>
      </c>
      <c r="BK170" s="230">
        <f>ROUND(I170*H170,2)</f>
        <v>0</v>
      </c>
      <c r="BL170" s="22" t="s">
        <v>147</v>
      </c>
      <c r="BM170" s="22" t="s">
        <v>319</v>
      </c>
    </row>
    <row r="171" spans="2:65" s="1" customFormat="1" ht="25.5" customHeight="1">
      <c r="B171" s="44"/>
      <c r="C171" s="219" t="s">
        <v>320</v>
      </c>
      <c r="D171" s="219" t="s">
        <v>142</v>
      </c>
      <c r="E171" s="220" t="s">
        <v>321</v>
      </c>
      <c r="F171" s="221" t="s">
        <v>322</v>
      </c>
      <c r="G171" s="222" t="s">
        <v>145</v>
      </c>
      <c r="H171" s="223">
        <v>2976</v>
      </c>
      <c r="I171" s="224"/>
      <c r="J171" s="225">
        <f>ROUND(I171*H171,2)</f>
        <v>0</v>
      </c>
      <c r="K171" s="221" t="s">
        <v>146</v>
      </c>
      <c r="L171" s="70"/>
      <c r="M171" s="226" t="s">
        <v>21</v>
      </c>
      <c r="N171" s="227" t="s">
        <v>42</v>
      </c>
      <c r="O171" s="45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AR171" s="22" t="s">
        <v>147</v>
      </c>
      <c r="AT171" s="22" t="s">
        <v>142</v>
      </c>
      <c r="AU171" s="22" t="s">
        <v>81</v>
      </c>
      <c r="AY171" s="22" t="s">
        <v>140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22" t="s">
        <v>79</v>
      </c>
      <c r="BK171" s="230">
        <f>ROUND(I171*H171,2)</f>
        <v>0</v>
      </c>
      <c r="BL171" s="22" t="s">
        <v>147</v>
      </c>
      <c r="BM171" s="22" t="s">
        <v>323</v>
      </c>
    </row>
    <row r="172" spans="2:51" s="11" customFormat="1" ht="13.5">
      <c r="B172" s="231"/>
      <c r="C172" s="232"/>
      <c r="D172" s="233" t="s">
        <v>149</v>
      </c>
      <c r="E172" s="234" t="s">
        <v>21</v>
      </c>
      <c r="F172" s="235" t="s">
        <v>324</v>
      </c>
      <c r="G172" s="232"/>
      <c r="H172" s="236">
        <v>2976</v>
      </c>
      <c r="I172" s="237"/>
      <c r="J172" s="232"/>
      <c r="K172" s="232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149</v>
      </c>
      <c r="AU172" s="242" t="s">
        <v>81</v>
      </c>
      <c r="AV172" s="11" t="s">
        <v>81</v>
      </c>
      <c r="AW172" s="11" t="s">
        <v>35</v>
      </c>
      <c r="AX172" s="11" t="s">
        <v>79</v>
      </c>
      <c r="AY172" s="242" t="s">
        <v>140</v>
      </c>
    </row>
    <row r="173" spans="2:65" s="1" customFormat="1" ht="25.5" customHeight="1">
      <c r="B173" s="44"/>
      <c r="C173" s="219" t="s">
        <v>325</v>
      </c>
      <c r="D173" s="219" t="s">
        <v>142</v>
      </c>
      <c r="E173" s="220" t="s">
        <v>326</v>
      </c>
      <c r="F173" s="221" t="s">
        <v>327</v>
      </c>
      <c r="G173" s="222" t="s">
        <v>145</v>
      </c>
      <c r="H173" s="223">
        <v>29760</v>
      </c>
      <c r="I173" s="224"/>
      <c r="J173" s="225">
        <f>ROUND(I173*H173,2)</f>
        <v>0</v>
      </c>
      <c r="K173" s="221" t="s">
        <v>146</v>
      </c>
      <c r="L173" s="70"/>
      <c r="M173" s="226" t="s">
        <v>21</v>
      </c>
      <c r="N173" s="227" t="s">
        <v>42</v>
      </c>
      <c r="O173" s="45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AR173" s="22" t="s">
        <v>147</v>
      </c>
      <c r="AT173" s="22" t="s">
        <v>142</v>
      </c>
      <c r="AU173" s="22" t="s">
        <v>81</v>
      </c>
      <c r="AY173" s="22" t="s">
        <v>140</v>
      </c>
      <c r="BE173" s="230">
        <f>IF(N173="základní",J173,0)</f>
        <v>0</v>
      </c>
      <c r="BF173" s="230">
        <f>IF(N173="snížená",J173,0)</f>
        <v>0</v>
      </c>
      <c r="BG173" s="230">
        <f>IF(N173="zákl. přenesená",J173,0)</f>
        <v>0</v>
      </c>
      <c r="BH173" s="230">
        <f>IF(N173="sníž. přenesená",J173,0)</f>
        <v>0</v>
      </c>
      <c r="BI173" s="230">
        <f>IF(N173="nulová",J173,0)</f>
        <v>0</v>
      </c>
      <c r="BJ173" s="22" t="s">
        <v>79</v>
      </c>
      <c r="BK173" s="230">
        <f>ROUND(I173*H173,2)</f>
        <v>0</v>
      </c>
      <c r="BL173" s="22" t="s">
        <v>147</v>
      </c>
      <c r="BM173" s="22" t="s">
        <v>328</v>
      </c>
    </row>
    <row r="174" spans="2:65" s="1" customFormat="1" ht="25.5" customHeight="1">
      <c r="B174" s="44"/>
      <c r="C174" s="219" t="s">
        <v>329</v>
      </c>
      <c r="D174" s="219" t="s">
        <v>142</v>
      </c>
      <c r="E174" s="220" t="s">
        <v>330</v>
      </c>
      <c r="F174" s="221" t="s">
        <v>331</v>
      </c>
      <c r="G174" s="222" t="s">
        <v>145</v>
      </c>
      <c r="H174" s="223">
        <v>2976</v>
      </c>
      <c r="I174" s="224"/>
      <c r="J174" s="225">
        <f>ROUND(I174*H174,2)</f>
        <v>0</v>
      </c>
      <c r="K174" s="221" t="s">
        <v>146</v>
      </c>
      <c r="L174" s="70"/>
      <c r="M174" s="226" t="s">
        <v>21</v>
      </c>
      <c r="N174" s="227" t="s">
        <v>42</v>
      </c>
      <c r="O174" s="45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AR174" s="22" t="s">
        <v>147</v>
      </c>
      <c r="AT174" s="22" t="s">
        <v>142</v>
      </c>
      <c r="AU174" s="22" t="s">
        <v>81</v>
      </c>
      <c r="AY174" s="22" t="s">
        <v>140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22" t="s">
        <v>79</v>
      </c>
      <c r="BK174" s="230">
        <f>ROUND(I174*H174,2)</f>
        <v>0</v>
      </c>
      <c r="BL174" s="22" t="s">
        <v>147</v>
      </c>
      <c r="BM174" s="22" t="s">
        <v>332</v>
      </c>
    </row>
    <row r="175" spans="2:65" s="1" customFormat="1" ht="16.5" customHeight="1">
      <c r="B175" s="44"/>
      <c r="C175" s="219" t="s">
        <v>333</v>
      </c>
      <c r="D175" s="219" t="s">
        <v>142</v>
      </c>
      <c r="E175" s="220" t="s">
        <v>334</v>
      </c>
      <c r="F175" s="221" t="s">
        <v>335</v>
      </c>
      <c r="G175" s="222" t="s">
        <v>187</v>
      </c>
      <c r="H175" s="223">
        <v>1049.566</v>
      </c>
      <c r="I175" s="224"/>
      <c r="J175" s="225">
        <f>ROUND(I175*H175,2)</f>
        <v>0</v>
      </c>
      <c r="K175" s="221" t="s">
        <v>146</v>
      </c>
      <c r="L175" s="70"/>
      <c r="M175" s="226" t="s">
        <v>21</v>
      </c>
      <c r="N175" s="227" t="s">
        <v>42</v>
      </c>
      <c r="O175" s="45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AR175" s="22" t="s">
        <v>147</v>
      </c>
      <c r="AT175" s="22" t="s">
        <v>142</v>
      </c>
      <c r="AU175" s="22" t="s">
        <v>81</v>
      </c>
      <c r="AY175" s="22" t="s">
        <v>140</v>
      </c>
      <c r="BE175" s="230">
        <f>IF(N175="základní",J175,0)</f>
        <v>0</v>
      </c>
      <c r="BF175" s="230">
        <f>IF(N175="snížená",J175,0)</f>
        <v>0</v>
      </c>
      <c r="BG175" s="230">
        <f>IF(N175="zákl. přenesená",J175,0)</f>
        <v>0</v>
      </c>
      <c r="BH175" s="230">
        <f>IF(N175="sníž. přenesená",J175,0)</f>
        <v>0</v>
      </c>
      <c r="BI175" s="230">
        <f>IF(N175="nulová",J175,0)</f>
        <v>0</v>
      </c>
      <c r="BJ175" s="22" t="s">
        <v>79</v>
      </c>
      <c r="BK175" s="230">
        <f>ROUND(I175*H175,2)</f>
        <v>0</v>
      </c>
      <c r="BL175" s="22" t="s">
        <v>147</v>
      </c>
      <c r="BM175" s="22" t="s">
        <v>336</v>
      </c>
    </row>
    <row r="176" spans="2:65" s="1" customFormat="1" ht="16.5" customHeight="1">
      <c r="B176" s="44"/>
      <c r="C176" s="219" t="s">
        <v>337</v>
      </c>
      <c r="D176" s="219" t="s">
        <v>142</v>
      </c>
      <c r="E176" s="220" t="s">
        <v>338</v>
      </c>
      <c r="F176" s="221" t="s">
        <v>339</v>
      </c>
      <c r="G176" s="222" t="s">
        <v>187</v>
      </c>
      <c r="H176" s="223">
        <v>94460.94</v>
      </c>
      <c r="I176" s="224"/>
      <c r="J176" s="225">
        <f>ROUND(I176*H176,2)</f>
        <v>0</v>
      </c>
      <c r="K176" s="221" t="s">
        <v>146</v>
      </c>
      <c r="L176" s="70"/>
      <c r="M176" s="226" t="s">
        <v>21</v>
      </c>
      <c r="N176" s="227" t="s">
        <v>42</v>
      </c>
      <c r="O176" s="45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AR176" s="22" t="s">
        <v>147</v>
      </c>
      <c r="AT176" s="22" t="s">
        <v>142</v>
      </c>
      <c r="AU176" s="22" t="s">
        <v>81</v>
      </c>
      <c r="AY176" s="22" t="s">
        <v>140</v>
      </c>
      <c r="BE176" s="230">
        <f>IF(N176="základní",J176,0)</f>
        <v>0</v>
      </c>
      <c r="BF176" s="230">
        <f>IF(N176="snížená",J176,0)</f>
        <v>0</v>
      </c>
      <c r="BG176" s="230">
        <f>IF(N176="zákl. přenesená",J176,0)</f>
        <v>0</v>
      </c>
      <c r="BH176" s="230">
        <f>IF(N176="sníž. přenesená",J176,0)</f>
        <v>0</v>
      </c>
      <c r="BI176" s="230">
        <f>IF(N176="nulová",J176,0)</f>
        <v>0</v>
      </c>
      <c r="BJ176" s="22" t="s">
        <v>79</v>
      </c>
      <c r="BK176" s="230">
        <f>ROUND(I176*H176,2)</f>
        <v>0</v>
      </c>
      <c r="BL176" s="22" t="s">
        <v>147</v>
      </c>
      <c r="BM176" s="22" t="s">
        <v>340</v>
      </c>
    </row>
    <row r="177" spans="2:51" s="11" customFormat="1" ht="13.5">
      <c r="B177" s="231"/>
      <c r="C177" s="232"/>
      <c r="D177" s="233" t="s">
        <v>149</v>
      </c>
      <c r="E177" s="234" t="s">
        <v>21</v>
      </c>
      <c r="F177" s="235" t="s">
        <v>315</v>
      </c>
      <c r="G177" s="232"/>
      <c r="H177" s="236">
        <v>94460.94</v>
      </c>
      <c r="I177" s="237"/>
      <c r="J177" s="232"/>
      <c r="K177" s="232"/>
      <c r="L177" s="238"/>
      <c r="M177" s="239"/>
      <c r="N177" s="240"/>
      <c r="O177" s="240"/>
      <c r="P177" s="240"/>
      <c r="Q177" s="240"/>
      <c r="R177" s="240"/>
      <c r="S177" s="240"/>
      <c r="T177" s="241"/>
      <c r="AT177" s="242" t="s">
        <v>149</v>
      </c>
      <c r="AU177" s="242" t="s">
        <v>81</v>
      </c>
      <c r="AV177" s="11" t="s">
        <v>81</v>
      </c>
      <c r="AW177" s="11" t="s">
        <v>35</v>
      </c>
      <c r="AX177" s="11" t="s">
        <v>79</v>
      </c>
      <c r="AY177" s="242" t="s">
        <v>140</v>
      </c>
    </row>
    <row r="178" spans="2:65" s="1" customFormat="1" ht="16.5" customHeight="1">
      <c r="B178" s="44"/>
      <c r="C178" s="219" t="s">
        <v>341</v>
      </c>
      <c r="D178" s="219" t="s">
        <v>142</v>
      </c>
      <c r="E178" s="220" t="s">
        <v>342</v>
      </c>
      <c r="F178" s="221" t="s">
        <v>343</v>
      </c>
      <c r="G178" s="222" t="s">
        <v>187</v>
      </c>
      <c r="H178" s="223">
        <v>1049.566</v>
      </c>
      <c r="I178" s="224"/>
      <c r="J178" s="225">
        <f>ROUND(I178*H178,2)</f>
        <v>0</v>
      </c>
      <c r="K178" s="221" t="s">
        <v>146</v>
      </c>
      <c r="L178" s="70"/>
      <c r="M178" s="226" t="s">
        <v>21</v>
      </c>
      <c r="N178" s="227" t="s">
        <v>42</v>
      </c>
      <c r="O178" s="45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AR178" s="22" t="s">
        <v>147</v>
      </c>
      <c r="AT178" s="22" t="s">
        <v>142</v>
      </c>
      <c r="AU178" s="22" t="s">
        <v>81</v>
      </c>
      <c r="AY178" s="22" t="s">
        <v>140</v>
      </c>
      <c r="BE178" s="230">
        <f>IF(N178="základní",J178,0)</f>
        <v>0</v>
      </c>
      <c r="BF178" s="230">
        <f>IF(N178="snížená",J178,0)</f>
        <v>0</v>
      </c>
      <c r="BG178" s="230">
        <f>IF(N178="zákl. přenesená",J178,0)</f>
        <v>0</v>
      </c>
      <c r="BH178" s="230">
        <f>IF(N178="sníž. přenesená",J178,0)</f>
        <v>0</v>
      </c>
      <c r="BI178" s="230">
        <f>IF(N178="nulová",J178,0)</f>
        <v>0</v>
      </c>
      <c r="BJ178" s="22" t="s">
        <v>79</v>
      </c>
      <c r="BK178" s="230">
        <f>ROUND(I178*H178,2)</f>
        <v>0</v>
      </c>
      <c r="BL178" s="22" t="s">
        <v>147</v>
      </c>
      <c r="BM178" s="22" t="s">
        <v>344</v>
      </c>
    </row>
    <row r="179" spans="2:65" s="1" customFormat="1" ht="25.5" customHeight="1">
      <c r="B179" s="44"/>
      <c r="C179" s="219" t="s">
        <v>345</v>
      </c>
      <c r="D179" s="219" t="s">
        <v>142</v>
      </c>
      <c r="E179" s="220" t="s">
        <v>346</v>
      </c>
      <c r="F179" s="221" t="s">
        <v>347</v>
      </c>
      <c r="G179" s="222" t="s">
        <v>187</v>
      </c>
      <c r="H179" s="223">
        <v>396.74</v>
      </c>
      <c r="I179" s="224"/>
      <c r="J179" s="225">
        <f>ROUND(I179*H179,2)</f>
        <v>0</v>
      </c>
      <c r="K179" s="221" t="s">
        <v>146</v>
      </c>
      <c r="L179" s="70"/>
      <c r="M179" s="226" t="s">
        <v>21</v>
      </c>
      <c r="N179" s="227" t="s">
        <v>42</v>
      </c>
      <c r="O179" s="45"/>
      <c r="P179" s="228">
        <f>O179*H179</f>
        <v>0</v>
      </c>
      <c r="Q179" s="228">
        <v>0.00013</v>
      </c>
      <c r="R179" s="228">
        <f>Q179*H179</f>
        <v>0.051576199999999996</v>
      </c>
      <c r="S179" s="228">
        <v>0</v>
      </c>
      <c r="T179" s="229">
        <f>S179*H179</f>
        <v>0</v>
      </c>
      <c r="AR179" s="22" t="s">
        <v>147</v>
      </c>
      <c r="AT179" s="22" t="s">
        <v>142</v>
      </c>
      <c r="AU179" s="22" t="s">
        <v>81</v>
      </c>
      <c r="AY179" s="22" t="s">
        <v>140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22" t="s">
        <v>79</v>
      </c>
      <c r="BK179" s="230">
        <f>ROUND(I179*H179,2)</f>
        <v>0</v>
      </c>
      <c r="BL179" s="22" t="s">
        <v>147</v>
      </c>
      <c r="BM179" s="22" t="s">
        <v>348</v>
      </c>
    </row>
    <row r="180" spans="2:51" s="11" customFormat="1" ht="13.5">
      <c r="B180" s="231"/>
      <c r="C180" s="232"/>
      <c r="D180" s="233" t="s">
        <v>149</v>
      </c>
      <c r="E180" s="234" t="s">
        <v>21</v>
      </c>
      <c r="F180" s="235" t="s">
        <v>349</v>
      </c>
      <c r="G180" s="232"/>
      <c r="H180" s="236">
        <v>396.74</v>
      </c>
      <c r="I180" s="237"/>
      <c r="J180" s="232"/>
      <c r="K180" s="232"/>
      <c r="L180" s="238"/>
      <c r="M180" s="239"/>
      <c r="N180" s="240"/>
      <c r="O180" s="240"/>
      <c r="P180" s="240"/>
      <c r="Q180" s="240"/>
      <c r="R180" s="240"/>
      <c r="S180" s="240"/>
      <c r="T180" s="241"/>
      <c r="AT180" s="242" t="s">
        <v>149</v>
      </c>
      <c r="AU180" s="242" t="s">
        <v>81</v>
      </c>
      <c r="AV180" s="11" t="s">
        <v>81</v>
      </c>
      <c r="AW180" s="11" t="s">
        <v>35</v>
      </c>
      <c r="AX180" s="11" t="s">
        <v>79</v>
      </c>
      <c r="AY180" s="242" t="s">
        <v>140</v>
      </c>
    </row>
    <row r="181" spans="2:65" s="1" customFormat="1" ht="25.5" customHeight="1">
      <c r="B181" s="44"/>
      <c r="C181" s="219" t="s">
        <v>350</v>
      </c>
      <c r="D181" s="219" t="s">
        <v>142</v>
      </c>
      <c r="E181" s="220" t="s">
        <v>351</v>
      </c>
      <c r="F181" s="221" t="s">
        <v>352</v>
      </c>
      <c r="G181" s="222" t="s">
        <v>187</v>
      </c>
      <c r="H181" s="223">
        <v>65.35</v>
      </c>
      <c r="I181" s="224"/>
      <c r="J181" s="225">
        <f>ROUND(I181*H181,2)</f>
        <v>0</v>
      </c>
      <c r="K181" s="221" t="s">
        <v>146</v>
      </c>
      <c r="L181" s="70"/>
      <c r="M181" s="226" t="s">
        <v>21</v>
      </c>
      <c r="N181" s="227" t="s">
        <v>42</v>
      </c>
      <c r="O181" s="45"/>
      <c r="P181" s="228">
        <f>O181*H181</f>
        <v>0</v>
      </c>
      <c r="Q181" s="228">
        <v>0</v>
      </c>
      <c r="R181" s="228">
        <f>Q181*H181</f>
        <v>0</v>
      </c>
      <c r="S181" s="228">
        <v>0.19</v>
      </c>
      <c r="T181" s="229">
        <f>S181*H181</f>
        <v>12.4165</v>
      </c>
      <c r="AR181" s="22" t="s">
        <v>147</v>
      </c>
      <c r="AT181" s="22" t="s">
        <v>142</v>
      </c>
      <c r="AU181" s="22" t="s">
        <v>81</v>
      </c>
      <c r="AY181" s="22" t="s">
        <v>140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22" t="s">
        <v>79</v>
      </c>
      <c r="BK181" s="230">
        <f>ROUND(I181*H181,2)</f>
        <v>0</v>
      </c>
      <c r="BL181" s="22" t="s">
        <v>147</v>
      </c>
      <c r="BM181" s="22" t="s">
        <v>353</v>
      </c>
    </row>
    <row r="182" spans="2:51" s="11" customFormat="1" ht="13.5">
      <c r="B182" s="231"/>
      <c r="C182" s="232"/>
      <c r="D182" s="233" t="s">
        <v>149</v>
      </c>
      <c r="E182" s="234" t="s">
        <v>21</v>
      </c>
      <c r="F182" s="235" t="s">
        <v>354</v>
      </c>
      <c r="G182" s="232"/>
      <c r="H182" s="236">
        <v>65.35</v>
      </c>
      <c r="I182" s="237"/>
      <c r="J182" s="232"/>
      <c r="K182" s="232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149</v>
      </c>
      <c r="AU182" s="242" t="s">
        <v>81</v>
      </c>
      <c r="AV182" s="11" t="s">
        <v>81</v>
      </c>
      <c r="AW182" s="11" t="s">
        <v>35</v>
      </c>
      <c r="AX182" s="11" t="s">
        <v>79</v>
      </c>
      <c r="AY182" s="242" t="s">
        <v>140</v>
      </c>
    </row>
    <row r="183" spans="2:65" s="1" customFormat="1" ht="16.5" customHeight="1">
      <c r="B183" s="44"/>
      <c r="C183" s="219" t="s">
        <v>355</v>
      </c>
      <c r="D183" s="219" t="s">
        <v>142</v>
      </c>
      <c r="E183" s="220" t="s">
        <v>356</v>
      </c>
      <c r="F183" s="221" t="s">
        <v>357</v>
      </c>
      <c r="G183" s="222" t="s">
        <v>187</v>
      </c>
      <c r="H183" s="223">
        <v>158</v>
      </c>
      <c r="I183" s="224"/>
      <c r="J183" s="225">
        <f>ROUND(I183*H183,2)</f>
        <v>0</v>
      </c>
      <c r="K183" s="221" t="s">
        <v>146</v>
      </c>
      <c r="L183" s="70"/>
      <c r="M183" s="226" t="s">
        <v>21</v>
      </c>
      <c r="N183" s="227" t="s">
        <v>42</v>
      </c>
      <c r="O183" s="45"/>
      <c r="P183" s="228">
        <f>O183*H183</f>
        <v>0</v>
      </c>
      <c r="Q183" s="228">
        <v>0</v>
      </c>
      <c r="R183" s="228">
        <f>Q183*H183</f>
        <v>0</v>
      </c>
      <c r="S183" s="228">
        <v>0.055</v>
      </c>
      <c r="T183" s="229">
        <f>S183*H183</f>
        <v>8.69</v>
      </c>
      <c r="AR183" s="22" t="s">
        <v>147</v>
      </c>
      <c r="AT183" s="22" t="s">
        <v>142</v>
      </c>
      <c r="AU183" s="22" t="s">
        <v>81</v>
      </c>
      <c r="AY183" s="22" t="s">
        <v>140</v>
      </c>
      <c r="BE183" s="230">
        <f>IF(N183="základní",J183,0)</f>
        <v>0</v>
      </c>
      <c r="BF183" s="230">
        <f>IF(N183="snížená",J183,0)</f>
        <v>0</v>
      </c>
      <c r="BG183" s="230">
        <f>IF(N183="zákl. přenesená",J183,0)</f>
        <v>0</v>
      </c>
      <c r="BH183" s="230">
        <f>IF(N183="sníž. přenesená",J183,0)</f>
        <v>0</v>
      </c>
      <c r="BI183" s="230">
        <f>IF(N183="nulová",J183,0)</f>
        <v>0</v>
      </c>
      <c r="BJ183" s="22" t="s">
        <v>79</v>
      </c>
      <c r="BK183" s="230">
        <f>ROUND(I183*H183,2)</f>
        <v>0</v>
      </c>
      <c r="BL183" s="22" t="s">
        <v>147</v>
      </c>
      <c r="BM183" s="22" t="s">
        <v>358</v>
      </c>
    </row>
    <row r="184" spans="2:51" s="11" customFormat="1" ht="13.5">
      <c r="B184" s="231"/>
      <c r="C184" s="232"/>
      <c r="D184" s="233" t="s">
        <v>149</v>
      </c>
      <c r="E184" s="234" t="s">
        <v>21</v>
      </c>
      <c r="F184" s="235" t="s">
        <v>359</v>
      </c>
      <c r="G184" s="232"/>
      <c r="H184" s="236">
        <v>27.92</v>
      </c>
      <c r="I184" s="237"/>
      <c r="J184" s="232"/>
      <c r="K184" s="232"/>
      <c r="L184" s="238"/>
      <c r="M184" s="239"/>
      <c r="N184" s="240"/>
      <c r="O184" s="240"/>
      <c r="P184" s="240"/>
      <c r="Q184" s="240"/>
      <c r="R184" s="240"/>
      <c r="S184" s="240"/>
      <c r="T184" s="241"/>
      <c r="AT184" s="242" t="s">
        <v>149</v>
      </c>
      <c r="AU184" s="242" t="s">
        <v>81</v>
      </c>
      <c r="AV184" s="11" t="s">
        <v>81</v>
      </c>
      <c r="AW184" s="11" t="s">
        <v>35</v>
      </c>
      <c r="AX184" s="11" t="s">
        <v>71</v>
      </c>
      <c r="AY184" s="242" t="s">
        <v>140</v>
      </c>
    </row>
    <row r="185" spans="2:51" s="11" customFormat="1" ht="13.5">
      <c r="B185" s="231"/>
      <c r="C185" s="232"/>
      <c r="D185" s="233" t="s">
        <v>149</v>
      </c>
      <c r="E185" s="234" t="s">
        <v>21</v>
      </c>
      <c r="F185" s="235" t="s">
        <v>360</v>
      </c>
      <c r="G185" s="232"/>
      <c r="H185" s="236">
        <v>32.04</v>
      </c>
      <c r="I185" s="237"/>
      <c r="J185" s="232"/>
      <c r="K185" s="232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149</v>
      </c>
      <c r="AU185" s="242" t="s">
        <v>81</v>
      </c>
      <c r="AV185" s="11" t="s">
        <v>81</v>
      </c>
      <c r="AW185" s="11" t="s">
        <v>35</v>
      </c>
      <c r="AX185" s="11" t="s">
        <v>71</v>
      </c>
      <c r="AY185" s="242" t="s">
        <v>140</v>
      </c>
    </row>
    <row r="186" spans="2:51" s="11" customFormat="1" ht="13.5">
      <c r="B186" s="231"/>
      <c r="C186" s="232"/>
      <c r="D186" s="233" t="s">
        <v>149</v>
      </c>
      <c r="E186" s="234" t="s">
        <v>21</v>
      </c>
      <c r="F186" s="235" t="s">
        <v>361</v>
      </c>
      <c r="G186" s="232"/>
      <c r="H186" s="236">
        <v>23.04</v>
      </c>
      <c r="I186" s="237"/>
      <c r="J186" s="232"/>
      <c r="K186" s="232"/>
      <c r="L186" s="238"/>
      <c r="M186" s="239"/>
      <c r="N186" s="240"/>
      <c r="O186" s="240"/>
      <c r="P186" s="240"/>
      <c r="Q186" s="240"/>
      <c r="R186" s="240"/>
      <c r="S186" s="240"/>
      <c r="T186" s="241"/>
      <c r="AT186" s="242" t="s">
        <v>149</v>
      </c>
      <c r="AU186" s="242" t="s">
        <v>81</v>
      </c>
      <c r="AV186" s="11" t="s">
        <v>81</v>
      </c>
      <c r="AW186" s="11" t="s">
        <v>35</v>
      </c>
      <c r="AX186" s="11" t="s">
        <v>71</v>
      </c>
      <c r="AY186" s="242" t="s">
        <v>140</v>
      </c>
    </row>
    <row r="187" spans="2:51" s="11" customFormat="1" ht="13.5">
      <c r="B187" s="231"/>
      <c r="C187" s="232"/>
      <c r="D187" s="233" t="s">
        <v>149</v>
      </c>
      <c r="E187" s="234" t="s">
        <v>21</v>
      </c>
      <c r="F187" s="235" t="s">
        <v>362</v>
      </c>
      <c r="G187" s="232"/>
      <c r="H187" s="236">
        <v>75</v>
      </c>
      <c r="I187" s="237"/>
      <c r="J187" s="232"/>
      <c r="K187" s="232"/>
      <c r="L187" s="238"/>
      <c r="M187" s="239"/>
      <c r="N187" s="240"/>
      <c r="O187" s="240"/>
      <c r="P187" s="240"/>
      <c r="Q187" s="240"/>
      <c r="R187" s="240"/>
      <c r="S187" s="240"/>
      <c r="T187" s="241"/>
      <c r="AT187" s="242" t="s">
        <v>149</v>
      </c>
      <c r="AU187" s="242" t="s">
        <v>81</v>
      </c>
      <c r="AV187" s="11" t="s">
        <v>81</v>
      </c>
      <c r="AW187" s="11" t="s">
        <v>35</v>
      </c>
      <c r="AX187" s="11" t="s">
        <v>71</v>
      </c>
      <c r="AY187" s="242" t="s">
        <v>140</v>
      </c>
    </row>
    <row r="188" spans="2:51" s="12" customFormat="1" ht="13.5">
      <c r="B188" s="253"/>
      <c r="C188" s="254"/>
      <c r="D188" s="233" t="s">
        <v>149</v>
      </c>
      <c r="E188" s="255" t="s">
        <v>21</v>
      </c>
      <c r="F188" s="256" t="s">
        <v>227</v>
      </c>
      <c r="G188" s="254"/>
      <c r="H188" s="257">
        <v>158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AT188" s="263" t="s">
        <v>149</v>
      </c>
      <c r="AU188" s="263" t="s">
        <v>81</v>
      </c>
      <c r="AV188" s="12" t="s">
        <v>147</v>
      </c>
      <c r="AW188" s="12" t="s">
        <v>35</v>
      </c>
      <c r="AX188" s="12" t="s">
        <v>79</v>
      </c>
      <c r="AY188" s="263" t="s">
        <v>140</v>
      </c>
    </row>
    <row r="189" spans="2:65" s="1" customFormat="1" ht="16.5" customHeight="1">
      <c r="B189" s="44"/>
      <c r="C189" s="219" t="s">
        <v>363</v>
      </c>
      <c r="D189" s="219" t="s">
        <v>142</v>
      </c>
      <c r="E189" s="220" t="s">
        <v>356</v>
      </c>
      <c r="F189" s="221" t="s">
        <v>357</v>
      </c>
      <c r="G189" s="222" t="s">
        <v>187</v>
      </c>
      <c r="H189" s="223">
        <v>0.63</v>
      </c>
      <c r="I189" s="224"/>
      <c r="J189" s="225">
        <f>ROUND(I189*H189,2)</f>
        <v>0</v>
      </c>
      <c r="K189" s="221" t="s">
        <v>146</v>
      </c>
      <c r="L189" s="70"/>
      <c r="M189" s="226" t="s">
        <v>21</v>
      </c>
      <c r="N189" s="227" t="s">
        <v>42</v>
      </c>
      <c r="O189" s="45"/>
      <c r="P189" s="228">
        <f>O189*H189</f>
        <v>0</v>
      </c>
      <c r="Q189" s="228">
        <v>0</v>
      </c>
      <c r="R189" s="228">
        <f>Q189*H189</f>
        <v>0</v>
      </c>
      <c r="S189" s="228">
        <v>0.055</v>
      </c>
      <c r="T189" s="229">
        <f>S189*H189</f>
        <v>0.03465</v>
      </c>
      <c r="AR189" s="22" t="s">
        <v>147</v>
      </c>
      <c r="AT189" s="22" t="s">
        <v>142</v>
      </c>
      <c r="AU189" s="22" t="s">
        <v>81</v>
      </c>
      <c r="AY189" s="22" t="s">
        <v>140</v>
      </c>
      <c r="BE189" s="230">
        <f>IF(N189="základní",J189,0)</f>
        <v>0</v>
      </c>
      <c r="BF189" s="230">
        <f>IF(N189="snížená",J189,0)</f>
        <v>0</v>
      </c>
      <c r="BG189" s="230">
        <f>IF(N189="zákl. přenesená",J189,0)</f>
        <v>0</v>
      </c>
      <c r="BH189" s="230">
        <f>IF(N189="sníž. přenesená",J189,0)</f>
        <v>0</v>
      </c>
      <c r="BI189" s="230">
        <f>IF(N189="nulová",J189,0)</f>
        <v>0</v>
      </c>
      <c r="BJ189" s="22" t="s">
        <v>79</v>
      </c>
      <c r="BK189" s="230">
        <f>ROUND(I189*H189,2)</f>
        <v>0</v>
      </c>
      <c r="BL189" s="22" t="s">
        <v>147</v>
      </c>
      <c r="BM189" s="22" t="s">
        <v>364</v>
      </c>
    </row>
    <row r="190" spans="2:51" s="11" customFormat="1" ht="13.5">
      <c r="B190" s="231"/>
      <c r="C190" s="232"/>
      <c r="D190" s="233" t="s">
        <v>149</v>
      </c>
      <c r="E190" s="234" t="s">
        <v>21</v>
      </c>
      <c r="F190" s="235" t="s">
        <v>365</v>
      </c>
      <c r="G190" s="232"/>
      <c r="H190" s="236">
        <v>0.63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149</v>
      </c>
      <c r="AU190" s="242" t="s">
        <v>81</v>
      </c>
      <c r="AV190" s="11" t="s">
        <v>81</v>
      </c>
      <c r="AW190" s="11" t="s">
        <v>35</v>
      </c>
      <c r="AX190" s="11" t="s">
        <v>79</v>
      </c>
      <c r="AY190" s="242" t="s">
        <v>140</v>
      </c>
    </row>
    <row r="191" spans="2:65" s="1" customFormat="1" ht="16.5" customHeight="1">
      <c r="B191" s="44"/>
      <c r="C191" s="219" t="s">
        <v>366</v>
      </c>
      <c r="D191" s="219" t="s">
        <v>142</v>
      </c>
      <c r="E191" s="220" t="s">
        <v>367</v>
      </c>
      <c r="F191" s="221" t="s">
        <v>368</v>
      </c>
      <c r="G191" s="222" t="s">
        <v>187</v>
      </c>
      <c r="H191" s="223">
        <v>2.16</v>
      </c>
      <c r="I191" s="224"/>
      <c r="J191" s="225">
        <f>ROUND(I191*H191,2)</f>
        <v>0</v>
      </c>
      <c r="K191" s="221" t="s">
        <v>146</v>
      </c>
      <c r="L191" s="70"/>
      <c r="M191" s="226" t="s">
        <v>21</v>
      </c>
      <c r="N191" s="227" t="s">
        <v>42</v>
      </c>
      <c r="O191" s="45"/>
      <c r="P191" s="228">
        <f>O191*H191</f>
        <v>0</v>
      </c>
      <c r="Q191" s="228">
        <v>0</v>
      </c>
      <c r="R191" s="228">
        <f>Q191*H191</f>
        <v>0</v>
      </c>
      <c r="S191" s="228">
        <v>0.048</v>
      </c>
      <c r="T191" s="229">
        <f>S191*H191</f>
        <v>0.10368000000000001</v>
      </c>
      <c r="AR191" s="22" t="s">
        <v>147</v>
      </c>
      <c r="AT191" s="22" t="s">
        <v>142</v>
      </c>
      <c r="AU191" s="22" t="s">
        <v>81</v>
      </c>
      <c r="AY191" s="22" t="s">
        <v>140</v>
      </c>
      <c r="BE191" s="230">
        <f>IF(N191="základní",J191,0)</f>
        <v>0</v>
      </c>
      <c r="BF191" s="230">
        <f>IF(N191="snížená",J191,0)</f>
        <v>0</v>
      </c>
      <c r="BG191" s="230">
        <f>IF(N191="zákl. přenesená",J191,0)</f>
        <v>0</v>
      </c>
      <c r="BH191" s="230">
        <f>IF(N191="sníž. přenesená",J191,0)</f>
        <v>0</v>
      </c>
      <c r="BI191" s="230">
        <f>IF(N191="nulová",J191,0)</f>
        <v>0</v>
      </c>
      <c r="BJ191" s="22" t="s">
        <v>79</v>
      </c>
      <c r="BK191" s="230">
        <f>ROUND(I191*H191,2)</f>
        <v>0</v>
      </c>
      <c r="BL191" s="22" t="s">
        <v>147</v>
      </c>
      <c r="BM191" s="22" t="s">
        <v>369</v>
      </c>
    </row>
    <row r="192" spans="2:51" s="11" customFormat="1" ht="13.5">
      <c r="B192" s="231"/>
      <c r="C192" s="232"/>
      <c r="D192" s="233" t="s">
        <v>149</v>
      </c>
      <c r="E192" s="234" t="s">
        <v>21</v>
      </c>
      <c r="F192" s="235" t="s">
        <v>370</v>
      </c>
      <c r="G192" s="232"/>
      <c r="H192" s="236">
        <v>2.16</v>
      </c>
      <c r="I192" s="237"/>
      <c r="J192" s="232"/>
      <c r="K192" s="232"/>
      <c r="L192" s="238"/>
      <c r="M192" s="239"/>
      <c r="N192" s="240"/>
      <c r="O192" s="240"/>
      <c r="P192" s="240"/>
      <c r="Q192" s="240"/>
      <c r="R192" s="240"/>
      <c r="S192" s="240"/>
      <c r="T192" s="241"/>
      <c r="AT192" s="242" t="s">
        <v>149</v>
      </c>
      <c r="AU192" s="242" t="s">
        <v>81</v>
      </c>
      <c r="AV192" s="11" t="s">
        <v>81</v>
      </c>
      <c r="AW192" s="11" t="s">
        <v>35</v>
      </c>
      <c r="AX192" s="11" t="s">
        <v>79</v>
      </c>
      <c r="AY192" s="242" t="s">
        <v>140</v>
      </c>
    </row>
    <row r="193" spans="2:65" s="1" customFormat="1" ht="16.5" customHeight="1">
      <c r="B193" s="44"/>
      <c r="C193" s="219" t="s">
        <v>371</v>
      </c>
      <c r="D193" s="219" t="s">
        <v>142</v>
      </c>
      <c r="E193" s="220" t="s">
        <v>372</v>
      </c>
      <c r="F193" s="221" t="s">
        <v>373</v>
      </c>
      <c r="G193" s="222" t="s">
        <v>187</v>
      </c>
      <c r="H193" s="223">
        <v>133.83</v>
      </c>
      <c r="I193" s="224"/>
      <c r="J193" s="225">
        <f>ROUND(I193*H193,2)</f>
        <v>0</v>
      </c>
      <c r="K193" s="221" t="s">
        <v>146</v>
      </c>
      <c r="L193" s="70"/>
      <c r="M193" s="226" t="s">
        <v>21</v>
      </c>
      <c r="N193" s="227" t="s">
        <v>42</v>
      </c>
      <c r="O193" s="45"/>
      <c r="P193" s="228">
        <f>O193*H193</f>
        <v>0</v>
      </c>
      <c r="Q193" s="228">
        <v>0</v>
      </c>
      <c r="R193" s="228">
        <f>Q193*H193</f>
        <v>0</v>
      </c>
      <c r="S193" s="228">
        <v>0.034</v>
      </c>
      <c r="T193" s="229">
        <f>S193*H193</f>
        <v>4.55022</v>
      </c>
      <c r="AR193" s="22" t="s">
        <v>147</v>
      </c>
      <c r="AT193" s="22" t="s">
        <v>142</v>
      </c>
      <c r="AU193" s="22" t="s">
        <v>81</v>
      </c>
      <c r="AY193" s="22" t="s">
        <v>140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22" t="s">
        <v>79</v>
      </c>
      <c r="BK193" s="230">
        <f>ROUND(I193*H193,2)</f>
        <v>0</v>
      </c>
      <c r="BL193" s="22" t="s">
        <v>147</v>
      </c>
      <c r="BM193" s="22" t="s">
        <v>374</v>
      </c>
    </row>
    <row r="194" spans="2:51" s="11" customFormat="1" ht="13.5">
      <c r="B194" s="231"/>
      <c r="C194" s="232"/>
      <c r="D194" s="233" t="s">
        <v>149</v>
      </c>
      <c r="E194" s="234" t="s">
        <v>21</v>
      </c>
      <c r="F194" s="235" t="s">
        <v>375</v>
      </c>
      <c r="G194" s="232"/>
      <c r="H194" s="236">
        <v>32.31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149</v>
      </c>
      <c r="AU194" s="242" t="s">
        <v>81</v>
      </c>
      <c r="AV194" s="11" t="s">
        <v>81</v>
      </c>
      <c r="AW194" s="11" t="s">
        <v>35</v>
      </c>
      <c r="AX194" s="11" t="s">
        <v>71</v>
      </c>
      <c r="AY194" s="242" t="s">
        <v>140</v>
      </c>
    </row>
    <row r="195" spans="2:51" s="11" customFormat="1" ht="13.5">
      <c r="B195" s="231"/>
      <c r="C195" s="232"/>
      <c r="D195" s="233" t="s">
        <v>149</v>
      </c>
      <c r="E195" s="234" t="s">
        <v>21</v>
      </c>
      <c r="F195" s="235" t="s">
        <v>376</v>
      </c>
      <c r="G195" s="232"/>
      <c r="H195" s="236">
        <v>101.52</v>
      </c>
      <c r="I195" s="237"/>
      <c r="J195" s="232"/>
      <c r="K195" s="232"/>
      <c r="L195" s="238"/>
      <c r="M195" s="239"/>
      <c r="N195" s="240"/>
      <c r="O195" s="240"/>
      <c r="P195" s="240"/>
      <c r="Q195" s="240"/>
      <c r="R195" s="240"/>
      <c r="S195" s="240"/>
      <c r="T195" s="241"/>
      <c r="AT195" s="242" t="s">
        <v>149</v>
      </c>
      <c r="AU195" s="242" t="s">
        <v>81</v>
      </c>
      <c r="AV195" s="11" t="s">
        <v>81</v>
      </c>
      <c r="AW195" s="11" t="s">
        <v>35</v>
      </c>
      <c r="AX195" s="11" t="s">
        <v>71</v>
      </c>
      <c r="AY195" s="242" t="s">
        <v>140</v>
      </c>
    </row>
    <row r="196" spans="2:51" s="12" customFormat="1" ht="13.5">
      <c r="B196" s="253"/>
      <c r="C196" s="254"/>
      <c r="D196" s="233" t="s">
        <v>149</v>
      </c>
      <c r="E196" s="255" t="s">
        <v>21</v>
      </c>
      <c r="F196" s="256" t="s">
        <v>227</v>
      </c>
      <c r="G196" s="254"/>
      <c r="H196" s="257">
        <v>133.83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AT196" s="263" t="s">
        <v>149</v>
      </c>
      <c r="AU196" s="263" t="s">
        <v>81</v>
      </c>
      <c r="AV196" s="12" t="s">
        <v>147</v>
      </c>
      <c r="AW196" s="12" t="s">
        <v>35</v>
      </c>
      <c r="AX196" s="12" t="s">
        <v>79</v>
      </c>
      <c r="AY196" s="263" t="s">
        <v>140</v>
      </c>
    </row>
    <row r="197" spans="2:65" s="1" customFormat="1" ht="16.5" customHeight="1">
      <c r="B197" s="44"/>
      <c r="C197" s="219" t="s">
        <v>377</v>
      </c>
      <c r="D197" s="219" t="s">
        <v>142</v>
      </c>
      <c r="E197" s="220" t="s">
        <v>378</v>
      </c>
      <c r="F197" s="221" t="s">
        <v>379</v>
      </c>
      <c r="G197" s="222" t="s">
        <v>187</v>
      </c>
      <c r="H197" s="223">
        <v>45.18</v>
      </c>
      <c r="I197" s="224"/>
      <c r="J197" s="225">
        <f>ROUND(I197*H197,2)</f>
        <v>0</v>
      </c>
      <c r="K197" s="221" t="s">
        <v>146</v>
      </c>
      <c r="L197" s="70"/>
      <c r="M197" s="226" t="s">
        <v>21</v>
      </c>
      <c r="N197" s="227" t="s">
        <v>42</v>
      </c>
      <c r="O197" s="45"/>
      <c r="P197" s="228">
        <f>O197*H197</f>
        <v>0</v>
      </c>
      <c r="Q197" s="228">
        <v>0</v>
      </c>
      <c r="R197" s="228">
        <f>Q197*H197</f>
        <v>0</v>
      </c>
      <c r="S197" s="228">
        <v>0.032</v>
      </c>
      <c r="T197" s="229">
        <f>S197*H197</f>
        <v>1.44576</v>
      </c>
      <c r="AR197" s="22" t="s">
        <v>147</v>
      </c>
      <c r="AT197" s="22" t="s">
        <v>142</v>
      </c>
      <c r="AU197" s="22" t="s">
        <v>81</v>
      </c>
      <c r="AY197" s="22" t="s">
        <v>140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22" t="s">
        <v>79</v>
      </c>
      <c r="BK197" s="230">
        <f>ROUND(I197*H197,2)</f>
        <v>0</v>
      </c>
      <c r="BL197" s="22" t="s">
        <v>147</v>
      </c>
      <c r="BM197" s="22" t="s">
        <v>380</v>
      </c>
    </row>
    <row r="198" spans="2:51" s="11" customFormat="1" ht="13.5">
      <c r="B198" s="231"/>
      <c r="C198" s="232"/>
      <c r="D198" s="233" t="s">
        <v>149</v>
      </c>
      <c r="E198" s="234" t="s">
        <v>21</v>
      </c>
      <c r="F198" s="235" t="s">
        <v>381</v>
      </c>
      <c r="G198" s="232"/>
      <c r="H198" s="236">
        <v>45.18</v>
      </c>
      <c r="I198" s="237"/>
      <c r="J198" s="232"/>
      <c r="K198" s="232"/>
      <c r="L198" s="238"/>
      <c r="M198" s="239"/>
      <c r="N198" s="240"/>
      <c r="O198" s="240"/>
      <c r="P198" s="240"/>
      <c r="Q198" s="240"/>
      <c r="R198" s="240"/>
      <c r="S198" s="240"/>
      <c r="T198" s="241"/>
      <c r="AT198" s="242" t="s">
        <v>149</v>
      </c>
      <c r="AU198" s="242" t="s">
        <v>81</v>
      </c>
      <c r="AV198" s="11" t="s">
        <v>81</v>
      </c>
      <c r="AW198" s="11" t="s">
        <v>35</v>
      </c>
      <c r="AX198" s="11" t="s">
        <v>79</v>
      </c>
      <c r="AY198" s="242" t="s">
        <v>140</v>
      </c>
    </row>
    <row r="199" spans="2:65" s="1" customFormat="1" ht="16.5" customHeight="1">
      <c r="B199" s="44"/>
      <c r="C199" s="219" t="s">
        <v>382</v>
      </c>
      <c r="D199" s="219" t="s">
        <v>142</v>
      </c>
      <c r="E199" s="220" t="s">
        <v>383</v>
      </c>
      <c r="F199" s="221" t="s">
        <v>384</v>
      </c>
      <c r="G199" s="222" t="s">
        <v>187</v>
      </c>
      <c r="H199" s="223">
        <v>13.44</v>
      </c>
      <c r="I199" s="224"/>
      <c r="J199" s="225">
        <f>ROUND(I199*H199,2)</f>
        <v>0</v>
      </c>
      <c r="K199" s="221" t="s">
        <v>146</v>
      </c>
      <c r="L199" s="70"/>
      <c r="M199" s="226" t="s">
        <v>21</v>
      </c>
      <c r="N199" s="227" t="s">
        <v>42</v>
      </c>
      <c r="O199" s="45"/>
      <c r="P199" s="228">
        <f>O199*H199</f>
        <v>0</v>
      </c>
      <c r="Q199" s="228">
        <v>0</v>
      </c>
      <c r="R199" s="228">
        <f>Q199*H199</f>
        <v>0</v>
      </c>
      <c r="S199" s="228">
        <v>0.067</v>
      </c>
      <c r="T199" s="229">
        <f>S199*H199</f>
        <v>0.9004800000000001</v>
      </c>
      <c r="AR199" s="22" t="s">
        <v>147</v>
      </c>
      <c r="AT199" s="22" t="s">
        <v>142</v>
      </c>
      <c r="AU199" s="22" t="s">
        <v>81</v>
      </c>
      <c r="AY199" s="22" t="s">
        <v>140</v>
      </c>
      <c r="BE199" s="230">
        <f>IF(N199="základní",J199,0)</f>
        <v>0</v>
      </c>
      <c r="BF199" s="230">
        <f>IF(N199="snížená",J199,0)</f>
        <v>0</v>
      </c>
      <c r="BG199" s="230">
        <f>IF(N199="zákl. přenesená",J199,0)</f>
        <v>0</v>
      </c>
      <c r="BH199" s="230">
        <f>IF(N199="sníž. přenesená",J199,0)</f>
        <v>0</v>
      </c>
      <c r="BI199" s="230">
        <f>IF(N199="nulová",J199,0)</f>
        <v>0</v>
      </c>
      <c r="BJ199" s="22" t="s">
        <v>79</v>
      </c>
      <c r="BK199" s="230">
        <f>ROUND(I199*H199,2)</f>
        <v>0</v>
      </c>
      <c r="BL199" s="22" t="s">
        <v>147</v>
      </c>
      <c r="BM199" s="22" t="s">
        <v>385</v>
      </c>
    </row>
    <row r="200" spans="2:51" s="11" customFormat="1" ht="13.5">
      <c r="B200" s="231"/>
      <c r="C200" s="232"/>
      <c r="D200" s="233" t="s">
        <v>149</v>
      </c>
      <c r="E200" s="234" t="s">
        <v>21</v>
      </c>
      <c r="F200" s="235" t="s">
        <v>386</v>
      </c>
      <c r="G200" s="232"/>
      <c r="H200" s="236">
        <v>13.44</v>
      </c>
      <c r="I200" s="237"/>
      <c r="J200" s="232"/>
      <c r="K200" s="232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149</v>
      </c>
      <c r="AU200" s="242" t="s">
        <v>81</v>
      </c>
      <c r="AV200" s="11" t="s">
        <v>81</v>
      </c>
      <c r="AW200" s="11" t="s">
        <v>35</v>
      </c>
      <c r="AX200" s="11" t="s">
        <v>79</v>
      </c>
      <c r="AY200" s="242" t="s">
        <v>140</v>
      </c>
    </row>
    <row r="201" spans="2:65" s="1" customFormat="1" ht="16.5" customHeight="1">
      <c r="B201" s="44"/>
      <c r="C201" s="219" t="s">
        <v>387</v>
      </c>
      <c r="D201" s="219" t="s">
        <v>142</v>
      </c>
      <c r="E201" s="220" t="s">
        <v>388</v>
      </c>
      <c r="F201" s="221" t="s">
        <v>389</v>
      </c>
      <c r="G201" s="222" t="s">
        <v>187</v>
      </c>
      <c r="H201" s="223">
        <v>1.182</v>
      </c>
      <c r="I201" s="224"/>
      <c r="J201" s="225">
        <f>ROUND(I201*H201,2)</f>
        <v>0</v>
      </c>
      <c r="K201" s="221" t="s">
        <v>146</v>
      </c>
      <c r="L201" s="70"/>
      <c r="M201" s="226" t="s">
        <v>21</v>
      </c>
      <c r="N201" s="227" t="s">
        <v>42</v>
      </c>
      <c r="O201" s="45"/>
      <c r="P201" s="228">
        <f>O201*H201</f>
        <v>0</v>
      </c>
      <c r="Q201" s="228">
        <v>0</v>
      </c>
      <c r="R201" s="228">
        <f>Q201*H201</f>
        <v>0</v>
      </c>
      <c r="S201" s="228">
        <v>0.076</v>
      </c>
      <c r="T201" s="229">
        <f>S201*H201</f>
        <v>0.089832</v>
      </c>
      <c r="AR201" s="22" t="s">
        <v>147</v>
      </c>
      <c r="AT201" s="22" t="s">
        <v>142</v>
      </c>
      <c r="AU201" s="22" t="s">
        <v>81</v>
      </c>
      <c r="AY201" s="22" t="s">
        <v>140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22" t="s">
        <v>79</v>
      </c>
      <c r="BK201" s="230">
        <f>ROUND(I201*H201,2)</f>
        <v>0</v>
      </c>
      <c r="BL201" s="22" t="s">
        <v>147</v>
      </c>
      <c r="BM201" s="22" t="s">
        <v>390</v>
      </c>
    </row>
    <row r="202" spans="2:51" s="11" customFormat="1" ht="13.5">
      <c r="B202" s="231"/>
      <c r="C202" s="232"/>
      <c r="D202" s="233" t="s">
        <v>149</v>
      </c>
      <c r="E202" s="234" t="s">
        <v>21</v>
      </c>
      <c r="F202" s="235" t="s">
        <v>391</v>
      </c>
      <c r="G202" s="232"/>
      <c r="H202" s="236">
        <v>1.182</v>
      </c>
      <c r="I202" s="237"/>
      <c r="J202" s="232"/>
      <c r="K202" s="232"/>
      <c r="L202" s="238"/>
      <c r="M202" s="239"/>
      <c r="N202" s="240"/>
      <c r="O202" s="240"/>
      <c r="P202" s="240"/>
      <c r="Q202" s="240"/>
      <c r="R202" s="240"/>
      <c r="S202" s="240"/>
      <c r="T202" s="241"/>
      <c r="AT202" s="242" t="s">
        <v>149</v>
      </c>
      <c r="AU202" s="242" t="s">
        <v>81</v>
      </c>
      <c r="AV202" s="11" t="s">
        <v>81</v>
      </c>
      <c r="AW202" s="11" t="s">
        <v>35</v>
      </c>
      <c r="AX202" s="11" t="s">
        <v>79</v>
      </c>
      <c r="AY202" s="242" t="s">
        <v>140</v>
      </c>
    </row>
    <row r="203" spans="2:65" s="1" customFormat="1" ht="25.5" customHeight="1">
      <c r="B203" s="44"/>
      <c r="C203" s="219" t="s">
        <v>392</v>
      </c>
      <c r="D203" s="219" t="s">
        <v>142</v>
      </c>
      <c r="E203" s="220" t="s">
        <v>393</v>
      </c>
      <c r="F203" s="221" t="s">
        <v>394</v>
      </c>
      <c r="G203" s="222" t="s">
        <v>295</v>
      </c>
      <c r="H203" s="223">
        <v>4</v>
      </c>
      <c r="I203" s="224"/>
      <c r="J203" s="225">
        <f>ROUND(I203*H203,2)</f>
        <v>0</v>
      </c>
      <c r="K203" s="221" t="s">
        <v>146</v>
      </c>
      <c r="L203" s="70"/>
      <c r="M203" s="226" t="s">
        <v>21</v>
      </c>
      <c r="N203" s="227" t="s">
        <v>42</v>
      </c>
      <c r="O203" s="45"/>
      <c r="P203" s="228">
        <f>O203*H203</f>
        <v>0</v>
      </c>
      <c r="Q203" s="228">
        <v>0</v>
      </c>
      <c r="R203" s="228">
        <f>Q203*H203</f>
        <v>0</v>
      </c>
      <c r="S203" s="228">
        <v>0.074</v>
      </c>
      <c r="T203" s="229">
        <f>S203*H203</f>
        <v>0.296</v>
      </c>
      <c r="AR203" s="22" t="s">
        <v>147</v>
      </c>
      <c r="AT203" s="22" t="s">
        <v>142</v>
      </c>
      <c r="AU203" s="22" t="s">
        <v>81</v>
      </c>
      <c r="AY203" s="22" t="s">
        <v>140</v>
      </c>
      <c r="BE203" s="230">
        <f>IF(N203="základní",J203,0)</f>
        <v>0</v>
      </c>
      <c r="BF203" s="230">
        <f>IF(N203="snížená",J203,0)</f>
        <v>0</v>
      </c>
      <c r="BG203" s="230">
        <f>IF(N203="zákl. přenesená",J203,0)</f>
        <v>0</v>
      </c>
      <c r="BH203" s="230">
        <f>IF(N203="sníž. přenesená",J203,0)</f>
        <v>0</v>
      </c>
      <c r="BI203" s="230">
        <f>IF(N203="nulová",J203,0)</f>
        <v>0</v>
      </c>
      <c r="BJ203" s="22" t="s">
        <v>79</v>
      </c>
      <c r="BK203" s="230">
        <f>ROUND(I203*H203,2)</f>
        <v>0</v>
      </c>
      <c r="BL203" s="22" t="s">
        <v>147</v>
      </c>
      <c r="BM203" s="22" t="s">
        <v>395</v>
      </c>
    </row>
    <row r="204" spans="2:65" s="1" customFormat="1" ht="25.5" customHeight="1">
      <c r="B204" s="44"/>
      <c r="C204" s="219" t="s">
        <v>396</v>
      </c>
      <c r="D204" s="219" t="s">
        <v>142</v>
      </c>
      <c r="E204" s="220" t="s">
        <v>397</v>
      </c>
      <c r="F204" s="221" t="s">
        <v>398</v>
      </c>
      <c r="G204" s="222" t="s">
        <v>145</v>
      </c>
      <c r="H204" s="223">
        <v>0.63</v>
      </c>
      <c r="I204" s="224"/>
      <c r="J204" s="225">
        <f>ROUND(I204*H204,2)</f>
        <v>0</v>
      </c>
      <c r="K204" s="221" t="s">
        <v>146</v>
      </c>
      <c r="L204" s="70"/>
      <c r="M204" s="226" t="s">
        <v>21</v>
      </c>
      <c r="N204" s="227" t="s">
        <v>42</v>
      </c>
      <c r="O204" s="45"/>
      <c r="P204" s="228">
        <f>O204*H204</f>
        <v>0</v>
      </c>
      <c r="Q204" s="228">
        <v>0</v>
      </c>
      <c r="R204" s="228">
        <f>Q204*H204</f>
        <v>0</v>
      </c>
      <c r="S204" s="228">
        <v>1.8</v>
      </c>
      <c r="T204" s="229">
        <f>S204*H204</f>
        <v>1.1340000000000001</v>
      </c>
      <c r="AR204" s="22" t="s">
        <v>147</v>
      </c>
      <c r="AT204" s="22" t="s">
        <v>142</v>
      </c>
      <c r="AU204" s="22" t="s">
        <v>81</v>
      </c>
      <c r="AY204" s="22" t="s">
        <v>140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22" t="s">
        <v>79</v>
      </c>
      <c r="BK204" s="230">
        <f>ROUND(I204*H204,2)</f>
        <v>0</v>
      </c>
      <c r="BL204" s="22" t="s">
        <v>147</v>
      </c>
      <c r="BM204" s="22" t="s">
        <v>399</v>
      </c>
    </row>
    <row r="205" spans="2:51" s="11" customFormat="1" ht="13.5">
      <c r="B205" s="231"/>
      <c r="C205" s="232"/>
      <c r="D205" s="233" t="s">
        <v>149</v>
      </c>
      <c r="E205" s="234" t="s">
        <v>21</v>
      </c>
      <c r="F205" s="235" t="s">
        <v>400</v>
      </c>
      <c r="G205" s="232"/>
      <c r="H205" s="236">
        <v>0.63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149</v>
      </c>
      <c r="AU205" s="242" t="s">
        <v>81</v>
      </c>
      <c r="AV205" s="11" t="s">
        <v>81</v>
      </c>
      <c r="AW205" s="11" t="s">
        <v>35</v>
      </c>
      <c r="AX205" s="11" t="s">
        <v>79</v>
      </c>
      <c r="AY205" s="242" t="s">
        <v>140</v>
      </c>
    </row>
    <row r="206" spans="2:65" s="1" customFormat="1" ht="25.5" customHeight="1">
      <c r="B206" s="44"/>
      <c r="C206" s="219" t="s">
        <v>401</v>
      </c>
      <c r="D206" s="219" t="s">
        <v>142</v>
      </c>
      <c r="E206" s="220" t="s">
        <v>402</v>
      </c>
      <c r="F206" s="221" t="s">
        <v>403</v>
      </c>
      <c r="G206" s="222" t="s">
        <v>187</v>
      </c>
      <c r="H206" s="223">
        <v>899.822</v>
      </c>
      <c r="I206" s="224"/>
      <c r="J206" s="225">
        <f>ROUND(I206*H206,2)</f>
        <v>0</v>
      </c>
      <c r="K206" s="221" t="s">
        <v>146</v>
      </c>
      <c r="L206" s="70"/>
      <c r="M206" s="226" t="s">
        <v>21</v>
      </c>
      <c r="N206" s="227" t="s">
        <v>42</v>
      </c>
      <c r="O206" s="45"/>
      <c r="P206" s="228">
        <f>O206*H206</f>
        <v>0</v>
      </c>
      <c r="Q206" s="228">
        <v>0</v>
      </c>
      <c r="R206" s="228">
        <f>Q206*H206</f>
        <v>0</v>
      </c>
      <c r="S206" s="228">
        <v>0.016</v>
      </c>
      <c r="T206" s="229">
        <f>S206*H206</f>
        <v>14.397152</v>
      </c>
      <c r="AR206" s="22" t="s">
        <v>147</v>
      </c>
      <c r="AT206" s="22" t="s">
        <v>142</v>
      </c>
      <c r="AU206" s="22" t="s">
        <v>81</v>
      </c>
      <c r="AY206" s="22" t="s">
        <v>140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22" t="s">
        <v>79</v>
      </c>
      <c r="BK206" s="230">
        <f>ROUND(I206*H206,2)</f>
        <v>0</v>
      </c>
      <c r="BL206" s="22" t="s">
        <v>147</v>
      </c>
      <c r="BM206" s="22" t="s">
        <v>404</v>
      </c>
    </row>
    <row r="207" spans="2:51" s="11" customFormat="1" ht="13.5">
      <c r="B207" s="231"/>
      <c r="C207" s="232"/>
      <c r="D207" s="233" t="s">
        <v>149</v>
      </c>
      <c r="E207" s="234" t="s">
        <v>21</v>
      </c>
      <c r="F207" s="235" t="s">
        <v>405</v>
      </c>
      <c r="G207" s="232"/>
      <c r="H207" s="236">
        <v>296.76</v>
      </c>
      <c r="I207" s="237"/>
      <c r="J207" s="232"/>
      <c r="K207" s="232"/>
      <c r="L207" s="238"/>
      <c r="M207" s="239"/>
      <c r="N207" s="240"/>
      <c r="O207" s="240"/>
      <c r="P207" s="240"/>
      <c r="Q207" s="240"/>
      <c r="R207" s="240"/>
      <c r="S207" s="240"/>
      <c r="T207" s="241"/>
      <c r="AT207" s="242" t="s">
        <v>149</v>
      </c>
      <c r="AU207" s="242" t="s">
        <v>81</v>
      </c>
      <c r="AV207" s="11" t="s">
        <v>81</v>
      </c>
      <c r="AW207" s="11" t="s">
        <v>35</v>
      </c>
      <c r="AX207" s="11" t="s">
        <v>71</v>
      </c>
      <c r="AY207" s="242" t="s">
        <v>140</v>
      </c>
    </row>
    <row r="208" spans="2:51" s="11" customFormat="1" ht="13.5">
      <c r="B208" s="231"/>
      <c r="C208" s="232"/>
      <c r="D208" s="233" t="s">
        <v>149</v>
      </c>
      <c r="E208" s="234" t="s">
        <v>21</v>
      </c>
      <c r="F208" s="235" t="s">
        <v>406</v>
      </c>
      <c r="G208" s="232"/>
      <c r="H208" s="236">
        <v>130.258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149</v>
      </c>
      <c r="AU208" s="242" t="s">
        <v>81</v>
      </c>
      <c r="AV208" s="11" t="s">
        <v>81</v>
      </c>
      <c r="AW208" s="11" t="s">
        <v>35</v>
      </c>
      <c r="AX208" s="11" t="s">
        <v>71</v>
      </c>
      <c r="AY208" s="242" t="s">
        <v>140</v>
      </c>
    </row>
    <row r="209" spans="2:51" s="11" customFormat="1" ht="13.5">
      <c r="B209" s="231"/>
      <c r="C209" s="232"/>
      <c r="D209" s="233" t="s">
        <v>149</v>
      </c>
      <c r="E209" s="234" t="s">
        <v>21</v>
      </c>
      <c r="F209" s="235" t="s">
        <v>407</v>
      </c>
      <c r="G209" s="232"/>
      <c r="H209" s="236">
        <v>342.546</v>
      </c>
      <c r="I209" s="237"/>
      <c r="J209" s="232"/>
      <c r="K209" s="232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149</v>
      </c>
      <c r="AU209" s="242" t="s">
        <v>81</v>
      </c>
      <c r="AV209" s="11" t="s">
        <v>81</v>
      </c>
      <c r="AW209" s="11" t="s">
        <v>35</v>
      </c>
      <c r="AX209" s="11" t="s">
        <v>71</v>
      </c>
      <c r="AY209" s="242" t="s">
        <v>140</v>
      </c>
    </row>
    <row r="210" spans="2:51" s="11" customFormat="1" ht="13.5">
      <c r="B210" s="231"/>
      <c r="C210" s="232"/>
      <c r="D210" s="233" t="s">
        <v>149</v>
      </c>
      <c r="E210" s="234" t="s">
        <v>21</v>
      </c>
      <c r="F210" s="235" t="s">
        <v>408</v>
      </c>
      <c r="G210" s="232"/>
      <c r="H210" s="236">
        <v>130.258</v>
      </c>
      <c r="I210" s="237"/>
      <c r="J210" s="232"/>
      <c r="K210" s="232"/>
      <c r="L210" s="238"/>
      <c r="M210" s="239"/>
      <c r="N210" s="240"/>
      <c r="O210" s="240"/>
      <c r="P210" s="240"/>
      <c r="Q210" s="240"/>
      <c r="R210" s="240"/>
      <c r="S210" s="240"/>
      <c r="T210" s="241"/>
      <c r="AT210" s="242" t="s">
        <v>149</v>
      </c>
      <c r="AU210" s="242" t="s">
        <v>81</v>
      </c>
      <c r="AV210" s="11" t="s">
        <v>81</v>
      </c>
      <c r="AW210" s="11" t="s">
        <v>35</v>
      </c>
      <c r="AX210" s="11" t="s">
        <v>71</v>
      </c>
      <c r="AY210" s="242" t="s">
        <v>140</v>
      </c>
    </row>
    <row r="211" spans="2:51" s="12" customFormat="1" ht="13.5">
      <c r="B211" s="253"/>
      <c r="C211" s="254"/>
      <c r="D211" s="233" t="s">
        <v>149</v>
      </c>
      <c r="E211" s="255" t="s">
        <v>21</v>
      </c>
      <c r="F211" s="256" t="s">
        <v>227</v>
      </c>
      <c r="G211" s="254"/>
      <c r="H211" s="257">
        <v>899.822</v>
      </c>
      <c r="I211" s="258"/>
      <c r="J211" s="254"/>
      <c r="K211" s="254"/>
      <c r="L211" s="259"/>
      <c r="M211" s="260"/>
      <c r="N211" s="261"/>
      <c r="O211" s="261"/>
      <c r="P211" s="261"/>
      <c r="Q211" s="261"/>
      <c r="R211" s="261"/>
      <c r="S211" s="261"/>
      <c r="T211" s="262"/>
      <c r="AT211" s="263" t="s">
        <v>149</v>
      </c>
      <c r="AU211" s="263" t="s">
        <v>81</v>
      </c>
      <c r="AV211" s="12" t="s">
        <v>147</v>
      </c>
      <c r="AW211" s="12" t="s">
        <v>35</v>
      </c>
      <c r="AX211" s="12" t="s">
        <v>79</v>
      </c>
      <c r="AY211" s="263" t="s">
        <v>140</v>
      </c>
    </row>
    <row r="212" spans="2:65" s="1" customFormat="1" ht="16.5" customHeight="1">
      <c r="B212" s="44"/>
      <c r="C212" s="219" t="s">
        <v>409</v>
      </c>
      <c r="D212" s="219" t="s">
        <v>142</v>
      </c>
      <c r="E212" s="220" t="s">
        <v>410</v>
      </c>
      <c r="F212" s="221" t="s">
        <v>411</v>
      </c>
      <c r="G212" s="222" t="s">
        <v>187</v>
      </c>
      <c r="H212" s="223">
        <v>38.945</v>
      </c>
      <c r="I212" s="224"/>
      <c r="J212" s="225">
        <f>ROUND(I212*H212,2)</f>
        <v>0</v>
      </c>
      <c r="K212" s="221" t="s">
        <v>146</v>
      </c>
      <c r="L212" s="70"/>
      <c r="M212" s="226" t="s">
        <v>21</v>
      </c>
      <c r="N212" s="227" t="s">
        <v>42</v>
      </c>
      <c r="O212" s="45"/>
      <c r="P212" s="228">
        <f>O212*H212</f>
        <v>0</v>
      </c>
      <c r="Q212" s="228">
        <v>0</v>
      </c>
      <c r="R212" s="228">
        <f>Q212*H212</f>
        <v>0</v>
      </c>
      <c r="S212" s="228">
        <v>0.089</v>
      </c>
      <c r="T212" s="229">
        <f>S212*H212</f>
        <v>3.4661049999999998</v>
      </c>
      <c r="AR212" s="22" t="s">
        <v>147</v>
      </c>
      <c r="AT212" s="22" t="s">
        <v>142</v>
      </c>
      <c r="AU212" s="22" t="s">
        <v>81</v>
      </c>
      <c r="AY212" s="22" t="s">
        <v>140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22" t="s">
        <v>79</v>
      </c>
      <c r="BK212" s="230">
        <f>ROUND(I212*H212,2)</f>
        <v>0</v>
      </c>
      <c r="BL212" s="22" t="s">
        <v>147</v>
      </c>
      <c r="BM212" s="22" t="s">
        <v>412</v>
      </c>
    </row>
    <row r="213" spans="2:51" s="11" customFormat="1" ht="13.5">
      <c r="B213" s="231"/>
      <c r="C213" s="232"/>
      <c r="D213" s="233" t="s">
        <v>149</v>
      </c>
      <c r="E213" s="234" t="s">
        <v>21</v>
      </c>
      <c r="F213" s="235" t="s">
        <v>413</v>
      </c>
      <c r="G213" s="232"/>
      <c r="H213" s="236">
        <v>3.57</v>
      </c>
      <c r="I213" s="237"/>
      <c r="J213" s="232"/>
      <c r="K213" s="232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149</v>
      </c>
      <c r="AU213" s="242" t="s">
        <v>81</v>
      </c>
      <c r="AV213" s="11" t="s">
        <v>81</v>
      </c>
      <c r="AW213" s="11" t="s">
        <v>35</v>
      </c>
      <c r="AX213" s="11" t="s">
        <v>71</v>
      </c>
      <c r="AY213" s="242" t="s">
        <v>140</v>
      </c>
    </row>
    <row r="214" spans="2:51" s="11" customFormat="1" ht="13.5">
      <c r="B214" s="231"/>
      <c r="C214" s="232"/>
      <c r="D214" s="233" t="s">
        <v>149</v>
      </c>
      <c r="E214" s="234" t="s">
        <v>21</v>
      </c>
      <c r="F214" s="235" t="s">
        <v>414</v>
      </c>
      <c r="G214" s="232"/>
      <c r="H214" s="236">
        <v>5.3</v>
      </c>
      <c r="I214" s="237"/>
      <c r="J214" s="232"/>
      <c r="K214" s="232"/>
      <c r="L214" s="238"/>
      <c r="M214" s="239"/>
      <c r="N214" s="240"/>
      <c r="O214" s="240"/>
      <c r="P214" s="240"/>
      <c r="Q214" s="240"/>
      <c r="R214" s="240"/>
      <c r="S214" s="240"/>
      <c r="T214" s="241"/>
      <c r="AT214" s="242" t="s">
        <v>149</v>
      </c>
      <c r="AU214" s="242" t="s">
        <v>81</v>
      </c>
      <c r="AV214" s="11" t="s">
        <v>81</v>
      </c>
      <c r="AW214" s="11" t="s">
        <v>35</v>
      </c>
      <c r="AX214" s="11" t="s">
        <v>71</v>
      </c>
      <c r="AY214" s="242" t="s">
        <v>140</v>
      </c>
    </row>
    <row r="215" spans="2:51" s="11" customFormat="1" ht="13.5">
      <c r="B215" s="231"/>
      <c r="C215" s="232"/>
      <c r="D215" s="233" t="s">
        <v>149</v>
      </c>
      <c r="E215" s="234" t="s">
        <v>21</v>
      </c>
      <c r="F215" s="235" t="s">
        <v>415</v>
      </c>
      <c r="G215" s="232"/>
      <c r="H215" s="236">
        <v>16.26</v>
      </c>
      <c r="I215" s="237"/>
      <c r="J215" s="232"/>
      <c r="K215" s="232"/>
      <c r="L215" s="238"/>
      <c r="M215" s="239"/>
      <c r="N215" s="240"/>
      <c r="O215" s="240"/>
      <c r="P215" s="240"/>
      <c r="Q215" s="240"/>
      <c r="R215" s="240"/>
      <c r="S215" s="240"/>
      <c r="T215" s="241"/>
      <c r="AT215" s="242" t="s">
        <v>149</v>
      </c>
      <c r="AU215" s="242" t="s">
        <v>81</v>
      </c>
      <c r="AV215" s="11" t="s">
        <v>81</v>
      </c>
      <c r="AW215" s="11" t="s">
        <v>35</v>
      </c>
      <c r="AX215" s="11" t="s">
        <v>71</v>
      </c>
      <c r="AY215" s="242" t="s">
        <v>140</v>
      </c>
    </row>
    <row r="216" spans="2:51" s="11" customFormat="1" ht="13.5">
      <c r="B216" s="231"/>
      <c r="C216" s="232"/>
      <c r="D216" s="233" t="s">
        <v>149</v>
      </c>
      <c r="E216" s="234" t="s">
        <v>21</v>
      </c>
      <c r="F216" s="235" t="s">
        <v>416</v>
      </c>
      <c r="G216" s="232"/>
      <c r="H216" s="236">
        <v>13.815</v>
      </c>
      <c r="I216" s="237"/>
      <c r="J216" s="232"/>
      <c r="K216" s="232"/>
      <c r="L216" s="238"/>
      <c r="M216" s="239"/>
      <c r="N216" s="240"/>
      <c r="O216" s="240"/>
      <c r="P216" s="240"/>
      <c r="Q216" s="240"/>
      <c r="R216" s="240"/>
      <c r="S216" s="240"/>
      <c r="T216" s="241"/>
      <c r="AT216" s="242" t="s">
        <v>149</v>
      </c>
      <c r="AU216" s="242" t="s">
        <v>81</v>
      </c>
      <c r="AV216" s="11" t="s">
        <v>81</v>
      </c>
      <c r="AW216" s="11" t="s">
        <v>35</v>
      </c>
      <c r="AX216" s="11" t="s">
        <v>71</v>
      </c>
      <c r="AY216" s="242" t="s">
        <v>140</v>
      </c>
    </row>
    <row r="217" spans="2:51" s="12" customFormat="1" ht="13.5">
      <c r="B217" s="253"/>
      <c r="C217" s="254"/>
      <c r="D217" s="233" t="s">
        <v>149</v>
      </c>
      <c r="E217" s="255" t="s">
        <v>21</v>
      </c>
      <c r="F217" s="256" t="s">
        <v>227</v>
      </c>
      <c r="G217" s="254"/>
      <c r="H217" s="257">
        <v>38.945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AT217" s="263" t="s">
        <v>149</v>
      </c>
      <c r="AU217" s="263" t="s">
        <v>81</v>
      </c>
      <c r="AV217" s="12" t="s">
        <v>147</v>
      </c>
      <c r="AW217" s="12" t="s">
        <v>35</v>
      </c>
      <c r="AX217" s="12" t="s">
        <v>79</v>
      </c>
      <c r="AY217" s="263" t="s">
        <v>140</v>
      </c>
    </row>
    <row r="218" spans="2:63" s="10" customFormat="1" ht="29.85" customHeight="1">
      <c r="B218" s="203"/>
      <c r="C218" s="204"/>
      <c r="D218" s="205" t="s">
        <v>70</v>
      </c>
      <c r="E218" s="217" t="s">
        <v>417</v>
      </c>
      <c r="F218" s="217" t="s">
        <v>418</v>
      </c>
      <c r="G218" s="204"/>
      <c r="H218" s="204"/>
      <c r="I218" s="207"/>
      <c r="J218" s="218">
        <f>BK218</f>
        <v>0</v>
      </c>
      <c r="K218" s="204"/>
      <c r="L218" s="209"/>
      <c r="M218" s="210"/>
      <c r="N218" s="211"/>
      <c r="O218" s="211"/>
      <c r="P218" s="212">
        <f>SUM(P219:P223)</f>
        <v>0</v>
      </c>
      <c r="Q218" s="211"/>
      <c r="R218" s="212">
        <f>SUM(R219:R223)</f>
        <v>0</v>
      </c>
      <c r="S218" s="211"/>
      <c r="T218" s="213">
        <f>SUM(T219:T223)</f>
        <v>0</v>
      </c>
      <c r="AR218" s="214" t="s">
        <v>79</v>
      </c>
      <c r="AT218" s="215" t="s">
        <v>70</v>
      </c>
      <c r="AU218" s="215" t="s">
        <v>79</v>
      </c>
      <c r="AY218" s="214" t="s">
        <v>140</v>
      </c>
      <c r="BK218" s="216">
        <f>SUM(BK219:BK223)</f>
        <v>0</v>
      </c>
    </row>
    <row r="219" spans="2:65" s="1" customFormat="1" ht="25.5" customHeight="1">
      <c r="B219" s="44"/>
      <c r="C219" s="219" t="s">
        <v>419</v>
      </c>
      <c r="D219" s="219" t="s">
        <v>142</v>
      </c>
      <c r="E219" s="220" t="s">
        <v>420</v>
      </c>
      <c r="F219" s="221" t="s">
        <v>421</v>
      </c>
      <c r="G219" s="222" t="s">
        <v>169</v>
      </c>
      <c r="H219" s="223">
        <v>55.813</v>
      </c>
      <c r="I219" s="224"/>
      <c r="J219" s="225">
        <f>ROUND(I219*H219,2)</f>
        <v>0</v>
      </c>
      <c r="K219" s="221" t="s">
        <v>146</v>
      </c>
      <c r="L219" s="70"/>
      <c r="M219" s="226" t="s">
        <v>21</v>
      </c>
      <c r="N219" s="227" t="s">
        <v>42</v>
      </c>
      <c r="O219" s="45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AR219" s="22" t="s">
        <v>147</v>
      </c>
      <c r="AT219" s="22" t="s">
        <v>142</v>
      </c>
      <c r="AU219" s="22" t="s">
        <v>81</v>
      </c>
      <c r="AY219" s="22" t="s">
        <v>140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22" t="s">
        <v>79</v>
      </c>
      <c r="BK219" s="230">
        <f>ROUND(I219*H219,2)</f>
        <v>0</v>
      </c>
      <c r="BL219" s="22" t="s">
        <v>147</v>
      </c>
      <c r="BM219" s="22" t="s">
        <v>422</v>
      </c>
    </row>
    <row r="220" spans="2:65" s="1" customFormat="1" ht="25.5" customHeight="1">
      <c r="B220" s="44"/>
      <c r="C220" s="219" t="s">
        <v>423</v>
      </c>
      <c r="D220" s="219" t="s">
        <v>142</v>
      </c>
      <c r="E220" s="220" t="s">
        <v>424</v>
      </c>
      <c r="F220" s="221" t="s">
        <v>425</v>
      </c>
      <c r="G220" s="222" t="s">
        <v>169</v>
      </c>
      <c r="H220" s="223">
        <v>55.813</v>
      </c>
      <c r="I220" s="224"/>
      <c r="J220" s="225">
        <f>ROUND(I220*H220,2)</f>
        <v>0</v>
      </c>
      <c r="K220" s="221" t="s">
        <v>146</v>
      </c>
      <c r="L220" s="70"/>
      <c r="M220" s="226" t="s">
        <v>21</v>
      </c>
      <c r="N220" s="227" t="s">
        <v>42</v>
      </c>
      <c r="O220" s="45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AR220" s="22" t="s">
        <v>147</v>
      </c>
      <c r="AT220" s="22" t="s">
        <v>142</v>
      </c>
      <c r="AU220" s="22" t="s">
        <v>81</v>
      </c>
      <c r="AY220" s="22" t="s">
        <v>140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22" t="s">
        <v>79</v>
      </c>
      <c r="BK220" s="230">
        <f>ROUND(I220*H220,2)</f>
        <v>0</v>
      </c>
      <c r="BL220" s="22" t="s">
        <v>147</v>
      </c>
      <c r="BM220" s="22" t="s">
        <v>426</v>
      </c>
    </row>
    <row r="221" spans="2:65" s="1" customFormat="1" ht="25.5" customHeight="1">
      <c r="B221" s="44"/>
      <c r="C221" s="219" t="s">
        <v>427</v>
      </c>
      <c r="D221" s="219" t="s">
        <v>142</v>
      </c>
      <c r="E221" s="220" t="s">
        <v>428</v>
      </c>
      <c r="F221" s="221" t="s">
        <v>429</v>
      </c>
      <c r="G221" s="222" t="s">
        <v>169</v>
      </c>
      <c r="H221" s="223">
        <v>1060.447</v>
      </c>
      <c r="I221" s="224"/>
      <c r="J221" s="225">
        <f>ROUND(I221*H221,2)</f>
        <v>0</v>
      </c>
      <c r="K221" s="221" t="s">
        <v>146</v>
      </c>
      <c r="L221" s="70"/>
      <c r="M221" s="226" t="s">
        <v>21</v>
      </c>
      <c r="N221" s="227" t="s">
        <v>42</v>
      </c>
      <c r="O221" s="45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AR221" s="22" t="s">
        <v>147</v>
      </c>
      <c r="AT221" s="22" t="s">
        <v>142</v>
      </c>
      <c r="AU221" s="22" t="s">
        <v>81</v>
      </c>
      <c r="AY221" s="22" t="s">
        <v>140</v>
      </c>
      <c r="BE221" s="230">
        <f>IF(N221="základní",J221,0)</f>
        <v>0</v>
      </c>
      <c r="BF221" s="230">
        <f>IF(N221="snížená",J221,0)</f>
        <v>0</v>
      </c>
      <c r="BG221" s="230">
        <f>IF(N221="zákl. přenesená",J221,0)</f>
        <v>0</v>
      </c>
      <c r="BH221" s="230">
        <f>IF(N221="sníž. přenesená",J221,0)</f>
        <v>0</v>
      </c>
      <c r="BI221" s="230">
        <f>IF(N221="nulová",J221,0)</f>
        <v>0</v>
      </c>
      <c r="BJ221" s="22" t="s">
        <v>79</v>
      </c>
      <c r="BK221" s="230">
        <f>ROUND(I221*H221,2)</f>
        <v>0</v>
      </c>
      <c r="BL221" s="22" t="s">
        <v>147</v>
      </c>
      <c r="BM221" s="22" t="s">
        <v>430</v>
      </c>
    </row>
    <row r="222" spans="2:51" s="11" customFormat="1" ht="13.5">
      <c r="B222" s="231"/>
      <c r="C222" s="232"/>
      <c r="D222" s="233" t="s">
        <v>149</v>
      </c>
      <c r="E222" s="234" t="s">
        <v>21</v>
      </c>
      <c r="F222" s="235" t="s">
        <v>431</v>
      </c>
      <c r="G222" s="232"/>
      <c r="H222" s="236">
        <v>1060.447</v>
      </c>
      <c r="I222" s="237"/>
      <c r="J222" s="232"/>
      <c r="K222" s="232"/>
      <c r="L222" s="238"/>
      <c r="M222" s="239"/>
      <c r="N222" s="240"/>
      <c r="O222" s="240"/>
      <c r="P222" s="240"/>
      <c r="Q222" s="240"/>
      <c r="R222" s="240"/>
      <c r="S222" s="240"/>
      <c r="T222" s="241"/>
      <c r="AT222" s="242" t="s">
        <v>149</v>
      </c>
      <c r="AU222" s="242" t="s">
        <v>81</v>
      </c>
      <c r="AV222" s="11" t="s">
        <v>81</v>
      </c>
      <c r="AW222" s="11" t="s">
        <v>35</v>
      </c>
      <c r="AX222" s="11" t="s">
        <v>79</v>
      </c>
      <c r="AY222" s="242" t="s">
        <v>140</v>
      </c>
    </row>
    <row r="223" spans="2:65" s="1" customFormat="1" ht="25.5" customHeight="1">
      <c r="B223" s="44"/>
      <c r="C223" s="219" t="s">
        <v>432</v>
      </c>
      <c r="D223" s="219" t="s">
        <v>142</v>
      </c>
      <c r="E223" s="220" t="s">
        <v>433</v>
      </c>
      <c r="F223" s="221" t="s">
        <v>434</v>
      </c>
      <c r="G223" s="222" t="s">
        <v>169</v>
      </c>
      <c r="H223" s="223">
        <v>55.813</v>
      </c>
      <c r="I223" s="224"/>
      <c r="J223" s="225">
        <f>ROUND(I223*H223,2)</f>
        <v>0</v>
      </c>
      <c r="K223" s="221" t="s">
        <v>146</v>
      </c>
      <c r="L223" s="70"/>
      <c r="M223" s="226" t="s">
        <v>21</v>
      </c>
      <c r="N223" s="227" t="s">
        <v>42</v>
      </c>
      <c r="O223" s="45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AR223" s="22" t="s">
        <v>147</v>
      </c>
      <c r="AT223" s="22" t="s">
        <v>142</v>
      </c>
      <c r="AU223" s="22" t="s">
        <v>81</v>
      </c>
      <c r="AY223" s="22" t="s">
        <v>140</v>
      </c>
      <c r="BE223" s="230">
        <f>IF(N223="základní",J223,0)</f>
        <v>0</v>
      </c>
      <c r="BF223" s="230">
        <f>IF(N223="snížená",J223,0)</f>
        <v>0</v>
      </c>
      <c r="BG223" s="230">
        <f>IF(N223="zákl. přenesená",J223,0)</f>
        <v>0</v>
      </c>
      <c r="BH223" s="230">
        <f>IF(N223="sníž. přenesená",J223,0)</f>
        <v>0</v>
      </c>
      <c r="BI223" s="230">
        <f>IF(N223="nulová",J223,0)</f>
        <v>0</v>
      </c>
      <c r="BJ223" s="22" t="s">
        <v>79</v>
      </c>
      <c r="BK223" s="230">
        <f>ROUND(I223*H223,2)</f>
        <v>0</v>
      </c>
      <c r="BL223" s="22" t="s">
        <v>147</v>
      </c>
      <c r="BM223" s="22" t="s">
        <v>435</v>
      </c>
    </row>
    <row r="224" spans="2:63" s="10" customFormat="1" ht="29.85" customHeight="1">
      <c r="B224" s="203"/>
      <c r="C224" s="204"/>
      <c r="D224" s="205" t="s">
        <v>70</v>
      </c>
      <c r="E224" s="217" t="s">
        <v>436</v>
      </c>
      <c r="F224" s="217" t="s">
        <v>437</v>
      </c>
      <c r="G224" s="204"/>
      <c r="H224" s="204"/>
      <c r="I224" s="207"/>
      <c r="J224" s="218">
        <f>BK224</f>
        <v>0</v>
      </c>
      <c r="K224" s="204"/>
      <c r="L224" s="209"/>
      <c r="M224" s="210"/>
      <c r="N224" s="211"/>
      <c r="O224" s="211"/>
      <c r="P224" s="212">
        <f>P225</f>
        <v>0</v>
      </c>
      <c r="Q224" s="211"/>
      <c r="R224" s="212">
        <f>R225</f>
        <v>0</v>
      </c>
      <c r="S224" s="211"/>
      <c r="T224" s="213">
        <f>T225</f>
        <v>0</v>
      </c>
      <c r="AR224" s="214" t="s">
        <v>79</v>
      </c>
      <c r="AT224" s="215" t="s">
        <v>70</v>
      </c>
      <c r="AU224" s="215" t="s">
        <v>79</v>
      </c>
      <c r="AY224" s="214" t="s">
        <v>140</v>
      </c>
      <c r="BK224" s="216">
        <f>BK225</f>
        <v>0</v>
      </c>
    </row>
    <row r="225" spans="2:65" s="1" customFormat="1" ht="16.5" customHeight="1">
      <c r="B225" s="44"/>
      <c r="C225" s="219" t="s">
        <v>438</v>
      </c>
      <c r="D225" s="219" t="s">
        <v>142</v>
      </c>
      <c r="E225" s="220" t="s">
        <v>439</v>
      </c>
      <c r="F225" s="221" t="s">
        <v>440</v>
      </c>
      <c r="G225" s="222" t="s">
        <v>169</v>
      </c>
      <c r="H225" s="223">
        <v>100.975</v>
      </c>
      <c r="I225" s="224"/>
      <c r="J225" s="225">
        <f>ROUND(I225*H225,2)</f>
        <v>0</v>
      </c>
      <c r="K225" s="221" t="s">
        <v>146</v>
      </c>
      <c r="L225" s="70"/>
      <c r="M225" s="226" t="s">
        <v>21</v>
      </c>
      <c r="N225" s="227" t="s">
        <v>42</v>
      </c>
      <c r="O225" s="45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AR225" s="22" t="s">
        <v>147</v>
      </c>
      <c r="AT225" s="22" t="s">
        <v>142</v>
      </c>
      <c r="AU225" s="22" t="s">
        <v>81</v>
      </c>
      <c r="AY225" s="22" t="s">
        <v>140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22" t="s">
        <v>79</v>
      </c>
      <c r="BK225" s="230">
        <f>ROUND(I225*H225,2)</f>
        <v>0</v>
      </c>
      <c r="BL225" s="22" t="s">
        <v>147</v>
      </c>
      <c r="BM225" s="22" t="s">
        <v>441</v>
      </c>
    </row>
    <row r="226" spans="2:63" s="10" customFormat="1" ht="37.4" customHeight="1">
      <c r="B226" s="203"/>
      <c r="C226" s="204"/>
      <c r="D226" s="205" t="s">
        <v>70</v>
      </c>
      <c r="E226" s="206" t="s">
        <v>442</v>
      </c>
      <c r="F226" s="206" t="s">
        <v>443</v>
      </c>
      <c r="G226" s="204"/>
      <c r="H226" s="204"/>
      <c r="I226" s="207"/>
      <c r="J226" s="208">
        <f>BK226</f>
        <v>0</v>
      </c>
      <c r="K226" s="204"/>
      <c r="L226" s="209"/>
      <c r="M226" s="210"/>
      <c r="N226" s="211"/>
      <c r="O226" s="211"/>
      <c r="P226" s="212">
        <f>P227+P232+P246+P250+P260+P263+P272+P288+P294+P297</f>
        <v>0</v>
      </c>
      <c r="Q226" s="211"/>
      <c r="R226" s="212">
        <f>R227+R232+R246+R250+R260+R263+R272+R288+R294+R297</f>
        <v>14.61948852</v>
      </c>
      <c r="S226" s="211"/>
      <c r="T226" s="213">
        <f>T227+T232+T246+T250+T260+T263+T272+T288+T294+T297</f>
        <v>8.28834425</v>
      </c>
      <c r="AR226" s="214" t="s">
        <v>81</v>
      </c>
      <c r="AT226" s="215" t="s">
        <v>70</v>
      </c>
      <c r="AU226" s="215" t="s">
        <v>71</v>
      </c>
      <c r="AY226" s="214" t="s">
        <v>140</v>
      </c>
      <c r="BK226" s="216">
        <f>BK227+BK232+BK246+BK250+BK260+BK263+BK272+BK288+BK294+BK297</f>
        <v>0</v>
      </c>
    </row>
    <row r="227" spans="2:63" s="10" customFormat="1" ht="19.9" customHeight="1">
      <c r="B227" s="203"/>
      <c r="C227" s="204"/>
      <c r="D227" s="205" t="s">
        <v>70</v>
      </c>
      <c r="E227" s="217" t="s">
        <v>444</v>
      </c>
      <c r="F227" s="217" t="s">
        <v>445</v>
      </c>
      <c r="G227" s="204"/>
      <c r="H227" s="204"/>
      <c r="I227" s="207"/>
      <c r="J227" s="218">
        <f>BK227</f>
        <v>0</v>
      </c>
      <c r="K227" s="204"/>
      <c r="L227" s="209"/>
      <c r="M227" s="210"/>
      <c r="N227" s="211"/>
      <c r="O227" s="211"/>
      <c r="P227" s="212">
        <f>SUM(P228:P231)</f>
        <v>0</v>
      </c>
      <c r="Q227" s="211"/>
      <c r="R227" s="212">
        <f>SUM(R228:R231)</f>
        <v>0.08349999999999999</v>
      </c>
      <c r="S227" s="211"/>
      <c r="T227" s="213">
        <f>SUM(T228:T231)</f>
        <v>0</v>
      </c>
      <c r="AR227" s="214" t="s">
        <v>81</v>
      </c>
      <c r="AT227" s="215" t="s">
        <v>70</v>
      </c>
      <c r="AU227" s="215" t="s">
        <v>79</v>
      </c>
      <c r="AY227" s="214" t="s">
        <v>140</v>
      </c>
      <c r="BK227" s="216">
        <f>SUM(BK228:BK231)</f>
        <v>0</v>
      </c>
    </row>
    <row r="228" spans="2:65" s="1" customFormat="1" ht="25.5" customHeight="1">
      <c r="B228" s="44"/>
      <c r="C228" s="219" t="s">
        <v>446</v>
      </c>
      <c r="D228" s="219" t="s">
        <v>142</v>
      </c>
      <c r="E228" s="220" t="s">
        <v>447</v>
      </c>
      <c r="F228" s="221" t="s">
        <v>448</v>
      </c>
      <c r="G228" s="222" t="s">
        <v>187</v>
      </c>
      <c r="H228" s="223">
        <v>75</v>
      </c>
      <c r="I228" s="224"/>
      <c r="J228" s="225">
        <f>ROUND(I228*H228,2)</f>
        <v>0</v>
      </c>
      <c r="K228" s="221" t="s">
        <v>146</v>
      </c>
      <c r="L228" s="70"/>
      <c r="M228" s="226" t="s">
        <v>21</v>
      </c>
      <c r="N228" s="227" t="s">
        <v>42</v>
      </c>
      <c r="O228" s="45"/>
      <c r="P228" s="228">
        <f>O228*H228</f>
        <v>0</v>
      </c>
      <c r="Q228" s="228">
        <v>0.00068</v>
      </c>
      <c r="R228" s="228">
        <f>Q228*H228</f>
        <v>0.051000000000000004</v>
      </c>
      <c r="S228" s="228">
        <v>0</v>
      </c>
      <c r="T228" s="229">
        <f>S228*H228</f>
        <v>0</v>
      </c>
      <c r="AR228" s="22" t="s">
        <v>221</v>
      </c>
      <c r="AT228" s="22" t="s">
        <v>142</v>
      </c>
      <c r="AU228" s="22" t="s">
        <v>81</v>
      </c>
      <c r="AY228" s="22" t="s">
        <v>140</v>
      </c>
      <c r="BE228" s="230">
        <f>IF(N228="základní",J228,0)</f>
        <v>0</v>
      </c>
      <c r="BF228" s="230">
        <f>IF(N228="snížená",J228,0)</f>
        <v>0</v>
      </c>
      <c r="BG228" s="230">
        <f>IF(N228="zákl. přenesená",J228,0)</f>
        <v>0</v>
      </c>
      <c r="BH228" s="230">
        <f>IF(N228="sníž. přenesená",J228,0)</f>
        <v>0</v>
      </c>
      <c r="BI228" s="230">
        <f>IF(N228="nulová",J228,0)</f>
        <v>0</v>
      </c>
      <c r="BJ228" s="22" t="s">
        <v>79</v>
      </c>
      <c r="BK228" s="230">
        <f>ROUND(I228*H228,2)</f>
        <v>0</v>
      </c>
      <c r="BL228" s="22" t="s">
        <v>221</v>
      </c>
      <c r="BM228" s="22" t="s">
        <v>449</v>
      </c>
    </row>
    <row r="229" spans="2:51" s="11" customFormat="1" ht="13.5">
      <c r="B229" s="231"/>
      <c r="C229" s="232"/>
      <c r="D229" s="233" t="s">
        <v>149</v>
      </c>
      <c r="E229" s="234" t="s">
        <v>21</v>
      </c>
      <c r="F229" s="235" t="s">
        <v>450</v>
      </c>
      <c r="G229" s="232"/>
      <c r="H229" s="236">
        <v>75</v>
      </c>
      <c r="I229" s="237"/>
      <c r="J229" s="232"/>
      <c r="K229" s="232"/>
      <c r="L229" s="238"/>
      <c r="M229" s="239"/>
      <c r="N229" s="240"/>
      <c r="O229" s="240"/>
      <c r="P229" s="240"/>
      <c r="Q229" s="240"/>
      <c r="R229" s="240"/>
      <c r="S229" s="240"/>
      <c r="T229" s="241"/>
      <c r="AT229" s="242" t="s">
        <v>149</v>
      </c>
      <c r="AU229" s="242" t="s">
        <v>81</v>
      </c>
      <c r="AV229" s="11" t="s">
        <v>81</v>
      </c>
      <c r="AW229" s="11" t="s">
        <v>35</v>
      </c>
      <c r="AX229" s="11" t="s">
        <v>79</v>
      </c>
      <c r="AY229" s="242" t="s">
        <v>140</v>
      </c>
    </row>
    <row r="230" spans="2:65" s="1" customFormat="1" ht="16.5" customHeight="1">
      <c r="B230" s="44"/>
      <c r="C230" s="219" t="s">
        <v>451</v>
      </c>
      <c r="D230" s="219" t="s">
        <v>142</v>
      </c>
      <c r="E230" s="220" t="s">
        <v>452</v>
      </c>
      <c r="F230" s="221" t="s">
        <v>453</v>
      </c>
      <c r="G230" s="222" t="s">
        <v>176</v>
      </c>
      <c r="H230" s="223">
        <v>125</v>
      </c>
      <c r="I230" s="224"/>
      <c r="J230" s="225">
        <f>ROUND(I230*H230,2)</f>
        <v>0</v>
      </c>
      <c r="K230" s="221" t="s">
        <v>146</v>
      </c>
      <c r="L230" s="70"/>
      <c r="M230" s="226" t="s">
        <v>21</v>
      </c>
      <c r="N230" s="227" t="s">
        <v>42</v>
      </c>
      <c r="O230" s="45"/>
      <c r="P230" s="228">
        <f>O230*H230</f>
        <v>0</v>
      </c>
      <c r="Q230" s="228">
        <v>0.00026</v>
      </c>
      <c r="R230" s="228">
        <f>Q230*H230</f>
        <v>0.032499999999999994</v>
      </c>
      <c r="S230" s="228">
        <v>0</v>
      </c>
      <c r="T230" s="229">
        <f>S230*H230</f>
        <v>0</v>
      </c>
      <c r="AR230" s="22" t="s">
        <v>221</v>
      </c>
      <c r="AT230" s="22" t="s">
        <v>142</v>
      </c>
      <c r="AU230" s="22" t="s">
        <v>81</v>
      </c>
      <c r="AY230" s="22" t="s">
        <v>140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22" t="s">
        <v>79</v>
      </c>
      <c r="BK230" s="230">
        <f>ROUND(I230*H230,2)</f>
        <v>0</v>
      </c>
      <c r="BL230" s="22" t="s">
        <v>221</v>
      </c>
      <c r="BM230" s="22" t="s">
        <v>454</v>
      </c>
    </row>
    <row r="231" spans="2:65" s="1" customFormat="1" ht="25.5" customHeight="1">
      <c r="B231" s="44"/>
      <c r="C231" s="219" t="s">
        <v>455</v>
      </c>
      <c r="D231" s="219" t="s">
        <v>142</v>
      </c>
      <c r="E231" s="220" t="s">
        <v>456</v>
      </c>
      <c r="F231" s="221" t="s">
        <v>457</v>
      </c>
      <c r="G231" s="222" t="s">
        <v>458</v>
      </c>
      <c r="H231" s="264"/>
      <c r="I231" s="224"/>
      <c r="J231" s="225">
        <f>ROUND(I231*H231,2)</f>
        <v>0</v>
      </c>
      <c r="K231" s="221" t="s">
        <v>146</v>
      </c>
      <c r="L231" s="70"/>
      <c r="M231" s="226" t="s">
        <v>21</v>
      </c>
      <c r="N231" s="227" t="s">
        <v>42</v>
      </c>
      <c r="O231" s="45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AR231" s="22" t="s">
        <v>221</v>
      </c>
      <c r="AT231" s="22" t="s">
        <v>142</v>
      </c>
      <c r="AU231" s="22" t="s">
        <v>81</v>
      </c>
      <c r="AY231" s="22" t="s">
        <v>140</v>
      </c>
      <c r="BE231" s="230">
        <f>IF(N231="základní",J231,0)</f>
        <v>0</v>
      </c>
      <c r="BF231" s="230">
        <f>IF(N231="snížená",J231,0)</f>
        <v>0</v>
      </c>
      <c r="BG231" s="230">
        <f>IF(N231="zákl. přenesená",J231,0)</f>
        <v>0</v>
      </c>
      <c r="BH231" s="230">
        <f>IF(N231="sníž. přenesená",J231,0)</f>
        <v>0</v>
      </c>
      <c r="BI231" s="230">
        <f>IF(N231="nulová",J231,0)</f>
        <v>0</v>
      </c>
      <c r="BJ231" s="22" t="s">
        <v>79</v>
      </c>
      <c r="BK231" s="230">
        <f>ROUND(I231*H231,2)</f>
        <v>0</v>
      </c>
      <c r="BL231" s="22" t="s">
        <v>221</v>
      </c>
      <c r="BM231" s="22" t="s">
        <v>459</v>
      </c>
    </row>
    <row r="232" spans="2:63" s="10" customFormat="1" ht="29.85" customHeight="1">
      <c r="B232" s="203"/>
      <c r="C232" s="204"/>
      <c r="D232" s="205" t="s">
        <v>70</v>
      </c>
      <c r="E232" s="217" t="s">
        <v>460</v>
      </c>
      <c r="F232" s="217" t="s">
        <v>461</v>
      </c>
      <c r="G232" s="204"/>
      <c r="H232" s="204"/>
      <c r="I232" s="207"/>
      <c r="J232" s="218">
        <f>BK232</f>
        <v>0</v>
      </c>
      <c r="K232" s="204"/>
      <c r="L232" s="209"/>
      <c r="M232" s="210"/>
      <c r="N232" s="211"/>
      <c r="O232" s="211"/>
      <c r="P232" s="212">
        <f>SUM(P233:P245)</f>
        <v>0</v>
      </c>
      <c r="Q232" s="211"/>
      <c r="R232" s="212">
        <f>SUM(R233:R245)</f>
        <v>7.446532400000001</v>
      </c>
      <c r="S232" s="211"/>
      <c r="T232" s="213">
        <f>SUM(T233:T245)</f>
        <v>1.28676625</v>
      </c>
      <c r="AR232" s="214" t="s">
        <v>81</v>
      </c>
      <c r="AT232" s="215" t="s">
        <v>70</v>
      </c>
      <c r="AU232" s="215" t="s">
        <v>79</v>
      </c>
      <c r="AY232" s="214" t="s">
        <v>140</v>
      </c>
      <c r="BK232" s="216">
        <f>SUM(BK233:BK245)</f>
        <v>0</v>
      </c>
    </row>
    <row r="233" spans="2:65" s="1" customFormat="1" ht="25.5" customHeight="1">
      <c r="B233" s="44"/>
      <c r="C233" s="219" t="s">
        <v>462</v>
      </c>
      <c r="D233" s="219" t="s">
        <v>142</v>
      </c>
      <c r="E233" s="220" t="s">
        <v>463</v>
      </c>
      <c r="F233" s="221" t="s">
        <v>464</v>
      </c>
      <c r="G233" s="222" t="s">
        <v>187</v>
      </c>
      <c r="H233" s="223">
        <v>735.295</v>
      </c>
      <c r="I233" s="224"/>
      <c r="J233" s="225">
        <f>ROUND(I233*H233,2)</f>
        <v>0</v>
      </c>
      <c r="K233" s="221" t="s">
        <v>146</v>
      </c>
      <c r="L233" s="70"/>
      <c r="M233" s="226" t="s">
        <v>21</v>
      </c>
      <c r="N233" s="227" t="s">
        <v>42</v>
      </c>
      <c r="O233" s="45"/>
      <c r="P233" s="228">
        <f>O233*H233</f>
        <v>0</v>
      </c>
      <c r="Q233" s="228">
        <v>0</v>
      </c>
      <c r="R233" s="228">
        <f>Q233*H233</f>
        <v>0</v>
      </c>
      <c r="S233" s="228">
        <v>0.00175</v>
      </c>
      <c r="T233" s="229">
        <f>S233*H233</f>
        <v>1.28676625</v>
      </c>
      <c r="AR233" s="22" t="s">
        <v>221</v>
      </c>
      <c r="AT233" s="22" t="s">
        <v>142</v>
      </c>
      <c r="AU233" s="22" t="s">
        <v>81</v>
      </c>
      <c r="AY233" s="22" t="s">
        <v>140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22" t="s">
        <v>79</v>
      </c>
      <c r="BK233" s="230">
        <f>ROUND(I233*H233,2)</f>
        <v>0</v>
      </c>
      <c r="BL233" s="22" t="s">
        <v>221</v>
      </c>
      <c r="BM233" s="22" t="s">
        <v>465</v>
      </c>
    </row>
    <row r="234" spans="2:51" s="11" customFormat="1" ht="13.5">
      <c r="B234" s="231"/>
      <c r="C234" s="232"/>
      <c r="D234" s="233" t="s">
        <v>149</v>
      </c>
      <c r="E234" s="234" t="s">
        <v>21</v>
      </c>
      <c r="F234" s="235" t="s">
        <v>466</v>
      </c>
      <c r="G234" s="232"/>
      <c r="H234" s="236">
        <v>735.295</v>
      </c>
      <c r="I234" s="237"/>
      <c r="J234" s="232"/>
      <c r="K234" s="232"/>
      <c r="L234" s="238"/>
      <c r="M234" s="239"/>
      <c r="N234" s="240"/>
      <c r="O234" s="240"/>
      <c r="P234" s="240"/>
      <c r="Q234" s="240"/>
      <c r="R234" s="240"/>
      <c r="S234" s="240"/>
      <c r="T234" s="241"/>
      <c r="AT234" s="242" t="s">
        <v>149</v>
      </c>
      <c r="AU234" s="242" t="s">
        <v>81</v>
      </c>
      <c r="AV234" s="11" t="s">
        <v>81</v>
      </c>
      <c r="AW234" s="11" t="s">
        <v>35</v>
      </c>
      <c r="AX234" s="11" t="s">
        <v>79</v>
      </c>
      <c r="AY234" s="242" t="s">
        <v>140</v>
      </c>
    </row>
    <row r="235" spans="2:65" s="1" customFormat="1" ht="25.5" customHeight="1">
      <c r="B235" s="44"/>
      <c r="C235" s="219" t="s">
        <v>467</v>
      </c>
      <c r="D235" s="219" t="s">
        <v>142</v>
      </c>
      <c r="E235" s="220" t="s">
        <v>468</v>
      </c>
      <c r="F235" s="221" t="s">
        <v>469</v>
      </c>
      <c r="G235" s="222" t="s">
        <v>187</v>
      </c>
      <c r="H235" s="223">
        <v>396.74</v>
      </c>
      <c r="I235" s="224"/>
      <c r="J235" s="225">
        <f>ROUND(I235*H235,2)</f>
        <v>0</v>
      </c>
      <c r="K235" s="221" t="s">
        <v>146</v>
      </c>
      <c r="L235" s="70"/>
      <c r="M235" s="226" t="s">
        <v>21</v>
      </c>
      <c r="N235" s="227" t="s">
        <v>42</v>
      </c>
      <c r="O235" s="45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AR235" s="22" t="s">
        <v>221</v>
      </c>
      <c r="AT235" s="22" t="s">
        <v>142</v>
      </c>
      <c r="AU235" s="22" t="s">
        <v>81</v>
      </c>
      <c r="AY235" s="22" t="s">
        <v>140</v>
      </c>
      <c r="BE235" s="230">
        <f>IF(N235="základní",J235,0)</f>
        <v>0</v>
      </c>
      <c r="BF235" s="230">
        <f>IF(N235="snížená",J235,0)</f>
        <v>0</v>
      </c>
      <c r="BG235" s="230">
        <f>IF(N235="zákl. přenesená",J235,0)</f>
        <v>0</v>
      </c>
      <c r="BH235" s="230">
        <f>IF(N235="sníž. přenesená",J235,0)</f>
        <v>0</v>
      </c>
      <c r="BI235" s="230">
        <f>IF(N235="nulová",J235,0)</f>
        <v>0</v>
      </c>
      <c r="BJ235" s="22" t="s">
        <v>79</v>
      </c>
      <c r="BK235" s="230">
        <f>ROUND(I235*H235,2)</f>
        <v>0</v>
      </c>
      <c r="BL235" s="22" t="s">
        <v>221</v>
      </c>
      <c r="BM235" s="22" t="s">
        <v>470</v>
      </c>
    </row>
    <row r="236" spans="2:51" s="11" customFormat="1" ht="13.5">
      <c r="B236" s="231"/>
      <c r="C236" s="232"/>
      <c r="D236" s="233" t="s">
        <v>149</v>
      </c>
      <c r="E236" s="234" t="s">
        <v>21</v>
      </c>
      <c r="F236" s="235" t="s">
        <v>471</v>
      </c>
      <c r="G236" s="232"/>
      <c r="H236" s="236">
        <v>218.24</v>
      </c>
      <c r="I236" s="237"/>
      <c r="J236" s="232"/>
      <c r="K236" s="232"/>
      <c r="L236" s="238"/>
      <c r="M236" s="239"/>
      <c r="N236" s="240"/>
      <c r="O236" s="240"/>
      <c r="P236" s="240"/>
      <c r="Q236" s="240"/>
      <c r="R236" s="240"/>
      <c r="S236" s="240"/>
      <c r="T236" s="241"/>
      <c r="AT236" s="242" t="s">
        <v>149</v>
      </c>
      <c r="AU236" s="242" t="s">
        <v>81</v>
      </c>
      <c r="AV236" s="11" t="s">
        <v>81</v>
      </c>
      <c r="AW236" s="11" t="s">
        <v>35</v>
      </c>
      <c r="AX236" s="11" t="s">
        <v>71</v>
      </c>
      <c r="AY236" s="242" t="s">
        <v>140</v>
      </c>
    </row>
    <row r="237" spans="2:51" s="11" customFormat="1" ht="13.5">
      <c r="B237" s="231"/>
      <c r="C237" s="232"/>
      <c r="D237" s="233" t="s">
        <v>149</v>
      </c>
      <c r="E237" s="234" t="s">
        <v>21</v>
      </c>
      <c r="F237" s="235" t="s">
        <v>472</v>
      </c>
      <c r="G237" s="232"/>
      <c r="H237" s="236">
        <v>178.5</v>
      </c>
      <c r="I237" s="237"/>
      <c r="J237" s="232"/>
      <c r="K237" s="232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149</v>
      </c>
      <c r="AU237" s="242" t="s">
        <v>81</v>
      </c>
      <c r="AV237" s="11" t="s">
        <v>81</v>
      </c>
      <c r="AW237" s="11" t="s">
        <v>35</v>
      </c>
      <c r="AX237" s="11" t="s">
        <v>71</v>
      </c>
      <c r="AY237" s="242" t="s">
        <v>140</v>
      </c>
    </row>
    <row r="238" spans="2:51" s="12" customFormat="1" ht="13.5">
      <c r="B238" s="253"/>
      <c r="C238" s="254"/>
      <c r="D238" s="233" t="s">
        <v>149</v>
      </c>
      <c r="E238" s="255" t="s">
        <v>21</v>
      </c>
      <c r="F238" s="256" t="s">
        <v>227</v>
      </c>
      <c r="G238" s="254"/>
      <c r="H238" s="257">
        <v>396.74</v>
      </c>
      <c r="I238" s="258"/>
      <c r="J238" s="254"/>
      <c r="K238" s="254"/>
      <c r="L238" s="259"/>
      <c r="M238" s="260"/>
      <c r="N238" s="261"/>
      <c r="O238" s="261"/>
      <c r="P238" s="261"/>
      <c r="Q238" s="261"/>
      <c r="R238" s="261"/>
      <c r="S238" s="261"/>
      <c r="T238" s="262"/>
      <c r="AT238" s="263" t="s">
        <v>149</v>
      </c>
      <c r="AU238" s="263" t="s">
        <v>81</v>
      </c>
      <c r="AV238" s="12" t="s">
        <v>147</v>
      </c>
      <c r="AW238" s="12" t="s">
        <v>35</v>
      </c>
      <c r="AX238" s="12" t="s">
        <v>79</v>
      </c>
      <c r="AY238" s="263" t="s">
        <v>140</v>
      </c>
    </row>
    <row r="239" spans="2:65" s="1" customFormat="1" ht="16.5" customHeight="1">
      <c r="B239" s="44"/>
      <c r="C239" s="243" t="s">
        <v>473</v>
      </c>
      <c r="D239" s="243" t="s">
        <v>197</v>
      </c>
      <c r="E239" s="244" t="s">
        <v>474</v>
      </c>
      <c r="F239" s="245" t="s">
        <v>475</v>
      </c>
      <c r="G239" s="246" t="s">
        <v>187</v>
      </c>
      <c r="H239" s="247">
        <v>404.675</v>
      </c>
      <c r="I239" s="248"/>
      <c r="J239" s="249">
        <f>ROUND(I239*H239,2)</f>
        <v>0</v>
      </c>
      <c r="K239" s="245" t="s">
        <v>146</v>
      </c>
      <c r="L239" s="250"/>
      <c r="M239" s="251" t="s">
        <v>21</v>
      </c>
      <c r="N239" s="252" t="s">
        <v>42</v>
      </c>
      <c r="O239" s="45"/>
      <c r="P239" s="228">
        <f>O239*H239</f>
        <v>0</v>
      </c>
      <c r="Q239" s="228">
        <v>0.01</v>
      </c>
      <c r="R239" s="228">
        <f>Q239*H239</f>
        <v>4.04675</v>
      </c>
      <c r="S239" s="228">
        <v>0</v>
      </c>
      <c r="T239" s="229">
        <f>S239*H239</f>
        <v>0</v>
      </c>
      <c r="AR239" s="22" t="s">
        <v>297</v>
      </c>
      <c r="AT239" s="22" t="s">
        <v>197</v>
      </c>
      <c r="AU239" s="22" t="s">
        <v>81</v>
      </c>
      <c r="AY239" s="22" t="s">
        <v>140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22" t="s">
        <v>79</v>
      </c>
      <c r="BK239" s="230">
        <f>ROUND(I239*H239,2)</f>
        <v>0</v>
      </c>
      <c r="BL239" s="22" t="s">
        <v>221</v>
      </c>
      <c r="BM239" s="22" t="s">
        <v>476</v>
      </c>
    </row>
    <row r="240" spans="2:51" s="11" customFormat="1" ht="13.5">
      <c r="B240" s="231"/>
      <c r="C240" s="232"/>
      <c r="D240" s="233" t="s">
        <v>149</v>
      </c>
      <c r="E240" s="232"/>
      <c r="F240" s="235" t="s">
        <v>477</v>
      </c>
      <c r="G240" s="232"/>
      <c r="H240" s="236">
        <v>404.675</v>
      </c>
      <c r="I240" s="237"/>
      <c r="J240" s="232"/>
      <c r="K240" s="232"/>
      <c r="L240" s="238"/>
      <c r="M240" s="239"/>
      <c r="N240" s="240"/>
      <c r="O240" s="240"/>
      <c r="P240" s="240"/>
      <c r="Q240" s="240"/>
      <c r="R240" s="240"/>
      <c r="S240" s="240"/>
      <c r="T240" s="241"/>
      <c r="AT240" s="242" t="s">
        <v>149</v>
      </c>
      <c r="AU240" s="242" t="s">
        <v>81</v>
      </c>
      <c r="AV240" s="11" t="s">
        <v>81</v>
      </c>
      <c r="AW240" s="11" t="s">
        <v>6</v>
      </c>
      <c r="AX240" s="11" t="s">
        <v>79</v>
      </c>
      <c r="AY240" s="242" t="s">
        <v>140</v>
      </c>
    </row>
    <row r="241" spans="2:65" s="1" customFormat="1" ht="25.5" customHeight="1">
      <c r="B241" s="44"/>
      <c r="C241" s="219" t="s">
        <v>478</v>
      </c>
      <c r="D241" s="219" t="s">
        <v>142</v>
      </c>
      <c r="E241" s="220" t="s">
        <v>479</v>
      </c>
      <c r="F241" s="221" t="s">
        <v>480</v>
      </c>
      <c r="G241" s="222" t="s">
        <v>187</v>
      </c>
      <c r="H241" s="223">
        <v>793.6</v>
      </c>
      <c r="I241" s="224"/>
      <c r="J241" s="225">
        <f>ROUND(I241*H241,2)</f>
        <v>0</v>
      </c>
      <c r="K241" s="221" t="s">
        <v>146</v>
      </c>
      <c r="L241" s="70"/>
      <c r="M241" s="226" t="s">
        <v>21</v>
      </c>
      <c r="N241" s="227" t="s">
        <v>42</v>
      </c>
      <c r="O241" s="45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AR241" s="22" t="s">
        <v>221</v>
      </c>
      <c r="AT241" s="22" t="s">
        <v>142</v>
      </c>
      <c r="AU241" s="22" t="s">
        <v>81</v>
      </c>
      <c r="AY241" s="22" t="s">
        <v>140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22" t="s">
        <v>79</v>
      </c>
      <c r="BK241" s="230">
        <f>ROUND(I241*H241,2)</f>
        <v>0</v>
      </c>
      <c r="BL241" s="22" t="s">
        <v>221</v>
      </c>
      <c r="BM241" s="22" t="s">
        <v>481</v>
      </c>
    </row>
    <row r="242" spans="2:51" s="11" customFormat="1" ht="13.5">
      <c r="B242" s="231"/>
      <c r="C242" s="232"/>
      <c r="D242" s="233" t="s">
        <v>149</v>
      </c>
      <c r="E242" s="234" t="s">
        <v>21</v>
      </c>
      <c r="F242" s="235" t="s">
        <v>482</v>
      </c>
      <c r="G242" s="232"/>
      <c r="H242" s="236">
        <v>793.6</v>
      </c>
      <c r="I242" s="237"/>
      <c r="J242" s="232"/>
      <c r="K242" s="232"/>
      <c r="L242" s="238"/>
      <c r="M242" s="239"/>
      <c r="N242" s="240"/>
      <c r="O242" s="240"/>
      <c r="P242" s="240"/>
      <c r="Q242" s="240"/>
      <c r="R242" s="240"/>
      <c r="S242" s="240"/>
      <c r="T242" s="241"/>
      <c r="AT242" s="242" t="s">
        <v>149</v>
      </c>
      <c r="AU242" s="242" t="s">
        <v>81</v>
      </c>
      <c r="AV242" s="11" t="s">
        <v>81</v>
      </c>
      <c r="AW242" s="11" t="s">
        <v>35</v>
      </c>
      <c r="AX242" s="11" t="s">
        <v>79</v>
      </c>
      <c r="AY242" s="242" t="s">
        <v>140</v>
      </c>
    </row>
    <row r="243" spans="2:65" s="1" customFormat="1" ht="25.5" customHeight="1">
      <c r="B243" s="44"/>
      <c r="C243" s="243" t="s">
        <v>483</v>
      </c>
      <c r="D243" s="243" t="s">
        <v>197</v>
      </c>
      <c r="E243" s="244" t="s">
        <v>484</v>
      </c>
      <c r="F243" s="245" t="s">
        <v>485</v>
      </c>
      <c r="G243" s="246" t="s">
        <v>187</v>
      </c>
      <c r="H243" s="247">
        <v>809.472</v>
      </c>
      <c r="I243" s="248"/>
      <c r="J243" s="249">
        <f>ROUND(I243*H243,2)</f>
        <v>0</v>
      </c>
      <c r="K243" s="245" t="s">
        <v>21</v>
      </c>
      <c r="L243" s="250"/>
      <c r="M243" s="251" t="s">
        <v>21</v>
      </c>
      <c r="N243" s="252" t="s">
        <v>42</v>
      </c>
      <c r="O243" s="45"/>
      <c r="P243" s="228">
        <f>O243*H243</f>
        <v>0</v>
      </c>
      <c r="Q243" s="228">
        <v>0.0042</v>
      </c>
      <c r="R243" s="228">
        <f>Q243*H243</f>
        <v>3.3997824</v>
      </c>
      <c r="S243" s="228">
        <v>0</v>
      </c>
      <c r="T243" s="229">
        <f>S243*H243</f>
        <v>0</v>
      </c>
      <c r="AR243" s="22" t="s">
        <v>297</v>
      </c>
      <c r="AT243" s="22" t="s">
        <v>197</v>
      </c>
      <c r="AU243" s="22" t="s">
        <v>81</v>
      </c>
      <c r="AY243" s="22" t="s">
        <v>140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22" t="s">
        <v>79</v>
      </c>
      <c r="BK243" s="230">
        <f>ROUND(I243*H243,2)</f>
        <v>0</v>
      </c>
      <c r="BL243" s="22" t="s">
        <v>221</v>
      </c>
      <c r="BM243" s="22" t="s">
        <v>486</v>
      </c>
    </row>
    <row r="244" spans="2:51" s="11" customFormat="1" ht="13.5">
      <c r="B244" s="231"/>
      <c r="C244" s="232"/>
      <c r="D244" s="233" t="s">
        <v>149</v>
      </c>
      <c r="E244" s="232"/>
      <c r="F244" s="235" t="s">
        <v>487</v>
      </c>
      <c r="G244" s="232"/>
      <c r="H244" s="236">
        <v>809.472</v>
      </c>
      <c r="I244" s="237"/>
      <c r="J244" s="232"/>
      <c r="K244" s="232"/>
      <c r="L244" s="238"/>
      <c r="M244" s="239"/>
      <c r="N244" s="240"/>
      <c r="O244" s="240"/>
      <c r="P244" s="240"/>
      <c r="Q244" s="240"/>
      <c r="R244" s="240"/>
      <c r="S244" s="240"/>
      <c r="T244" s="241"/>
      <c r="AT244" s="242" t="s">
        <v>149</v>
      </c>
      <c r="AU244" s="242" t="s">
        <v>81</v>
      </c>
      <c r="AV244" s="11" t="s">
        <v>81</v>
      </c>
      <c r="AW244" s="11" t="s">
        <v>6</v>
      </c>
      <c r="AX244" s="11" t="s">
        <v>79</v>
      </c>
      <c r="AY244" s="242" t="s">
        <v>140</v>
      </c>
    </row>
    <row r="245" spans="2:65" s="1" customFormat="1" ht="16.5" customHeight="1">
      <c r="B245" s="44"/>
      <c r="C245" s="219" t="s">
        <v>488</v>
      </c>
      <c r="D245" s="219" t="s">
        <v>142</v>
      </c>
      <c r="E245" s="220" t="s">
        <v>489</v>
      </c>
      <c r="F245" s="221" t="s">
        <v>490</v>
      </c>
      <c r="G245" s="222" t="s">
        <v>458</v>
      </c>
      <c r="H245" s="264"/>
      <c r="I245" s="224"/>
      <c r="J245" s="225">
        <f>ROUND(I245*H245,2)</f>
        <v>0</v>
      </c>
      <c r="K245" s="221" t="s">
        <v>146</v>
      </c>
      <c r="L245" s="70"/>
      <c r="M245" s="226" t="s">
        <v>21</v>
      </c>
      <c r="N245" s="227" t="s">
        <v>42</v>
      </c>
      <c r="O245" s="45"/>
      <c r="P245" s="228">
        <f>O245*H245</f>
        <v>0</v>
      </c>
      <c r="Q245" s="228">
        <v>0</v>
      </c>
      <c r="R245" s="228">
        <f>Q245*H245</f>
        <v>0</v>
      </c>
      <c r="S245" s="228">
        <v>0</v>
      </c>
      <c r="T245" s="229">
        <f>S245*H245</f>
        <v>0</v>
      </c>
      <c r="AR245" s="22" t="s">
        <v>221</v>
      </c>
      <c r="AT245" s="22" t="s">
        <v>142</v>
      </c>
      <c r="AU245" s="22" t="s">
        <v>81</v>
      </c>
      <c r="AY245" s="22" t="s">
        <v>140</v>
      </c>
      <c r="BE245" s="230">
        <f>IF(N245="základní",J245,0)</f>
        <v>0</v>
      </c>
      <c r="BF245" s="230">
        <f>IF(N245="snížená",J245,0)</f>
        <v>0</v>
      </c>
      <c r="BG245" s="230">
        <f>IF(N245="zákl. přenesená",J245,0)</f>
        <v>0</v>
      </c>
      <c r="BH245" s="230">
        <f>IF(N245="sníž. přenesená",J245,0)</f>
        <v>0</v>
      </c>
      <c r="BI245" s="230">
        <f>IF(N245="nulová",J245,0)</f>
        <v>0</v>
      </c>
      <c r="BJ245" s="22" t="s">
        <v>79</v>
      </c>
      <c r="BK245" s="230">
        <f>ROUND(I245*H245,2)</f>
        <v>0</v>
      </c>
      <c r="BL245" s="22" t="s">
        <v>221</v>
      </c>
      <c r="BM245" s="22" t="s">
        <v>491</v>
      </c>
    </row>
    <row r="246" spans="2:63" s="10" customFormat="1" ht="29.85" customHeight="1">
      <c r="B246" s="203"/>
      <c r="C246" s="204"/>
      <c r="D246" s="205" t="s">
        <v>70</v>
      </c>
      <c r="E246" s="217" t="s">
        <v>492</v>
      </c>
      <c r="F246" s="217" t="s">
        <v>493</v>
      </c>
      <c r="G246" s="204"/>
      <c r="H246" s="204"/>
      <c r="I246" s="207"/>
      <c r="J246" s="218">
        <f>BK246</f>
        <v>0</v>
      </c>
      <c r="K246" s="204"/>
      <c r="L246" s="209"/>
      <c r="M246" s="210"/>
      <c r="N246" s="211"/>
      <c r="O246" s="211"/>
      <c r="P246" s="212">
        <f>SUM(P247:P249)</f>
        <v>0</v>
      </c>
      <c r="Q246" s="211"/>
      <c r="R246" s="212">
        <f>SUM(R247:R249)</f>
        <v>0.0075</v>
      </c>
      <c r="S246" s="211"/>
      <c r="T246" s="213">
        <f>SUM(T247:T249)</f>
        <v>0.12585000000000002</v>
      </c>
      <c r="AR246" s="214" t="s">
        <v>81</v>
      </c>
      <c r="AT246" s="215" t="s">
        <v>70</v>
      </c>
      <c r="AU246" s="215" t="s">
        <v>79</v>
      </c>
      <c r="AY246" s="214" t="s">
        <v>140</v>
      </c>
      <c r="BK246" s="216">
        <f>SUM(BK247:BK249)</f>
        <v>0</v>
      </c>
    </row>
    <row r="247" spans="2:65" s="1" customFormat="1" ht="25.5" customHeight="1">
      <c r="B247" s="44"/>
      <c r="C247" s="219" t="s">
        <v>494</v>
      </c>
      <c r="D247" s="219" t="s">
        <v>142</v>
      </c>
      <c r="E247" s="220" t="s">
        <v>495</v>
      </c>
      <c r="F247" s="221" t="s">
        <v>496</v>
      </c>
      <c r="G247" s="222" t="s">
        <v>295</v>
      </c>
      <c r="H247" s="223">
        <v>5</v>
      </c>
      <c r="I247" s="224"/>
      <c r="J247" s="225">
        <f>ROUND(I247*H247,2)</f>
        <v>0</v>
      </c>
      <c r="K247" s="221" t="s">
        <v>146</v>
      </c>
      <c r="L247" s="70"/>
      <c r="M247" s="226" t="s">
        <v>21</v>
      </c>
      <c r="N247" s="227" t="s">
        <v>42</v>
      </c>
      <c r="O247" s="45"/>
      <c r="P247" s="228">
        <f>O247*H247</f>
        <v>0</v>
      </c>
      <c r="Q247" s="228">
        <v>0.0015</v>
      </c>
      <c r="R247" s="228">
        <f>Q247*H247</f>
        <v>0.0075</v>
      </c>
      <c r="S247" s="228">
        <v>0</v>
      </c>
      <c r="T247" s="229">
        <f>S247*H247</f>
        <v>0</v>
      </c>
      <c r="AR247" s="22" t="s">
        <v>221</v>
      </c>
      <c r="AT247" s="22" t="s">
        <v>142</v>
      </c>
      <c r="AU247" s="22" t="s">
        <v>81</v>
      </c>
      <c r="AY247" s="22" t="s">
        <v>140</v>
      </c>
      <c r="BE247" s="230">
        <f>IF(N247="základní",J247,0)</f>
        <v>0</v>
      </c>
      <c r="BF247" s="230">
        <f>IF(N247="snížená",J247,0)</f>
        <v>0</v>
      </c>
      <c r="BG247" s="230">
        <f>IF(N247="zákl. přenesená",J247,0)</f>
        <v>0</v>
      </c>
      <c r="BH247" s="230">
        <f>IF(N247="sníž. přenesená",J247,0)</f>
        <v>0</v>
      </c>
      <c r="BI247" s="230">
        <f>IF(N247="nulová",J247,0)</f>
        <v>0</v>
      </c>
      <c r="BJ247" s="22" t="s">
        <v>79</v>
      </c>
      <c r="BK247" s="230">
        <f>ROUND(I247*H247,2)</f>
        <v>0</v>
      </c>
      <c r="BL247" s="22" t="s">
        <v>221</v>
      </c>
      <c r="BM247" s="22" t="s">
        <v>497</v>
      </c>
    </row>
    <row r="248" spans="2:65" s="1" customFormat="1" ht="16.5" customHeight="1">
      <c r="B248" s="44"/>
      <c r="C248" s="219" t="s">
        <v>498</v>
      </c>
      <c r="D248" s="219" t="s">
        <v>142</v>
      </c>
      <c r="E248" s="220" t="s">
        <v>499</v>
      </c>
      <c r="F248" s="221" t="s">
        <v>500</v>
      </c>
      <c r="G248" s="222" t="s">
        <v>295</v>
      </c>
      <c r="H248" s="223">
        <v>5</v>
      </c>
      <c r="I248" s="224"/>
      <c r="J248" s="225">
        <f>ROUND(I248*H248,2)</f>
        <v>0</v>
      </c>
      <c r="K248" s="221" t="s">
        <v>146</v>
      </c>
      <c r="L248" s="70"/>
      <c r="M248" s="226" t="s">
        <v>21</v>
      </c>
      <c r="N248" s="227" t="s">
        <v>42</v>
      </c>
      <c r="O248" s="45"/>
      <c r="P248" s="228">
        <f>O248*H248</f>
        <v>0</v>
      </c>
      <c r="Q248" s="228">
        <v>0</v>
      </c>
      <c r="R248" s="228">
        <f>Q248*H248</f>
        <v>0</v>
      </c>
      <c r="S248" s="228">
        <v>0.02517</v>
      </c>
      <c r="T248" s="229">
        <f>S248*H248</f>
        <v>0.12585000000000002</v>
      </c>
      <c r="AR248" s="22" t="s">
        <v>221</v>
      </c>
      <c r="AT248" s="22" t="s">
        <v>142</v>
      </c>
      <c r="AU248" s="22" t="s">
        <v>81</v>
      </c>
      <c r="AY248" s="22" t="s">
        <v>140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22" t="s">
        <v>79</v>
      </c>
      <c r="BK248" s="230">
        <f>ROUND(I248*H248,2)</f>
        <v>0</v>
      </c>
      <c r="BL248" s="22" t="s">
        <v>221</v>
      </c>
      <c r="BM248" s="22" t="s">
        <v>501</v>
      </c>
    </row>
    <row r="249" spans="2:65" s="1" customFormat="1" ht="16.5" customHeight="1">
      <c r="B249" s="44"/>
      <c r="C249" s="219" t="s">
        <v>502</v>
      </c>
      <c r="D249" s="219" t="s">
        <v>142</v>
      </c>
      <c r="E249" s="220" t="s">
        <v>503</v>
      </c>
      <c r="F249" s="221" t="s">
        <v>504</v>
      </c>
      <c r="G249" s="222" t="s">
        <v>458</v>
      </c>
      <c r="H249" s="264"/>
      <c r="I249" s="224"/>
      <c r="J249" s="225">
        <f>ROUND(I249*H249,2)</f>
        <v>0</v>
      </c>
      <c r="K249" s="221" t="s">
        <v>146</v>
      </c>
      <c r="L249" s="70"/>
      <c r="M249" s="226" t="s">
        <v>21</v>
      </c>
      <c r="N249" s="227" t="s">
        <v>42</v>
      </c>
      <c r="O249" s="45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AR249" s="22" t="s">
        <v>221</v>
      </c>
      <c r="AT249" s="22" t="s">
        <v>142</v>
      </c>
      <c r="AU249" s="22" t="s">
        <v>81</v>
      </c>
      <c r="AY249" s="22" t="s">
        <v>140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22" t="s">
        <v>79</v>
      </c>
      <c r="BK249" s="230">
        <f>ROUND(I249*H249,2)</f>
        <v>0</v>
      </c>
      <c r="BL249" s="22" t="s">
        <v>221</v>
      </c>
      <c r="BM249" s="22" t="s">
        <v>505</v>
      </c>
    </row>
    <row r="250" spans="2:63" s="10" customFormat="1" ht="29.85" customHeight="1">
      <c r="B250" s="203"/>
      <c r="C250" s="204"/>
      <c r="D250" s="205" t="s">
        <v>70</v>
      </c>
      <c r="E250" s="217" t="s">
        <v>506</v>
      </c>
      <c r="F250" s="217" t="s">
        <v>507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SUM(P251:P259)</f>
        <v>0</v>
      </c>
      <c r="Q250" s="211"/>
      <c r="R250" s="212">
        <f>SUM(R251:R259)</f>
        <v>0.02632</v>
      </c>
      <c r="S250" s="211"/>
      <c r="T250" s="213">
        <f>SUM(T251:T259)</f>
        <v>0</v>
      </c>
      <c r="AR250" s="214" t="s">
        <v>81</v>
      </c>
      <c r="AT250" s="215" t="s">
        <v>70</v>
      </c>
      <c r="AU250" s="215" t="s">
        <v>79</v>
      </c>
      <c r="AY250" s="214" t="s">
        <v>140</v>
      </c>
      <c r="BK250" s="216">
        <f>SUM(BK251:BK259)</f>
        <v>0</v>
      </c>
    </row>
    <row r="251" spans="2:65" s="1" customFormat="1" ht="16.5" customHeight="1">
      <c r="B251" s="44"/>
      <c r="C251" s="219" t="s">
        <v>508</v>
      </c>
      <c r="D251" s="219" t="s">
        <v>142</v>
      </c>
      <c r="E251" s="220" t="s">
        <v>509</v>
      </c>
      <c r="F251" s="221" t="s">
        <v>510</v>
      </c>
      <c r="G251" s="222" t="s">
        <v>511</v>
      </c>
      <c r="H251" s="223">
        <v>1</v>
      </c>
      <c r="I251" s="224"/>
      <c r="J251" s="225">
        <f>ROUND(I251*H251,2)</f>
        <v>0</v>
      </c>
      <c r="K251" s="221" t="s">
        <v>21</v>
      </c>
      <c r="L251" s="70"/>
      <c r="M251" s="226" t="s">
        <v>21</v>
      </c>
      <c r="N251" s="227" t="s">
        <v>42</v>
      </c>
      <c r="O251" s="45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AR251" s="22" t="s">
        <v>221</v>
      </c>
      <c r="AT251" s="22" t="s">
        <v>142</v>
      </c>
      <c r="AU251" s="22" t="s">
        <v>81</v>
      </c>
      <c r="AY251" s="22" t="s">
        <v>140</v>
      </c>
      <c r="BE251" s="230">
        <f>IF(N251="základní",J251,0)</f>
        <v>0</v>
      </c>
      <c r="BF251" s="230">
        <f>IF(N251="snížená",J251,0)</f>
        <v>0</v>
      </c>
      <c r="BG251" s="230">
        <f>IF(N251="zákl. přenesená",J251,0)</f>
        <v>0</v>
      </c>
      <c r="BH251" s="230">
        <f>IF(N251="sníž. přenesená",J251,0)</f>
        <v>0</v>
      </c>
      <c r="BI251" s="230">
        <f>IF(N251="nulová",J251,0)</f>
        <v>0</v>
      </c>
      <c r="BJ251" s="22" t="s">
        <v>79</v>
      </c>
      <c r="BK251" s="230">
        <f>ROUND(I251*H251,2)</f>
        <v>0</v>
      </c>
      <c r="BL251" s="22" t="s">
        <v>221</v>
      </c>
      <c r="BM251" s="22" t="s">
        <v>512</v>
      </c>
    </row>
    <row r="252" spans="2:51" s="11" customFormat="1" ht="13.5">
      <c r="B252" s="231"/>
      <c r="C252" s="232"/>
      <c r="D252" s="233" t="s">
        <v>149</v>
      </c>
      <c r="E252" s="234" t="s">
        <v>21</v>
      </c>
      <c r="F252" s="235" t="s">
        <v>79</v>
      </c>
      <c r="G252" s="232"/>
      <c r="H252" s="236">
        <v>1</v>
      </c>
      <c r="I252" s="237"/>
      <c r="J252" s="232"/>
      <c r="K252" s="232"/>
      <c r="L252" s="238"/>
      <c r="M252" s="239"/>
      <c r="N252" s="240"/>
      <c r="O252" s="240"/>
      <c r="P252" s="240"/>
      <c r="Q252" s="240"/>
      <c r="R252" s="240"/>
      <c r="S252" s="240"/>
      <c r="T252" s="241"/>
      <c r="AT252" s="242" t="s">
        <v>149</v>
      </c>
      <c r="AU252" s="242" t="s">
        <v>81</v>
      </c>
      <c r="AV252" s="11" t="s">
        <v>81</v>
      </c>
      <c r="AW252" s="11" t="s">
        <v>35</v>
      </c>
      <c r="AX252" s="11" t="s">
        <v>79</v>
      </c>
      <c r="AY252" s="242" t="s">
        <v>140</v>
      </c>
    </row>
    <row r="253" spans="2:65" s="1" customFormat="1" ht="25.5" customHeight="1">
      <c r="B253" s="44"/>
      <c r="C253" s="219" t="s">
        <v>513</v>
      </c>
      <c r="D253" s="219" t="s">
        <v>142</v>
      </c>
      <c r="E253" s="220" t="s">
        <v>514</v>
      </c>
      <c r="F253" s="221" t="s">
        <v>515</v>
      </c>
      <c r="G253" s="222" t="s">
        <v>516</v>
      </c>
      <c r="H253" s="223">
        <v>1</v>
      </c>
      <c r="I253" s="224"/>
      <c r="J253" s="225">
        <f>ROUND(I253*H253,2)</f>
        <v>0</v>
      </c>
      <c r="K253" s="221" t="s">
        <v>146</v>
      </c>
      <c r="L253" s="70"/>
      <c r="M253" s="226" t="s">
        <v>21</v>
      </c>
      <c r="N253" s="227" t="s">
        <v>42</v>
      </c>
      <c r="O253" s="45"/>
      <c r="P253" s="228">
        <f>O253*H253</f>
        <v>0</v>
      </c>
      <c r="Q253" s="228">
        <v>0.01075</v>
      </c>
      <c r="R253" s="228">
        <f>Q253*H253</f>
        <v>0.01075</v>
      </c>
      <c r="S253" s="228">
        <v>0</v>
      </c>
      <c r="T253" s="229">
        <f>S253*H253</f>
        <v>0</v>
      </c>
      <c r="AR253" s="22" t="s">
        <v>221</v>
      </c>
      <c r="AT253" s="22" t="s">
        <v>142</v>
      </c>
      <c r="AU253" s="22" t="s">
        <v>81</v>
      </c>
      <c r="AY253" s="22" t="s">
        <v>140</v>
      </c>
      <c r="BE253" s="230">
        <f>IF(N253="základní",J253,0)</f>
        <v>0</v>
      </c>
      <c r="BF253" s="230">
        <f>IF(N253="snížená",J253,0)</f>
        <v>0</v>
      </c>
      <c r="BG253" s="230">
        <f>IF(N253="zákl. přenesená",J253,0)</f>
        <v>0</v>
      </c>
      <c r="BH253" s="230">
        <f>IF(N253="sníž. přenesená",J253,0)</f>
        <v>0</v>
      </c>
      <c r="BI253" s="230">
        <f>IF(N253="nulová",J253,0)</f>
        <v>0</v>
      </c>
      <c r="BJ253" s="22" t="s">
        <v>79</v>
      </c>
      <c r="BK253" s="230">
        <f>ROUND(I253*H253,2)</f>
        <v>0</v>
      </c>
      <c r="BL253" s="22" t="s">
        <v>221</v>
      </c>
      <c r="BM253" s="22" t="s">
        <v>517</v>
      </c>
    </row>
    <row r="254" spans="2:65" s="1" customFormat="1" ht="25.5" customHeight="1">
      <c r="B254" s="44"/>
      <c r="C254" s="219" t="s">
        <v>518</v>
      </c>
      <c r="D254" s="219" t="s">
        <v>142</v>
      </c>
      <c r="E254" s="220" t="s">
        <v>519</v>
      </c>
      <c r="F254" s="221" t="s">
        <v>520</v>
      </c>
      <c r="G254" s="222" t="s">
        <v>516</v>
      </c>
      <c r="H254" s="223">
        <v>1</v>
      </c>
      <c r="I254" s="224"/>
      <c r="J254" s="225">
        <f>ROUND(I254*H254,2)</f>
        <v>0</v>
      </c>
      <c r="K254" s="221" t="s">
        <v>146</v>
      </c>
      <c r="L254" s="70"/>
      <c r="M254" s="226" t="s">
        <v>21</v>
      </c>
      <c r="N254" s="227" t="s">
        <v>42</v>
      </c>
      <c r="O254" s="45"/>
      <c r="P254" s="228">
        <f>O254*H254</f>
        <v>0</v>
      </c>
      <c r="Q254" s="228">
        <v>0.01188</v>
      </c>
      <c r="R254" s="228">
        <f>Q254*H254</f>
        <v>0.01188</v>
      </c>
      <c r="S254" s="228">
        <v>0</v>
      </c>
      <c r="T254" s="229">
        <f>S254*H254</f>
        <v>0</v>
      </c>
      <c r="AR254" s="22" t="s">
        <v>221</v>
      </c>
      <c r="AT254" s="22" t="s">
        <v>142</v>
      </c>
      <c r="AU254" s="22" t="s">
        <v>81</v>
      </c>
      <c r="AY254" s="22" t="s">
        <v>140</v>
      </c>
      <c r="BE254" s="230">
        <f>IF(N254="základní",J254,0)</f>
        <v>0</v>
      </c>
      <c r="BF254" s="230">
        <f>IF(N254="snížená",J254,0)</f>
        <v>0</v>
      </c>
      <c r="BG254" s="230">
        <f>IF(N254="zákl. přenesená",J254,0)</f>
        <v>0</v>
      </c>
      <c r="BH254" s="230">
        <f>IF(N254="sníž. přenesená",J254,0)</f>
        <v>0</v>
      </c>
      <c r="BI254" s="230">
        <f>IF(N254="nulová",J254,0)</f>
        <v>0</v>
      </c>
      <c r="BJ254" s="22" t="s">
        <v>79</v>
      </c>
      <c r="BK254" s="230">
        <f>ROUND(I254*H254,2)</f>
        <v>0</v>
      </c>
      <c r="BL254" s="22" t="s">
        <v>221</v>
      </c>
      <c r="BM254" s="22" t="s">
        <v>521</v>
      </c>
    </row>
    <row r="255" spans="2:65" s="1" customFormat="1" ht="25.5" customHeight="1">
      <c r="B255" s="44"/>
      <c r="C255" s="219" t="s">
        <v>522</v>
      </c>
      <c r="D255" s="219" t="s">
        <v>142</v>
      </c>
      <c r="E255" s="220" t="s">
        <v>523</v>
      </c>
      <c r="F255" s="221" t="s">
        <v>524</v>
      </c>
      <c r="G255" s="222" t="s">
        <v>516</v>
      </c>
      <c r="H255" s="223">
        <v>1</v>
      </c>
      <c r="I255" s="224"/>
      <c r="J255" s="225">
        <f>ROUND(I255*H255,2)</f>
        <v>0</v>
      </c>
      <c r="K255" s="221" t="s">
        <v>146</v>
      </c>
      <c r="L255" s="70"/>
      <c r="M255" s="226" t="s">
        <v>21</v>
      </c>
      <c r="N255" s="227" t="s">
        <v>42</v>
      </c>
      <c r="O255" s="45"/>
      <c r="P255" s="228">
        <f>O255*H255</f>
        <v>0</v>
      </c>
      <c r="Q255" s="228">
        <v>0.00154</v>
      </c>
      <c r="R255" s="228">
        <f>Q255*H255</f>
        <v>0.00154</v>
      </c>
      <c r="S255" s="228">
        <v>0</v>
      </c>
      <c r="T255" s="229">
        <f>S255*H255</f>
        <v>0</v>
      </c>
      <c r="AR255" s="22" t="s">
        <v>221</v>
      </c>
      <c r="AT255" s="22" t="s">
        <v>142</v>
      </c>
      <c r="AU255" s="22" t="s">
        <v>81</v>
      </c>
      <c r="AY255" s="22" t="s">
        <v>140</v>
      </c>
      <c r="BE255" s="230">
        <f>IF(N255="základní",J255,0)</f>
        <v>0</v>
      </c>
      <c r="BF255" s="230">
        <f>IF(N255="snížená",J255,0)</f>
        <v>0</v>
      </c>
      <c r="BG255" s="230">
        <f>IF(N255="zákl. přenesená",J255,0)</f>
        <v>0</v>
      </c>
      <c r="BH255" s="230">
        <f>IF(N255="sníž. přenesená",J255,0)</f>
        <v>0</v>
      </c>
      <c r="BI255" s="230">
        <f>IF(N255="nulová",J255,0)</f>
        <v>0</v>
      </c>
      <c r="BJ255" s="22" t="s">
        <v>79</v>
      </c>
      <c r="BK255" s="230">
        <f>ROUND(I255*H255,2)</f>
        <v>0</v>
      </c>
      <c r="BL255" s="22" t="s">
        <v>221</v>
      </c>
      <c r="BM255" s="22" t="s">
        <v>525</v>
      </c>
    </row>
    <row r="256" spans="2:65" s="1" customFormat="1" ht="16.5" customHeight="1">
      <c r="B256" s="44"/>
      <c r="C256" s="219" t="s">
        <v>526</v>
      </c>
      <c r="D256" s="219" t="s">
        <v>142</v>
      </c>
      <c r="E256" s="220" t="s">
        <v>527</v>
      </c>
      <c r="F256" s="221" t="s">
        <v>528</v>
      </c>
      <c r="G256" s="222" t="s">
        <v>516</v>
      </c>
      <c r="H256" s="223">
        <v>1</v>
      </c>
      <c r="I256" s="224"/>
      <c r="J256" s="225">
        <f>ROUND(I256*H256,2)</f>
        <v>0</v>
      </c>
      <c r="K256" s="221" t="s">
        <v>146</v>
      </c>
      <c r="L256" s="70"/>
      <c r="M256" s="226" t="s">
        <v>21</v>
      </c>
      <c r="N256" s="227" t="s">
        <v>42</v>
      </c>
      <c r="O256" s="45"/>
      <c r="P256" s="228">
        <f>O256*H256</f>
        <v>0</v>
      </c>
      <c r="Q256" s="228">
        <v>0.00184</v>
      </c>
      <c r="R256" s="228">
        <f>Q256*H256</f>
        <v>0.00184</v>
      </c>
      <c r="S256" s="228">
        <v>0</v>
      </c>
      <c r="T256" s="229">
        <f>S256*H256</f>
        <v>0</v>
      </c>
      <c r="AR256" s="22" t="s">
        <v>221</v>
      </c>
      <c r="AT256" s="22" t="s">
        <v>142</v>
      </c>
      <c r="AU256" s="22" t="s">
        <v>81</v>
      </c>
      <c r="AY256" s="22" t="s">
        <v>140</v>
      </c>
      <c r="BE256" s="230">
        <f>IF(N256="základní",J256,0)</f>
        <v>0</v>
      </c>
      <c r="BF256" s="230">
        <f>IF(N256="snížená",J256,0)</f>
        <v>0</v>
      </c>
      <c r="BG256" s="230">
        <f>IF(N256="zákl. přenesená",J256,0)</f>
        <v>0</v>
      </c>
      <c r="BH256" s="230">
        <f>IF(N256="sníž. přenesená",J256,0)</f>
        <v>0</v>
      </c>
      <c r="BI256" s="230">
        <f>IF(N256="nulová",J256,0)</f>
        <v>0</v>
      </c>
      <c r="BJ256" s="22" t="s">
        <v>79</v>
      </c>
      <c r="BK256" s="230">
        <f>ROUND(I256*H256,2)</f>
        <v>0</v>
      </c>
      <c r="BL256" s="22" t="s">
        <v>221</v>
      </c>
      <c r="BM256" s="22" t="s">
        <v>529</v>
      </c>
    </row>
    <row r="257" spans="2:51" s="11" customFormat="1" ht="13.5">
      <c r="B257" s="231"/>
      <c r="C257" s="232"/>
      <c r="D257" s="233" t="s">
        <v>149</v>
      </c>
      <c r="E257" s="234" t="s">
        <v>21</v>
      </c>
      <c r="F257" s="235" t="s">
        <v>79</v>
      </c>
      <c r="G257" s="232"/>
      <c r="H257" s="236">
        <v>1</v>
      </c>
      <c r="I257" s="237"/>
      <c r="J257" s="232"/>
      <c r="K257" s="232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149</v>
      </c>
      <c r="AU257" s="242" t="s">
        <v>81</v>
      </c>
      <c r="AV257" s="11" t="s">
        <v>81</v>
      </c>
      <c r="AW257" s="11" t="s">
        <v>35</v>
      </c>
      <c r="AX257" s="11" t="s">
        <v>79</v>
      </c>
      <c r="AY257" s="242" t="s">
        <v>140</v>
      </c>
    </row>
    <row r="258" spans="2:65" s="1" customFormat="1" ht="16.5" customHeight="1">
      <c r="B258" s="44"/>
      <c r="C258" s="219" t="s">
        <v>530</v>
      </c>
      <c r="D258" s="219" t="s">
        <v>142</v>
      </c>
      <c r="E258" s="220" t="s">
        <v>531</v>
      </c>
      <c r="F258" s="221" t="s">
        <v>532</v>
      </c>
      <c r="G258" s="222" t="s">
        <v>295</v>
      </c>
      <c r="H258" s="223">
        <v>1</v>
      </c>
      <c r="I258" s="224"/>
      <c r="J258" s="225">
        <f>ROUND(I258*H258,2)</f>
        <v>0</v>
      </c>
      <c r="K258" s="221" t="s">
        <v>146</v>
      </c>
      <c r="L258" s="70"/>
      <c r="M258" s="226" t="s">
        <v>21</v>
      </c>
      <c r="N258" s="227" t="s">
        <v>42</v>
      </c>
      <c r="O258" s="45"/>
      <c r="P258" s="228">
        <f>O258*H258</f>
        <v>0</v>
      </c>
      <c r="Q258" s="228">
        <v>0.00031</v>
      </c>
      <c r="R258" s="228">
        <f>Q258*H258</f>
        <v>0.00031</v>
      </c>
      <c r="S258" s="228">
        <v>0</v>
      </c>
      <c r="T258" s="229">
        <f>S258*H258</f>
        <v>0</v>
      </c>
      <c r="AR258" s="22" t="s">
        <v>221</v>
      </c>
      <c r="AT258" s="22" t="s">
        <v>142</v>
      </c>
      <c r="AU258" s="22" t="s">
        <v>81</v>
      </c>
      <c r="AY258" s="22" t="s">
        <v>140</v>
      </c>
      <c r="BE258" s="230">
        <f>IF(N258="základní",J258,0)</f>
        <v>0</v>
      </c>
      <c r="BF258" s="230">
        <f>IF(N258="snížená",J258,0)</f>
        <v>0</v>
      </c>
      <c r="BG258" s="230">
        <f>IF(N258="zákl. přenesená",J258,0)</f>
        <v>0</v>
      </c>
      <c r="BH258" s="230">
        <f>IF(N258="sníž. přenesená",J258,0)</f>
        <v>0</v>
      </c>
      <c r="BI258" s="230">
        <f>IF(N258="nulová",J258,0)</f>
        <v>0</v>
      </c>
      <c r="BJ258" s="22" t="s">
        <v>79</v>
      </c>
      <c r="BK258" s="230">
        <f>ROUND(I258*H258,2)</f>
        <v>0</v>
      </c>
      <c r="BL258" s="22" t="s">
        <v>221</v>
      </c>
      <c r="BM258" s="22" t="s">
        <v>533</v>
      </c>
    </row>
    <row r="259" spans="2:65" s="1" customFormat="1" ht="16.5" customHeight="1">
      <c r="B259" s="44"/>
      <c r="C259" s="219" t="s">
        <v>534</v>
      </c>
      <c r="D259" s="219" t="s">
        <v>142</v>
      </c>
      <c r="E259" s="220" t="s">
        <v>535</v>
      </c>
      <c r="F259" s="221" t="s">
        <v>536</v>
      </c>
      <c r="G259" s="222" t="s">
        <v>458</v>
      </c>
      <c r="H259" s="264"/>
      <c r="I259" s="224"/>
      <c r="J259" s="225">
        <f>ROUND(I259*H259,2)</f>
        <v>0</v>
      </c>
      <c r="K259" s="221" t="s">
        <v>146</v>
      </c>
      <c r="L259" s="70"/>
      <c r="M259" s="226" t="s">
        <v>21</v>
      </c>
      <c r="N259" s="227" t="s">
        <v>42</v>
      </c>
      <c r="O259" s="45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AR259" s="22" t="s">
        <v>221</v>
      </c>
      <c r="AT259" s="22" t="s">
        <v>142</v>
      </c>
      <c r="AU259" s="22" t="s">
        <v>81</v>
      </c>
      <c r="AY259" s="22" t="s">
        <v>140</v>
      </c>
      <c r="BE259" s="230">
        <f>IF(N259="základní",J259,0)</f>
        <v>0</v>
      </c>
      <c r="BF259" s="230">
        <f>IF(N259="snížená",J259,0)</f>
        <v>0</v>
      </c>
      <c r="BG259" s="230">
        <f>IF(N259="zákl. přenesená",J259,0)</f>
        <v>0</v>
      </c>
      <c r="BH259" s="230">
        <f>IF(N259="sníž. přenesená",J259,0)</f>
        <v>0</v>
      </c>
      <c r="BI259" s="230">
        <f>IF(N259="nulová",J259,0)</f>
        <v>0</v>
      </c>
      <c r="BJ259" s="22" t="s">
        <v>79</v>
      </c>
      <c r="BK259" s="230">
        <f>ROUND(I259*H259,2)</f>
        <v>0</v>
      </c>
      <c r="BL259" s="22" t="s">
        <v>221</v>
      </c>
      <c r="BM259" s="22" t="s">
        <v>537</v>
      </c>
    </row>
    <row r="260" spans="2:63" s="10" customFormat="1" ht="29.85" customHeight="1">
      <c r="B260" s="203"/>
      <c r="C260" s="204"/>
      <c r="D260" s="205" t="s">
        <v>70</v>
      </c>
      <c r="E260" s="217" t="s">
        <v>538</v>
      </c>
      <c r="F260" s="217" t="s">
        <v>539</v>
      </c>
      <c r="G260" s="204"/>
      <c r="H260" s="204"/>
      <c r="I260" s="207"/>
      <c r="J260" s="218">
        <f>BK260</f>
        <v>0</v>
      </c>
      <c r="K260" s="204"/>
      <c r="L260" s="209"/>
      <c r="M260" s="210"/>
      <c r="N260" s="211"/>
      <c r="O260" s="211"/>
      <c r="P260" s="212">
        <f>SUM(P261:P262)</f>
        <v>0</v>
      </c>
      <c r="Q260" s="211"/>
      <c r="R260" s="212">
        <f>SUM(R261:R262)</f>
        <v>0</v>
      </c>
      <c r="S260" s="211"/>
      <c r="T260" s="213">
        <f>SUM(T261:T262)</f>
        <v>0</v>
      </c>
      <c r="AR260" s="214" t="s">
        <v>81</v>
      </c>
      <c r="AT260" s="215" t="s">
        <v>70</v>
      </c>
      <c r="AU260" s="215" t="s">
        <v>79</v>
      </c>
      <c r="AY260" s="214" t="s">
        <v>140</v>
      </c>
      <c r="BK260" s="216">
        <f>SUM(BK261:BK262)</f>
        <v>0</v>
      </c>
    </row>
    <row r="261" spans="2:65" s="1" customFormat="1" ht="16.5" customHeight="1">
      <c r="B261" s="44"/>
      <c r="C261" s="219" t="s">
        <v>540</v>
      </c>
      <c r="D261" s="219" t="s">
        <v>142</v>
      </c>
      <c r="E261" s="220" t="s">
        <v>541</v>
      </c>
      <c r="F261" s="221" t="s">
        <v>542</v>
      </c>
      <c r="G261" s="222" t="s">
        <v>543</v>
      </c>
      <c r="H261" s="223">
        <v>35</v>
      </c>
      <c r="I261" s="224"/>
      <c r="J261" s="225">
        <f>ROUND(I261*H261,2)</f>
        <v>0</v>
      </c>
      <c r="K261" s="221" t="s">
        <v>21</v>
      </c>
      <c r="L261" s="70"/>
      <c r="M261" s="226" t="s">
        <v>21</v>
      </c>
      <c r="N261" s="227" t="s">
        <v>42</v>
      </c>
      <c r="O261" s="45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AR261" s="22" t="s">
        <v>221</v>
      </c>
      <c r="AT261" s="22" t="s">
        <v>142</v>
      </c>
      <c r="AU261" s="22" t="s">
        <v>81</v>
      </c>
      <c r="AY261" s="22" t="s">
        <v>140</v>
      </c>
      <c r="BE261" s="230">
        <f>IF(N261="základní",J261,0)</f>
        <v>0</v>
      </c>
      <c r="BF261" s="230">
        <f>IF(N261="snížená",J261,0)</f>
        <v>0</v>
      </c>
      <c r="BG261" s="230">
        <f>IF(N261="zákl. přenesená",J261,0)</f>
        <v>0</v>
      </c>
      <c r="BH261" s="230">
        <f>IF(N261="sníž. přenesená",J261,0)</f>
        <v>0</v>
      </c>
      <c r="BI261" s="230">
        <f>IF(N261="nulová",J261,0)</f>
        <v>0</v>
      </c>
      <c r="BJ261" s="22" t="s">
        <v>79</v>
      </c>
      <c r="BK261" s="230">
        <f>ROUND(I261*H261,2)</f>
        <v>0</v>
      </c>
      <c r="BL261" s="22" t="s">
        <v>221</v>
      </c>
      <c r="BM261" s="22" t="s">
        <v>544</v>
      </c>
    </row>
    <row r="262" spans="2:65" s="1" customFormat="1" ht="16.5" customHeight="1">
      <c r="B262" s="44"/>
      <c r="C262" s="219" t="s">
        <v>545</v>
      </c>
      <c r="D262" s="219" t="s">
        <v>142</v>
      </c>
      <c r="E262" s="220" t="s">
        <v>546</v>
      </c>
      <c r="F262" s="221" t="s">
        <v>547</v>
      </c>
      <c r="G262" s="222" t="s">
        <v>511</v>
      </c>
      <c r="H262" s="223">
        <v>1</v>
      </c>
      <c r="I262" s="224"/>
      <c r="J262" s="225">
        <f>ROUND(I262*H262,2)</f>
        <v>0</v>
      </c>
      <c r="K262" s="221" t="s">
        <v>21</v>
      </c>
      <c r="L262" s="70"/>
      <c r="M262" s="226" t="s">
        <v>21</v>
      </c>
      <c r="N262" s="227" t="s">
        <v>42</v>
      </c>
      <c r="O262" s="45"/>
      <c r="P262" s="228">
        <f>O262*H262</f>
        <v>0</v>
      </c>
      <c r="Q262" s="228">
        <v>0</v>
      </c>
      <c r="R262" s="228">
        <f>Q262*H262</f>
        <v>0</v>
      </c>
      <c r="S262" s="228">
        <v>0</v>
      </c>
      <c r="T262" s="229">
        <f>S262*H262</f>
        <v>0</v>
      </c>
      <c r="AR262" s="22" t="s">
        <v>221</v>
      </c>
      <c r="AT262" s="22" t="s">
        <v>142</v>
      </c>
      <c r="AU262" s="22" t="s">
        <v>81</v>
      </c>
      <c r="AY262" s="22" t="s">
        <v>140</v>
      </c>
      <c r="BE262" s="230">
        <f>IF(N262="základní",J262,0)</f>
        <v>0</v>
      </c>
      <c r="BF262" s="230">
        <f>IF(N262="snížená",J262,0)</f>
        <v>0</v>
      </c>
      <c r="BG262" s="230">
        <f>IF(N262="zákl. přenesená",J262,0)</f>
        <v>0</v>
      </c>
      <c r="BH262" s="230">
        <f>IF(N262="sníž. přenesená",J262,0)</f>
        <v>0</v>
      </c>
      <c r="BI262" s="230">
        <f>IF(N262="nulová",J262,0)</f>
        <v>0</v>
      </c>
      <c r="BJ262" s="22" t="s">
        <v>79</v>
      </c>
      <c r="BK262" s="230">
        <f>ROUND(I262*H262,2)</f>
        <v>0</v>
      </c>
      <c r="BL262" s="22" t="s">
        <v>221</v>
      </c>
      <c r="BM262" s="22" t="s">
        <v>548</v>
      </c>
    </row>
    <row r="263" spans="2:63" s="10" customFormat="1" ht="29.85" customHeight="1">
      <c r="B263" s="203"/>
      <c r="C263" s="204"/>
      <c r="D263" s="205" t="s">
        <v>70</v>
      </c>
      <c r="E263" s="217" t="s">
        <v>549</v>
      </c>
      <c r="F263" s="217" t="s">
        <v>550</v>
      </c>
      <c r="G263" s="204"/>
      <c r="H263" s="204"/>
      <c r="I263" s="207"/>
      <c r="J263" s="218">
        <f>BK263</f>
        <v>0</v>
      </c>
      <c r="K263" s="204"/>
      <c r="L263" s="209"/>
      <c r="M263" s="210"/>
      <c r="N263" s="211"/>
      <c r="O263" s="211"/>
      <c r="P263" s="212">
        <f>SUM(P264:P271)</f>
        <v>0</v>
      </c>
      <c r="Q263" s="211"/>
      <c r="R263" s="212">
        <f>SUM(R264:R271)</f>
        <v>0</v>
      </c>
      <c r="S263" s="211"/>
      <c r="T263" s="213">
        <f>SUM(T264:T271)</f>
        <v>0.046799999999999994</v>
      </c>
      <c r="AR263" s="214" t="s">
        <v>81</v>
      </c>
      <c r="AT263" s="215" t="s">
        <v>70</v>
      </c>
      <c r="AU263" s="215" t="s">
        <v>79</v>
      </c>
      <c r="AY263" s="214" t="s">
        <v>140</v>
      </c>
      <c r="BK263" s="216">
        <f>SUM(BK264:BK271)</f>
        <v>0</v>
      </c>
    </row>
    <row r="264" spans="2:65" s="1" customFormat="1" ht="16.5" customHeight="1">
      <c r="B264" s="44"/>
      <c r="C264" s="219" t="s">
        <v>551</v>
      </c>
      <c r="D264" s="219" t="s">
        <v>142</v>
      </c>
      <c r="E264" s="220" t="s">
        <v>552</v>
      </c>
      <c r="F264" s="221" t="s">
        <v>553</v>
      </c>
      <c r="G264" s="222" t="s">
        <v>511</v>
      </c>
      <c r="H264" s="223">
        <v>8</v>
      </c>
      <c r="I264" s="224"/>
      <c r="J264" s="225">
        <f>ROUND(I264*H264,2)</f>
        <v>0</v>
      </c>
      <c r="K264" s="221" t="s">
        <v>21</v>
      </c>
      <c r="L264" s="70"/>
      <c r="M264" s="226" t="s">
        <v>21</v>
      </c>
      <c r="N264" s="227" t="s">
        <v>42</v>
      </c>
      <c r="O264" s="45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AR264" s="22" t="s">
        <v>221</v>
      </c>
      <c r="AT264" s="22" t="s">
        <v>142</v>
      </c>
      <c r="AU264" s="22" t="s">
        <v>81</v>
      </c>
      <c r="AY264" s="22" t="s">
        <v>140</v>
      </c>
      <c r="BE264" s="230">
        <f>IF(N264="základní",J264,0)</f>
        <v>0</v>
      </c>
      <c r="BF264" s="230">
        <f>IF(N264="snížená",J264,0)</f>
        <v>0</v>
      </c>
      <c r="BG264" s="230">
        <f>IF(N264="zákl. přenesená",J264,0)</f>
        <v>0</v>
      </c>
      <c r="BH264" s="230">
        <f>IF(N264="sníž. přenesená",J264,0)</f>
        <v>0</v>
      </c>
      <c r="BI264" s="230">
        <f>IF(N264="nulová",J264,0)</f>
        <v>0</v>
      </c>
      <c r="BJ264" s="22" t="s">
        <v>79</v>
      </c>
      <c r="BK264" s="230">
        <f>ROUND(I264*H264,2)</f>
        <v>0</v>
      </c>
      <c r="BL264" s="22" t="s">
        <v>221</v>
      </c>
      <c r="BM264" s="22" t="s">
        <v>554</v>
      </c>
    </row>
    <row r="265" spans="2:65" s="1" customFormat="1" ht="16.5" customHeight="1">
      <c r="B265" s="44"/>
      <c r="C265" s="219" t="s">
        <v>555</v>
      </c>
      <c r="D265" s="219" t="s">
        <v>142</v>
      </c>
      <c r="E265" s="220" t="s">
        <v>556</v>
      </c>
      <c r="F265" s="221" t="s">
        <v>557</v>
      </c>
      <c r="G265" s="222" t="s">
        <v>558</v>
      </c>
      <c r="H265" s="223">
        <v>29.6</v>
      </c>
      <c r="I265" s="224"/>
      <c r="J265" s="225">
        <f>ROUND(I265*H265,2)</f>
        <v>0</v>
      </c>
      <c r="K265" s="221" t="s">
        <v>21</v>
      </c>
      <c r="L265" s="70"/>
      <c r="M265" s="226" t="s">
        <v>21</v>
      </c>
      <c r="N265" s="227" t="s">
        <v>42</v>
      </c>
      <c r="O265" s="45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AR265" s="22" t="s">
        <v>221</v>
      </c>
      <c r="AT265" s="22" t="s">
        <v>142</v>
      </c>
      <c r="AU265" s="22" t="s">
        <v>81</v>
      </c>
      <c r="AY265" s="22" t="s">
        <v>140</v>
      </c>
      <c r="BE265" s="230">
        <f>IF(N265="základní",J265,0)</f>
        <v>0</v>
      </c>
      <c r="BF265" s="230">
        <f>IF(N265="snížená",J265,0)</f>
        <v>0</v>
      </c>
      <c r="BG265" s="230">
        <f>IF(N265="zákl. přenesená",J265,0)</f>
        <v>0</v>
      </c>
      <c r="BH265" s="230">
        <f>IF(N265="sníž. přenesená",J265,0)</f>
        <v>0</v>
      </c>
      <c r="BI265" s="230">
        <f>IF(N265="nulová",J265,0)</f>
        <v>0</v>
      </c>
      <c r="BJ265" s="22" t="s">
        <v>79</v>
      </c>
      <c r="BK265" s="230">
        <f>ROUND(I265*H265,2)</f>
        <v>0</v>
      </c>
      <c r="BL265" s="22" t="s">
        <v>221</v>
      </c>
      <c r="BM265" s="22" t="s">
        <v>559</v>
      </c>
    </row>
    <row r="266" spans="2:51" s="11" customFormat="1" ht="13.5">
      <c r="B266" s="231"/>
      <c r="C266" s="232"/>
      <c r="D266" s="233" t="s">
        <v>149</v>
      </c>
      <c r="E266" s="234" t="s">
        <v>21</v>
      </c>
      <c r="F266" s="235" t="s">
        <v>560</v>
      </c>
      <c r="G266" s="232"/>
      <c r="H266" s="236">
        <v>29.6</v>
      </c>
      <c r="I266" s="237"/>
      <c r="J266" s="232"/>
      <c r="K266" s="232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149</v>
      </c>
      <c r="AU266" s="242" t="s">
        <v>81</v>
      </c>
      <c r="AV266" s="11" t="s">
        <v>81</v>
      </c>
      <c r="AW266" s="11" t="s">
        <v>35</v>
      </c>
      <c r="AX266" s="11" t="s">
        <v>79</v>
      </c>
      <c r="AY266" s="242" t="s">
        <v>140</v>
      </c>
    </row>
    <row r="267" spans="2:65" s="1" customFormat="1" ht="25.5" customHeight="1">
      <c r="B267" s="44"/>
      <c r="C267" s="219" t="s">
        <v>561</v>
      </c>
      <c r="D267" s="219" t="s">
        <v>142</v>
      </c>
      <c r="E267" s="220" t="s">
        <v>562</v>
      </c>
      <c r="F267" s="221" t="s">
        <v>563</v>
      </c>
      <c r="G267" s="222" t="s">
        <v>558</v>
      </c>
      <c r="H267" s="223">
        <v>40</v>
      </c>
      <c r="I267" s="224"/>
      <c r="J267" s="225">
        <f>ROUND(I267*H267,2)</f>
        <v>0</v>
      </c>
      <c r="K267" s="221" t="s">
        <v>21</v>
      </c>
      <c r="L267" s="70"/>
      <c r="M267" s="226" t="s">
        <v>21</v>
      </c>
      <c r="N267" s="227" t="s">
        <v>42</v>
      </c>
      <c r="O267" s="45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AR267" s="22" t="s">
        <v>221</v>
      </c>
      <c r="AT267" s="22" t="s">
        <v>142</v>
      </c>
      <c r="AU267" s="22" t="s">
        <v>81</v>
      </c>
      <c r="AY267" s="22" t="s">
        <v>140</v>
      </c>
      <c r="BE267" s="230">
        <f>IF(N267="základní",J267,0)</f>
        <v>0</v>
      </c>
      <c r="BF267" s="230">
        <f>IF(N267="snížená",J267,0)</f>
        <v>0</v>
      </c>
      <c r="BG267" s="230">
        <f>IF(N267="zákl. přenesená",J267,0)</f>
        <v>0</v>
      </c>
      <c r="BH267" s="230">
        <f>IF(N267="sníž. přenesená",J267,0)</f>
        <v>0</v>
      </c>
      <c r="BI267" s="230">
        <f>IF(N267="nulová",J267,0)</f>
        <v>0</v>
      </c>
      <c r="BJ267" s="22" t="s">
        <v>79</v>
      </c>
      <c r="BK267" s="230">
        <f>ROUND(I267*H267,2)</f>
        <v>0</v>
      </c>
      <c r="BL267" s="22" t="s">
        <v>221</v>
      </c>
      <c r="BM267" s="22" t="s">
        <v>564</v>
      </c>
    </row>
    <row r="268" spans="2:51" s="11" customFormat="1" ht="13.5">
      <c r="B268" s="231"/>
      <c r="C268" s="232"/>
      <c r="D268" s="233" t="s">
        <v>149</v>
      </c>
      <c r="E268" s="234" t="s">
        <v>21</v>
      </c>
      <c r="F268" s="235" t="s">
        <v>565</v>
      </c>
      <c r="G268" s="232"/>
      <c r="H268" s="236">
        <v>40</v>
      </c>
      <c r="I268" s="237"/>
      <c r="J268" s="232"/>
      <c r="K268" s="232"/>
      <c r="L268" s="238"/>
      <c r="M268" s="239"/>
      <c r="N268" s="240"/>
      <c r="O268" s="240"/>
      <c r="P268" s="240"/>
      <c r="Q268" s="240"/>
      <c r="R268" s="240"/>
      <c r="S268" s="240"/>
      <c r="T268" s="241"/>
      <c r="AT268" s="242" t="s">
        <v>149</v>
      </c>
      <c r="AU268" s="242" t="s">
        <v>81</v>
      </c>
      <c r="AV268" s="11" t="s">
        <v>81</v>
      </c>
      <c r="AW268" s="11" t="s">
        <v>35</v>
      </c>
      <c r="AX268" s="11" t="s">
        <v>79</v>
      </c>
      <c r="AY268" s="242" t="s">
        <v>140</v>
      </c>
    </row>
    <row r="269" spans="2:65" s="1" customFormat="1" ht="25.5" customHeight="1">
      <c r="B269" s="44"/>
      <c r="C269" s="219" t="s">
        <v>566</v>
      </c>
      <c r="D269" s="219" t="s">
        <v>142</v>
      </c>
      <c r="E269" s="220" t="s">
        <v>567</v>
      </c>
      <c r="F269" s="221" t="s">
        <v>568</v>
      </c>
      <c r="G269" s="222" t="s">
        <v>295</v>
      </c>
      <c r="H269" s="223">
        <v>36</v>
      </c>
      <c r="I269" s="224"/>
      <c r="J269" s="225">
        <f>ROUND(I269*H269,2)</f>
        <v>0</v>
      </c>
      <c r="K269" s="221" t="s">
        <v>146</v>
      </c>
      <c r="L269" s="70"/>
      <c r="M269" s="226" t="s">
        <v>21</v>
      </c>
      <c r="N269" s="227" t="s">
        <v>42</v>
      </c>
      <c r="O269" s="45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AR269" s="22" t="s">
        <v>221</v>
      </c>
      <c r="AT269" s="22" t="s">
        <v>142</v>
      </c>
      <c r="AU269" s="22" t="s">
        <v>81</v>
      </c>
      <c r="AY269" s="22" t="s">
        <v>140</v>
      </c>
      <c r="BE269" s="230">
        <f>IF(N269="základní",J269,0)</f>
        <v>0</v>
      </c>
      <c r="BF269" s="230">
        <f>IF(N269="snížená",J269,0)</f>
        <v>0</v>
      </c>
      <c r="BG269" s="230">
        <f>IF(N269="zákl. přenesená",J269,0)</f>
        <v>0</v>
      </c>
      <c r="BH269" s="230">
        <f>IF(N269="sníž. přenesená",J269,0)</f>
        <v>0</v>
      </c>
      <c r="BI269" s="230">
        <f>IF(N269="nulová",J269,0)</f>
        <v>0</v>
      </c>
      <c r="BJ269" s="22" t="s">
        <v>79</v>
      </c>
      <c r="BK269" s="230">
        <f>ROUND(I269*H269,2)</f>
        <v>0</v>
      </c>
      <c r="BL269" s="22" t="s">
        <v>221</v>
      </c>
      <c r="BM269" s="22" t="s">
        <v>569</v>
      </c>
    </row>
    <row r="270" spans="2:51" s="11" customFormat="1" ht="13.5">
      <c r="B270" s="231"/>
      <c r="C270" s="232"/>
      <c r="D270" s="233" t="s">
        <v>149</v>
      </c>
      <c r="E270" s="234" t="s">
        <v>21</v>
      </c>
      <c r="F270" s="235" t="s">
        <v>316</v>
      </c>
      <c r="G270" s="232"/>
      <c r="H270" s="236">
        <v>36</v>
      </c>
      <c r="I270" s="237"/>
      <c r="J270" s="232"/>
      <c r="K270" s="232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149</v>
      </c>
      <c r="AU270" s="242" t="s">
        <v>81</v>
      </c>
      <c r="AV270" s="11" t="s">
        <v>81</v>
      </c>
      <c r="AW270" s="11" t="s">
        <v>35</v>
      </c>
      <c r="AX270" s="11" t="s">
        <v>79</v>
      </c>
      <c r="AY270" s="242" t="s">
        <v>140</v>
      </c>
    </row>
    <row r="271" spans="2:65" s="1" customFormat="1" ht="25.5" customHeight="1">
      <c r="B271" s="44"/>
      <c r="C271" s="219" t="s">
        <v>570</v>
      </c>
      <c r="D271" s="219" t="s">
        <v>142</v>
      </c>
      <c r="E271" s="220" t="s">
        <v>571</v>
      </c>
      <c r="F271" s="221" t="s">
        <v>572</v>
      </c>
      <c r="G271" s="222" t="s">
        <v>295</v>
      </c>
      <c r="H271" s="223">
        <v>36</v>
      </c>
      <c r="I271" s="224"/>
      <c r="J271" s="225">
        <f>ROUND(I271*H271,2)</f>
        <v>0</v>
      </c>
      <c r="K271" s="221" t="s">
        <v>146</v>
      </c>
      <c r="L271" s="70"/>
      <c r="M271" s="226" t="s">
        <v>21</v>
      </c>
      <c r="N271" s="227" t="s">
        <v>42</v>
      </c>
      <c r="O271" s="45"/>
      <c r="P271" s="228">
        <f>O271*H271</f>
        <v>0</v>
      </c>
      <c r="Q271" s="228">
        <v>0</v>
      </c>
      <c r="R271" s="228">
        <f>Q271*H271</f>
        <v>0</v>
      </c>
      <c r="S271" s="228">
        <v>0.0013</v>
      </c>
      <c r="T271" s="229">
        <f>S271*H271</f>
        <v>0.046799999999999994</v>
      </c>
      <c r="AR271" s="22" t="s">
        <v>221</v>
      </c>
      <c r="AT271" s="22" t="s">
        <v>142</v>
      </c>
      <c r="AU271" s="22" t="s">
        <v>81</v>
      </c>
      <c r="AY271" s="22" t="s">
        <v>140</v>
      </c>
      <c r="BE271" s="230">
        <f>IF(N271="základní",J271,0)</f>
        <v>0</v>
      </c>
      <c r="BF271" s="230">
        <f>IF(N271="snížená",J271,0)</f>
        <v>0</v>
      </c>
      <c r="BG271" s="230">
        <f>IF(N271="zákl. přenesená",J271,0)</f>
        <v>0</v>
      </c>
      <c r="BH271" s="230">
        <f>IF(N271="sníž. přenesená",J271,0)</f>
        <v>0</v>
      </c>
      <c r="BI271" s="230">
        <f>IF(N271="nulová",J271,0)</f>
        <v>0</v>
      </c>
      <c r="BJ271" s="22" t="s">
        <v>79</v>
      </c>
      <c r="BK271" s="230">
        <f>ROUND(I271*H271,2)</f>
        <v>0</v>
      </c>
      <c r="BL271" s="22" t="s">
        <v>221</v>
      </c>
      <c r="BM271" s="22" t="s">
        <v>573</v>
      </c>
    </row>
    <row r="272" spans="2:63" s="10" customFormat="1" ht="29.85" customHeight="1">
      <c r="B272" s="203"/>
      <c r="C272" s="204"/>
      <c r="D272" s="205" t="s">
        <v>70</v>
      </c>
      <c r="E272" s="217" t="s">
        <v>574</v>
      </c>
      <c r="F272" s="217" t="s">
        <v>575</v>
      </c>
      <c r="G272" s="204"/>
      <c r="H272" s="204"/>
      <c r="I272" s="207"/>
      <c r="J272" s="218">
        <f>BK272</f>
        <v>0</v>
      </c>
      <c r="K272" s="204"/>
      <c r="L272" s="209"/>
      <c r="M272" s="210"/>
      <c r="N272" s="211"/>
      <c r="O272" s="211"/>
      <c r="P272" s="212">
        <f>SUM(P273:P287)</f>
        <v>0</v>
      </c>
      <c r="Q272" s="211"/>
      <c r="R272" s="212">
        <f>SUM(R273:R287)</f>
        <v>6.942953439999999</v>
      </c>
      <c r="S272" s="211"/>
      <c r="T272" s="213">
        <f>SUM(T273:T287)</f>
        <v>6.828928</v>
      </c>
      <c r="AR272" s="214" t="s">
        <v>81</v>
      </c>
      <c r="AT272" s="215" t="s">
        <v>70</v>
      </c>
      <c r="AU272" s="215" t="s">
        <v>79</v>
      </c>
      <c r="AY272" s="214" t="s">
        <v>140</v>
      </c>
      <c r="BK272" s="216">
        <f>SUM(BK273:BK287)</f>
        <v>0</v>
      </c>
    </row>
    <row r="273" spans="2:65" s="1" customFormat="1" ht="25.5" customHeight="1">
      <c r="B273" s="44"/>
      <c r="C273" s="219" t="s">
        <v>576</v>
      </c>
      <c r="D273" s="219" t="s">
        <v>142</v>
      </c>
      <c r="E273" s="220" t="s">
        <v>577</v>
      </c>
      <c r="F273" s="221" t="s">
        <v>578</v>
      </c>
      <c r="G273" s="222" t="s">
        <v>187</v>
      </c>
      <c r="H273" s="223">
        <v>3.64</v>
      </c>
      <c r="I273" s="224"/>
      <c r="J273" s="225">
        <f>ROUND(I273*H273,2)</f>
        <v>0</v>
      </c>
      <c r="K273" s="221" t="s">
        <v>146</v>
      </c>
      <c r="L273" s="70"/>
      <c r="M273" s="226" t="s">
        <v>21</v>
      </c>
      <c r="N273" s="227" t="s">
        <v>42</v>
      </c>
      <c r="O273" s="45"/>
      <c r="P273" s="228">
        <f>O273*H273</f>
        <v>0</v>
      </c>
      <c r="Q273" s="228">
        <v>0.02566</v>
      </c>
      <c r="R273" s="228">
        <f>Q273*H273</f>
        <v>0.0934024</v>
      </c>
      <c r="S273" s="228">
        <v>0</v>
      </c>
      <c r="T273" s="229">
        <f>S273*H273</f>
        <v>0</v>
      </c>
      <c r="AR273" s="22" t="s">
        <v>221</v>
      </c>
      <c r="AT273" s="22" t="s">
        <v>142</v>
      </c>
      <c r="AU273" s="22" t="s">
        <v>81</v>
      </c>
      <c r="AY273" s="22" t="s">
        <v>140</v>
      </c>
      <c r="BE273" s="230">
        <f>IF(N273="základní",J273,0)</f>
        <v>0</v>
      </c>
      <c r="BF273" s="230">
        <f>IF(N273="snížená",J273,0)</f>
        <v>0</v>
      </c>
      <c r="BG273" s="230">
        <f>IF(N273="zákl. přenesená",J273,0)</f>
        <v>0</v>
      </c>
      <c r="BH273" s="230">
        <f>IF(N273="sníž. přenesená",J273,0)</f>
        <v>0</v>
      </c>
      <c r="BI273" s="230">
        <f>IF(N273="nulová",J273,0)</f>
        <v>0</v>
      </c>
      <c r="BJ273" s="22" t="s">
        <v>79</v>
      </c>
      <c r="BK273" s="230">
        <f>ROUND(I273*H273,2)</f>
        <v>0</v>
      </c>
      <c r="BL273" s="22" t="s">
        <v>221</v>
      </c>
      <c r="BM273" s="22" t="s">
        <v>579</v>
      </c>
    </row>
    <row r="274" spans="2:51" s="11" customFormat="1" ht="13.5">
      <c r="B274" s="231"/>
      <c r="C274" s="232"/>
      <c r="D274" s="233" t="s">
        <v>149</v>
      </c>
      <c r="E274" s="234" t="s">
        <v>21</v>
      </c>
      <c r="F274" s="235" t="s">
        <v>580</v>
      </c>
      <c r="G274" s="232"/>
      <c r="H274" s="236">
        <v>3.64</v>
      </c>
      <c r="I274" s="237"/>
      <c r="J274" s="232"/>
      <c r="K274" s="232"/>
      <c r="L274" s="238"/>
      <c r="M274" s="239"/>
      <c r="N274" s="240"/>
      <c r="O274" s="240"/>
      <c r="P274" s="240"/>
      <c r="Q274" s="240"/>
      <c r="R274" s="240"/>
      <c r="S274" s="240"/>
      <c r="T274" s="241"/>
      <c r="AT274" s="242" t="s">
        <v>149</v>
      </c>
      <c r="AU274" s="242" t="s">
        <v>81</v>
      </c>
      <c r="AV274" s="11" t="s">
        <v>81</v>
      </c>
      <c r="AW274" s="11" t="s">
        <v>35</v>
      </c>
      <c r="AX274" s="11" t="s">
        <v>79</v>
      </c>
      <c r="AY274" s="242" t="s">
        <v>140</v>
      </c>
    </row>
    <row r="275" spans="2:65" s="1" customFormat="1" ht="25.5" customHeight="1">
      <c r="B275" s="44"/>
      <c r="C275" s="219" t="s">
        <v>581</v>
      </c>
      <c r="D275" s="219" t="s">
        <v>142</v>
      </c>
      <c r="E275" s="220" t="s">
        <v>582</v>
      </c>
      <c r="F275" s="221" t="s">
        <v>583</v>
      </c>
      <c r="G275" s="222" t="s">
        <v>187</v>
      </c>
      <c r="H275" s="223">
        <v>396.8</v>
      </c>
      <c r="I275" s="224"/>
      <c r="J275" s="225">
        <f>ROUND(I275*H275,2)</f>
        <v>0</v>
      </c>
      <c r="K275" s="221" t="s">
        <v>146</v>
      </c>
      <c r="L275" s="70"/>
      <c r="M275" s="226" t="s">
        <v>21</v>
      </c>
      <c r="N275" s="227" t="s">
        <v>42</v>
      </c>
      <c r="O275" s="45"/>
      <c r="P275" s="228">
        <f>O275*H275</f>
        <v>0</v>
      </c>
      <c r="Q275" s="228">
        <v>0.01681</v>
      </c>
      <c r="R275" s="228">
        <f>Q275*H275</f>
        <v>6.670208</v>
      </c>
      <c r="S275" s="228">
        <v>0</v>
      </c>
      <c r="T275" s="229">
        <f>S275*H275</f>
        <v>0</v>
      </c>
      <c r="AR275" s="22" t="s">
        <v>221</v>
      </c>
      <c r="AT275" s="22" t="s">
        <v>142</v>
      </c>
      <c r="AU275" s="22" t="s">
        <v>81</v>
      </c>
      <c r="AY275" s="22" t="s">
        <v>140</v>
      </c>
      <c r="BE275" s="230">
        <f>IF(N275="základní",J275,0)</f>
        <v>0</v>
      </c>
      <c r="BF275" s="230">
        <f>IF(N275="snížená",J275,0)</f>
        <v>0</v>
      </c>
      <c r="BG275" s="230">
        <f>IF(N275="zákl. přenesená",J275,0)</f>
        <v>0</v>
      </c>
      <c r="BH275" s="230">
        <f>IF(N275="sníž. přenesená",J275,0)</f>
        <v>0</v>
      </c>
      <c r="BI275" s="230">
        <f>IF(N275="nulová",J275,0)</f>
        <v>0</v>
      </c>
      <c r="BJ275" s="22" t="s">
        <v>79</v>
      </c>
      <c r="BK275" s="230">
        <f>ROUND(I275*H275,2)</f>
        <v>0</v>
      </c>
      <c r="BL275" s="22" t="s">
        <v>221</v>
      </c>
      <c r="BM275" s="22" t="s">
        <v>584</v>
      </c>
    </row>
    <row r="276" spans="2:51" s="11" customFormat="1" ht="13.5">
      <c r="B276" s="231"/>
      <c r="C276" s="232"/>
      <c r="D276" s="233" t="s">
        <v>149</v>
      </c>
      <c r="E276" s="234" t="s">
        <v>21</v>
      </c>
      <c r="F276" s="235" t="s">
        <v>585</v>
      </c>
      <c r="G276" s="232"/>
      <c r="H276" s="236">
        <v>396.8</v>
      </c>
      <c r="I276" s="237"/>
      <c r="J276" s="232"/>
      <c r="K276" s="232"/>
      <c r="L276" s="238"/>
      <c r="M276" s="239"/>
      <c r="N276" s="240"/>
      <c r="O276" s="240"/>
      <c r="P276" s="240"/>
      <c r="Q276" s="240"/>
      <c r="R276" s="240"/>
      <c r="S276" s="240"/>
      <c r="T276" s="241"/>
      <c r="AT276" s="242" t="s">
        <v>149</v>
      </c>
      <c r="AU276" s="242" t="s">
        <v>81</v>
      </c>
      <c r="AV276" s="11" t="s">
        <v>81</v>
      </c>
      <c r="AW276" s="11" t="s">
        <v>35</v>
      </c>
      <c r="AX276" s="11" t="s">
        <v>79</v>
      </c>
      <c r="AY276" s="242" t="s">
        <v>140</v>
      </c>
    </row>
    <row r="277" spans="2:65" s="1" customFormat="1" ht="16.5" customHeight="1">
      <c r="B277" s="44"/>
      <c r="C277" s="219" t="s">
        <v>586</v>
      </c>
      <c r="D277" s="219" t="s">
        <v>142</v>
      </c>
      <c r="E277" s="220" t="s">
        <v>587</v>
      </c>
      <c r="F277" s="221" t="s">
        <v>588</v>
      </c>
      <c r="G277" s="222" t="s">
        <v>187</v>
      </c>
      <c r="H277" s="223">
        <v>396.8</v>
      </c>
      <c r="I277" s="224"/>
      <c r="J277" s="225">
        <f>ROUND(I277*H277,2)</f>
        <v>0</v>
      </c>
      <c r="K277" s="221" t="s">
        <v>146</v>
      </c>
      <c r="L277" s="70"/>
      <c r="M277" s="226" t="s">
        <v>21</v>
      </c>
      <c r="N277" s="227" t="s">
        <v>42</v>
      </c>
      <c r="O277" s="45"/>
      <c r="P277" s="228">
        <f>O277*H277</f>
        <v>0</v>
      </c>
      <c r="Q277" s="228">
        <v>0.0001</v>
      </c>
      <c r="R277" s="228">
        <f>Q277*H277</f>
        <v>0.03968</v>
      </c>
      <c r="S277" s="228">
        <v>0</v>
      </c>
      <c r="T277" s="229">
        <f>S277*H277</f>
        <v>0</v>
      </c>
      <c r="AR277" s="22" t="s">
        <v>221</v>
      </c>
      <c r="AT277" s="22" t="s">
        <v>142</v>
      </c>
      <c r="AU277" s="22" t="s">
        <v>81</v>
      </c>
      <c r="AY277" s="22" t="s">
        <v>140</v>
      </c>
      <c r="BE277" s="230">
        <f>IF(N277="základní",J277,0)</f>
        <v>0</v>
      </c>
      <c r="BF277" s="230">
        <f>IF(N277="snížená",J277,0)</f>
        <v>0</v>
      </c>
      <c r="BG277" s="230">
        <f>IF(N277="zákl. přenesená",J277,0)</f>
        <v>0</v>
      </c>
      <c r="BH277" s="230">
        <f>IF(N277="sníž. přenesená",J277,0)</f>
        <v>0</v>
      </c>
      <c r="BI277" s="230">
        <f>IF(N277="nulová",J277,0)</f>
        <v>0</v>
      </c>
      <c r="BJ277" s="22" t="s">
        <v>79</v>
      </c>
      <c r="BK277" s="230">
        <f>ROUND(I277*H277,2)</f>
        <v>0</v>
      </c>
      <c r="BL277" s="22" t="s">
        <v>221</v>
      </c>
      <c r="BM277" s="22" t="s">
        <v>589</v>
      </c>
    </row>
    <row r="278" spans="2:65" s="1" customFormat="1" ht="16.5" customHeight="1">
      <c r="B278" s="44"/>
      <c r="C278" s="219" t="s">
        <v>590</v>
      </c>
      <c r="D278" s="219" t="s">
        <v>142</v>
      </c>
      <c r="E278" s="220" t="s">
        <v>591</v>
      </c>
      <c r="F278" s="221" t="s">
        <v>592</v>
      </c>
      <c r="G278" s="222" t="s">
        <v>187</v>
      </c>
      <c r="H278" s="223">
        <v>793.54</v>
      </c>
      <c r="I278" s="224"/>
      <c r="J278" s="225">
        <f>ROUND(I278*H278,2)</f>
        <v>0</v>
      </c>
      <c r="K278" s="221" t="s">
        <v>146</v>
      </c>
      <c r="L278" s="70"/>
      <c r="M278" s="226" t="s">
        <v>21</v>
      </c>
      <c r="N278" s="227" t="s">
        <v>42</v>
      </c>
      <c r="O278" s="45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AR278" s="22" t="s">
        <v>221</v>
      </c>
      <c r="AT278" s="22" t="s">
        <v>142</v>
      </c>
      <c r="AU278" s="22" t="s">
        <v>81</v>
      </c>
      <c r="AY278" s="22" t="s">
        <v>140</v>
      </c>
      <c r="BE278" s="230">
        <f>IF(N278="základní",J278,0)</f>
        <v>0</v>
      </c>
      <c r="BF278" s="230">
        <f>IF(N278="snížená",J278,0)</f>
        <v>0</v>
      </c>
      <c r="BG278" s="230">
        <f>IF(N278="zákl. přenesená",J278,0)</f>
        <v>0</v>
      </c>
      <c r="BH278" s="230">
        <f>IF(N278="sníž. přenesená",J278,0)</f>
        <v>0</v>
      </c>
      <c r="BI278" s="230">
        <f>IF(N278="nulová",J278,0)</f>
        <v>0</v>
      </c>
      <c r="BJ278" s="22" t="s">
        <v>79</v>
      </c>
      <c r="BK278" s="230">
        <f>ROUND(I278*H278,2)</f>
        <v>0</v>
      </c>
      <c r="BL278" s="22" t="s">
        <v>221</v>
      </c>
      <c r="BM278" s="22" t="s">
        <v>593</v>
      </c>
    </row>
    <row r="279" spans="2:51" s="11" customFormat="1" ht="13.5">
      <c r="B279" s="231"/>
      <c r="C279" s="232"/>
      <c r="D279" s="233" t="s">
        <v>149</v>
      </c>
      <c r="E279" s="234" t="s">
        <v>21</v>
      </c>
      <c r="F279" s="235" t="s">
        <v>594</v>
      </c>
      <c r="G279" s="232"/>
      <c r="H279" s="236">
        <v>218.24</v>
      </c>
      <c r="I279" s="237"/>
      <c r="J279" s="232"/>
      <c r="K279" s="232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149</v>
      </c>
      <c r="AU279" s="242" t="s">
        <v>81</v>
      </c>
      <c r="AV279" s="11" t="s">
        <v>81</v>
      </c>
      <c r="AW279" s="11" t="s">
        <v>35</v>
      </c>
      <c r="AX279" s="11" t="s">
        <v>71</v>
      </c>
      <c r="AY279" s="242" t="s">
        <v>140</v>
      </c>
    </row>
    <row r="280" spans="2:51" s="11" customFormat="1" ht="13.5">
      <c r="B280" s="231"/>
      <c r="C280" s="232"/>
      <c r="D280" s="233" t="s">
        <v>149</v>
      </c>
      <c r="E280" s="234" t="s">
        <v>21</v>
      </c>
      <c r="F280" s="235" t="s">
        <v>585</v>
      </c>
      <c r="G280" s="232"/>
      <c r="H280" s="236">
        <v>396.8</v>
      </c>
      <c r="I280" s="237"/>
      <c r="J280" s="232"/>
      <c r="K280" s="232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149</v>
      </c>
      <c r="AU280" s="242" t="s">
        <v>81</v>
      </c>
      <c r="AV280" s="11" t="s">
        <v>81</v>
      </c>
      <c r="AW280" s="11" t="s">
        <v>35</v>
      </c>
      <c r="AX280" s="11" t="s">
        <v>71</v>
      </c>
      <c r="AY280" s="242" t="s">
        <v>140</v>
      </c>
    </row>
    <row r="281" spans="2:51" s="11" customFormat="1" ht="13.5">
      <c r="B281" s="231"/>
      <c r="C281" s="232"/>
      <c r="D281" s="233" t="s">
        <v>149</v>
      </c>
      <c r="E281" s="234" t="s">
        <v>21</v>
      </c>
      <c r="F281" s="235" t="s">
        <v>472</v>
      </c>
      <c r="G281" s="232"/>
      <c r="H281" s="236">
        <v>178.5</v>
      </c>
      <c r="I281" s="237"/>
      <c r="J281" s="232"/>
      <c r="K281" s="232"/>
      <c r="L281" s="238"/>
      <c r="M281" s="239"/>
      <c r="N281" s="240"/>
      <c r="O281" s="240"/>
      <c r="P281" s="240"/>
      <c r="Q281" s="240"/>
      <c r="R281" s="240"/>
      <c r="S281" s="240"/>
      <c r="T281" s="241"/>
      <c r="AT281" s="242" t="s">
        <v>149</v>
      </c>
      <c r="AU281" s="242" t="s">
        <v>81</v>
      </c>
      <c r="AV281" s="11" t="s">
        <v>81</v>
      </c>
      <c r="AW281" s="11" t="s">
        <v>35</v>
      </c>
      <c r="AX281" s="11" t="s">
        <v>71</v>
      </c>
      <c r="AY281" s="242" t="s">
        <v>140</v>
      </c>
    </row>
    <row r="282" spans="2:51" s="12" customFormat="1" ht="13.5">
      <c r="B282" s="253"/>
      <c r="C282" s="254"/>
      <c r="D282" s="233" t="s">
        <v>149</v>
      </c>
      <c r="E282" s="255" t="s">
        <v>21</v>
      </c>
      <c r="F282" s="256" t="s">
        <v>227</v>
      </c>
      <c r="G282" s="254"/>
      <c r="H282" s="257">
        <v>793.54</v>
      </c>
      <c r="I282" s="258"/>
      <c r="J282" s="254"/>
      <c r="K282" s="254"/>
      <c r="L282" s="259"/>
      <c r="M282" s="260"/>
      <c r="N282" s="261"/>
      <c r="O282" s="261"/>
      <c r="P282" s="261"/>
      <c r="Q282" s="261"/>
      <c r="R282" s="261"/>
      <c r="S282" s="261"/>
      <c r="T282" s="262"/>
      <c r="AT282" s="263" t="s">
        <v>149</v>
      </c>
      <c r="AU282" s="263" t="s">
        <v>81</v>
      </c>
      <c r="AV282" s="12" t="s">
        <v>147</v>
      </c>
      <c r="AW282" s="12" t="s">
        <v>35</v>
      </c>
      <c r="AX282" s="12" t="s">
        <v>79</v>
      </c>
      <c r="AY282" s="263" t="s">
        <v>140</v>
      </c>
    </row>
    <row r="283" spans="2:65" s="1" customFormat="1" ht="16.5" customHeight="1">
      <c r="B283" s="44"/>
      <c r="C283" s="243" t="s">
        <v>595</v>
      </c>
      <c r="D283" s="243" t="s">
        <v>197</v>
      </c>
      <c r="E283" s="244" t="s">
        <v>596</v>
      </c>
      <c r="F283" s="245" t="s">
        <v>597</v>
      </c>
      <c r="G283" s="246" t="s">
        <v>187</v>
      </c>
      <c r="H283" s="247">
        <v>872.894</v>
      </c>
      <c r="I283" s="248"/>
      <c r="J283" s="249">
        <f>ROUND(I283*H283,2)</f>
        <v>0</v>
      </c>
      <c r="K283" s="245" t="s">
        <v>146</v>
      </c>
      <c r="L283" s="250"/>
      <c r="M283" s="251" t="s">
        <v>21</v>
      </c>
      <c r="N283" s="252" t="s">
        <v>42</v>
      </c>
      <c r="O283" s="45"/>
      <c r="P283" s="228">
        <f>O283*H283</f>
        <v>0</v>
      </c>
      <c r="Q283" s="228">
        <v>0.00016</v>
      </c>
      <c r="R283" s="228">
        <f>Q283*H283</f>
        <v>0.13966304000000002</v>
      </c>
      <c r="S283" s="228">
        <v>0</v>
      </c>
      <c r="T283" s="229">
        <f>S283*H283</f>
        <v>0</v>
      </c>
      <c r="AR283" s="22" t="s">
        <v>297</v>
      </c>
      <c r="AT283" s="22" t="s">
        <v>197</v>
      </c>
      <c r="AU283" s="22" t="s">
        <v>81</v>
      </c>
      <c r="AY283" s="22" t="s">
        <v>140</v>
      </c>
      <c r="BE283" s="230">
        <f>IF(N283="základní",J283,0)</f>
        <v>0</v>
      </c>
      <c r="BF283" s="230">
        <f>IF(N283="snížená",J283,0)</f>
        <v>0</v>
      </c>
      <c r="BG283" s="230">
        <f>IF(N283="zákl. přenesená",J283,0)</f>
        <v>0</v>
      </c>
      <c r="BH283" s="230">
        <f>IF(N283="sníž. přenesená",J283,0)</f>
        <v>0</v>
      </c>
      <c r="BI283" s="230">
        <f>IF(N283="nulová",J283,0)</f>
        <v>0</v>
      </c>
      <c r="BJ283" s="22" t="s">
        <v>79</v>
      </c>
      <c r="BK283" s="230">
        <f>ROUND(I283*H283,2)</f>
        <v>0</v>
      </c>
      <c r="BL283" s="22" t="s">
        <v>221</v>
      </c>
      <c r="BM283" s="22" t="s">
        <v>598</v>
      </c>
    </row>
    <row r="284" spans="2:51" s="11" customFormat="1" ht="13.5">
      <c r="B284" s="231"/>
      <c r="C284" s="232"/>
      <c r="D284" s="233" t="s">
        <v>149</v>
      </c>
      <c r="E284" s="232"/>
      <c r="F284" s="235" t="s">
        <v>599</v>
      </c>
      <c r="G284" s="232"/>
      <c r="H284" s="236">
        <v>872.894</v>
      </c>
      <c r="I284" s="237"/>
      <c r="J284" s="232"/>
      <c r="K284" s="232"/>
      <c r="L284" s="238"/>
      <c r="M284" s="239"/>
      <c r="N284" s="240"/>
      <c r="O284" s="240"/>
      <c r="P284" s="240"/>
      <c r="Q284" s="240"/>
      <c r="R284" s="240"/>
      <c r="S284" s="240"/>
      <c r="T284" s="241"/>
      <c r="AT284" s="242" t="s">
        <v>149</v>
      </c>
      <c r="AU284" s="242" t="s">
        <v>81</v>
      </c>
      <c r="AV284" s="11" t="s">
        <v>81</v>
      </c>
      <c r="AW284" s="11" t="s">
        <v>6</v>
      </c>
      <c r="AX284" s="11" t="s">
        <v>79</v>
      </c>
      <c r="AY284" s="242" t="s">
        <v>140</v>
      </c>
    </row>
    <row r="285" spans="2:65" s="1" customFormat="1" ht="25.5" customHeight="1">
      <c r="B285" s="44"/>
      <c r="C285" s="219" t="s">
        <v>600</v>
      </c>
      <c r="D285" s="219" t="s">
        <v>142</v>
      </c>
      <c r="E285" s="220" t="s">
        <v>601</v>
      </c>
      <c r="F285" s="221" t="s">
        <v>602</v>
      </c>
      <c r="G285" s="222" t="s">
        <v>187</v>
      </c>
      <c r="H285" s="223">
        <v>396.8</v>
      </c>
      <c r="I285" s="224"/>
      <c r="J285" s="225">
        <f>ROUND(I285*H285,2)</f>
        <v>0</v>
      </c>
      <c r="K285" s="221" t="s">
        <v>146</v>
      </c>
      <c r="L285" s="70"/>
      <c r="M285" s="226" t="s">
        <v>21</v>
      </c>
      <c r="N285" s="227" t="s">
        <v>42</v>
      </c>
      <c r="O285" s="45"/>
      <c r="P285" s="228">
        <f>O285*H285</f>
        <v>0</v>
      </c>
      <c r="Q285" s="228">
        <v>0</v>
      </c>
      <c r="R285" s="228">
        <f>Q285*H285</f>
        <v>0</v>
      </c>
      <c r="S285" s="228">
        <v>0.01721</v>
      </c>
      <c r="T285" s="229">
        <f>S285*H285</f>
        <v>6.828928</v>
      </c>
      <c r="AR285" s="22" t="s">
        <v>221</v>
      </c>
      <c r="AT285" s="22" t="s">
        <v>142</v>
      </c>
      <c r="AU285" s="22" t="s">
        <v>81</v>
      </c>
      <c r="AY285" s="22" t="s">
        <v>140</v>
      </c>
      <c r="BE285" s="230">
        <f>IF(N285="základní",J285,0)</f>
        <v>0</v>
      </c>
      <c r="BF285" s="230">
        <f>IF(N285="snížená",J285,0)</f>
        <v>0</v>
      </c>
      <c r="BG285" s="230">
        <f>IF(N285="zákl. přenesená",J285,0)</f>
        <v>0</v>
      </c>
      <c r="BH285" s="230">
        <f>IF(N285="sníž. přenesená",J285,0)</f>
        <v>0</v>
      </c>
      <c r="BI285" s="230">
        <f>IF(N285="nulová",J285,0)</f>
        <v>0</v>
      </c>
      <c r="BJ285" s="22" t="s">
        <v>79</v>
      </c>
      <c r="BK285" s="230">
        <f>ROUND(I285*H285,2)</f>
        <v>0</v>
      </c>
      <c r="BL285" s="22" t="s">
        <v>221</v>
      </c>
      <c r="BM285" s="22" t="s">
        <v>603</v>
      </c>
    </row>
    <row r="286" spans="2:51" s="11" customFormat="1" ht="13.5">
      <c r="B286" s="231"/>
      <c r="C286" s="232"/>
      <c r="D286" s="233" t="s">
        <v>149</v>
      </c>
      <c r="E286" s="234" t="s">
        <v>21</v>
      </c>
      <c r="F286" s="235" t="s">
        <v>604</v>
      </c>
      <c r="G286" s="232"/>
      <c r="H286" s="236">
        <v>396.8</v>
      </c>
      <c r="I286" s="237"/>
      <c r="J286" s="232"/>
      <c r="K286" s="232"/>
      <c r="L286" s="238"/>
      <c r="M286" s="239"/>
      <c r="N286" s="240"/>
      <c r="O286" s="240"/>
      <c r="P286" s="240"/>
      <c r="Q286" s="240"/>
      <c r="R286" s="240"/>
      <c r="S286" s="240"/>
      <c r="T286" s="241"/>
      <c r="AT286" s="242" t="s">
        <v>149</v>
      </c>
      <c r="AU286" s="242" t="s">
        <v>81</v>
      </c>
      <c r="AV286" s="11" t="s">
        <v>81</v>
      </c>
      <c r="AW286" s="11" t="s">
        <v>35</v>
      </c>
      <c r="AX286" s="11" t="s">
        <v>79</v>
      </c>
      <c r="AY286" s="242" t="s">
        <v>140</v>
      </c>
    </row>
    <row r="287" spans="2:65" s="1" customFormat="1" ht="25.5" customHeight="1">
      <c r="B287" s="44"/>
      <c r="C287" s="219" t="s">
        <v>605</v>
      </c>
      <c r="D287" s="219" t="s">
        <v>142</v>
      </c>
      <c r="E287" s="220" t="s">
        <v>606</v>
      </c>
      <c r="F287" s="221" t="s">
        <v>607</v>
      </c>
      <c r="G287" s="222" t="s">
        <v>458</v>
      </c>
      <c r="H287" s="264"/>
      <c r="I287" s="224"/>
      <c r="J287" s="225">
        <f>ROUND(I287*H287,2)</f>
        <v>0</v>
      </c>
      <c r="K287" s="221" t="s">
        <v>146</v>
      </c>
      <c r="L287" s="70"/>
      <c r="M287" s="226" t="s">
        <v>21</v>
      </c>
      <c r="N287" s="227" t="s">
        <v>42</v>
      </c>
      <c r="O287" s="45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AR287" s="22" t="s">
        <v>221</v>
      </c>
      <c r="AT287" s="22" t="s">
        <v>142</v>
      </c>
      <c r="AU287" s="22" t="s">
        <v>81</v>
      </c>
      <c r="AY287" s="22" t="s">
        <v>140</v>
      </c>
      <c r="BE287" s="230">
        <f>IF(N287="základní",J287,0)</f>
        <v>0</v>
      </c>
      <c r="BF287" s="230">
        <f>IF(N287="snížená",J287,0)</f>
        <v>0</v>
      </c>
      <c r="BG287" s="230">
        <f>IF(N287="zákl. přenesená",J287,0)</f>
        <v>0</v>
      </c>
      <c r="BH287" s="230">
        <f>IF(N287="sníž. přenesená",J287,0)</f>
        <v>0</v>
      </c>
      <c r="BI287" s="230">
        <f>IF(N287="nulová",J287,0)</f>
        <v>0</v>
      </c>
      <c r="BJ287" s="22" t="s">
        <v>79</v>
      </c>
      <c r="BK287" s="230">
        <f>ROUND(I287*H287,2)</f>
        <v>0</v>
      </c>
      <c r="BL287" s="22" t="s">
        <v>221</v>
      </c>
      <c r="BM287" s="22" t="s">
        <v>608</v>
      </c>
    </row>
    <row r="288" spans="2:63" s="10" customFormat="1" ht="29.85" customHeight="1">
      <c r="B288" s="203"/>
      <c r="C288" s="204"/>
      <c r="D288" s="205" t="s">
        <v>70</v>
      </c>
      <c r="E288" s="217" t="s">
        <v>609</v>
      </c>
      <c r="F288" s="217" t="s">
        <v>610</v>
      </c>
      <c r="G288" s="204"/>
      <c r="H288" s="204"/>
      <c r="I288" s="207"/>
      <c r="J288" s="218">
        <f>BK288</f>
        <v>0</v>
      </c>
      <c r="K288" s="204"/>
      <c r="L288" s="209"/>
      <c r="M288" s="210"/>
      <c r="N288" s="211"/>
      <c r="O288" s="211"/>
      <c r="P288" s="212">
        <f>SUM(P289:P293)</f>
        <v>0</v>
      </c>
      <c r="Q288" s="211"/>
      <c r="R288" s="212">
        <f>SUM(R289:R293)</f>
        <v>0.11268268</v>
      </c>
      <c r="S288" s="211"/>
      <c r="T288" s="213">
        <f>SUM(T289:T293)</f>
        <v>0</v>
      </c>
      <c r="AR288" s="214" t="s">
        <v>81</v>
      </c>
      <c r="AT288" s="215" t="s">
        <v>70</v>
      </c>
      <c r="AU288" s="215" t="s">
        <v>79</v>
      </c>
      <c r="AY288" s="214" t="s">
        <v>140</v>
      </c>
      <c r="BK288" s="216">
        <f>SUM(BK289:BK293)</f>
        <v>0</v>
      </c>
    </row>
    <row r="289" spans="2:65" s="1" customFormat="1" ht="25.5" customHeight="1">
      <c r="B289" s="44"/>
      <c r="C289" s="219" t="s">
        <v>611</v>
      </c>
      <c r="D289" s="219" t="s">
        <v>142</v>
      </c>
      <c r="E289" s="220" t="s">
        <v>612</v>
      </c>
      <c r="F289" s="221" t="s">
        <v>613</v>
      </c>
      <c r="G289" s="222" t="s">
        <v>187</v>
      </c>
      <c r="H289" s="223">
        <v>793.54</v>
      </c>
      <c r="I289" s="224"/>
      <c r="J289" s="225">
        <f>ROUND(I289*H289,2)</f>
        <v>0</v>
      </c>
      <c r="K289" s="221" t="s">
        <v>146</v>
      </c>
      <c r="L289" s="70"/>
      <c r="M289" s="226" t="s">
        <v>21</v>
      </c>
      <c r="N289" s="227" t="s">
        <v>42</v>
      </c>
      <c r="O289" s="45"/>
      <c r="P289" s="228">
        <f>O289*H289</f>
        <v>0</v>
      </c>
      <c r="Q289" s="228">
        <v>1E-05</v>
      </c>
      <c r="R289" s="228">
        <f>Q289*H289</f>
        <v>0.0079354</v>
      </c>
      <c r="S289" s="228">
        <v>0</v>
      </c>
      <c r="T289" s="229">
        <f>S289*H289</f>
        <v>0</v>
      </c>
      <c r="AR289" s="22" t="s">
        <v>221</v>
      </c>
      <c r="AT289" s="22" t="s">
        <v>142</v>
      </c>
      <c r="AU289" s="22" t="s">
        <v>81</v>
      </c>
      <c r="AY289" s="22" t="s">
        <v>140</v>
      </c>
      <c r="BE289" s="230">
        <f>IF(N289="základní",J289,0)</f>
        <v>0</v>
      </c>
      <c r="BF289" s="230">
        <f>IF(N289="snížená",J289,0)</f>
        <v>0</v>
      </c>
      <c r="BG289" s="230">
        <f>IF(N289="zákl. přenesená",J289,0)</f>
        <v>0</v>
      </c>
      <c r="BH289" s="230">
        <f>IF(N289="sníž. přenesená",J289,0)</f>
        <v>0</v>
      </c>
      <c r="BI289" s="230">
        <f>IF(N289="nulová",J289,0)</f>
        <v>0</v>
      </c>
      <c r="BJ289" s="22" t="s">
        <v>79</v>
      </c>
      <c r="BK289" s="230">
        <f>ROUND(I289*H289,2)</f>
        <v>0</v>
      </c>
      <c r="BL289" s="22" t="s">
        <v>221</v>
      </c>
      <c r="BM289" s="22" t="s">
        <v>614</v>
      </c>
    </row>
    <row r="290" spans="2:51" s="11" customFormat="1" ht="13.5">
      <c r="B290" s="231"/>
      <c r="C290" s="232"/>
      <c r="D290" s="233" t="s">
        <v>149</v>
      </c>
      <c r="E290" s="234" t="s">
        <v>21</v>
      </c>
      <c r="F290" s="235" t="s">
        <v>615</v>
      </c>
      <c r="G290" s="232"/>
      <c r="H290" s="236">
        <v>793.54</v>
      </c>
      <c r="I290" s="237"/>
      <c r="J290" s="232"/>
      <c r="K290" s="232"/>
      <c r="L290" s="238"/>
      <c r="M290" s="239"/>
      <c r="N290" s="240"/>
      <c r="O290" s="240"/>
      <c r="P290" s="240"/>
      <c r="Q290" s="240"/>
      <c r="R290" s="240"/>
      <c r="S290" s="240"/>
      <c r="T290" s="241"/>
      <c r="AT290" s="242" t="s">
        <v>149</v>
      </c>
      <c r="AU290" s="242" t="s">
        <v>81</v>
      </c>
      <c r="AV290" s="11" t="s">
        <v>81</v>
      </c>
      <c r="AW290" s="11" t="s">
        <v>35</v>
      </c>
      <c r="AX290" s="11" t="s">
        <v>79</v>
      </c>
      <c r="AY290" s="242" t="s">
        <v>140</v>
      </c>
    </row>
    <row r="291" spans="2:65" s="1" customFormat="1" ht="25.5" customHeight="1">
      <c r="B291" s="44"/>
      <c r="C291" s="243" t="s">
        <v>616</v>
      </c>
      <c r="D291" s="243" t="s">
        <v>197</v>
      </c>
      <c r="E291" s="244" t="s">
        <v>617</v>
      </c>
      <c r="F291" s="245" t="s">
        <v>618</v>
      </c>
      <c r="G291" s="246" t="s">
        <v>187</v>
      </c>
      <c r="H291" s="247">
        <v>872.894</v>
      </c>
      <c r="I291" s="248"/>
      <c r="J291" s="249">
        <f>ROUND(I291*H291,2)</f>
        <v>0</v>
      </c>
      <c r="K291" s="245" t="s">
        <v>146</v>
      </c>
      <c r="L291" s="250"/>
      <c r="M291" s="251" t="s">
        <v>21</v>
      </c>
      <c r="N291" s="252" t="s">
        <v>42</v>
      </c>
      <c r="O291" s="45"/>
      <c r="P291" s="228">
        <f>O291*H291</f>
        <v>0</v>
      </c>
      <c r="Q291" s="228">
        <v>0.00012</v>
      </c>
      <c r="R291" s="228">
        <f>Q291*H291</f>
        <v>0.10474728</v>
      </c>
      <c r="S291" s="228">
        <v>0</v>
      </c>
      <c r="T291" s="229">
        <f>S291*H291</f>
        <v>0</v>
      </c>
      <c r="AR291" s="22" t="s">
        <v>297</v>
      </c>
      <c r="AT291" s="22" t="s">
        <v>197</v>
      </c>
      <c r="AU291" s="22" t="s">
        <v>81</v>
      </c>
      <c r="AY291" s="22" t="s">
        <v>140</v>
      </c>
      <c r="BE291" s="230">
        <f>IF(N291="základní",J291,0)</f>
        <v>0</v>
      </c>
      <c r="BF291" s="230">
        <f>IF(N291="snížená",J291,0)</f>
        <v>0</v>
      </c>
      <c r="BG291" s="230">
        <f>IF(N291="zákl. přenesená",J291,0)</f>
        <v>0</v>
      </c>
      <c r="BH291" s="230">
        <f>IF(N291="sníž. přenesená",J291,0)</f>
        <v>0</v>
      </c>
      <c r="BI291" s="230">
        <f>IF(N291="nulová",J291,0)</f>
        <v>0</v>
      </c>
      <c r="BJ291" s="22" t="s">
        <v>79</v>
      </c>
      <c r="BK291" s="230">
        <f>ROUND(I291*H291,2)</f>
        <v>0</v>
      </c>
      <c r="BL291" s="22" t="s">
        <v>221</v>
      </c>
      <c r="BM291" s="22" t="s">
        <v>619</v>
      </c>
    </row>
    <row r="292" spans="2:51" s="11" customFormat="1" ht="13.5">
      <c r="B292" s="231"/>
      <c r="C292" s="232"/>
      <c r="D292" s="233" t="s">
        <v>149</v>
      </c>
      <c r="E292" s="232"/>
      <c r="F292" s="235" t="s">
        <v>599</v>
      </c>
      <c r="G292" s="232"/>
      <c r="H292" s="236">
        <v>872.894</v>
      </c>
      <c r="I292" s="237"/>
      <c r="J292" s="232"/>
      <c r="K292" s="232"/>
      <c r="L292" s="238"/>
      <c r="M292" s="239"/>
      <c r="N292" s="240"/>
      <c r="O292" s="240"/>
      <c r="P292" s="240"/>
      <c r="Q292" s="240"/>
      <c r="R292" s="240"/>
      <c r="S292" s="240"/>
      <c r="T292" s="241"/>
      <c r="AT292" s="242" t="s">
        <v>149</v>
      </c>
      <c r="AU292" s="242" t="s">
        <v>81</v>
      </c>
      <c r="AV292" s="11" t="s">
        <v>81</v>
      </c>
      <c r="AW292" s="11" t="s">
        <v>6</v>
      </c>
      <c r="AX292" s="11" t="s">
        <v>79</v>
      </c>
      <c r="AY292" s="242" t="s">
        <v>140</v>
      </c>
    </row>
    <row r="293" spans="2:65" s="1" customFormat="1" ht="16.5" customHeight="1">
      <c r="B293" s="44"/>
      <c r="C293" s="219" t="s">
        <v>620</v>
      </c>
      <c r="D293" s="219" t="s">
        <v>142</v>
      </c>
      <c r="E293" s="220" t="s">
        <v>621</v>
      </c>
      <c r="F293" s="221" t="s">
        <v>622</v>
      </c>
      <c r="G293" s="222" t="s">
        <v>458</v>
      </c>
      <c r="H293" s="264"/>
      <c r="I293" s="224"/>
      <c r="J293" s="225">
        <f>ROUND(I293*H293,2)</f>
        <v>0</v>
      </c>
      <c r="K293" s="221" t="s">
        <v>146</v>
      </c>
      <c r="L293" s="70"/>
      <c r="M293" s="226" t="s">
        <v>21</v>
      </c>
      <c r="N293" s="227" t="s">
        <v>42</v>
      </c>
      <c r="O293" s="45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AR293" s="22" t="s">
        <v>221</v>
      </c>
      <c r="AT293" s="22" t="s">
        <v>142</v>
      </c>
      <c r="AU293" s="22" t="s">
        <v>81</v>
      </c>
      <c r="AY293" s="22" t="s">
        <v>140</v>
      </c>
      <c r="BE293" s="230">
        <f>IF(N293="základní",J293,0)</f>
        <v>0</v>
      </c>
      <c r="BF293" s="230">
        <f>IF(N293="snížená",J293,0)</f>
        <v>0</v>
      </c>
      <c r="BG293" s="230">
        <f>IF(N293="zákl. přenesená",J293,0)</f>
        <v>0</v>
      </c>
      <c r="BH293" s="230">
        <f>IF(N293="sníž. přenesená",J293,0)</f>
        <v>0</v>
      </c>
      <c r="BI293" s="230">
        <f>IF(N293="nulová",J293,0)</f>
        <v>0</v>
      </c>
      <c r="BJ293" s="22" t="s">
        <v>79</v>
      </c>
      <c r="BK293" s="230">
        <f>ROUND(I293*H293,2)</f>
        <v>0</v>
      </c>
      <c r="BL293" s="22" t="s">
        <v>221</v>
      </c>
      <c r="BM293" s="22" t="s">
        <v>623</v>
      </c>
    </row>
    <row r="294" spans="2:63" s="10" customFormat="1" ht="29.85" customHeight="1">
      <c r="B294" s="203"/>
      <c r="C294" s="204"/>
      <c r="D294" s="205" t="s">
        <v>70</v>
      </c>
      <c r="E294" s="217" t="s">
        <v>624</v>
      </c>
      <c r="F294" s="217" t="s">
        <v>625</v>
      </c>
      <c r="G294" s="204"/>
      <c r="H294" s="204"/>
      <c r="I294" s="207"/>
      <c r="J294" s="218">
        <f>BK294</f>
        <v>0</v>
      </c>
      <c r="K294" s="204"/>
      <c r="L294" s="209"/>
      <c r="M294" s="210"/>
      <c r="N294" s="211"/>
      <c r="O294" s="211"/>
      <c r="P294" s="212">
        <f>SUM(P295:P296)</f>
        <v>0</v>
      </c>
      <c r="Q294" s="211"/>
      <c r="R294" s="212">
        <f>SUM(R295:R296)</f>
        <v>0</v>
      </c>
      <c r="S294" s="211"/>
      <c r="T294" s="213">
        <f>SUM(T295:T296)</f>
        <v>0</v>
      </c>
      <c r="AR294" s="214" t="s">
        <v>81</v>
      </c>
      <c r="AT294" s="215" t="s">
        <v>70</v>
      </c>
      <c r="AU294" s="215" t="s">
        <v>79</v>
      </c>
      <c r="AY294" s="214" t="s">
        <v>140</v>
      </c>
      <c r="BK294" s="216">
        <f>SUM(BK295:BK296)</f>
        <v>0</v>
      </c>
    </row>
    <row r="295" spans="2:65" s="1" customFormat="1" ht="16.5" customHeight="1">
      <c r="B295" s="44"/>
      <c r="C295" s="219" t="s">
        <v>626</v>
      </c>
      <c r="D295" s="219" t="s">
        <v>142</v>
      </c>
      <c r="E295" s="220" t="s">
        <v>627</v>
      </c>
      <c r="F295" s="221" t="s">
        <v>628</v>
      </c>
      <c r="G295" s="222" t="s">
        <v>511</v>
      </c>
      <c r="H295" s="223">
        <v>1</v>
      </c>
      <c r="I295" s="224"/>
      <c r="J295" s="225">
        <f>ROUND(I295*H295,2)</f>
        <v>0</v>
      </c>
      <c r="K295" s="221" t="s">
        <v>21</v>
      </c>
      <c r="L295" s="70"/>
      <c r="M295" s="226" t="s">
        <v>21</v>
      </c>
      <c r="N295" s="227" t="s">
        <v>42</v>
      </c>
      <c r="O295" s="45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AR295" s="22" t="s">
        <v>221</v>
      </c>
      <c r="AT295" s="22" t="s">
        <v>142</v>
      </c>
      <c r="AU295" s="22" t="s">
        <v>81</v>
      </c>
      <c r="AY295" s="22" t="s">
        <v>140</v>
      </c>
      <c r="BE295" s="230">
        <f>IF(N295="základní",J295,0)</f>
        <v>0</v>
      </c>
      <c r="BF295" s="230">
        <f>IF(N295="snížená",J295,0)</f>
        <v>0</v>
      </c>
      <c r="BG295" s="230">
        <f>IF(N295="zákl. přenesená",J295,0)</f>
        <v>0</v>
      </c>
      <c r="BH295" s="230">
        <f>IF(N295="sníž. přenesená",J295,0)</f>
        <v>0</v>
      </c>
      <c r="BI295" s="230">
        <f>IF(N295="nulová",J295,0)</f>
        <v>0</v>
      </c>
      <c r="BJ295" s="22" t="s">
        <v>79</v>
      </c>
      <c r="BK295" s="230">
        <f>ROUND(I295*H295,2)</f>
        <v>0</v>
      </c>
      <c r="BL295" s="22" t="s">
        <v>221</v>
      </c>
      <c r="BM295" s="22" t="s">
        <v>629</v>
      </c>
    </row>
    <row r="296" spans="2:65" s="1" customFormat="1" ht="16.5" customHeight="1">
      <c r="B296" s="44"/>
      <c r="C296" s="219" t="s">
        <v>630</v>
      </c>
      <c r="D296" s="219" t="s">
        <v>142</v>
      </c>
      <c r="E296" s="220" t="s">
        <v>631</v>
      </c>
      <c r="F296" s="221" t="s">
        <v>632</v>
      </c>
      <c r="G296" s="222" t="s">
        <v>458</v>
      </c>
      <c r="H296" s="264"/>
      <c r="I296" s="224"/>
      <c r="J296" s="225">
        <f>ROUND(I296*H296,2)</f>
        <v>0</v>
      </c>
      <c r="K296" s="221" t="s">
        <v>146</v>
      </c>
      <c r="L296" s="70"/>
      <c r="M296" s="226" t="s">
        <v>21</v>
      </c>
      <c r="N296" s="227" t="s">
        <v>42</v>
      </c>
      <c r="O296" s="45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AR296" s="22" t="s">
        <v>221</v>
      </c>
      <c r="AT296" s="22" t="s">
        <v>142</v>
      </c>
      <c r="AU296" s="22" t="s">
        <v>81</v>
      </c>
      <c r="AY296" s="22" t="s">
        <v>140</v>
      </c>
      <c r="BE296" s="230">
        <f>IF(N296="základní",J296,0)</f>
        <v>0</v>
      </c>
      <c r="BF296" s="230">
        <f>IF(N296="snížená",J296,0)</f>
        <v>0</v>
      </c>
      <c r="BG296" s="230">
        <f>IF(N296="zákl. přenesená",J296,0)</f>
        <v>0</v>
      </c>
      <c r="BH296" s="230">
        <f>IF(N296="sníž. přenesená",J296,0)</f>
        <v>0</v>
      </c>
      <c r="BI296" s="230">
        <f>IF(N296="nulová",J296,0)</f>
        <v>0</v>
      </c>
      <c r="BJ296" s="22" t="s">
        <v>79</v>
      </c>
      <c r="BK296" s="230">
        <f>ROUND(I296*H296,2)</f>
        <v>0</v>
      </c>
      <c r="BL296" s="22" t="s">
        <v>221</v>
      </c>
      <c r="BM296" s="22" t="s">
        <v>633</v>
      </c>
    </row>
    <row r="297" spans="2:63" s="10" customFormat="1" ht="29.85" customHeight="1">
      <c r="B297" s="203"/>
      <c r="C297" s="204"/>
      <c r="D297" s="205" t="s">
        <v>70</v>
      </c>
      <c r="E297" s="217" t="s">
        <v>634</v>
      </c>
      <c r="F297" s="217" t="s">
        <v>635</v>
      </c>
      <c r="G297" s="204"/>
      <c r="H297" s="204"/>
      <c r="I297" s="207"/>
      <c r="J297" s="218">
        <f>BK297</f>
        <v>0</v>
      </c>
      <c r="K297" s="204"/>
      <c r="L297" s="209"/>
      <c r="M297" s="210"/>
      <c r="N297" s="211"/>
      <c r="O297" s="211"/>
      <c r="P297" s="212">
        <f>P298</f>
        <v>0</v>
      </c>
      <c r="Q297" s="211"/>
      <c r="R297" s="212">
        <f>R298</f>
        <v>0</v>
      </c>
      <c r="S297" s="211"/>
      <c r="T297" s="213">
        <f>T298</f>
        <v>0</v>
      </c>
      <c r="AR297" s="214" t="s">
        <v>81</v>
      </c>
      <c r="AT297" s="215" t="s">
        <v>70</v>
      </c>
      <c r="AU297" s="215" t="s">
        <v>79</v>
      </c>
      <c r="AY297" s="214" t="s">
        <v>140</v>
      </c>
      <c r="BK297" s="216">
        <f>BK298</f>
        <v>0</v>
      </c>
    </row>
    <row r="298" spans="2:65" s="1" customFormat="1" ht="16.5" customHeight="1">
      <c r="B298" s="44"/>
      <c r="C298" s="219" t="s">
        <v>636</v>
      </c>
      <c r="D298" s="219" t="s">
        <v>142</v>
      </c>
      <c r="E298" s="220" t="s">
        <v>637</v>
      </c>
      <c r="F298" s="221" t="s">
        <v>638</v>
      </c>
      <c r="G298" s="222" t="s">
        <v>639</v>
      </c>
      <c r="H298" s="223">
        <v>1</v>
      </c>
      <c r="I298" s="224"/>
      <c r="J298" s="225">
        <f>ROUND(I298*H298,2)</f>
        <v>0</v>
      </c>
      <c r="K298" s="221" t="s">
        <v>21</v>
      </c>
      <c r="L298" s="70"/>
      <c r="M298" s="226" t="s">
        <v>21</v>
      </c>
      <c r="N298" s="227" t="s">
        <v>42</v>
      </c>
      <c r="O298" s="45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AR298" s="22" t="s">
        <v>221</v>
      </c>
      <c r="AT298" s="22" t="s">
        <v>142</v>
      </c>
      <c r="AU298" s="22" t="s">
        <v>81</v>
      </c>
      <c r="AY298" s="22" t="s">
        <v>140</v>
      </c>
      <c r="BE298" s="230">
        <f>IF(N298="základní",J298,0)</f>
        <v>0</v>
      </c>
      <c r="BF298" s="230">
        <f>IF(N298="snížená",J298,0)</f>
        <v>0</v>
      </c>
      <c r="BG298" s="230">
        <f>IF(N298="zákl. přenesená",J298,0)</f>
        <v>0</v>
      </c>
      <c r="BH298" s="230">
        <f>IF(N298="sníž. přenesená",J298,0)</f>
        <v>0</v>
      </c>
      <c r="BI298" s="230">
        <f>IF(N298="nulová",J298,0)</f>
        <v>0</v>
      </c>
      <c r="BJ298" s="22" t="s">
        <v>79</v>
      </c>
      <c r="BK298" s="230">
        <f>ROUND(I298*H298,2)</f>
        <v>0</v>
      </c>
      <c r="BL298" s="22" t="s">
        <v>221</v>
      </c>
      <c r="BM298" s="22" t="s">
        <v>640</v>
      </c>
    </row>
    <row r="299" spans="2:63" s="10" customFormat="1" ht="37.4" customHeight="1">
      <c r="B299" s="203"/>
      <c r="C299" s="204"/>
      <c r="D299" s="205" t="s">
        <v>70</v>
      </c>
      <c r="E299" s="206" t="s">
        <v>197</v>
      </c>
      <c r="F299" s="206" t="s">
        <v>641</v>
      </c>
      <c r="G299" s="204"/>
      <c r="H299" s="204"/>
      <c r="I299" s="207"/>
      <c r="J299" s="208">
        <f>BK299</f>
        <v>0</v>
      </c>
      <c r="K299" s="204"/>
      <c r="L299" s="209"/>
      <c r="M299" s="210"/>
      <c r="N299" s="211"/>
      <c r="O299" s="211"/>
      <c r="P299" s="212">
        <f>P300</f>
        <v>0</v>
      </c>
      <c r="Q299" s="211"/>
      <c r="R299" s="212">
        <f>R300</f>
        <v>0</v>
      </c>
      <c r="S299" s="211"/>
      <c r="T299" s="213">
        <f>T300</f>
        <v>0</v>
      </c>
      <c r="AR299" s="214" t="s">
        <v>154</v>
      </c>
      <c r="AT299" s="215" t="s">
        <v>70</v>
      </c>
      <c r="AU299" s="215" t="s">
        <v>71</v>
      </c>
      <c r="AY299" s="214" t="s">
        <v>140</v>
      </c>
      <c r="BK299" s="216">
        <f>BK300</f>
        <v>0</v>
      </c>
    </row>
    <row r="300" spans="2:63" s="10" customFormat="1" ht="19.9" customHeight="1">
      <c r="B300" s="203"/>
      <c r="C300" s="204"/>
      <c r="D300" s="205" t="s">
        <v>70</v>
      </c>
      <c r="E300" s="217" t="s">
        <v>642</v>
      </c>
      <c r="F300" s="217" t="s">
        <v>643</v>
      </c>
      <c r="G300" s="204"/>
      <c r="H300" s="204"/>
      <c r="I300" s="207"/>
      <c r="J300" s="218">
        <f>BK300</f>
        <v>0</v>
      </c>
      <c r="K300" s="204"/>
      <c r="L300" s="209"/>
      <c r="M300" s="210"/>
      <c r="N300" s="211"/>
      <c r="O300" s="211"/>
      <c r="P300" s="212">
        <f>SUM(P301:P309)</f>
        <v>0</v>
      </c>
      <c r="Q300" s="211"/>
      <c r="R300" s="212">
        <f>SUM(R301:R309)</f>
        <v>0</v>
      </c>
      <c r="S300" s="211"/>
      <c r="T300" s="213">
        <f>SUM(T301:T309)</f>
        <v>0</v>
      </c>
      <c r="AR300" s="214" t="s">
        <v>154</v>
      </c>
      <c r="AT300" s="215" t="s">
        <v>70</v>
      </c>
      <c r="AU300" s="215" t="s">
        <v>79</v>
      </c>
      <c r="AY300" s="214" t="s">
        <v>140</v>
      </c>
      <c r="BK300" s="216">
        <f>SUM(BK301:BK309)</f>
        <v>0</v>
      </c>
    </row>
    <row r="301" spans="2:65" s="1" customFormat="1" ht="25.5" customHeight="1">
      <c r="B301" s="44"/>
      <c r="C301" s="219" t="s">
        <v>644</v>
      </c>
      <c r="D301" s="219" t="s">
        <v>142</v>
      </c>
      <c r="E301" s="220" t="s">
        <v>645</v>
      </c>
      <c r="F301" s="221" t="s">
        <v>646</v>
      </c>
      <c r="G301" s="222" t="s">
        <v>639</v>
      </c>
      <c r="H301" s="223">
        <v>1</v>
      </c>
      <c r="I301" s="224"/>
      <c r="J301" s="225">
        <f>ROUND(I301*H301,2)</f>
        <v>0</v>
      </c>
      <c r="K301" s="221" t="s">
        <v>21</v>
      </c>
      <c r="L301" s="70"/>
      <c r="M301" s="226" t="s">
        <v>21</v>
      </c>
      <c r="N301" s="227" t="s">
        <v>42</v>
      </c>
      <c r="O301" s="45"/>
      <c r="P301" s="228">
        <f>O301*H301</f>
        <v>0</v>
      </c>
      <c r="Q301" s="228">
        <v>0</v>
      </c>
      <c r="R301" s="228">
        <f>Q301*H301</f>
        <v>0</v>
      </c>
      <c r="S301" s="228">
        <v>0</v>
      </c>
      <c r="T301" s="229">
        <f>S301*H301</f>
        <v>0</v>
      </c>
      <c r="AR301" s="22" t="s">
        <v>462</v>
      </c>
      <c r="AT301" s="22" t="s">
        <v>142</v>
      </c>
      <c r="AU301" s="22" t="s">
        <v>81</v>
      </c>
      <c r="AY301" s="22" t="s">
        <v>140</v>
      </c>
      <c r="BE301" s="230">
        <f>IF(N301="základní",J301,0)</f>
        <v>0</v>
      </c>
      <c r="BF301" s="230">
        <f>IF(N301="snížená",J301,0)</f>
        <v>0</v>
      </c>
      <c r="BG301" s="230">
        <f>IF(N301="zákl. přenesená",J301,0)</f>
        <v>0</v>
      </c>
      <c r="BH301" s="230">
        <f>IF(N301="sníž. přenesená",J301,0)</f>
        <v>0</v>
      </c>
      <c r="BI301" s="230">
        <f>IF(N301="nulová",J301,0)</f>
        <v>0</v>
      </c>
      <c r="BJ301" s="22" t="s">
        <v>79</v>
      </c>
      <c r="BK301" s="230">
        <f>ROUND(I301*H301,2)</f>
        <v>0</v>
      </c>
      <c r="BL301" s="22" t="s">
        <v>462</v>
      </c>
      <c r="BM301" s="22" t="s">
        <v>647</v>
      </c>
    </row>
    <row r="302" spans="2:51" s="11" customFormat="1" ht="13.5">
      <c r="B302" s="231"/>
      <c r="C302" s="232"/>
      <c r="D302" s="233" t="s">
        <v>149</v>
      </c>
      <c r="E302" s="234" t="s">
        <v>21</v>
      </c>
      <c r="F302" s="235" t="s">
        <v>79</v>
      </c>
      <c r="G302" s="232"/>
      <c r="H302" s="236">
        <v>1</v>
      </c>
      <c r="I302" s="237"/>
      <c r="J302" s="232"/>
      <c r="K302" s="232"/>
      <c r="L302" s="238"/>
      <c r="M302" s="239"/>
      <c r="N302" s="240"/>
      <c r="O302" s="240"/>
      <c r="P302" s="240"/>
      <c r="Q302" s="240"/>
      <c r="R302" s="240"/>
      <c r="S302" s="240"/>
      <c r="T302" s="241"/>
      <c r="AT302" s="242" t="s">
        <v>149</v>
      </c>
      <c r="AU302" s="242" t="s">
        <v>81</v>
      </c>
      <c r="AV302" s="11" t="s">
        <v>81</v>
      </c>
      <c r="AW302" s="11" t="s">
        <v>35</v>
      </c>
      <c r="AX302" s="11" t="s">
        <v>79</v>
      </c>
      <c r="AY302" s="242" t="s">
        <v>140</v>
      </c>
    </row>
    <row r="303" spans="2:65" s="1" customFormat="1" ht="16.5" customHeight="1">
      <c r="B303" s="44"/>
      <c r="C303" s="219" t="s">
        <v>648</v>
      </c>
      <c r="D303" s="219" t="s">
        <v>142</v>
      </c>
      <c r="E303" s="220" t="s">
        <v>649</v>
      </c>
      <c r="F303" s="221" t="s">
        <v>650</v>
      </c>
      <c r="G303" s="222" t="s">
        <v>558</v>
      </c>
      <c r="H303" s="223">
        <v>70</v>
      </c>
      <c r="I303" s="224"/>
      <c r="J303" s="225">
        <f>ROUND(I303*H303,2)</f>
        <v>0</v>
      </c>
      <c r="K303" s="221" t="s">
        <v>21</v>
      </c>
      <c r="L303" s="70"/>
      <c r="M303" s="226" t="s">
        <v>21</v>
      </c>
      <c r="N303" s="227" t="s">
        <v>42</v>
      </c>
      <c r="O303" s="45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AR303" s="22" t="s">
        <v>462</v>
      </c>
      <c r="AT303" s="22" t="s">
        <v>142</v>
      </c>
      <c r="AU303" s="22" t="s">
        <v>81</v>
      </c>
      <c r="AY303" s="22" t="s">
        <v>140</v>
      </c>
      <c r="BE303" s="230">
        <f>IF(N303="základní",J303,0)</f>
        <v>0</v>
      </c>
      <c r="BF303" s="230">
        <f>IF(N303="snížená",J303,0)</f>
        <v>0</v>
      </c>
      <c r="BG303" s="230">
        <f>IF(N303="zákl. přenesená",J303,0)</f>
        <v>0</v>
      </c>
      <c r="BH303" s="230">
        <f>IF(N303="sníž. přenesená",J303,0)</f>
        <v>0</v>
      </c>
      <c r="BI303" s="230">
        <f>IF(N303="nulová",J303,0)</f>
        <v>0</v>
      </c>
      <c r="BJ303" s="22" t="s">
        <v>79</v>
      </c>
      <c r="BK303" s="230">
        <f>ROUND(I303*H303,2)</f>
        <v>0</v>
      </c>
      <c r="BL303" s="22" t="s">
        <v>462</v>
      </c>
      <c r="BM303" s="22" t="s">
        <v>651</v>
      </c>
    </row>
    <row r="304" spans="2:65" s="1" customFormat="1" ht="16.5" customHeight="1">
      <c r="B304" s="44"/>
      <c r="C304" s="219" t="s">
        <v>652</v>
      </c>
      <c r="D304" s="219" t="s">
        <v>142</v>
      </c>
      <c r="E304" s="220" t="s">
        <v>653</v>
      </c>
      <c r="F304" s="221" t="s">
        <v>654</v>
      </c>
      <c r="G304" s="222" t="s">
        <v>511</v>
      </c>
      <c r="H304" s="223">
        <v>8</v>
      </c>
      <c r="I304" s="224"/>
      <c r="J304" s="225">
        <f>ROUND(I304*H304,2)</f>
        <v>0</v>
      </c>
      <c r="K304" s="221" t="s">
        <v>21</v>
      </c>
      <c r="L304" s="70"/>
      <c r="M304" s="226" t="s">
        <v>21</v>
      </c>
      <c r="N304" s="227" t="s">
        <v>42</v>
      </c>
      <c r="O304" s="45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AR304" s="22" t="s">
        <v>462</v>
      </c>
      <c r="AT304" s="22" t="s">
        <v>142</v>
      </c>
      <c r="AU304" s="22" t="s">
        <v>81</v>
      </c>
      <c r="AY304" s="22" t="s">
        <v>140</v>
      </c>
      <c r="BE304" s="230">
        <f>IF(N304="základní",J304,0)</f>
        <v>0</v>
      </c>
      <c r="BF304" s="230">
        <f>IF(N304="snížená",J304,0)</f>
        <v>0</v>
      </c>
      <c r="BG304" s="230">
        <f>IF(N304="zákl. přenesená",J304,0)</f>
        <v>0</v>
      </c>
      <c r="BH304" s="230">
        <f>IF(N304="sníž. přenesená",J304,0)</f>
        <v>0</v>
      </c>
      <c r="BI304" s="230">
        <f>IF(N304="nulová",J304,0)</f>
        <v>0</v>
      </c>
      <c r="BJ304" s="22" t="s">
        <v>79</v>
      </c>
      <c r="BK304" s="230">
        <f>ROUND(I304*H304,2)</f>
        <v>0</v>
      </c>
      <c r="BL304" s="22" t="s">
        <v>462</v>
      </c>
      <c r="BM304" s="22" t="s">
        <v>655</v>
      </c>
    </row>
    <row r="305" spans="2:65" s="1" customFormat="1" ht="16.5" customHeight="1">
      <c r="B305" s="44"/>
      <c r="C305" s="219" t="s">
        <v>656</v>
      </c>
      <c r="D305" s="219" t="s">
        <v>142</v>
      </c>
      <c r="E305" s="220" t="s">
        <v>657</v>
      </c>
      <c r="F305" s="221" t="s">
        <v>658</v>
      </c>
      <c r="G305" s="222" t="s">
        <v>558</v>
      </c>
      <c r="H305" s="223">
        <v>4</v>
      </c>
      <c r="I305" s="224"/>
      <c r="J305" s="225">
        <f>ROUND(I305*H305,2)</f>
        <v>0</v>
      </c>
      <c r="K305" s="221" t="s">
        <v>21</v>
      </c>
      <c r="L305" s="70"/>
      <c r="M305" s="226" t="s">
        <v>21</v>
      </c>
      <c r="N305" s="227" t="s">
        <v>42</v>
      </c>
      <c r="O305" s="45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AR305" s="22" t="s">
        <v>462</v>
      </c>
      <c r="AT305" s="22" t="s">
        <v>142</v>
      </c>
      <c r="AU305" s="22" t="s">
        <v>81</v>
      </c>
      <c r="AY305" s="22" t="s">
        <v>140</v>
      </c>
      <c r="BE305" s="230">
        <f>IF(N305="základní",J305,0)</f>
        <v>0</v>
      </c>
      <c r="BF305" s="230">
        <f>IF(N305="snížená",J305,0)</f>
        <v>0</v>
      </c>
      <c r="BG305" s="230">
        <f>IF(N305="zákl. přenesená",J305,0)</f>
        <v>0</v>
      </c>
      <c r="BH305" s="230">
        <f>IF(N305="sníž. přenesená",J305,0)</f>
        <v>0</v>
      </c>
      <c r="BI305" s="230">
        <f>IF(N305="nulová",J305,0)</f>
        <v>0</v>
      </c>
      <c r="BJ305" s="22" t="s">
        <v>79</v>
      </c>
      <c r="BK305" s="230">
        <f>ROUND(I305*H305,2)</f>
        <v>0</v>
      </c>
      <c r="BL305" s="22" t="s">
        <v>462</v>
      </c>
      <c r="BM305" s="22" t="s">
        <v>659</v>
      </c>
    </row>
    <row r="306" spans="2:65" s="1" customFormat="1" ht="16.5" customHeight="1">
      <c r="B306" s="44"/>
      <c r="C306" s="219" t="s">
        <v>660</v>
      </c>
      <c r="D306" s="219" t="s">
        <v>142</v>
      </c>
      <c r="E306" s="220" t="s">
        <v>661</v>
      </c>
      <c r="F306" s="221" t="s">
        <v>662</v>
      </c>
      <c r="G306" s="222" t="s">
        <v>511</v>
      </c>
      <c r="H306" s="223">
        <v>1</v>
      </c>
      <c r="I306" s="224"/>
      <c r="J306" s="225">
        <f>ROUND(I306*H306,2)</f>
        <v>0</v>
      </c>
      <c r="K306" s="221" t="s">
        <v>21</v>
      </c>
      <c r="L306" s="70"/>
      <c r="M306" s="226" t="s">
        <v>21</v>
      </c>
      <c r="N306" s="227" t="s">
        <v>42</v>
      </c>
      <c r="O306" s="45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AR306" s="22" t="s">
        <v>462</v>
      </c>
      <c r="AT306" s="22" t="s">
        <v>142</v>
      </c>
      <c r="AU306" s="22" t="s">
        <v>81</v>
      </c>
      <c r="AY306" s="22" t="s">
        <v>140</v>
      </c>
      <c r="BE306" s="230">
        <f>IF(N306="základní",J306,0)</f>
        <v>0</v>
      </c>
      <c r="BF306" s="230">
        <f>IF(N306="snížená",J306,0)</f>
        <v>0</v>
      </c>
      <c r="BG306" s="230">
        <f>IF(N306="zákl. přenesená",J306,0)</f>
        <v>0</v>
      </c>
      <c r="BH306" s="230">
        <f>IF(N306="sníž. přenesená",J306,0)</f>
        <v>0</v>
      </c>
      <c r="BI306" s="230">
        <f>IF(N306="nulová",J306,0)</f>
        <v>0</v>
      </c>
      <c r="BJ306" s="22" t="s">
        <v>79</v>
      </c>
      <c r="BK306" s="230">
        <f>ROUND(I306*H306,2)</f>
        <v>0</v>
      </c>
      <c r="BL306" s="22" t="s">
        <v>462</v>
      </c>
      <c r="BM306" s="22" t="s">
        <v>663</v>
      </c>
    </row>
    <row r="307" spans="2:65" s="1" customFormat="1" ht="16.5" customHeight="1">
      <c r="B307" s="44"/>
      <c r="C307" s="219" t="s">
        <v>664</v>
      </c>
      <c r="D307" s="219" t="s">
        <v>142</v>
      </c>
      <c r="E307" s="220" t="s">
        <v>665</v>
      </c>
      <c r="F307" s="221" t="s">
        <v>666</v>
      </c>
      <c r="G307" s="222" t="s">
        <v>558</v>
      </c>
      <c r="H307" s="223">
        <v>10</v>
      </c>
      <c r="I307" s="224"/>
      <c r="J307" s="225">
        <f>ROUND(I307*H307,2)</f>
        <v>0</v>
      </c>
      <c r="K307" s="221" t="s">
        <v>21</v>
      </c>
      <c r="L307" s="70"/>
      <c r="M307" s="226" t="s">
        <v>21</v>
      </c>
      <c r="N307" s="227" t="s">
        <v>42</v>
      </c>
      <c r="O307" s="45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AR307" s="22" t="s">
        <v>462</v>
      </c>
      <c r="AT307" s="22" t="s">
        <v>142</v>
      </c>
      <c r="AU307" s="22" t="s">
        <v>81</v>
      </c>
      <c r="AY307" s="22" t="s">
        <v>140</v>
      </c>
      <c r="BE307" s="230">
        <f>IF(N307="základní",J307,0)</f>
        <v>0</v>
      </c>
      <c r="BF307" s="230">
        <f>IF(N307="snížená",J307,0)</f>
        <v>0</v>
      </c>
      <c r="BG307" s="230">
        <f>IF(N307="zákl. přenesená",J307,0)</f>
        <v>0</v>
      </c>
      <c r="BH307" s="230">
        <f>IF(N307="sníž. přenesená",J307,0)</f>
        <v>0</v>
      </c>
      <c r="BI307" s="230">
        <f>IF(N307="nulová",J307,0)</f>
        <v>0</v>
      </c>
      <c r="BJ307" s="22" t="s">
        <v>79</v>
      </c>
      <c r="BK307" s="230">
        <f>ROUND(I307*H307,2)</f>
        <v>0</v>
      </c>
      <c r="BL307" s="22" t="s">
        <v>462</v>
      </c>
      <c r="BM307" s="22" t="s">
        <v>667</v>
      </c>
    </row>
    <row r="308" spans="2:65" s="1" customFormat="1" ht="16.5" customHeight="1">
      <c r="B308" s="44"/>
      <c r="C308" s="219" t="s">
        <v>668</v>
      </c>
      <c r="D308" s="219" t="s">
        <v>142</v>
      </c>
      <c r="E308" s="220" t="s">
        <v>669</v>
      </c>
      <c r="F308" s="221" t="s">
        <v>670</v>
      </c>
      <c r="G308" s="222" t="s">
        <v>511</v>
      </c>
      <c r="H308" s="223">
        <v>1</v>
      </c>
      <c r="I308" s="224"/>
      <c r="J308" s="225">
        <f>ROUND(I308*H308,2)</f>
        <v>0</v>
      </c>
      <c r="K308" s="221" t="s">
        <v>21</v>
      </c>
      <c r="L308" s="70"/>
      <c r="M308" s="226" t="s">
        <v>21</v>
      </c>
      <c r="N308" s="227" t="s">
        <v>42</v>
      </c>
      <c r="O308" s="45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AR308" s="22" t="s">
        <v>462</v>
      </c>
      <c r="AT308" s="22" t="s">
        <v>142</v>
      </c>
      <c r="AU308" s="22" t="s">
        <v>81</v>
      </c>
      <c r="AY308" s="22" t="s">
        <v>140</v>
      </c>
      <c r="BE308" s="230">
        <f>IF(N308="základní",J308,0)</f>
        <v>0</v>
      </c>
      <c r="BF308" s="230">
        <f>IF(N308="snížená",J308,0)</f>
        <v>0</v>
      </c>
      <c r="BG308" s="230">
        <f>IF(N308="zákl. přenesená",J308,0)</f>
        <v>0</v>
      </c>
      <c r="BH308" s="230">
        <f>IF(N308="sníž. přenesená",J308,0)</f>
        <v>0</v>
      </c>
      <c r="BI308" s="230">
        <f>IF(N308="nulová",J308,0)</f>
        <v>0</v>
      </c>
      <c r="BJ308" s="22" t="s">
        <v>79</v>
      </c>
      <c r="BK308" s="230">
        <f>ROUND(I308*H308,2)</f>
        <v>0</v>
      </c>
      <c r="BL308" s="22" t="s">
        <v>462</v>
      </c>
      <c r="BM308" s="22" t="s">
        <v>671</v>
      </c>
    </row>
    <row r="309" spans="2:65" s="1" customFormat="1" ht="16.5" customHeight="1">
      <c r="B309" s="44"/>
      <c r="C309" s="219" t="s">
        <v>672</v>
      </c>
      <c r="D309" s="219" t="s">
        <v>142</v>
      </c>
      <c r="E309" s="220" t="s">
        <v>673</v>
      </c>
      <c r="F309" s="221" t="s">
        <v>674</v>
      </c>
      <c r="G309" s="222" t="s">
        <v>639</v>
      </c>
      <c r="H309" s="223">
        <v>1</v>
      </c>
      <c r="I309" s="224"/>
      <c r="J309" s="225">
        <f>ROUND(I309*H309,2)</f>
        <v>0</v>
      </c>
      <c r="K309" s="221" t="s">
        <v>21</v>
      </c>
      <c r="L309" s="70"/>
      <c r="M309" s="226" t="s">
        <v>21</v>
      </c>
      <c r="N309" s="227" t="s">
        <v>42</v>
      </c>
      <c r="O309" s="45"/>
      <c r="P309" s="228">
        <f>O309*H309</f>
        <v>0</v>
      </c>
      <c r="Q309" s="228">
        <v>0</v>
      </c>
      <c r="R309" s="228">
        <f>Q309*H309</f>
        <v>0</v>
      </c>
      <c r="S309" s="228">
        <v>0</v>
      </c>
      <c r="T309" s="229">
        <f>S309*H309</f>
        <v>0</v>
      </c>
      <c r="AR309" s="22" t="s">
        <v>462</v>
      </c>
      <c r="AT309" s="22" t="s">
        <v>142</v>
      </c>
      <c r="AU309" s="22" t="s">
        <v>81</v>
      </c>
      <c r="AY309" s="22" t="s">
        <v>140</v>
      </c>
      <c r="BE309" s="230">
        <f>IF(N309="základní",J309,0)</f>
        <v>0</v>
      </c>
      <c r="BF309" s="230">
        <f>IF(N309="snížená",J309,0)</f>
        <v>0</v>
      </c>
      <c r="BG309" s="230">
        <f>IF(N309="zákl. přenesená",J309,0)</f>
        <v>0</v>
      </c>
      <c r="BH309" s="230">
        <f>IF(N309="sníž. přenesená",J309,0)</f>
        <v>0</v>
      </c>
      <c r="BI309" s="230">
        <f>IF(N309="nulová",J309,0)</f>
        <v>0</v>
      </c>
      <c r="BJ309" s="22" t="s">
        <v>79</v>
      </c>
      <c r="BK309" s="230">
        <f>ROUND(I309*H309,2)</f>
        <v>0</v>
      </c>
      <c r="BL309" s="22" t="s">
        <v>462</v>
      </c>
      <c r="BM309" s="22" t="s">
        <v>675</v>
      </c>
    </row>
    <row r="310" spans="2:63" s="10" customFormat="1" ht="37.4" customHeight="1">
      <c r="B310" s="203"/>
      <c r="C310" s="204"/>
      <c r="D310" s="205" t="s">
        <v>70</v>
      </c>
      <c r="E310" s="206" t="s">
        <v>676</v>
      </c>
      <c r="F310" s="206" t="s">
        <v>677</v>
      </c>
      <c r="G310" s="204"/>
      <c r="H310" s="204"/>
      <c r="I310" s="207"/>
      <c r="J310" s="208">
        <f>BK310</f>
        <v>0</v>
      </c>
      <c r="K310" s="204"/>
      <c r="L310" s="209"/>
      <c r="M310" s="210"/>
      <c r="N310" s="211"/>
      <c r="O310" s="211"/>
      <c r="P310" s="212">
        <f>P311</f>
        <v>0</v>
      </c>
      <c r="Q310" s="211"/>
      <c r="R310" s="212">
        <f>R311</f>
        <v>0</v>
      </c>
      <c r="S310" s="211"/>
      <c r="T310" s="213">
        <f>T311</f>
        <v>0</v>
      </c>
      <c r="AR310" s="214" t="s">
        <v>147</v>
      </c>
      <c r="AT310" s="215" t="s">
        <v>70</v>
      </c>
      <c r="AU310" s="215" t="s">
        <v>71</v>
      </c>
      <c r="AY310" s="214" t="s">
        <v>140</v>
      </c>
      <c r="BK310" s="216">
        <f>BK311</f>
        <v>0</v>
      </c>
    </row>
    <row r="311" spans="2:65" s="1" customFormat="1" ht="25.5" customHeight="1">
      <c r="B311" s="44"/>
      <c r="C311" s="219" t="s">
        <v>678</v>
      </c>
      <c r="D311" s="219" t="s">
        <v>142</v>
      </c>
      <c r="E311" s="220" t="s">
        <v>679</v>
      </c>
      <c r="F311" s="221" t="s">
        <v>680</v>
      </c>
      <c r="G311" s="222" t="s">
        <v>543</v>
      </c>
      <c r="H311" s="223">
        <v>160</v>
      </c>
      <c r="I311" s="224"/>
      <c r="J311" s="225">
        <f>ROUND(I311*H311,2)</f>
        <v>0</v>
      </c>
      <c r="K311" s="221" t="s">
        <v>146</v>
      </c>
      <c r="L311" s="70"/>
      <c r="M311" s="226" t="s">
        <v>21</v>
      </c>
      <c r="N311" s="227" t="s">
        <v>42</v>
      </c>
      <c r="O311" s="45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AR311" s="22" t="s">
        <v>681</v>
      </c>
      <c r="AT311" s="22" t="s">
        <v>142</v>
      </c>
      <c r="AU311" s="22" t="s">
        <v>79</v>
      </c>
      <c r="AY311" s="22" t="s">
        <v>140</v>
      </c>
      <c r="BE311" s="230">
        <f>IF(N311="základní",J311,0)</f>
        <v>0</v>
      </c>
      <c r="BF311" s="230">
        <f>IF(N311="snížená",J311,0)</f>
        <v>0</v>
      </c>
      <c r="BG311" s="230">
        <f>IF(N311="zákl. přenesená",J311,0)</f>
        <v>0</v>
      </c>
      <c r="BH311" s="230">
        <f>IF(N311="sníž. přenesená",J311,0)</f>
        <v>0</v>
      </c>
      <c r="BI311" s="230">
        <f>IF(N311="nulová",J311,0)</f>
        <v>0</v>
      </c>
      <c r="BJ311" s="22" t="s">
        <v>79</v>
      </c>
      <c r="BK311" s="230">
        <f>ROUND(I311*H311,2)</f>
        <v>0</v>
      </c>
      <c r="BL311" s="22" t="s">
        <v>681</v>
      </c>
      <c r="BM311" s="22" t="s">
        <v>682</v>
      </c>
    </row>
    <row r="312" spans="2:63" s="10" customFormat="1" ht="37.4" customHeight="1">
      <c r="B312" s="203"/>
      <c r="C312" s="204"/>
      <c r="D312" s="205" t="s">
        <v>70</v>
      </c>
      <c r="E312" s="206" t="s">
        <v>683</v>
      </c>
      <c r="F312" s="206" t="s">
        <v>684</v>
      </c>
      <c r="G312" s="204"/>
      <c r="H312" s="204"/>
      <c r="I312" s="207"/>
      <c r="J312" s="208">
        <f>BK312</f>
        <v>0</v>
      </c>
      <c r="K312" s="204"/>
      <c r="L312" s="209"/>
      <c r="M312" s="210"/>
      <c r="N312" s="211"/>
      <c r="O312" s="211"/>
      <c r="P312" s="212">
        <f>P313+P317+P322</f>
        <v>0</v>
      </c>
      <c r="Q312" s="211"/>
      <c r="R312" s="212">
        <f>R313+R317+R322</f>
        <v>0</v>
      </c>
      <c r="S312" s="211"/>
      <c r="T312" s="213">
        <f>T313+T317+T322</f>
        <v>0</v>
      </c>
      <c r="AR312" s="214" t="s">
        <v>162</v>
      </c>
      <c r="AT312" s="215" t="s">
        <v>70</v>
      </c>
      <c r="AU312" s="215" t="s">
        <v>71</v>
      </c>
      <c r="AY312" s="214" t="s">
        <v>140</v>
      </c>
      <c r="BK312" s="216">
        <f>BK313+BK317+BK322</f>
        <v>0</v>
      </c>
    </row>
    <row r="313" spans="2:63" s="10" customFormat="1" ht="19.9" customHeight="1">
      <c r="B313" s="203"/>
      <c r="C313" s="204"/>
      <c r="D313" s="205" t="s">
        <v>70</v>
      </c>
      <c r="E313" s="217" t="s">
        <v>685</v>
      </c>
      <c r="F313" s="217" t="s">
        <v>686</v>
      </c>
      <c r="G313" s="204"/>
      <c r="H313" s="204"/>
      <c r="I313" s="207"/>
      <c r="J313" s="218">
        <f>BK313</f>
        <v>0</v>
      </c>
      <c r="K313" s="204"/>
      <c r="L313" s="209"/>
      <c r="M313" s="210"/>
      <c r="N313" s="211"/>
      <c r="O313" s="211"/>
      <c r="P313" s="212">
        <f>SUM(P314:P316)</f>
        <v>0</v>
      </c>
      <c r="Q313" s="211"/>
      <c r="R313" s="212">
        <f>SUM(R314:R316)</f>
        <v>0</v>
      </c>
      <c r="S313" s="211"/>
      <c r="T313" s="213">
        <f>SUM(T314:T316)</f>
        <v>0</v>
      </c>
      <c r="AR313" s="214" t="s">
        <v>162</v>
      </c>
      <c r="AT313" s="215" t="s">
        <v>70</v>
      </c>
      <c r="AU313" s="215" t="s">
        <v>79</v>
      </c>
      <c r="AY313" s="214" t="s">
        <v>140</v>
      </c>
      <c r="BK313" s="216">
        <f>SUM(BK314:BK316)</f>
        <v>0</v>
      </c>
    </row>
    <row r="314" spans="2:65" s="1" customFormat="1" ht="16.5" customHeight="1">
      <c r="B314" s="44"/>
      <c r="C314" s="219" t="s">
        <v>687</v>
      </c>
      <c r="D314" s="219" t="s">
        <v>142</v>
      </c>
      <c r="E314" s="220" t="s">
        <v>688</v>
      </c>
      <c r="F314" s="221" t="s">
        <v>689</v>
      </c>
      <c r="G314" s="222" t="s">
        <v>516</v>
      </c>
      <c r="H314" s="223">
        <v>1</v>
      </c>
      <c r="I314" s="224"/>
      <c r="J314" s="225">
        <f>ROUND(I314*H314,2)</f>
        <v>0</v>
      </c>
      <c r="K314" s="221" t="s">
        <v>146</v>
      </c>
      <c r="L314" s="70"/>
      <c r="M314" s="226" t="s">
        <v>21</v>
      </c>
      <c r="N314" s="227" t="s">
        <v>42</v>
      </c>
      <c r="O314" s="45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AR314" s="22" t="s">
        <v>690</v>
      </c>
      <c r="AT314" s="22" t="s">
        <v>142</v>
      </c>
      <c r="AU314" s="22" t="s">
        <v>81</v>
      </c>
      <c r="AY314" s="22" t="s">
        <v>140</v>
      </c>
      <c r="BE314" s="230">
        <f>IF(N314="základní",J314,0)</f>
        <v>0</v>
      </c>
      <c r="BF314" s="230">
        <f>IF(N314="snížená",J314,0)</f>
        <v>0</v>
      </c>
      <c r="BG314" s="230">
        <f>IF(N314="zákl. přenesená",J314,0)</f>
        <v>0</v>
      </c>
      <c r="BH314" s="230">
        <f>IF(N314="sníž. přenesená",J314,0)</f>
        <v>0</v>
      </c>
      <c r="BI314" s="230">
        <f>IF(N314="nulová",J314,0)</f>
        <v>0</v>
      </c>
      <c r="BJ314" s="22" t="s">
        <v>79</v>
      </c>
      <c r="BK314" s="230">
        <f>ROUND(I314*H314,2)</f>
        <v>0</v>
      </c>
      <c r="BL314" s="22" t="s">
        <v>690</v>
      </c>
      <c r="BM314" s="22" t="s">
        <v>691</v>
      </c>
    </row>
    <row r="315" spans="2:65" s="1" customFormat="1" ht="16.5" customHeight="1">
      <c r="B315" s="44"/>
      <c r="C315" s="219" t="s">
        <v>692</v>
      </c>
      <c r="D315" s="219" t="s">
        <v>142</v>
      </c>
      <c r="E315" s="220" t="s">
        <v>693</v>
      </c>
      <c r="F315" s="221" t="s">
        <v>694</v>
      </c>
      <c r="G315" s="222" t="s">
        <v>639</v>
      </c>
      <c r="H315" s="223">
        <v>1</v>
      </c>
      <c r="I315" s="224"/>
      <c r="J315" s="225">
        <f>ROUND(I315*H315,2)</f>
        <v>0</v>
      </c>
      <c r="K315" s="221" t="s">
        <v>21</v>
      </c>
      <c r="L315" s="70"/>
      <c r="M315" s="226" t="s">
        <v>21</v>
      </c>
      <c r="N315" s="227" t="s">
        <v>42</v>
      </c>
      <c r="O315" s="45"/>
      <c r="P315" s="228">
        <f>O315*H315</f>
        <v>0</v>
      </c>
      <c r="Q315" s="228">
        <v>0</v>
      </c>
      <c r="R315" s="228">
        <f>Q315*H315</f>
        <v>0</v>
      </c>
      <c r="S315" s="228">
        <v>0</v>
      </c>
      <c r="T315" s="229">
        <f>S315*H315</f>
        <v>0</v>
      </c>
      <c r="AR315" s="22" t="s">
        <v>690</v>
      </c>
      <c r="AT315" s="22" t="s">
        <v>142</v>
      </c>
      <c r="AU315" s="22" t="s">
        <v>81</v>
      </c>
      <c r="AY315" s="22" t="s">
        <v>140</v>
      </c>
      <c r="BE315" s="230">
        <f>IF(N315="základní",J315,0)</f>
        <v>0</v>
      </c>
      <c r="BF315" s="230">
        <f>IF(N315="snížená",J315,0)</f>
        <v>0</v>
      </c>
      <c r="BG315" s="230">
        <f>IF(N315="zákl. přenesená",J315,0)</f>
        <v>0</v>
      </c>
      <c r="BH315" s="230">
        <f>IF(N315="sníž. přenesená",J315,0)</f>
        <v>0</v>
      </c>
      <c r="BI315" s="230">
        <f>IF(N315="nulová",J315,0)</f>
        <v>0</v>
      </c>
      <c r="BJ315" s="22" t="s">
        <v>79</v>
      </c>
      <c r="BK315" s="230">
        <f>ROUND(I315*H315,2)</f>
        <v>0</v>
      </c>
      <c r="BL315" s="22" t="s">
        <v>690</v>
      </c>
      <c r="BM315" s="22" t="s">
        <v>695</v>
      </c>
    </row>
    <row r="316" spans="2:65" s="1" customFormat="1" ht="16.5" customHeight="1">
      <c r="B316" s="44"/>
      <c r="C316" s="219" t="s">
        <v>696</v>
      </c>
      <c r="D316" s="219" t="s">
        <v>142</v>
      </c>
      <c r="E316" s="220" t="s">
        <v>697</v>
      </c>
      <c r="F316" s="221" t="s">
        <v>698</v>
      </c>
      <c r="G316" s="222" t="s">
        <v>516</v>
      </c>
      <c r="H316" s="223">
        <v>1</v>
      </c>
      <c r="I316" s="224"/>
      <c r="J316" s="225">
        <f>ROUND(I316*H316,2)</f>
        <v>0</v>
      </c>
      <c r="K316" s="221" t="s">
        <v>21</v>
      </c>
      <c r="L316" s="70"/>
      <c r="M316" s="226" t="s">
        <v>21</v>
      </c>
      <c r="N316" s="227" t="s">
        <v>42</v>
      </c>
      <c r="O316" s="45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AR316" s="22" t="s">
        <v>690</v>
      </c>
      <c r="AT316" s="22" t="s">
        <v>142</v>
      </c>
      <c r="AU316" s="22" t="s">
        <v>81</v>
      </c>
      <c r="AY316" s="22" t="s">
        <v>140</v>
      </c>
      <c r="BE316" s="230">
        <f>IF(N316="základní",J316,0)</f>
        <v>0</v>
      </c>
      <c r="BF316" s="230">
        <f>IF(N316="snížená",J316,0)</f>
        <v>0</v>
      </c>
      <c r="BG316" s="230">
        <f>IF(N316="zákl. přenesená",J316,0)</f>
        <v>0</v>
      </c>
      <c r="BH316" s="230">
        <f>IF(N316="sníž. přenesená",J316,0)</f>
        <v>0</v>
      </c>
      <c r="BI316" s="230">
        <f>IF(N316="nulová",J316,0)</f>
        <v>0</v>
      </c>
      <c r="BJ316" s="22" t="s">
        <v>79</v>
      </c>
      <c r="BK316" s="230">
        <f>ROUND(I316*H316,2)</f>
        <v>0</v>
      </c>
      <c r="BL316" s="22" t="s">
        <v>690</v>
      </c>
      <c r="BM316" s="22" t="s">
        <v>699</v>
      </c>
    </row>
    <row r="317" spans="2:63" s="10" customFormat="1" ht="29.85" customHeight="1">
      <c r="B317" s="203"/>
      <c r="C317" s="204"/>
      <c r="D317" s="205" t="s">
        <v>70</v>
      </c>
      <c r="E317" s="217" t="s">
        <v>700</v>
      </c>
      <c r="F317" s="217" t="s">
        <v>701</v>
      </c>
      <c r="G317" s="204"/>
      <c r="H317" s="204"/>
      <c r="I317" s="207"/>
      <c r="J317" s="218">
        <f>BK317</f>
        <v>0</v>
      </c>
      <c r="K317" s="204"/>
      <c r="L317" s="209"/>
      <c r="M317" s="210"/>
      <c r="N317" s="211"/>
      <c r="O317" s="211"/>
      <c r="P317" s="212">
        <f>SUM(P318:P321)</f>
        <v>0</v>
      </c>
      <c r="Q317" s="211"/>
      <c r="R317" s="212">
        <f>SUM(R318:R321)</f>
        <v>0</v>
      </c>
      <c r="S317" s="211"/>
      <c r="T317" s="213">
        <f>SUM(T318:T321)</f>
        <v>0</v>
      </c>
      <c r="AR317" s="214" t="s">
        <v>162</v>
      </c>
      <c r="AT317" s="215" t="s">
        <v>70</v>
      </c>
      <c r="AU317" s="215" t="s">
        <v>79</v>
      </c>
      <c r="AY317" s="214" t="s">
        <v>140</v>
      </c>
      <c r="BK317" s="216">
        <f>SUM(BK318:BK321)</f>
        <v>0</v>
      </c>
    </row>
    <row r="318" spans="2:65" s="1" customFormat="1" ht="16.5" customHeight="1">
      <c r="B318" s="44"/>
      <c r="C318" s="219" t="s">
        <v>702</v>
      </c>
      <c r="D318" s="219" t="s">
        <v>142</v>
      </c>
      <c r="E318" s="220" t="s">
        <v>703</v>
      </c>
      <c r="F318" s="221" t="s">
        <v>704</v>
      </c>
      <c r="G318" s="222" t="s">
        <v>516</v>
      </c>
      <c r="H318" s="223">
        <v>1</v>
      </c>
      <c r="I318" s="224"/>
      <c r="J318" s="225">
        <f>ROUND(I318*H318,2)</f>
        <v>0</v>
      </c>
      <c r="K318" s="221" t="s">
        <v>146</v>
      </c>
      <c r="L318" s="70"/>
      <c r="M318" s="226" t="s">
        <v>21</v>
      </c>
      <c r="N318" s="227" t="s">
        <v>42</v>
      </c>
      <c r="O318" s="45"/>
      <c r="P318" s="228">
        <f>O318*H318</f>
        <v>0</v>
      </c>
      <c r="Q318" s="228">
        <v>0</v>
      </c>
      <c r="R318" s="228">
        <f>Q318*H318</f>
        <v>0</v>
      </c>
      <c r="S318" s="228">
        <v>0</v>
      </c>
      <c r="T318" s="229">
        <f>S318*H318</f>
        <v>0</v>
      </c>
      <c r="AR318" s="22" t="s">
        <v>690</v>
      </c>
      <c r="AT318" s="22" t="s">
        <v>142</v>
      </c>
      <c r="AU318" s="22" t="s">
        <v>81</v>
      </c>
      <c r="AY318" s="22" t="s">
        <v>140</v>
      </c>
      <c r="BE318" s="230">
        <f>IF(N318="základní",J318,0)</f>
        <v>0</v>
      </c>
      <c r="BF318" s="230">
        <f>IF(N318="snížená",J318,0)</f>
        <v>0</v>
      </c>
      <c r="BG318" s="230">
        <f>IF(N318="zákl. přenesená",J318,0)</f>
        <v>0</v>
      </c>
      <c r="BH318" s="230">
        <f>IF(N318="sníž. přenesená",J318,0)</f>
        <v>0</v>
      </c>
      <c r="BI318" s="230">
        <f>IF(N318="nulová",J318,0)</f>
        <v>0</v>
      </c>
      <c r="BJ318" s="22" t="s">
        <v>79</v>
      </c>
      <c r="BK318" s="230">
        <f>ROUND(I318*H318,2)</f>
        <v>0</v>
      </c>
      <c r="BL318" s="22" t="s">
        <v>690</v>
      </c>
      <c r="BM318" s="22" t="s">
        <v>705</v>
      </c>
    </row>
    <row r="319" spans="2:65" s="1" customFormat="1" ht="16.5" customHeight="1">
      <c r="B319" s="44"/>
      <c r="C319" s="219" t="s">
        <v>706</v>
      </c>
      <c r="D319" s="219" t="s">
        <v>142</v>
      </c>
      <c r="E319" s="220" t="s">
        <v>707</v>
      </c>
      <c r="F319" s="221" t="s">
        <v>708</v>
      </c>
      <c r="G319" s="222" t="s">
        <v>516</v>
      </c>
      <c r="H319" s="223">
        <v>1</v>
      </c>
      <c r="I319" s="224"/>
      <c r="J319" s="225">
        <f>ROUND(I319*H319,2)</f>
        <v>0</v>
      </c>
      <c r="K319" s="221" t="s">
        <v>146</v>
      </c>
      <c r="L319" s="70"/>
      <c r="M319" s="226" t="s">
        <v>21</v>
      </c>
      <c r="N319" s="227" t="s">
        <v>42</v>
      </c>
      <c r="O319" s="45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AR319" s="22" t="s">
        <v>690</v>
      </c>
      <c r="AT319" s="22" t="s">
        <v>142</v>
      </c>
      <c r="AU319" s="22" t="s">
        <v>81</v>
      </c>
      <c r="AY319" s="22" t="s">
        <v>140</v>
      </c>
      <c r="BE319" s="230">
        <f>IF(N319="základní",J319,0)</f>
        <v>0</v>
      </c>
      <c r="BF319" s="230">
        <f>IF(N319="snížená",J319,0)</f>
        <v>0</v>
      </c>
      <c r="BG319" s="230">
        <f>IF(N319="zákl. přenesená",J319,0)</f>
        <v>0</v>
      </c>
      <c r="BH319" s="230">
        <f>IF(N319="sníž. přenesená",J319,0)</f>
        <v>0</v>
      </c>
      <c r="BI319" s="230">
        <f>IF(N319="nulová",J319,0)</f>
        <v>0</v>
      </c>
      <c r="BJ319" s="22" t="s">
        <v>79</v>
      </c>
      <c r="BK319" s="230">
        <f>ROUND(I319*H319,2)</f>
        <v>0</v>
      </c>
      <c r="BL319" s="22" t="s">
        <v>690</v>
      </c>
      <c r="BM319" s="22" t="s">
        <v>709</v>
      </c>
    </row>
    <row r="320" spans="2:65" s="1" customFormat="1" ht="16.5" customHeight="1">
      <c r="B320" s="44"/>
      <c r="C320" s="219" t="s">
        <v>710</v>
      </c>
      <c r="D320" s="219" t="s">
        <v>142</v>
      </c>
      <c r="E320" s="220" t="s">
        <v>711</v>
      </c>
      <c r="F320" s="221" t="s">
        <v>712</v>
      </c>
      <c r="G320" s="222" t="s">
        <v>516</v>
      </c>
      <c r="H320" s="223">
        <v>1</v>
      </c>
      <c r="I320" s="224"/>
      <c r="J320" s="225">
        <f>ROUND(I320*H320,2)</f>
        <v>0</v>
      </c>
      <c r="K320" s="221" t="s">
        <v>146</v>
      </c>
      <c r="L320" s="70"/>
      <c r="M320" s="226" t="s">
        <v>21</v>
      </c>
      <c r="N320" s="227" t="s">
        <v>42</v>
      </c>
      <c r="O320" s="45"/>
      <c r="P320" s="228">
        <f>O320*H320</f>
        <v>0</v>
      </c>
      <c r="Q320" s="228">
        <v>0</v>
      </c>
      <c r="R320" s="228">
        <f>Q320*H320</f>
        <v>0</v>
      </c>
      <c r="S320" s="228">
        <v>0</v>
      </c>
      <c r="T320" s="229">
        <f>S320*H320</f>
        <v>0</v>
      </c>
      <c r="AR320" s="22" t="s">
        <v>690</v>
      </c>
      <c r="AT320" s="22" t="s">
        <v>142</v>
      </c>
      <c r="AU320" s="22" t="s">
        <v>81</v>
      </c>
      <c r="AY320" s="22" t="s">
        <v>140</v>
      </c>
      <c r="BE320" s="230">
        <f>IF(N320="základní",J320,0)</f>
        <v>0</v>
      </c>
      <c r="BF320" s="230">
        <f>IF(N320="snížená",J320,0)</f>
        <v>0</v>
      </c>
      <c r="BG320" s="230">
        <f>IF(N320="zákl. přenesená",J320,0)</f>
        <v>0</v>
      </c>
      <c r="BH320" s="230">
        <f>IF(N320="sníž. přenesená",J320,0)</f>
        <v>0</v>
      </c>
      <c r="BI320" s="230">
        <f>IF(N320="nulová",J320,0)</f>
        <v>0</v>
      </c>
      <c r="BJ320" s="22" t="s">
        <v>79</v>
      </c>
      <c r="BK320" s="230">
        <f>ROUND(I320*H320,2)</f>
        <v>0</v>
      </c>
      <c r="BL320" s="22" t="s">
        <v>690</v>
      </c>
      <c r="BM320" s="22" t="s">
        <v>713</v>
      </c>
    </row>
    <row r="321" spans="2:65" s="1" customFormat="1" ht="16.5" customHeight="1">
      <c r="B321" s="44"/>
      <c r="C321" s="219" t="s">
        <v>714</v>
      </c>
      <c r="D321" s="219" t="s">
        <v>142</v>
      </c>
      <c r="E321" s="220" t="s">
        <v>715</v>
      </c>
      <c r="F321" s="221" t="s">
        <v>716</v>
      </c>
      <c r="G321" s="222" t="s">
        <v>516</v>
      </c>
      <c r="H321" s="223">
        <v>1</v>
      </c>
      <c r="I321" s="224"/>
      <c r="J321" s="225">
        <f>ROUND(I321*H321,2)</f>
        <v>0</v>
      </c>
      <c r="K321" s="221" t="s">
        <v>146</v>
      </c>
      <c r="L321" s="70"/>
      <c r="M321" s="226" t="s">
        <v>21</v>
      </c>
      <c r="N321" s="227" t="s">
        <v>42</v>
      </c>
      <c r="O321" s="45"/>
      <c r="P321" s="228">
        <f>O321*H321</f>
        <v>0</v>
      </c>
      <c r="Q321" s="228">
        <v>0</v>
      </c>
      <c r="R321" s="228">
        <f>Q321*H321</f>
        <v>0</v>
      </c>
      <c r="S321" s="228">
        <v>0</v>
      </c>
      <c r="T321" s="229">
        <f>S321*H321</f>
        <v>0</v>
      </c>
      <c r="AR321" s="22" t="s">
        <v>690</v>
      </c>
      <c r="AT321" s="22" t="s">
        <v>142</v>
      </c>
      <c r="AU321" s="22" t="s">
        <v>81</v>
      </c>
      <c r="AY321" s="22" t="s">
        <v>140</v>
      </c>
      <c r="BE321" s="230">
        <f>IF(N321="základní",J321,0)</f>
        <v>0</v>
      </c>
      <c r="BF321" s="230">
        <f>IF(N321="snížená",J321,0)</f>
        <v>0</v>
      </c>
      <c r="BG321" s="230">
        <f>IF(N321="zákl. přenesená",J321,0)</f>
        <v>0</v>
      </c>
      <c r="BH321" s="230">
        <f>IF(N321="sníž. přenesená",J321,0)</f>
        <v>0</v>
      </c>
      <c r="BI321" s="230">
        <f>IF(N321="nulová",J321,0)</f>
        <v>0</v>
      </c>
      <c r="BJ321" s="22" t="s">
        <v>79</v>
      </c>
      <c r="BK321" s="230">
        <f>ROUND(I321*H321,2)</f>
        <v>0</v>
      </c>
      <c r="BL321" s="22" t="s">
        <v>690</v>
      </c>
      <c r="BM321" s="22" t="s">
        <v>717</v>
      </c>
    </row>
    <row r="322" spans="2:63" s="10" customFormat="1" ht="29.85" customHeight="1">
      <c r="B322" s="203"/>
      <c r="C322" s="204"/>
      <c r="D322" s="205" t="s">
        <v>70</v>
      </c>
      <c r="E322" s="217" t="s">
        <v>718</v>
      </c>
      <c r="F322" s="217" t="s">
        <v>719</v>
      </c>
      <c r="G322" s="204"/>
      <c r="H322" s="204"/>
      <c r="I322" s="207"/>
      <c r="J322" s="218">
        <f>BK322</f>
        <v>0</v>
      </c>
      <c r="K322" s="204"/>
      <c r="L322" s="209"/>
      <c r="M322" s="210"/>
      <c r="N322" s="211"/>
      <c r="O322" s="211"/>
      <c r="P322" s="212">
        <f>P323</f>
        <v>0</v>
      </c>
      <c r="Q322" s="211"/>
      <c r="R322" s="212">
        <f>R323</f>
        <v>0</v>
      </c>
      <c r="S322" s="211"/>
      <c r="T322" s="213">
        <f>T323</f>
        <v>0</v>
      </c>
      <c r="AR322" s="214" t="s">
        <v>162</v>
      </c>
      <c r="AT322" s="215" t="s">
        <v>70</v>
      </c>
      <c r="AU322" s="215" t="s">
        <v>79</v>
      </c>
      <c r="AY322" s="214" t="s">
        <v>140</v>
      </c>
      <c r="BK322" s="216">
        <f>BK323</f>
        <v>0</v>
      </c>
    </row>
    <row r="323" spans="2:65" s="1" customFormat="1" ht="16.5" customHeight="1">
      <c r="B323" s="44"/>
      <c r="C323" s="219" t="s">
        <v>720</v>
      </c>
      <c r="D323" s="219" t="s">
        <v>142</v>
      </c>
      <c r="E323" s="220" t="s">
        <v>721</v>
      </c>
      <c r="F323" s="221" t="s">
        <v>722</v>
      </c>
      <c r="G323" s="222" t="s">
        <v>516</v>
      </c>
      <c r="H323" s="223">
        <v>1</v>
      </c>
      <c r="I323" s="224"/>
      <c r="J323" s="225">
        <f>ROUND(I323*H323,2)</f>
        <v>0</v>
      </c>
      <c r="K323" s="221" t="s">
        <v>146</v>
      </c>
      <c r="L323" s="70"/>
      <c r="M323" s="226" t="s">
        <v>21</v>
      </c>
      <c r="N323" s="265" t="s">
        <v>42</v>
      </c>
      <c r="O323" s="266"/>
      <c r="P323" s="267">
        <f>O323*H323</f>
        <v>0</v>
      </c>
      <c r="Q323" s="267">
        <v>0</v>
      </c>
      <c r="R323" s="267">
        <f>Q323*H323</f>
        <v>0</v>
      </c>
      <c r="S323" s="267">
        <v>0</v>
      </c>
      <c r="T323" s="268">
        <f>S323*H323</f>
        <v>0</v>
      </c>
      <c r="AR323" s="22" t="s">
        <v>690</v>
      </c>
      <c r="AT323" s="22" t="s">
        <v>142</v>
      </c>
      <c r="AU323" s="22" t="s">
        <v>81</v>
      </c>
      <c r="AY323" s="22" t="s">
        <v>140</v>
      </c>
      <c r="BE323" s="230">
        <f>IF(N323="základní",J323,0)</f>
        <v>0</v>
      </c>
      <c r="BF323" s="230">
        <f>IF(N323="snížená",J323,0)</f>
        <v>0</v>
      </c>
      <c r="BG323" s="230">
        <f>IF(N323="zákl. přenesená",J323,0)</f>
        <v>0</v>
      </c>
      <c r="BH323" s="230">
        <f>IF(N323="sníž. přenesená",J323,0)</f>
        <v>0</v>
      </c>
      <c r="BI323" s="230">
        <f>IF(N323="nulová",J323,0)</f>
        <v>0</v>
      </c>
      <c r="BJ323" s="22" t="s">
        <v>79</v>
      </c>
      <c r="BK323" s="230">
        <f>ROUND(I323*H323,2)</f>
        <v>0</v>
      </c>
      <c r="BL323" s="22" t="s">
        <v>690</v>
      </c>
      <c r="BM323" s="22" t="s">
        <v>723</v>
      </c>
    </row>
    <row r="324" spans="2:12" s="1" customFormat="1" ht="6.95" customHeight="1">
      <c r="B324" s="65"/>
      <c r="C324" s="66"/>
      <c r="D324" s="66"/>
      <c r="E324" s="66"/>
      <c r="F324" s="66"/>
      <c r="G324" s="66"/>
      <c r="H324" s="66"/>
      <c r="I324" s="164"/>
      <c r="J324" s="66"/>
      <c r="K324" s="66"/>
      <c r="L324" s="70"/>
    </row>
  </sheetData>
  <sheetProtection password="CC35" sheet="1" objects="1" scenarios="1" formatColumns="0" formatRows="0" autoFilter="0"/>
  <autoFilter ref="C101:K323"/>
  <mergeCells count="10">
    <mergeCell ref="E7:H7"/>
    <mergeCell ref="E9:H9"/>
    <mergeCell ref="E24:H24"/>
    <mergeCell ref="E45:H45"/>
    <mergeCell ref="E47:H47"/>
    <mergeCell ref="J51:J52"/>
    <mergeCell ref="E92:H92"/>
    <mergeCell ref="E94:H94"/>
    <mergeCell ref="G1:H1"/>
    <mergeCell ref="L2:V2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4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5"/>
      <c r="C1" s="135"/>
      <c r="D1" s="136" t="s">
        <v>1</v>
      </c>
      <c r="E1" s="135"/>
      <c r="F1" s="137" t="s">
        <v>85</v>
      </c>
      <c r="G1" s="137" t="s">
        <v>86</v>
      </c>
      <c r="H1" s="137"/>
      <c r="I1" s="138"/>
      <c r="J1" s="137" t="s">
        <v>87</v>
      </c>
      <c r="K1" s="136" t="s">
        <v>88</v>
      </c>
      <c r="L1" s="137" t="s">
        <v>89</v>
      </c>
      <c r="M1" s="137"/>
      <c r="N1" s="137"/>
      <c r="O1" s="137"/>
      <c r="P1" s="137"/>
      <c r="Q1" s="137"/>
      <c r="R1" s="137"/>
      <c r="S1" s="137"/>
      <c r="T1" s="13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84</v>
      </c>
    </row>
    <row r="3" spans="2:46" ht="6.95" customHeight="1">
      <c r="B3" s="23"/>
      <c r="C3" s="24"/>
      <c r="D3" s="24"/>
      <c r="E3" s="24"/>
      <c r="F3" s="24"/>
      <c r="G3" s="24"/>
      <c r="H3" s="24"/>
      <c r="I3" s="139"/>
      <c r="J3" s="24"/>
      <c r="K3" s="25"/>
      <c r="AT3" s="22" t="s">
        <v>81</v>
      </c>
    </row>
    <row r="4" spans="2:46" ht="36.95" customHeight="1">
      <c r="B4" s="26"/>
      <c r="C4" s="27"/>
      <c r="D4" s="28" t="s">
        <v>90</v>
      </c>
      <c r="E4" s="27"/>
      <c r="F4" s="27"/>
      <c r="G4" s="27"/>
      <c r="H4" s="27"/>
      <c r="I4" s="140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40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40"/>
      <c r="J6" s="27"/>
      <c r="K6" s="29"/>
    </row>
    <row r="7" spans="2:11" ht="16.5" customHeight="1">
      <c r="B7" s="26"/>
      <c r="C7" s="27"/>
      <c r="D7" s="27"/>
      <c r="E7" s="141" t="str">
        <f>'Rekapitulace stavby'!K6</f>
        <v>Zateplení budovy H-katedra TV a sportu</v>
      </c>
      <c r="F7" s="38"/>
      <c r="G7" s="38"/>
      <c r="H7" s="38"/>
      <c r="I7" s="140"/>
      <c r="J7" s="27"/>
      <c r="K7" s="29"/>
    </row>
    <row r="8" spans="2:11" s="1" customFormat="1" ht="13.5">
      <c r="B8" s="44"/>
      <c r="C8" s="45"/>
      <c r="D8" s="38" t="s">
        <v>91</v>
      </c>
      <c r="E8" s="45"/>
      <c r="F8" s="45"/>
      <c r="G8" s="45"/>
      <c r="H8" s="45"/>
      <c r="I8" s="142"/>
      <c r="J8" s="45"/>
      <c r="K8" s="49"/>
    </row>
    <row r="9" spans="2:11" s="1" customFormat="1" ht="36.95" customHeight="1">
      <c r="B9" s="44"/>
      <c r="C9" s="45"/>
      <c r="D9" s="45"/>
      <c r="E9" s="143" t="s">
        <v>724</v>
      </c>
      <c r="F9" s="45"/>
      <c r="G9" s="45"/>
      <c r="H9" s="45"/>
      <c r="I9" s="142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42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4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4" t="s">
        <v>25</v>
      </c>
      <c r="J12" s="145" t="str">
        <f>'Rekapitulace stavby'!AN8</f>
        <v>29. 8. 2018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42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4" t="s">
        <v>28</v>
      </c>
      <c r="J14" s="33" t="s">
        <v>21</v>
      </c>
      <c r="K14" s="49"/>
    </row>
    <row r="15" spans="2:11" s="1" customFormat="1" ht="18" customHeight="1">
      <c r="B15" s="44"/>
      <c r="C15" s="45"/>
      <c r="D15" s="45"/>
      <c r="E15" s="33" t="s">
        <v>29</v>
      </c>
      <c r="F15" s="45"/>
      <c r="G15" s="45"/>
      <c r="H15" s="45"/>
      <c r="I15" s="144" t="s">
        <v>30</v>
      </c>
      <c r="J15" s="33" t="s">
        <v>21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42"/>
      <c r="J16" s="45"/>
      <c r="K16" s="49"/>
    </row>
    <row r="17" spans="2:11" s="1" customFormat="1" ht="14.4" customHeight="1">
      <c r="B17" s="44"/>
      <c r="C17" s="45"/>
      <c r="D17" s="38" t="s">
        <v>31</v>
      </c>
      <c r="E17" s="45"/>
      <c r="F17" s="45"/>
      <c r="G17" s="45"/>
      <c r="H17" s="45"/>
      <c r="I17" s="144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4" t="s">
        <v>30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42"/>
      <c r="J19" s="45"/>
      <c r="K19" s="49"/>
    </row>
    <row r="20" spans="2:11" s="1" customFormat="1" ht="14.4" customHeight="1">
      <c r="B20" s="44"/>
      <c r="C20" s="45"/>
      <c r="D20" s="38" t="s">
        <v>33</v>
      </c>
      <c r="E20" s="45"/>
      <c r="F20" s="45"/>
      <c r="G20" s="45"/>
      <c r="H20" s="45"/>
      <c r="I20" s="144" t="s">
        <v>28</v>
      </c>
      <c r="J20" s="33" t="s">
        <v>21</v>
      </c>
      <c r="K20" s="49"/>
    </row>
    <row r="21" spans="2:11" s="1" customFormat="1" ht="18" customHeight="1">
      <c r="B21" s="44"/>
      <c r="C21" s="45"/>
      <c r="D21" s="45"/>
      <c r="E21" s="33" t="s">
        <v>34</v>
      </c>
      <c r="F21" s="45"/>
      <c r="G21" s="45"/>
      <c r="H21" s="45"/>
      <c r="I21" s="144" t="s">
        <v>30</v>
      </c>
      <c r="J21" s="33" t="s">
        <v>21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42"/>
      <c r="J22" s="45"/>
      <c r="K22" s="49"/>
    </row>
    <row r="23" spans="2:11" s="1" customFormat="1" ht="14.4" customHeight="1">
      <c r="B23" s="44"/>
      <c r="C23" s="45"/>
      <c r="D23" s="38" t="s">
        <v>36</v>
      </c>
      <c r="E23" s="45"/>
      <c r="F23" s="45"/>
      <c r="G23" s="45"/>
      <c r="H23" s="45"/>
      <c r="I23" s="142"/>
      <c r="J23" s="45"/>
      <c r="K23" s="49"/>
    </row>
    <row r="24" spans="2:11" s="6" customFormat="1" ht="16.5" customHeight="1">
      <c r="B24" s="146"/>
      <c r="C24" s="147"/>
      <c r="D24" s="147"/>
      <c r="E24" s="42" t="s">
        <v>21</v>
      </c>
      <c r="F24" s="42"/>
      <c r="G24" s="42"/>
      <c r="H24" s="42"/>
      <c r="I24" s="148"/>
      <c r="J24" s="147"/>
      <c r="K24" s="149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42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50"/>
      <c r="J26" s="104"/>
      <c r="K26" s="151"/>
    </row>
    <row r="27" spans="2:11" s="1" customFormat="1" ht="25.4" customHeight="1">
      <c r="B27" s="44"/>
      <c r="C27" s="45"/>
      <c r="D27" s="152" t="s">
        <v>37</v>
      </c>
      <c r="E27" s="45"/>
      <c r="F27" s="45"/>
      <c r="G27" s="45"/>
      <c r="H27" s="45"/>
      <c r="I27" s="142"/>
      <c r="J27" s="153">
        <f>ROUND(J85,2)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50"/>
      <c r="J28" s="104"/>
      <c r="K28" s="151"/>
    </row>
    <row r="29" spans="2:11" s="1" customFormat="1" ht="14.4" customHeight="1">
      <c r="B29" s="44"/>
      <c r="C29" s="45"/>
      <c r="D29" s="45"/>
      <c r="E29" s="45"/>
      <c r="F29" s="50" t="s">
        <v>39</v>
      </c>
      <c r="G29" s="45"/>
      <c r="H29" s="45"/>
      <c r="I29" s="154" t="s">
        <v>38</v>
      </c>
      <c r="J29" s="50" t="s">
        <v>40</v>
      </c>
      <c r="K29" s="49"/>
    </row>
    <row r="30" spans="2:11" s="1" customFormat="1" ht="14.4" customHeight="1">
      <c r="B30" s="44"/>
      <c r="C30" s="45"/>
      <c r="D30" s="53" t="s">
        <v>41</v>
      </c>
      <c r="E30" s="53" t="s">
        <v>42</v>
      </c>
      <c r="F30" s="155">
        <f>ROUND(SUM(BE85:BE148),2)</f>
        <v>0</v>
      </c>
      <c r="G30" s="45"/>
      <c r="H30" s="45"/>
      <c r="I30" s="156">
        <v>0.21</v>
      </c>
      <c r="J30" s="155">
        <f>ROUND(ROUND((SUM(BE85:BE148)),2)*I30,2)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43</v>
      </c>
      <c r="F31" s="155">
        <f>ROUND(SUM(BF85:BF148),2)</f>
        <v>0</v>
      </c>
      <c r="G31" s="45"/>
      <c r="H31" s="45"/>
      <c r="I31" s="156">
        <v>0.15</v>
      </c>
      <c r="J31" s="155">
        <f>ROUND(ROUND((SUM(BF85:BF148)),2)*I31,2)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44</v>
      </c>
      <c r="F32" s="155">
        <f>ROUND(SUM(BG85:BG148),2)</f>
        <v>0</v>
      </c>
      <c r="G32" s="45"/>
      <c r="H32" s="45"/>
      <c r="I32" s="156">
        <v>0.21</v>
      </c>
      <c r="J32" s="155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45</v>
      </c>
      <c r="F33" s="155">
        <f>ROUND(SUM(BH85:BH148),2)</f>
        <v>0</v>
      </c>
      <c r="G33" s="45"/>
      <c r="H33" s="45"/>
      <c r="I33" s="156">
        <v>0.15</v>
      </c>
      <c r="J33" s="155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46</v>
      </c>
      <c r="F34" s="155">
        <f>ROUND(SUM(BI85:BI148),2)</f>
        <v>0</v>
      </c>
      <c r="G34" s="45"/>
      <c r="H34" s="45"/>
      <c r="I34" s="156">
        <v>0</v>
      </c>
      <c r="J34" s="155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42"/>
      <c r="J35" s="45"/>
      <c r="K35" s="49"/>
    </row>
    <row r="36" spans="2:11" s="1" customFormat="1" ht="25.4" customHeight="1">
      <c r="B36" s="44"/>
      <c r="C36" s="157"/>
      <c r="D36" s="158" t="s">
        <v>47</v>
      </c>
      <c r="E36" s="96"/>
      <c r="F36" s="96"/>
      <c r="G36" s="159" t="s">
        <v>48</v>
      </c>
      <c r="H36" s="160" t="s">
        <v>49</v>
      </c>
      <c r="I36" s="161"/>
      <c r="J36" s="162">
        <f>SUM(J27:J34)</f>
        <v>0</v>
      </c>
      <c r="K36" s="163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4"/>
      <c r="J37" s="66"/>
      <c r="K37" s="67"/>
    </row>
    <row r="41" spans="2:11" s="1" customFormat="1" ht="6.95" customHeight="1">
      <c r="B41" s="165"/>
      <c r="C41" s="166"/>
      <c r="D41" s="166"/>
      <c r="E41" s="166"/>
      <c r="F41" s="166"/>
      <c r="G41" s="166"/>
      <c r="H41" s="166"/>
      <c r="I41" s="167"/>
      <c r="J41" s="166"/>
      <c r="K41" s="168"/>
    </row>
    <row r="42" spans="2:11" s="1" customFormat="1" ht="36.95" customHeight="1">
      <c r="B42" s="44"/>
      <c r="C42" s="28" t="s">
        <v>93</v>
      </c>
      <c r="D42" s="45"/>
      <c r="E42" s="45"/>
      <c r="F42" s="45"/>
      <c r="G42" s="45"/>
      <c r="H42" s="45"/>
      <c r="I42" s="142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42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42"/>
      <c r="J44" s="45"/>
      <c r="K44" s="49"/>
    </row>
    <row r="45" spans="2:11" s="1" customFormat="1" ht="16.5" customHeight="1">
      <c r="B45" s="44"/>
      <c r="C45" s="45"/>
      <c r="D45" s="45"/>
      <c r="E45" s="141" t="str">
        <f>E7</f>
        <v>Zateplení budovy H-katedra TV a sportu</v>
      </c>
      <c r="F45" s="38"/>
      <c r="G45" s="38"/>
      <c r="H45" s="38"/>
      <c r="I45" s="142"/>
      <c r="J45" s="45"/>
      <c r="K45" s="49"/>
    </row>
    <row r="46" spans="2:11" s="1" customFormat="1" ht="14.4" customHeight="1">
      <c r="B46" s="44"/>
      <c r="C46" s="38" t="s">
        <v>91</v>
      </c>
      <c r="D46" s="45"/>
      <c r="E46" s="45"/>
      <c r="F46" s="45"/>
      <c r="G46" s="45"/>
      <c r="H46" s="45"/>
      <c r="I46" s="142"/>
      <c r="J46" s="45"/>
      <c r="K46" s="49"/>
    </row>
    <row r="47" spans="2:11" s="1" customFormat="1" ht="17.25" customHeight="1">
      <c r="B47" s="44"/>
      <c r="C47" s="45"/>
      <c r="D47" s="45"/>
      <c r="E47" s="143" t="str">
        <f>E9</f>
        <v>HK-FLOSNA 2 - SO-02-Vlastní objekt-neinvestiční náklady</v>
      </c>
      <c r="F47" s="45"/>
      <c r="G47" s="45"/>
      <c r="H47" s="45"/>
      <c r="I47" s="142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42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>HK,U Pivovarské flošny 296</v>
      </c>
      <c r="G49" s="45"/>
      <c r="H49" s="45"/>
      <c r="I49" s="144" t="s">
        <v>25</v>
      </c>
      <c r="J49" s="145" t="str">
        <f>IF(J12="","",J12)</f>
        <v>29. 8. 2018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42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>Univerzita HK</v>
      </c>
      <c r="G51" s="45"/>
      <c r="H51" s="45"/>
      <c r="I51" s="144" t="s">
        <v>33</v>
      </c>
      <c r="J51" s="42" t="str">
        <f>E21</f>
        <v xml:space="preserve">Ing.Milan Vídeňský </v>
      </c>
      <c r="K51" s="49"/>
    </row>
    <row r="52" spans="2:11" s="1" customFormat="1" ht="14.4" customHeight="1">
      <c r="B52" s="44"/>
      <c r="C52" s="38" t="s">
        <v>31</v>
      </c>
      <c r="D52" s="45"/>
      <c r="E52" s="45"/>
      <c r="F52" s="33" t="str">
        <f>IF(E18="","",E18)</f>
        <v/>
      </c>
      <c r="G52" s="45"/>
      <c r="H52" s="45"/>
      <c r="I52" s="142"/>
      <c r="J52" s="169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42"/>
      <c r="J53" s="45"/>
      <c r="K53" s="49"/>
    </row>
    <row r="54" spans="2:11" s="1" customFormat="1" ht="29.25" customHeight="1">
      <c r="B54" s="44"/>
      <c r="C54" s="170" t="s">
        <v>94</v>
      </c>
      <c r="D54" s="157"/>
      <c r="E54" s="157"/>
      <c r="F54" s="157"/>
      <c r="G54" s="157"/>
      <c r="H54" s="157"/>
      <c r="I54" s="171"/>
      <c r="J54" s="172" t="s">
        <v>95</v>
      </c>
      <c r="K54" s="173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42"/>
      <c r="J55" s="45"/>
      <c r="K55" s="49"/>
    </row>
    <row r="56" spans="2:47" s="1" customFormat="1" ht="29.25" customHeight="1">
      <c r="B56" s="44"/>
      <c r="C56" s="174" t="s">
        <v>96</v>
      </c>
      <c r="D56" s="45"/>
      <c r="E56" s="45"/>
      <c r="F56" s="45"/>
      <c r="G56" s="45"/>
      <c r="H56" s="45"/>
      <c r="I56" s="142"/>
      <c r="J56" s="153">
        <f>J85</f>
        <v>0</v>
      </c>
      <c r="K56" s="49"/>
      <c r="AU56" s="22" t="s">
        <v>97</v>
      </c>
    </row>
    <row r="57" spans="2:11" s="7" customFormat="1" ht="24.95" customHeight="1">
      <c r="B57" s="175"/>
      <c r="C57" s="176"/>
      <c r="D57" s="177" t="s">
        <v>98</v>
      </c>
      <c r="E57" s="178"/>
      <c r="F57" s="178"/>
      <c r="G57" s="178"/>
      <c r="H57" s="178"/>
      <c r="I57" s="179"/>
      <c r="J57" s="180">
        <f>J86</f>
        <v>0</v>
      </c>
      <c r="K57" s="181"/>
    </row>
    <row r="58" spans="2:11" s="8" customFormat="1" ht="19.9" customHeight="1">
      <c r="B58" s="182"/>
      <c r="C58" s="183"/>
      <c r="D58" s="184" t="s">
        <v>104</v>
      </c>
      <c r="E58" s="185"/>
      <c r="F58" s="185"/>
      <c r="G58" s="185"/>
      <c r="H58" s="185"/>
      <c r="I58" s="186"/>
      <c r="J58" s="187">
        <f>J87</f>
        <v>0</v>
      </c>
      <c r="K58" s="188"/>
    </row>
    <row r="59" spans="2:11" s="7" customFormat="1" ht="24.95" customHeight="1">
      <c r="B59" s="175"/>
      <c r="C59" s="176"/>
      <c r="D59" s="177" t="s">
        <v>106</v>
      </c>
      <c r="E59" s="178"/>
      <c r="F59" s="178"/>
      <c r="G59" s="178"/>
      <c r="H59" s="178"/>
      <c r="I59" s="179"/>
      <c r="J59" s="180">
        <f>J93</f>
        <v>0</v>
      </c>
      <c r="K59" s="181"/>
    </row>
    <row r="60" spans="2:11" s="8" customFormat="1" ht="19.9" customHeight="1">
      <c r="B60" s="182"/>
      <c r="C60" s="183"/>
      <c r="D60" s="184" t="s">
        <v>725</v>
      </c>
      <c r="E60" s="185"/>
      <c r="F60" s="185"/>
      <c r="G60" s="185"/>
      <c r="H60" s="185"/>
      <c r="I60" s="186"/>
      <c r="J60" s="187">
        <f>J94</f>
        <v>0</v>
      </c>
      <c r="K60" s="188"/>
    </row>
    <row r="61" spans="2:11" s="8" customFormat="1" ht="19.9" customHeight="1">
      <c r="B61" s="182"/>
      <c r="C61" s="183"/>
      <c r="D61" s="184" t="s">
        <v>115</v>
      </c>
      <c r="E61" s="185"/>
      <c r="F61" s="185"/>
      <c r="G61" s="185"/>
      <c r="H61" s="185"/>
      <c r="I61" s="186"/>
      <c r="J61" s="187">
        <f>J111</f>
        <v>0</v>
      </c>
      <c r="K61" s="188"/>
    </row>
    <row r="62" spans="2:11" s="8" customFormat="1" ht="19.9" customHeight="1">
      <c r="B62" s="182"/>
      <c r="C62" s="183"/>
      <c r="D62" s="184" t="s">
        <v>116</v>
      </c>
      <c r="E62" s="185"/>
      <c r="F62" s="185"/>
      <c r="G62" s="185"/>
      <c r="H62" s="185"/>
      <c r="I62" s="186"/>
      <c r="J62" s="187">
        <f>J122</f>
        <v>0</v>
      </c>
      <c r="K62" s="188"/>
    </row>
    <row r="63" spans="2:11" s="8" customFormat="1" ht="19.9" customHeight="1">
      <c r="B63" s="182"/>
      <c r="C63" s="183"/>
      <c r="D63" s="184" t="s">
        <v>726</v>
      </c>
      <c r="E63" s="185"/>
      <c r="F63" s="185"/>
      <c r="G63" s="185"/>
      <c r="H63" s="185"/>
      <c r="I63" s="186"/>
      <c r="J63" s="187">
        <f>J126</f>
        <v>0</v>
      </c>
      <c r="K63" s="188"/>
    </row>
    <row r="64" spans="2:11" s="8" customFormat="1" ht="19.9" customHeight="1">
      <c r="B64" s="182"/>
      <c r="C64" s="183"/>
      <c r="D64" s="184" t="s">
        <v>727</v>
      </c>
      <c r="E64" s="185"/>
      <c r="F64" s="185"/>
      <c r="G64" s="185"/>
      <c r="H64" s="185"/>
      <c r="I64" s="186"/>
      <c r="J64" s="187">
        <f>J136</f>
        <v>0</v>
      </c>
      <c r="K64" s="188"/>
    </row>
    <row r="65" spans="2:11" s="8" customFormat="1" ht="19.9" customHeight="1">
      <c r="B65" s="182"/>
      <c r="C65" s="183"/>
      <c r="D65" s="184" t="s">
        <v>728</v>
      </c>
      <c r="E65" s="185"/>
      <c r="F65" s="185"/>
      <c r="G65" s="185"/>
      <c r="H65" s="185"/>
      <c r="I65" s="186"/>
      <c r="J65" s="187">
        <f>J141</f>
        <v>0</v>
      </c>
      <c r="K65" s="188"/>
    </row>
    <row r="66" spans="2:11" s="1" customFormat="1" ht="21.8" customHeight="1">
      <c r="B66" s="44"/>
      <c r="C66" s="45"/>
      <c r="D66" s="45"/>
      <c r="E66" s="45"/>
      <c r="F66" s="45"/>
      <c r="G66" s="45"/>
      <c r="H66" s="45"/>
      <c r="I66" s="142"/>
      <c r="J66" s="45"/>
      <c r="K66" s="49"/>
    </row>
    <row r="67" spans="2:11" s="1" customFormat="1" ht="6.95" customHeight="1">
      <c r="B67" s="65"/>
      <c r="C67" s="66"/>
      <c r="D67" s="66"/>
      <c r="E67" s="66"/>
      <c r="F67" s="66"/>
      <c r="G67" s="66"/>
      <c r="H67" s="66"/>
      <c r="I67" s="164"/>
      <c r="J67" s="66"/>
      <c r="K67" s="67"/>
    </row>
    <row r="71" spans="2:12" s="1" customFormat="1" ht="6.95" customHeight="1">
      <c r="B71" s="68"/>
      <c r="C71" s="69"/>
      <c r="D71" s="69"/>
      <c r="E71" s="69"/>
      <c r="F71" s="69"/>
      <c r="G71" s="69"/>
      <c r="H71" s="69"/>
      <c r="I71" s="167"/>
      <c r="J71" s="69"/>
      <c r="K71" s="69"/>
      <c r="L71" s="70"/>
    </row>
    <row r="72" spans="2:12" s="1" customFormat="1" ht="36.95" customHeight="1">
      <c r="B72" s="44"/>
      <c r="C72" s="71" t="s">
        <v>124</v>
      </c>
      <c r="D72" s="72"/>
      <c r="E72" s="72"/>
      <c r="F72" s="72"/>
      <c r="G72" s="72"/>
      <c r="H72" s="72"/>
      <c r="I72" s="189"/>
      <c r="J72" s="72"/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9"/>
      <c r="J73" s="72"/>
      <c r="K73" s="72"/>
      <c r="L73" s="70"/>
    </row>
    <row r="74" spans="2:12" s="1" customFormat="1" ht="14.4" customHeight="1">
      <c r="B74" s="44"/>
      <c r="C74" s="74" t="s">
        <v>18</v>
      </c>
      <c r="D74" s="72"/>
      <c r="E74" s="72"/>
      <c r="F74" s="72"/>
      <c r="G74" s="72"/>
      <c r="H74" s="72"/>
      <c r="I74" s="189"/>
      <c r="J74" s="72"/>
      <c r="K74" s="72"/>
      <c r="L74" s="70"/>
    </row>
    <row r="75" spans="2:12" s="1" customFormat="1" ht="16.5" customHeight="1">
      <c r="B75" s="44"/>
      <c r="C75" s="72"/>
      <c r="D75" s="72"/>
      <c r="E75" s="190" t="str">
        <f>E7</f>
        <v>Zateplení budovy H-katedra TV a sportu</v>
      </c>
      <c r="F75" s="74"/>
      <c r="G75" s="74"/>
      <c r="H75" s="74"/>
      <c r="I75" s="189"/>
      <c r="J75" s="72"/>
      <c r="K75" s="72"/>
      <c r="L75" s="70"/>
    </row>
    <row r="76" spans="2:12" s="1" customFormat="1" ht="14.4" customHeight="1">
      <c r="B76" s="44"/>
      <c r="C76" s="74" t="s">
        <v>91</v>
      </c>
      <c r="D76" s="72"/>
      <c r="E76" s="72"/>
      <c r="F76" s="72"/>
      <c r="G76" s="72"/>
      <c r="H76" s="72"/>
      <c r="I76" s="189"/>
      <c r="J76" s="72"/>
      <c r="K76" s="72"/>
      <c r="L76" s="70"/>
    </row>
    <row r="77" spans="2:12" s="1" customFormat="1" ht="17.25" customHeight="1">
      <c r="B77" s="44"/>
      <c r="C77" s="72"/>
      <c r="D77" s="72"/>
      <c r="E77" s="80" t="str">
        <f>E9</f>
        <v>HK-FLOSNA 2 - SO-02-Vlastní objekt-neinvestiční náklady</v>
      </c>
      <c r="F77" s="72"/>
      <c r="G77" s="72"/>
      <c r="H77" s="72"/>
      <c r="I77" s="189"/>
      <c r="J77" s="72"/>
      <c r="K77" s="72"/>
      <c r="L77" s="70"/>
    </row>
    <row r="78" spans="2:12" s="1" customFormat="1" ht="6.95" customHeight="1">
      <c r="B78" s="44"/>
      <c r="C78" s="72"/>
      <c r="D78" s="72"/>
      <c r="E78" s="72"/>
      <c r="F78" s="72"/>
      <c r="G78" s="72"/>
      <c r="H78" s="72"/>
      <c r="I78" s="189"/>
      <c r="J78" s="72"/>
      <c r="K78" s="72"/>
      <c r="L78" s="70"/>
    </row>
    <row r="79" spans="2:12" s="1" customFormat="1" ht="18" customHeight="1">
      <c r="B79" s="44"/>
      <c r="C79" s="74" t="s">
        <v>23</v>
      </c>
      <c r="D79" s="72"/>
      <c r="E79" s="72"/>
      <c r="F79" s="191" t="str">
        <f>F12</f>
        <v>HK,U Pivovarské flošny 296</v>
      </c>
      <c r="G79" s="72"/>
      <c r="H79" s="72"/>
      <c r="I79" s="192" t="s">
        <v>25</v>
      </c>
      <c r="J79" s="83" t="str">
        <f>IF(J12="","",J12)</f>
        <v>29. 8. 2018</v>
      </c>
      <c r="K79" s="72"/>
      <c r="L79" s="70"/>
    </row>
    <row r="80" spans="2:12" s="1" customFormat="1" ht="6.95" customHeight="1">
      <c r="B80" s="44"/>
      <c r="C80" s="72"/>
      <c r="D80" s="72"/>
      <c r="E80" s="72"/>
      <c r="F80" s="72"/>
      <c r="G80" s="72"/>
      <c r="H80" s="72"/>
      <c r="I80" s="189"/>
      <c r="J80" s="72"/>
      <c r="K80" s="72"/>
      <c r="L80" s="70"/>
    </row>
    <row r="81" spans="2:12" s="1" customFormat="1" ht="13.5">
      <c r="B81" s="44"/>
      <c r="C81" s="74" t="s">
        <v>27</v>
      </c>
      <c r="D81" s="72"/>
      <c r="E81" s="72"/>
      <c r="F81" s="191" t="str">
        <f>E15</f>
        <v>Univerzita HK</v>
      </c>
      <c r="G81" s="72"/>
      <c r="H81" s="72"/>
      <c r="I81" s="192" t="s">
        <v>33</v>
      </c>
      <c r="J81" s="191" t="str">
        <f>E21</f>
        <v xml:space="preserve">Ing.Milan Vídeňský </v>
      </c>
      <c r="K81" s="72"/>
      <c r="L81" s="70"/>
    </row>
    <row r="82" spans="2:12" s="1" customFormat="1" ht="14.4" customHeight="1">
      <c r="B82" s="44"/>
      <c r="C82" s="74" t="s">
        <v>31</v>
      </c>
      <c r="D82" s="72"/>
      <c r="E82" s="72"/>
      <c r="F82" s="191" t="str">
        <f>IF(E18="","",E18)</f>
        <v/>
      </c>
      <c r="G82" s="72"/>
      <c r="H82" s="72"/>
      <c r="I82" s="189"/>
      <c r="J82" s="72"/>
      <c r="K82" s="72"/>
      <c r="L82" s="70"/>
    </row>
    <row r="83" spans="2:12" s="1" customFormat="1" ht="10.3" customHeight="1">
      <c r="B83" s="44"/>
      <c r="C83" s="72"/>
      <c r="D83" s="72"/>
      <c r="E83" s="72"/>
      <c r="F83" s="72"/>
      <c r="G83" s="72"/>
      <c r="H83" s="72"/>
      <c r="I83" s="189"/>
      <c r="J83" s="72"/>
      <c r="K83" s="72"/>
      <c r="L83" s="70"/>
    </row>
    <row r="84" spans="2:20" s="9" customFormat="1" ht="29.25" customHeight="1">
      <c r="B84" s="193"/>
      <c r="C84" s="194" t="s">
        <v>125</v>
      </c>
      <c r="D84" s="195" t="s">
        <v>56</v>
      </c>
      <c r="E84" s="195" t="s">
        <v>52</v>
      </c>
      <c r="F84" s="195" t="s">
        <v>126</v>
      </c>
      <c r="G84" s="195" t="s">
        <v>127</v>
      </c>
      <c r="H84" s="195" t="s">
        <v>128</v>
      </c>
      <c r="I84" s="196" t="s">
        <v>129</v>
      </c>
      <c r="J84" s="195" t="s">
        <v>95</v>
      </c>
      <c r="K84" s="197" t="s">
        <v>130</v>
      </c>
      <c r="L84" s="198"/>
      <c r="M84" s="100" t="s">
        <v>131</v>
      </c>
      <c r="N84" s="101" t="s">
        <v>41</v>
      </c>
      <c r="O84" s="101" t="s">
        <v>132</v>
      </c>
      <c r="P84" s="101" t="s">
        <v>133</v>
      </c>
      <c r="Q84" s="101" t="s">
        <v>134</v>
      </c>
      <c r="R84" s="101" t="s">
        <v>135</v>
      </c>
      <c r="S84" s="101" t="s">
        <v>136</v>
      </c>
      <c r="T84" s="102" t="s">
        <v>137</v>
      </c>
    </row>
    <row r="85" spans="2:63" s="1" customFormat="1" ht="29.25" customHeight="1">
      <c r="B85" s="44"/>
      <c r="C85" s="106" t="s">
        <v>96</v>
      </c>
      <c r="D85" s="72"/>
      <c r="E85" s="72"/>
      <c r="F85" s="72"/>
      <c r="G85" s="72"/>
      <c r="H85" s="72"/>
      <c r="I85" s="189"/>
      <c r="J85" s="199">
        <f>BK85</f>
        <v>0</v>
      </c>
      <c r="K85" s="72"/>
      <c r="L85" s="70"/>
      <c r="M85" s="103"/>
      <c r="N85" s="104"/>
      <c r="O85" s="104"/>
      <c r="P85" s="200">
        <f>P86+P93</f>
        <v>0</v>
      </c>
      <c r="Q85" s="104"/>
      <c r="R85" s="200">
        <f>R86+R93</f>
        <v>3.7895311</v>
      </c>
      <c r="S85" s="104"/>
      <c r="T85" s="201">
        <f>T86+T93</f>
        <v>1.6946314999999998</v>
      </c>
      <c r="AT85" s="22" t="s">
        <v>70</v>
      </c>
      <c r="AU85" s="22" t="s">
        <v>97</v>
      </c>
      <c r="BK85" s="202">
        <f>BK86+BK93</f>
        <v>0</v>
      </c>
    </row>
    <row r="86" spans="2:63" s="10" customFormat="1" ht="37.4" customHeight="1">
      <c r="B86" s="203"/>
      <c r="C86" s="204"/>
      <c r="D86" s="205" t="s">
        <v>70</v>
      </c>
      <c r="E86" s="206" t="s">
        <v>138</v>
      </c>
      <c r="F86" s="206" t="s">
        <v>139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</f>
        <v>0</v>
      </c>
      <c r="Q86" s="211"/>
      <c r="R86" s="212">
        <f>R87</f>
        <v>0</v>
      </c>
      <c r="S86" s="211"/>
      <c r="T86" s="213">
        <f>T87</f>
        <v>0</v>
      </c>
      <c r="AR86" s="214" t="s">
        <v>79</v>
      </c>
      <c r="AT86" s="215" t="s">
        <v>70</v>
      </c>
      <c r="AU86" s="215" t="s">
        <v>71</v>
      </c>
      <c r="AY86" s="214" t="s">
        <v>140</v>
      </c>
      <c r="BK86" s="216">
        <f>BK87</f>
        <v>0</v>
      </c>
    </row>
    <row r="87" spans="2:63" s="10" customFormat="1" ht="19.9" customHeight="1">
      <c r="B87" s="203"/>
      <c r="C87" s="204"/>
      <c r="D87" s="205" t="s">
        <v>70</v>
      </c>
      <c r="E87" s="217" t="s">
        <v>417</v>
      </c>
      <c r="F87" s="217" t="s">
        <v>418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SUM(P88:P92)</f>
        <v>0</v>
      </c>
      <c r="Q87" s="211"/>
      <c r="R87" s="212">
        <f>SUM(R88:R92)</f>
        <v>0</v>
      </c>
      <c r="S87" s="211"/>
      <c r="T87" s="213">
        <f>SUM(T88:T92)</f>
        <v>0</v>
      </c>
      <c r="AR87" s="214" t="s">
        <v>79</v>
      </c>
      <c r="AT87" s="215" t="s">
        <v>70</v>
      </c>
      <c r="AU87" s="215" t="s">
        <v>79</v>
      </c>
      <c r="AY87" s="214" t="s">
        <v>140</v>
      </c>
      <c r="BK87" s="216">
        <f>SUM(BK88:BK92)</f>
        <v>0</v>
      </c>
    </row>
    <row r="88" spans="2:65" s="1" customFormat="1" ht="25.5" customHeight="1">
      <c r="B88" s="44"/>
      <c r="C88" s="219" t="s">
        <v>79</v>
      </c>
      <c r="D88" s="219" t="s">
        <v>142</v>
      </c>
      <c r="E88" s="220" t="s">
        <v>420</v>
      </c>
      <c r="F88" s="221" t="s">
        <v>421</v>
      </c>
      <c r="G88" s="222" t="s">
        <v>169</v>
      </c>
      <c r="H88" s="223">
        <v>1.695</v>
      </c>
      <c r="I88" s="224"/>
      <c r="J88" s="225">
        <f>ROUND(I88*H88,2)</f>
        <v>0</v>
      </c>
      <c r="K88" s="221" t="s">
        <v>146</v>
      </c>
      <c r="L88" s="70"/>
      <c r="M88" s="226" t="s">
        <v>21</v>
      </c>
      <c r="N88" s="227" t="s">
        <v>42</v>
      </c>
      <c r="O88" s="4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AR88" s="22" t="s">
        <v>147</v>
      </c>
      <c r="AT88" s="22" t="s">
        <v>142</v>
      </c>
      <c r="AU88" s="22" t="s">
        <v>81</v>
      </c>
      <c r="AY88" s="22" t="s">
        <v>140</v>
      </c>
      <c r="BE88" s="230">
        <f>IF(N88="základní",J88,0)</f>
        <v>0</v>
      </c>
      <c r="BF88" s="230">
        <f>IF(N88="snížená",J88,0)</f>
        <v>0</v>
      </c>
      <c r="BG88" s="230">
        <f>IF(N88="zákl. přenesená",J88,0)</f>
        <v>0</v>
      </c>
      <c r="BH88" s="230">
        <f>IF(N88="sníž. přenesená",J88,0)</f>
        <v>0</v>
      </c>
      <c r="BI88" s="230">
        <f>IF(N88="nulová",J88,0)</f>
        <v>0</v>
      </c>
      <c r="BJ88" s="22" t="s">
        <v>79</v>
      </c>
      <c r="BK88" s="230">
        <f>ROUND(I88*H88,2)</f>
        <v>0</v>
      </c>
      <c r="BL88" s="22" t="s">
        <v>147</v>
      </c>
      <c r="BM88" s="22" t="s">
        <v>729</v>
      </c>
    </row>
    <row r="89" spans="2:65" s="1" customFormat="1" ht="25.5" customHeight="1">
      <c r="B89" s="44"/>
      <c r="C89" s="219" t="s">
        <v>81</v>
      </c>
      <c r="D89" s="219" t="s">
        <v>142</v>
      </c>
      <c r="E89" s="220" t="s">
        <v>424</v>
      </c>
      <c r="F89" s="221" t="s">
        <v>425</v>
      </c>
      <c r="G89" s="222" t="s">
        <v>169</v>
      </c>
      <c r="H89" s="223">
        <v>1.695</v>
      </c>
      <c r="I89" s="224"/>
      <c r="J89" s="225">
        <f>ROUND(I89*H89,2)</f>
        <v>0</v>
      </c>
      <c r="K89" s="221" t="s">
        <v>146</v>
      </c>
      <c r="L89" s="70"/>
      <c r="M89" s="226" t="s">
        <v>21</v>
      </c>
      <c r="N89" s="227" t="s">
        <v>42</v>
      </c>
      <c r="O89" s="4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AR89" s="22" t="s">
        <v>147</v>
      </c>
      <c r="AT89" s="22" t="s">
        <v>142</v>
      </c>
      <c r="AU89" s="22" t="s">
        <v>81</v>
      </c>
      <c r="AY89" s="22" t="s">
        <v>140</v>
      </c>
      <c r="BE89" s="230">
        <f>IF(N89="základní",J89,0)</f>
        <v>0</v>
      </c>
      <c r="BF89" s="230">
        <f>IF(N89="snížená",J89,0)</f>
        <v>0</v>
      </c>
      <c r="BG89" s="230">
        <f>IF(N89="zákl. přenesená",J89,0)</f>
        <v>0</v>
      </c>
      <c r="BH89" s="230">
        <f>IF(N89="sníž. přenesená",J89,0)</f>
        <v>0</v>
      </c>
      <c r="BI89" s="230">
        <f>IF(N89="nulová",J89,0)</f>
        <v>0</v>
      </c>
      <c r="BJ89" s="22" t="s">
        <v>79</v>
      </c>
      <c r="BK89" s="230">
        <f>ROUND(I89*H89,2)</f>
        <v>0</v>
      </c>
      <c r="BL89" s="22" t="s">
        <v>147</v>
      </c>
      <c r="BM89" s="22" t="s">
        <v>730</v>
      </c>
    </row>
    <row r="90" spans="2:65" s="1" customFormat="1" ht="25.5" customHeight="1">
      <c r="B90" s="44"/>
      <c r="C90" s="219" t="s">
        <v>154</v>
      </c>
      <c r="D90" s="219" t="s">
        <v>142</v>
      </c>
      <c r="E90" s="220" t="s">
        <v>428</v>
      </c>
      <c r="F90" s="221" t="s">
        <v>429</v>
      </c>
      <c r="G90" s="222" t="s">
        <v>169</v>
      </c>
      <c r="H90" s="223">
        <v>32.205</v>
      </c>
      <c r="I90" s="224"/>
      <c r="J90" s="225">
        <f>ROUND(I90*H90,2)</f>
        <v>0</v>
      </c>
      <c r="K90" s="221" t="s">
        <v>146</v>
      </c>
      <c r="L90" s="70"/>
      <c r="M90" s="226" t="s">
        <v>21</v>
      </c>
      <c r="N90" s="227" t="s">
        <v>42</v>
      </c>
      <c r="O90" s="45"/>
      <c r="P90" s="228">
        <f>O90*H90</f>
        <v>0</v>
      </c>
      <c r="Q90" s="228">
        <v>0</v>
      </c>
      <c r="R90" s="228">
        <f>Q90*H90</f>
        <v>0</v>
      </c>
      <c r="S90" s="228">
        <v>0</v>
      </c>
      <c r="T90" s="229">
        <f>S90*H90</f>
        <v>0</v>
      </c>
      <c r="AR90" s="22" t="s">
        <v>147</v>
      </c>
      <c r="AT90" s="22" t="s">
        <v>142</v>
      </c>
      <c r="AU90" s="22" t="s">
        <v>81</v>
      </c>
      <c r="AY90" s="22" t="s">
        <v>140</v>
      </c>
      <c r="BE90" s="230">
        <f>IF(N90="základní",J90,0)</f>
        <v>0</v>
      </c>
      <c r="BF90" s="230">
        <f>IF(N90="snížená",J90,0)</f>
        <v>0</v>
      </c>
      <c r="BG90" s="230">
        <f>IF(N90="zákl. přenesená",J90,0)</f>
        <v>0</v>
      </c>
      <c r="BH90" s="230">
        <f>IF(N90="sníž. přenesená",J90,0)</f>
        <v>0</v>
      </c>
      <c r="BI90" s="230">
        <f>IF(N90="nulová",J90,0)</f>
        <v>0</v>
      </c>
      <c r="BJ90" s="22" t="s">
        <v>79</v>
      </c>
      <c r="BK90" s="230">
        <f>ROUND(I90*H90,2)</f>
        <v>0</v>
      </c>
      <c r="BL90" s="22" t="s">
        <v>147</v>
      </c>
      <c r="BM90" s="22" t="s">
        <v>731</v>
      </c>
    </row>
    <row r="91" spans="2:51" s="11" customFormat="1" ht="13.5">
      <c r="B91" s="231"/>
      <c r="C91" s="232"/>
      <c r="D91" s="233" t="s">
        <v>149</v>
      </c>
      <c r="E91" s="234" t="s">
        <v>21</v>
      </c>
      <c r="F91" s="235" t="s">
        <v>732</v>
      </c>
      <c r="G91" s="232"/>
      <c r="H91" s="236">
        <v>32.205</v>
      </c>
      <c r="I91" s="237"/>
      <c r="J91" s="232"/>
      <c r="K91" s="232"/>
      <c r="L91" s="238"/>
      <c r="M91" s="239"/>
      <c r="N91" s="240"/>
      <c r="O91" s="240"/>
      <c r="P91" s="240"/>
      <c r="Q91" s="240"/>
      <c r="R91" s="240"/>
      <c r="S91" s="240"/>
      <c r="T91" s="241"/>
      <c r="AT91" s="242" t="s">
        <v>149</v>
      </c>
      <c r="AU91" s="242" t="s">
        <v>81</v>
      </c>
      <c r="AV91" s="11" t="s">
        <v>81</v>
      </c>
      <c r="AW91" s="11" t="s">
        <v>35</v>
      </c>
      <c r="AX91" s="11" t="s">
        <v>79</v>
      </c>
      <c r="AY91" s="242" t="s">
        <v>140</v>
      </c>
    </row>
    <row r="92" spans="2:65" s="1" customFormat="1" ht="25.5" customHeight="1">
      <c r="B92" s="44"/>
      <c r="C92" s="219" t="s">
        <v>147</v>
      </c>
      <c r="D92" s="219" t="s">
        <v>142</v>
      </c>
      <c r="E92" s="220" t="s">
        <v>433</v>
      </c>
      <c r="F92" s="221" t="s">
        <v>434</v>
      </c>
      <c r="G92" s="222" t="s">
        <v>169</v>
      </c>
      <c r="H92" s="223">
        <v>1.695</v>
      </c>
      <c r="I92" s="224"/>
      <c r="J92" s="225">
        <f>ROUND(I92*H92,2)</f>
        <v>0</v>
      </c>
      <c r="K92" s="221" t="s">
        <v>146</v>
      </c>
      <c r="L92" s="70"/>
      <c r="M92" s="226" t="s">
        <v>21</v>
      </c>
      <c r="N92" s="227" t="s">
        <v>42</v>
      </c>
      <c r="O92" s="45"/>
      <c r="P92" s="228">
        <f>O92*H92</f>
        <v>0</v>
      </c>
      <c r="Q92" s="228">
        <v>0</v>
      </c>
      <c r="R92" s="228">
        <f>Q92*H92</f>
        <v>0</v>
      </c>
      <c r="S92" s="228">
        <v>0</v>
      </c>
      <c r="T92" s="229">
        <f>S92*H92</f>
        <v>0</v>
      </c>
      <c r="AR92" s="22" t="s">
        <v>147</v>
      </c>
      <c r="AT92" s="22" t="s">
        <v>142</v>
      </c>
      <c r="AU92" s="22" t="s">
        <v>81</v>
      </c>
      <c r="AY92" s="22" t="s">
        <v>140</v>
      </c>
      <c r="BE92" s="230">
        <f>IF(N92="základní",J92,0)</f>
        <v>0</v>
      </c>
      <c r="BF92" s="230">
        <f>IF(N92="snížená",J92,0)</f>
        <v>0</v>
      </c>
      <c r="BG92" s="230">
        <f>IF(N92="zákl. přenesená",J92,0)</f>
        <v>0</v>
      </c>
      <c r="BH92" s="230">
        <f>IF(N92="sníž. přenesená",J92,0)</f>
        <v>0</v>
      </c>
      <c r="BI92" s="230">
        <f>IF(N92="nulová",J92,0)</f>
        <v>0</v>
      </c>
      <c r="BJ92" s="22" t="s">
        <v>79</v>
      </c>
      <c r="BK92" s="230">
        <f>ROUND(I92*H92,2)</f>
        <v>0</v>
      </c>
      <c r="BL92" s="22" t="s">
        <v>147</v>
      </c>
      <c r="BM92" s="22" t="s">
        <v>733</v>
      </c>
    </row>
    <row r="93" spans="2:63" s="10" customFormat="1" ht="37.4" customHeight="1">
      <c r="B93" s="203"/>
      <c r="C93" s="204"/>
      <c r="D93" s="205" t="s">
        <v>70</v>
      </c>
      <c r="E93" s="206" t="s">
        <v>442</v>
      </c>
      <c r="F93" s="206" t="s">
        <v>443</v>
      </c>
      <c r="G93" s="204"/>
      <c r="H93" s="204"/>
      <c r="I93" s="207"/>
      <c r="J93" s="208">
        <f>BK93</f>
        <v>0</v>
      </c>
      <c r="K93" s="204"/>
      <c r="L93" s="209"/>
      <c r="M93" s="210"/>
      <c r="N93" s="211"/>
      <c r="O93" s="211"/>
      <c r="P93" s="212">
        <f>P94+P111+P122+P126+P136+P141</f>
        <v>0</v>
      </c>
      <c r="Q93" s="211"/>
      <c r="R93" s="212">
        <f>R94+R111+R122+R126+R136+R141</f>
        <v>3.7895311</v>
      </c>
      <c r="S93" s="211"/>
      <c r="T93" s="213">
        <f>T94+T111+T122+T126+T136+T141</f>
        <v>1.6946314999999998</v>
      </c>
      <c r="AR93" s="214" t="s">
        <v>81</v>
      </c>
      <c r="AT93" s="215" t="s">
        <v>70</v>
      </c>
      <c r="AU93" s="215" t="s">
        <v>71</v>
      </c>
      <c r="AY93" s="214" t="s">
        <v>140</v>
      </c>
      <c r="BK93" s="216">
        <f>BK94+BK111+BK122+BK126+BK136+BK141</f>
        <v>0</v>
      </c>
    </row>
    <row r="94" spans="2:63" s="10" customFormat="1" ht="19.9" customHeight="1">
      <c r="B94" s="203"/>
      <c r="C94" s="204"/>
      <c r="D94" s="205" t="s">
        <v>70</v>
      </c>
      <c r="E94" s="217" t="s">
        <v>734</v>
      </c>
      <c r="F94" s="217" t="s">
        <v>735</v>
      </c>
      <c r="G94" s="204"/>
      <c r="H94" s="204"/>
      <c r="I94" s="207"/>
      <c r="J94" s="218">
        <f>BK94</f>
        <v>0</v>
      </c>
      <c r="K94" s="204"/>
      <c r="L94" s="209"/>
      <c r="M94" s="210"/>
      <c r="N94" s="211"/>
      <c r="O94" s="211"/>
      <c r="P94" s="212">
        <f>SUM(P95:P110)</f>
        <v>0</v>
      </c>
      <c r="Q94" s="211"/>
      <c r="R94" s="212">
        <f>SUM(R95:R110)</f>
        <v>0.7707470000000001</v>
      </c>
      <c r="S94" s="211"/>
      <c r="T94" s="213">
        <f>SUM(T95:T110)</f>
        <v>0.751336</v>
      </c>
      <c r="AR94" s="214" t="s">
        <v>81</v>
      </c>
      <c r="AT94" s="215" t="s">
        <v>70</v>
      </c>
      <c r="AU94" s="215" t="s">
        <v>79</v>
      </c>
      <c r="AY94" s="214" t="s">
        <v>140</v>
      </c>
      <c r="BK94" s="216">
        <f>SUM(BK95:BK110)</f>
        <v>0</v>
      </c>
    </row>
    <row r="95" spans="2:65" s="1" customFormat="1" ht="16.5" customHeight="1">
      <c r="B95" s="44"/>
      <c r="C95" s="219" t="s">
        <v>162</v>
      </c>
      <c r="D95" s="219" t="s">
        <v>142</v>
      </c>
      <c r="E95" s="220" t="s">
        <v>736</v>
      </c>
      <c r="F95" s="221" t="s">
        <v>737</v>
      </c>
      <c r="G95" s="222" t="s">
        <v>187</v>
      </c>
      <c r="H95" s="223">
        <v>2.8</v>
      </c>
      <c r="I95" s="224"/>
      <c r="J95" s="225">
        <f>ROUND(I95*H95,2)</f>
        <v>0</v>
      </c>
      <c r="K95" s="221" t="s">
        <v>146</v>
      </c>
      <c r="L95" s="70"/>
      <c r="M95" s="226" t="s">
        <v>21</v>
      </c>
      <c r="N95" s="227" t="s">
        <v>42</v>
      </c>
      <c r="O95" s="45"/>
      <c r="P95" s="228">
        <f>O95*H95</f>
        <v>0</v>
      </c>
      <c r="Q95" s="228">
        <v>0</v>
      </c>
      <c r="R95" s="228">
        <f>Q95*H95</f>
        <v>0</v>
      </c>
      <c r="S95" s="228">
        <v>0.00594</v>
      </c>
      <c r="T95" s="229">
        <f>S95*H95</f>
        <v>0.016631999999999997</v>
      </c>
      <c r="AR95" s="22" t="s">
        <v>221</v>
      </c>
      <c r="AT95" s="22" t="s">
        <v>142</v>
      </c>
      <c r="AU95" s="22" t="s">
        <v>81</v>
      </c>
      <c r="AY95" s="22" t="s">
        <v>140</v>
      </c>
      <c r="BE95" s="230">
        <f>IF(N95="základní",J95,0)</f>
        <v>0</v>
      </c>
      <c r="BF95" s="230">
        <f>IF(N95="snížená",J95,0)</f>
        <v>0</v>
      </c>
      <c r="BG95" s="230">
        <f>IF(N95="zákl. přenesená",J95,0)</f>
        <v>0</v>
      </c>
      <c r="BH95" s="230">
        <f>IF(N95="sníž. přenesená",J95,0)</f>
        <v>0</v>
      </c>
      <c r="BI95" s="230">
        <f>IF(N95="nulová",J95,0)</f>
        <v>0</v>
      </c>
      <c r="BJ95" s="22" t="s">
        <v>79</v>
      </c>
      <c r="BK95" s="230">
        <f>ROUND(I95*H95,2)</f>
        <v>0</v>
      </c>
      <c r="BL95" s="22" t="s">
        <v>221</v>
      </c>
      <c r="BM95" s="22" t="s">
        <v>738</v>
      </c>
    </row>
    <row r="96" spans="2:65" s="1" customFormat="1" ht="16.5" customHeight="1">
      <c r="B96" s="44"/>
      <c r="C96" s="219" t="s">
        <v>166</v>
      </c>
      <c r="D96" s="219" t="s">
        <v>142</v>
      </c>
      <c r="E96" s="220" t="s">
        <v>739</v>
      </c>
      <c r="F96" s="221" t="s">
        <v>740</v>
      </c>
      <c r="G96" s="222" t="s">
        <v>176</v>
      </c>
      <c r="H96" s="223">
        <v>43.6</v>
      </c>
      <c r="I96" s="224"/>
      <c r="J96" s="225">
        <f>ROUND(I96*H96,2)</f>
        <v>0</v>
      </c>
      <c r="K96" s="221" t="s">
        <v>146</v>
      </c>
      <c r="L96" s="70"/>
      <c r="M96" s="226" t="s">
        <v>21</v>
      </c>
      <c r="N96" s="227" t="s">
        <v>42</v>
      </c>
      <c r="O96" s="45"/>
      <c r="P96" s="228">
        <f>O96*H96</f>
        <v>0</v>
      </c>
      <c r="Q96" s="228">
        <v>0</v>
      </c>
      <c r="R96" s="228">
        <f>Q96*H96</f>
        <v>0</v>
      </c>
      <c r="S96" s="228">
        <v>0.0017</v>
      </c>
      <c r="T96" s="229">
        <f>S96*H96</f>
        <v>0.07411999999999999</v>
      </c>
      <c r="AR96" s="22" t="s">
        <v>221</v>
      </c>
      <c r="AT96" s="22" t="s">
        <v>142</v>
      </c>
      <c r="AU96" s="22" t="s">
        <v>81</v>
      </c>
      <c r="AY96" s="22" t="s">
        <v>140</v>
      </c>
      <c r="BE96" s="230">
        <f>IF(N96="základní",J96,0)</f>
        <v>0</v>
      </c>
      <c r="BF96" s="230">
        <f>IF(N96="snížená",J96,0)</f>
        <v>0</v>
      </c>
      <c r="BG96" s="230">
        <f>IF(N96="zákl. přenesená",J96,0)</f>
        <v>0</v>
      </c>
      <c r="BH96" s="230">
        <f>IF(N96="sníž. přenesená",J96,0)</f>
        <v>0</v>
      </c>
      <c r="BI96" s="230">
        <f>IF(N96="nulová",J96,0)</f>
        <v>0</v>
      </c>
      <c r="BJ96" s="22" t="s">
        <v>79</v>
      </c>
      <c r="BK96" s="230">
        <f>ROUND(I96*H96,2)</f>
        <v>0</v>
      </c>
      <c r="BL96" s="22" t="s">
        <v>221</v>
      </c>
      <c r="BM96" s="22" t="s">
        <v>741</v>
      </c>
    </row>
    <row r="97" spans="2:65" s="1" customFormat="1" ht="16.5" customHeight="1">
      <c r="B97" s="44"/>
      <c r="C97" s="219" t="s">
        <v>173</v>
      </c>
      <c r="D97" s="219" t="s">
        <v>142</v>
      </c>
      <c r="E97" s="220" t="s">
        <v>742</v>
      </c>
      <c r="F97" s="221" t="s">
        <v>743</v>
      </c>
      <c r="G97" s="222" t="s">
        <v>176</v>
      </c>
      <c r="H97" s="223">
        <v>105.2</v>
      </c>
      <c r="I97" s="224"/>
      <c r="J97" s="225">
        <f>ROUND(I97*H97,2)</f>
        <v>0</v>
      </c>
      <c r="K97" s="221" t="s">
        <v>146</v>
      </c>
      <c r="L97" s="70"/>
      <c r="M97" s="226" t="s">
        <v>21</v>
      </c>
      <c r="N97" s="227" t="s">
        <v>42</v>
      </c>
      <c r="O97" s="45"/>
      <c r="P97" s="228">
        <f>O97*H97</f>
        <v>0</v>
      </c>
      <c r="Q97" s="228">
        <v>0</v>
      </c>
      <c r="R97" s="228">
        <f>Q97*H97</f>
        <v>0</v>
      </c>
      <c r="S97" s="228">
        <v>0.00167</v>
      </c>
      <c r="T97" s="229">
        <f>S97*H97</f>
        <v>0.175684</v>
      </c>
      <c r="AR97" s="22" t="s">
        <v>221</v>
      </c>
      <c r="AT97" s="22" t="s">
        <v>142</v>
      </c>
      <c r="AU97" s="22" t="s">
        <v>81</v>
      </c>
      <c r="AY97" s="22" t="s">
        <v>140</v>
      </c>
      <c r="BE97" s="230">
        <f>IF(N97="základní",J97,0)</f>
        <v>0</v>
      </c>
      <c r="BF97" s="230">
        <f>IF(N97="snížená",J97,0)</f>
        <v>0</v>
      </c>
      <c r="BG97" s="230">
        <f>IF(N97="zákl. přenesená",J97,0)</f>
        <v>0</v>
      </c>
      <c r="BH97" s="230">
        <f>IF(N97="sníž. přenesená",J97,0)</f>
        <v>0</v>
      </c>
      <c r="BI97" s="230">
        <f>IF(N97="nulová",J97,0)</f>
        <v>0</v>
      </c>
      <c r="BJ97" s="22" t="s">
        <v>79</v>
      </c>
      <c r="BK97" s="230">
        <f>ROUND(I97*H97,2)</f>
        <v>0</v>
      </c>
      <c r="BL97" s="22" t="s">
        <v>221</v>
      </c>
      <c r="BM97" s="22" t="s">
        <v>744</v>
      </c>
    </row>
    <row r="98" spans="2:65" s="1" customFormat="1" ht="16.5" customHeight="1">
      <c r="B98" s="44"/>
      <c r="C98" s="219" t="s">
        <v>179</v>
      </c>
      <c r="D98" s="219" t="s">
        <v>142</v>
      </c>
      <c r="E98" s="220" t="s">
        <v>745</v>
      </c>
      <c r="F98" s="221" t="s">
        <v>746</v>
      </c>
      <c r="G98" s="222" t="s">
        <v>176</v>
      </c>
      <c r="H98" s="223">
        <v>107.7</v>
      </c>
      <c r="I98" s="224"/>
      <c r="J98" s="225">
        <f>ROUND(I98*H98,2)</f>
        <v>0</v>
      </c>
      <c r="K98" s="221" t="s">
        <v>146</v>
      </c>
      <c r="L98" s="70"/>
      <c r="M98" s="226" t="s">
        <v>21</v>
      </c>
      <c r="N98" s="227" t="s">
        <v>42</v>
      </c>
      <c r="O98" s="45"/>
      <c r="P98" s="228">
        <f>O98*H98</f>
        <v>0</v>
      </c>
      <c r="Q98" s="228">
        <v>0</v>
      </c>
      <c r="R98" s="228">
        <f>Q98*H98</f>
        <v>0</v>
      </c>
      <c r="S98" s="228">
        <v>0.0026</v>
      </c>
      <c r="T98" s="229">
        <f>S98*H98</f>
        <v>0.28002</v>
      </c>
      <c r="AR98" s="22" t="s">
        <v>221</v>
      </c>
      <c r="AT98" s="22" t="s">
        <v>142</v>
      </c>
      <c r="AU98" s="22" t="s">
        <v>81</v>
      </c>
      <c r="AY98" s="22" t="s">
        <v>140</v>
      </c>
      <c r="BE98" s="230">
        <f>IF(N98="základní",J98,0)</f>
        <v>0</v>
      </c>
      <c r="BF98" s="230">
        <f>IF(N98="snížená",J98,0)</f>
        <v>0</v>
      </c>
      <c r="BG98" s="230">
        <f>IF(N98="zákl. přenesená",J98,0)</f>
        <v>0</v>
      </c>
      <c r="BH98" s="230">
        <f>IF(N98="sníž. přenesená",J98,0)</f>
        <v>0</v>
      </c>
      <c r="BI98" s="230">
        <f>IF(N98="nulová",J98,0)</f>
        <v>0</v>
      </c>
      <c r="BJ98" s="22" t="s">
        <v>79</v>
      </c>
      <c r="BK98" s="230">
        <f>ROUND(I98*H98,2)</f>
        <v>0</v>
      </c>
      <c r="BL98" s="22" t="s">
        <v>221</v>
      </c>
      <c r="BM98" s="22" t="s">
        <v>747</v>
      </c>
    </row>
    <row r="99" spans="2:65" s="1" customFormat="1" ht="16.5" customHeight="1">
      <c r="B99" s="44"/>
      <c r="C99" s="219" t="s">
        <v>184</v>
      </c>
      <c r="D99" s="219" t="s">
        <v>142</v>
      </c>
      <c r="E99" s="220" t="s">
        <v>748</v>
      </c>
      <c r="F99" s="221" t="s">
        <v>749</v>
      </c>
      <c r="G99" s="222" t="s">
        <v>176</v>
      </c>
      <c r="H99" s="223">
        <v>52</v>
      </c>
      <c r="I99" s="224"/>
      <c r="J99" s="225">
        <f>ROUND(I99*H99,2)</f>
        <v>0</v>
      </c>
      <c r="K99" s="221" t="s">
        <v>146</v>
      </c>
      <c r="L99" s="70"/>
      <c r="M99" s="226" t="s">
        <v>21</v>
      </c>
      <c r="N99" s="227" t="s">
        <v>42</v>
      </c>
      <c r="O99" s="45"/>
      <c r="P99" s="228">
        <f>O99*H99</f>
        <v>0</v>
      </c>
      <c r="Q99" s="228">
        <v>0</v>
      </c>
      <c r="R99" s="228">
        <f>Q99*H99</f>
        <v>0</v>
      </c>
      <c r="S99" s="228">
        <v>0.00394</v>
      </c>
      <c r="T99" s="229">
        <f>S99*H99</f>
        <v>0.20488</v>
      </c>
      <c r="AR99" s="22" t="s">
        <v>221</v>
      </c>
      <c r="AT99" s="22" t="s">
        <v>142</v>
      </c>
      <c r="AU99" s="22" t="s">
        <v>81</v>
      </c>
      <c r="AY99" s="22" t="s">
        <v>140</v>
      </c>
      <c r="BE99" s="230">
        <f>IF(N99="základní",J99,0)</f>
        <v>0</v>
      </c>
      <c r="BF99" s="230">
        <f>IF(N99="snížená",J99,0)</f>
        <v>0</v>
      </c>
      <c r="BG99" s="230">
        <f>IF(N99="zákl. přenesená",J99,0)</f>
        <v>0</v>
      </c>
      <c r="BH99" s="230">
        <f>IF(N99="sníž. přenesená",J99,0)</f>
        <v>0</v>
      </c>
      <c r="BI99" s="230">
        <f>IF(N99="nulová",J99,0)</f>
        <v>0</v>
      </c>
      <c r="BJ99" s="22" t="s">
        <v>79</v>
      </c>
      <c r="BK99" s="230">
        <f>ROUND(I99*H99,2)</f>
        <v>0</v>
      </c>
      <c r="BL99" s="22" t="s">
        <v>221</v>
      </c>
      <c r="BM99" s="22" t="s">
        <v>750</v>
      </c>
    </row>
    <row r="100" spans="2:65" s="1" customFormat="1" ht="16.5" customHeight="1">
      <c r="B100" s="44"/>
      <c r="C100" s="219" t="s">
        <v>191</v>
      </c>
      <c r="D100" s="219" t="s">
        <v>142</v>
      </c>
      <c r="E100" s="220" t="s">
        <v>751</v>
      </c>
      <c r="F100" s="221" t="s">
        <v>752</v>
      </c>
      <c r="G100" s="222" t="s">
        <v>187</v>
      </c>
      <c r="H100" s="223">
        <v>2.8</v>
      </c>
      <c r="I100" s="224"/>
      <c r="J100" s="225">
        <f>ROUND(I100*H100,2)</f>
        <v>0</v>
      </c>
      <c r="K100" s="221" t="s">
        <v>146</v>
      </c>
      <c r="L100" s="70"/>
      <c r="M100" s="226" t="s">
        <v>21</v>
      </c>
      <c r="N100" s="227" t="s">
        <v>42</v>
      </c>
      <c r="O100" s="45"/>
      <c r="P100" s="228">
        <f>O100*H100</f>
        <v>0</v>
      </c>
      <c r="Q100" s="228">
        <v>0.00595</v>
      </c>
      <c r="R100" s="228">
        <f>Q100*H100</f>
        <v>0.01666</v>
      </c>
      <c r="S100" s="228">
        <v>0</v>
      </c>
      <c r="T100" s="229">
        <f>S100*H100</f>
        <v>0</v>
      </c>
      <c r="AR100" s="22" t="s">
        <v>221</v>
      </c>
      <c r="AT100" s="22" t="s">
        <v>142</v>
      </c>
      <c r="AU100" s="22" t="s">
        <v>81</v>
      </c>
      <c r="AY100" s="22" t="s">
        <v>140</v>
      </c>
      <c r="BE100" s="230">
        <f>IF(N100="základní",J100,0)</f>
        <v>0</v>
      </c>
      <c r="BF100" s="230">
        <f>IF(N100="snížená",J100,0)</f>
        <v>0</v>
      </c>
      <c r="BG100" s="230">
        <f>IF(N100="zákl. přenesená",J100,0)</f>
        <v>0</v>
      </c>
      <c r="BH100" s="230">
        <f>IF(N100="sníž. přenesená",J100,0)</f>
        <v>0</v>
      </c>
      <c r="BI100" s="230">
        <f>IF(N100="nulová",J100,0)</f>
        <v>0</v>
      </c>
      <c r="BJ100" s="22" t="s">
        <v>79</v>
      </c>
      <c r="BK100" s="230">
        <f>ROUND(I100*H100,2)</f>
        <v>0</v>
      </c>
      <c r="BL100" s="22" t="s">
        <v>221</v>
      </c>
      <c r="BM100" s="22" t="s">
        <v>753</v>
      </c>
    </row>
    <row r="101" spans="2:51" s="11" customFormat="1" ht="13.5">
      <c r="B101" s="231"/>
      <c r="C101" s="232"/>
      <c r="D101" s="233" t="s">
        <v>149</v>
      </c>
      <c r="E101" s="234" t="s">
        <v>21</v>
      </c>
      <c r="F101" s="235" t="s">
        <v>754</v>
      </c>
      <c r="G101" s="232"/>
      <c r="H101" s="236">
        <v>2.8</v>
      </c>
      <c r="I101" s="237"/>
      <c r="J101" s="232"/>
      <c r="K101" s="232"/>
      <c r="L101" s="238"/>
      <c r="M101" s="239"/>
      <c r="N101" s="240"/>
      <c r="O101" s="240"/>
      <c r="P101" s="240"/>
      <c r="Q101" s="240"/>
      <c r="R101" s="240"/>
      <c r="S101" s="240"/>
      <c r="T101" s="241"/>
      <c r="AT101" s="242" t="s">
        <v>149</v>
      </c>
      <c r="AU101" s="242" t="s">
        <v>81</v>
      </c>
      <c r="AV101" s="11" t="s">
        <v>81</v>
      </c>
      <c r="AW101" s="11" t="s">
        <v>35</v>
      </c>
      <c r="AX101" s="11" t="s">
        <v>79</v>
      </c>
      <c r="AY101" s="242" t="s">
        <v>140</v>
      </c>
    </row>
    <row r="102" spans="2:65" s="1" customFormat="1" ht="16.5" customHeight="1">
      <c r="B102" s="44"/>
      <c r="C102" s="219" t="s">
        <v>196</v>
      </c>
      <c r="D102" s="219" t="s">
        <v>142</v>
      </c>
      <c r="E102" s="220" t="s">
        <v>755</v>
      </c>
      <c r="F102" s="221" t="s">
        <v>756</v>
      </c>
      <c r="G102" s="222" t="s">
        <v>176</v>
      </c>
      <c r="H102" s="223">
        <v>43.6</v>
      </c>
      <c r="I102" s="224"/>
      <c r="J102" s="225">
        <f>ROUND(I102*H102,2)</f>
        <v>0</v>
      </c>
      <c r="K102" s="221" t="s">
        <v>146</v>
      </c>
      <c r="L102" s="70"/>
      <c r="M102" s="226" t="s">
        <v>21</v>
      </c>
      <c r="N102" s="227" t="s">
        <v>42</v>
      </c>
      <c r="O102" s="45"/>
      <c r="P102" s="228">
        <f>O102*H102</f>
        <v>0</v>
      </c>
      <c r="Q102" s="228">
        <v>0.00347</v>
      </c>
      <c r="R102" s="228">
        <f>Q102*H102</f>
        <v>0.151292</v>
      </c>
      <c r="S102" s="228">
        <v>0</v>
      </c>
      <c r="T102" s="229">
        <f>S102*H102</f>
        <v>0</v>
      </c>
      <c r="AR102" s="22" t="s">
        <v>221</v>
      </c>
      <c r="AT102" s="22" t="s">
        <v>142</v>
      </c>
      <c r="AU102" s="22" t="s">
        <v>81</v>
      </c>
      <c r="AY102" s="22" t="s">
        <v>140</v>
      </c>
      <c r="BE102" s="230">
        <f>IF(N102="základní",J102,0)</f>
        <v>0</v>
      </c>
      <c r="BF102" s="230">
        <f>IF(N102="snížená",J102,0)</f>
        <v>0</v>
      </c>
      <c r="BG102" s="230">
        <f>IF(N102="zákl. přenesená",J102,0)</f>
        <v>0</v>
      </c>
      <c r="BH102" s="230">
        <f>IF(N102="sníž. přenesená",J102,0)</f>
        <v>0</v>
      </c>
      <c r="BI102" s="230">
        <f>IF(N102="nulová",J102,0)</f>
        <v>0</v>
      </c>
      <c r="BJ102" s="22" t="s">
        <v>79</v>
      </c>
      <c r="BK102" s="230">
        <f>ROUND(I102*H102,2)</f>
        <v>0</v>
      </c>
      <c r="BL102" s="22" t="s">
        <v>221</v>
      </c>
      <c r="BM102" s="22" t="s">
        <v>757</v>
      </c>
    </row>
    <row r="103" spans="2:51" s="11" customFormat="1" ht="13.5">
      <c r="B103" s="231"/>
      <c r="C103" s="232"/>
      <c r="D103" s="233" t="s">
        <v>149</v>
      </c>
      <c r="E103" s="234" t="s">
        <v>21</v>
      </c>
      <c r="F103" s="235" t="s">
        <v>758</v>
      </c>
      <c r="G103" s="232"/>
      <c r="H103" s="236">
        <v>43.6</v>
      </c>
      <c r="I103" s="237"/>
      <c r="J103" s="232"/>
      <c r="K103" s="232"/>
      <c r="L103" s="238"/>
      <c r="M103" s="239"/>
      <c r="N103" s="240"/>
      <c r="O103" s="240"/>
      <c r="P103" s="240"/>
      <c r="Q103" s="240"/>
      <c r="R103" s="240"/>
      <c r="S103" s="240"/>
      <c r="T103" s="241"/>
      <c r="AT103" s="242" t="s">
        <v>149</v>
      </c>
      <c r="AU103" s="242" t="s">
        <v>81</v>
      </c>
      <c r="AV103" s="11" t="s">
        <v>81</v>
      </c>
      <c r="AW103" s="11" t="s">
        <v>35</v>
      </c>
      <c r="AX103" s="11" t="s">
        <v>79</v>
      </c>
      <c r="AY103" s="242" t="s">
        <v>140</v>
      </c>
    </row>
    <row r="104" spans="2:65" s="1" customFormat="1" ht="25.5" customHeight="1">
      <c r="B104" s="44"/>
      <c r="C104" s="219" t="s">
        <v>202</v>
      </c>
      <c r="D104" s="219" t="s">
        <v>142</v>
      </c>
      <c r="E104" s="220" t="s">
        <v>759</v>
      </c>
      <c r="F104" s="221" t="s">
        <v>760</v>
      </c>
      <c r="G104" s="222" t="s">
        <v>176</v>
      </c>
      <c r="H104" s="223">
        <v>105.2</v>
      </c>
      <c r="I104" s="224"/>
      <c r="J104" s="225">
        <f>ROUND(I104*H104,2)</f>
        <v>0</v>
      </c>
      <c r="K104" s="221" t="s">
        <v>146</v>
      </c>
      <c r="L104" s="70"/>
      <c r="M104" s="226" t="s">
        <v>21</v>
      </c>
      <c r="N104" s="227" t="s">
        <v>42</v>
      </c>
      <c r="O104" s="45"/>
      <c r="P104" s="228">
        <f>O104*H104</f>
        <v>0</v>
      </c>
      <c r="Q104" s="228">
        <v>0.00216</v>
      </c>
      <c r="R104" s="228">
        <f>Q104*H104</f>
        <v>0.22723200000000002</v>
      </c>
      <c r="S104" s="228">
        <v>0</v>
      </c>
      <c r="T104" s="229">
        <f>S104*H104</f>
        <v>0</v>
      </c>
      <c r="AR104" s="22" t="s">
        <v>221</v>
      </c>
      <c r="AT104" s="22" t="s">
        <v>142</v>
      </c>
      <c r="AU104" s="22" t="s">
        <v>81</v>
      </c>
      <c r="AY104" s="22" t="s">
        <v>140</v>
      </c>
      <c r="BE104" s="230">
        <f>IF(N104="základní",J104,0)</f>
        <v>0</v>
      </c>
      <c r="BF104" s="230">
        <f>IF(N104="snížená",J104,0)</f>
        <v>0</v>
      </c>
      <c r="BG104" s="230">
        <f>IF(N104="zákl. přenesená",J104,0)</f>
        <v>0</v>
      </c>
      <c r="BH104" s="230">
        <f>IF(N104="sníž. přenesená",J104,0)</f>
        <v>0</v>
      </c>
      <c r="BI104" s="230">
        <f>IF(N104="nulová",J104,0)</f>
        <v>0</v>
      </c>
      <c r="BJ104" s="22" t="s">
        <v>79</v>
      </c>
      <c r="BK104" s="230">
        <f>ROUND(I104*H104,2)</f>
        <v>0</v>
      </c>
      <c r="BL104" s="22" t="s">
        <v>221</v>
      </c>
      <c r="BM104" s="22" t="s">
        <v>761</v>
      </c>
    </row>
    <row r="105" spans="2:51" s="11" customFormat="1" ht="13.5">
      <c r="B105" s="231"/>
      <c r="C105" s="232"/>
      <c r="D105" s="233" t="s">
        <v>149</v>
      </c>
      <c r="E105" s="234" t="s">
        <v>21</v>
      </c>
      <c r="F105" s="235" t="s">
        <v>762</v>
      </c>
      <c r="G105" s="232"/>
      <c r="H105" s="236">
        <v>105.2</v>
      </c>
      <c r="I105" s="237"/>
      <c r="J105" s="232"/>
      <c r="K105" s="232"/>
      <c r="L105" s="238"/>
      <c r="M105" s="239"/>
      <c r="N105" s="240"/>
      <c r="O105" s="240"/>
      <c r="P105" s="240"/>
      <c r="Q105" s="240"/>
      <c r="R105" s="240"/>
      <c r="S105" s="240"/>
      <c r="T105" s="241"/>
      <c r="AT105" s="242" t="s">
        <v>149</v>
      </c>
      <c r="AU105" s="242" t="s">
        <v>81</v>
      </c>
      <c r="AV105" s="11" t="s">
        <v>81</v>
      </c>
      <c r="AW105" s="11" t="s">
        <v>35</v>
      </c>
      <c r="AX105" s="11" t="s">
        <v>79</v>
      </c>
      <c r="AY105" s="242" t="s">
        <v>140</v>
      </c>
    </row>
    <row r="106" spans="2:65" s="1" customFormat="1" ht="16.5" customHeight="1">
      <c r="B106" s="44"/>
      <c r="C106" s="219" t="s">
        <v>207</v>
      </c>
      <c r="D106" s="219" t="s">
        <v>142</v>
      </c>
      <c r="E106" s="220" t="s">
        <v>763</v>
      </c>
      <c r="F106" s="221" t="s">
        <v>764</v>
      </c>
      <c r="G106" s="222" t="s">
        <v>176</v>
      </c>
      <c r="H106" s="223">
        <v>107.7</v>
      </c>
      <c r="I106" s="224"/>
      <c r="J106" s="225">
        <f>ROUND(I106*H106,2)</f>
        <v>0</v>
      </c>
      <c r="K106" s="221" t="s">
        <v>146</v>
      </c>
      <c r="L106" s="70"/>
      <c r="M106" s="226" t="s">
        <v>21</v>
      </c>
      <c r="N106" s="227" t="s">
        <v>42</v>
      </c>
      <c r="O106" s="45"/>
      <c r="P106" s="228">
        <f>O106*H106</f>
        <v>0</v>
      </c>
      <c r="Q106" s="228">
        <v>0.00209</v>
      </c>
      <c r="R106" s="228">
        <f>Q106*H106</f>
        <v>0.225093</v>
      </c>
      <c r="S106" s="228">
        <v>0</v>
      </c>
      <c r="T106" s="229">
        <f>S106*H106</f>
        <v>0</v>
      </c>
      <c r="AR106" s="22" t="s">
        <v>221</v>
      </c>
      <c r="AT106" s="22" t="s">
        <v>142</v>
      </c>
      <c r="AU106" s="22" t="s">
        <v>81</v>
      </c>
      <c r="AY106" s="22" t="s">
        <v>140</v>
      </c>
      <c r="BE106" s="230">
        <f>IF(N106="základní",J106,0)</f>
        <v>0</v>
      </c>
      <c r="BF106" s="230">
        <f>IF(N106="snížená",J106,0)</f>
        <v>0</v>
      </c>
      <c r="BG106" s="230">
        <f>IF(N106="zákl. přenesená",J106,0)</f>
        <v>0</v>
      </c>
      <c r="BH106" s="230">
        <f>IF(N106="sníž. přenesená",J106,0)</f>
        <v>0</v>
      </c>
      <c r="BI106" s="230">
        <f>IF(N106="nulová",J106,0)</f>
        <v>0</v>
      </c>
      <c r="BJ106" s="22" t="s">
        <v>79</v>
      </c>
      <c r="BK106" s="230">
        <f>ROUND(I106*H106,2)</f>
        <v>0</v>
      </c>
      <c r="BL106" s="22" t="s">
        <v>221</v>
      </c>
      <c r="BM106" s="22" t="s">
        <v>765</v>
      </c>
    </row>
    <row r="107" spans="2:51" s="11" customFormat="1" ht="13.5">
      <c r="B107" s="231"/>
      <c r="C107" s="232"/>
      <c r="D107" s="233" t="s">
        <v>149</v>
      </c>
      <c r="E107" s="234" t="s">
        <v>21</v>
      </c>
      <c r="F107" s="235" t="s">
        <v>766</v>
      </c>
      <c r="G107" s="232"/>
      <c r="H107" s="236">
        <v>107.7</v>
      </c>
      <c r="I107" s="237"/>
      <c r="J107" s="232"/>
      <c r="K107" s="232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149</v>
      </c>
      <c r="AU107" s="242" t="s">
        <v>81</v>
      </c>
      <c r="AV107" s="11" t="s">
        <v>81</v>
      </c>
      <c r="AW107" s="11" t="s">
        <v>35</v>
      </c>
      <c r="AX107" s="11" t="s">
        <v>79</v>
      </c>
      <c r="AY107" s="242" t="s">
        <v>140</v>
      </c>
    </row>
    <row r="108" spans="2:65" s="1" customFormat="1" ht="25.5" customHeight="1">
      <c r="B108" s="44"/>
      <c r="C108" s="219" t="s">
        <v>212</v>
      </c>
      <c r="D108" s="219" t="s">
        <v>142</v>
      </c>
      <c r="E108" s="220" t="s">
        <v>767</v>
      </c>
      <c r="F108" s="221" t="s">
        <v>768</v>
      </c>
      <c r="G108" s="222" t="s">
        <v>295</v>
      </c>
      <c r="H108" s="223">
        <v>7</v>
      </c>
      <c r="I108" s="224"/>
      <c r="J108" s="225">
        <f>ROUND(I108*H108,2)</f>
        <v>0</v>
      </c>
      <c r="K108" s="221" t="s">
        <v>146</v>
      </c>
      <c r="L108" s="70"/>
      <c r="M108" s="226" t="s">
        <v>21</v>
      </c>
      <c r="N108" s="227" t="s">
        <v>42</v>
      </c>
      <c r="O108" s="45"/>
      <c r="P108" s="228">
        <f>O108*H108</f>
        <v>0</v>
      </c>
      <c r="Q108" s="228">
        <v>0.00025</v>
      </c>
      <c r="R108" s="228">
        <f>Q108*H108</f>
        <v>0.00175</v>
      </c>
      <c r="S108" s="228">
        <v>0</v>
      </c>
      <c r="T108" s="229">
        <f>S108*H108</f>
        <v>0</v>
      </c>
      <c r="AR108" s="22" t="s">
        <v>221</v>
      </c>
      <c r="AT108" s="22" t="s">
        <v>142</v>
      </c>
      <c r="AU108" s="22" t="s">
        <v>81</v>
      </c>
      <c r="AY108" s="22" t="s">
        <v>140</v>
      </c>
      <c r="BE108" s="230">
        <f>IF(N108="základní",J108,0)</f>
        <v>0</v>
      </c>
      <c r="BF108" s="230">
        <f>IF(N108="snížená",J108,0)</f>
        <v>0</v>
      </c>
      <c r="BG108" s="230">
        <f>IF(N108="zákl. přenesená",J108,0)</f>
        <v>0</v>
      </c>
      <c r="BH108" s="230">
        <f>IF(N108="sníž. přenesená",J108,0)</f>
        <v>0</v>
      </c>
      <c r="BI108" s="230">
        <f>IF(N108="nulová",J108,0)</f>
        <v>0</v>
      </c>
      <c r="BJ108" s="22" t="s">
        <v>79</v>
      </c>
      <c r="BK108" s="230">
        <f>ROUND(I108*H108,2)</f>
        <v>0</v>
      </c>
      <c r="BL108" s="22" t="s">
        <v>221</v>
      </c>
      <c r="BM108" s="22" t="s">
        <v>769</v>
      </c>
    </row>
    <row r="109" spans="2:65" s="1" customFormat="1" ht="25.5" customHeight="1">
      <c r="B109" s="44"/>
      <c r="C109" s="219" t="s">
        <v>10</v>
      </c>
      <c r="D109" s="219" t="s">
        <v>142</v>
      </c>
      <c r="E109" s="220" t="s">
        <v>770</v>
      </c>
      <c r="F109" s="221" t="s">
        <v>771</v>
      </c>
      <c r="G109" s="222" t="s">
        <v>176</v>
      </c>
      <c r="H109" s="223">
        <v>52</v>
      </c>
      <c r="I109" s="224"/>
      <c r="J109" s="225">
        <f>ROUND(I109*H109,2)</f>
        <v>0</v>
      </c>
      <c r="K109" s="221" t="s">
        <v>146</v>
      </c>
      <c r="L109" s="70"/>
      <c r="M109" s="226" t="s">
        <v>21</v>
      </c>
      <c r="N109" s="227" t="s">
        <v>42</v>
      </c>
      <c r="O109" s="45"/>
      <c r="P109" s="228">
        <f>O109*H109</f>
        <v>0</v>
      </c>
      <c r="Q109" s="228">
        <v>0.00286</v>
      </c>
      <c r="R109" s="228">
        <f>Q109*H109</f>
        <v>0.14872000000000002</v>
      </c>
      <c r="S109" s="228">
        <v>0</v>
      </c>
      <c r="T109" s="229">
        <f>S109*H109</f>
        <v>0</v>
      </c>
      <c r="AR109" s="22" t="s">
        <v>221</v>
      </c>
      <c r="AT109" s="22" t="s">
        <v>142</v>
      </c>
      <c r="AU109" s="22" t="s">
        <v>81</v>
      </c>
      <c r="AY109" s="22" t="s">
        <v>140</v>
      </c>
      <c r="BE109" s="230">
        <f>IF(N109="základní",J109,0)</f>
        <v>0</v>
      </c>
      <c r="BF109" s="230">
        <f>IF(N109="snížená",J109,0)</f>
        <v>0</v>
      </c>
      <c r="BG109" s="230">
        <f>IF(N109="zákl. přenesená",J109,0)</f>
        <v>0</v>
      </c>
      <c r="BH109" s="230">
        <f>IF(N109="sníž. přenesená",J109,0)</f>
        <v>0</v>
      </c>
      <c r="BI109" s="230">
        <f>IF(N109="nulová",J109,0)</f>
        <v>0</v>
      </c>
      <c r="BJ109" s="22" t="s">
        <v>79</v>
      </c>
      <c r="BK109" s="230">
        <f>ROUND(I109*H109,2)</f>
        <v>0</v>
      </c>
      <c r="BL109" s="22" t="s">
        <v>221</v>
      </c>
      <c r="BM109" s="22" t="s">
        <v>772</v>
      </c>
    </row>
    <row r="110" spans="2:65" s="1" customFormat="1" ht="16.5" customHeight="1">
      <c r="B110" s="44"/>
      <c r="C110" s="219" t="s">
        <v>221</v>
      </c>
      <c r="D110" s="219" t="s">
        <v>142</v>
      </c>
      <c r="E110" s="220" t="s">
        <v>773</v>
      </c>
      <c r="F110" s="221" t="s">
        <v>774</v>
      </c>
      <c r="G110" s="222" t="s">
        <v>458</v>
      </c>
      <c r="H110" s="264"/>
      <c r="I110" s="224"/>
      <c r="J110" s="225">
        <f>ROUND(I110*H110,2)</f>
        <v>0</v>
      </c>
      <c r="K110" s="221" t="s">
        <v>146</v>
      </c>
      <c r="L110" s="70"/>
      <c r="M110" s="226" t="s">
        <v>21</v>
      </c>
      <c r="N110" s="227" t="s">
        <v>42</v>
      </c>
      <c r="O110" s="45"/>
      <c r="P110" s="228">
        <f>O110*H110</f>
        <v>0</v>
      </c>
      <c r="Q110" s="228">
        <v>0</v>
      </c>
      <c r="R110" s="228">
        <f>Q110*H110</f>
        <v>0</v>
      </c>
      <c r="S110" s="228">
        <v>0</v>
      </c>
      <c r="T110" s="229">
        <f>S110*H110</f>
        <v>0</v>
      </c>
      <c r="AR110" s="22" t="s">
        <v>221</v>
      </c>
      <c r="AT110" s="22" t="s">
        <v>142</v>
      </c>
      <c r="AU110" s="22" t="s">
        <v>81</v>
      </c>
      <c r="AY110" s="22" t="s">
        <v>140</v>
      </c>
      <c r="BE110" s="230">
        <f>IF(N110="základní",J110,0)</f>
        <v>0</v>
      </c>
      <c r="BF110" s="230">
        <f>IF(N110="snížená",J110,0)</f>
        <v>0</v>
      </c>
      <c r="BG110" s="230">
        <f>IF(N110="zákl. přenesená",J110,0)</f>
        <v>0</v>
      </c>
      <c r="BH110" s="230">
        <f>IF(N110="sníž. přenesená",J110,0)</f>
        <v>0</v>
      </c>
      <c r="BI110" s="230">
        <f>IF(N110="nulová",J110,0)</f>
        <v>0</v>
      </c>
      <c r="BJ110" s="22" t="s">
        <v>79</v>
      </c>
      <c r="BK110" s="230">
        <f>ROUND(I110*H110,2)</f>
        <v>0</v>
      </c>
      <c r="BL110" s="22" t="s">
        <v>221</v>
      </c>
      <c r="BM110" s="22" t="s">
        <v>775</v>
      </c>
    </row>
    <row r="111" spans="2:63" s="10" customFormat="1" ht="29.85" customHeight="1">
      <c r="B111" s="203"/>
      <c r="C111" s="204"/>
      <c r="D111" s="205" t="s">
        <v>70</v>
      </c>
      <c r="E111" s="217" t="s">
        <v>624</v>
      </c>
      <c r="F111" s="217" t="s">
        <v>625</v>
      </c>
      <c r="G111" s="204"/>
      <c r="H111" s="204"/>
      <c r="I111" s="207"/>
      <c r="J111" s="218">
        <f>BK111</f>
        <v>0</v>
      </c>
      <c r="K111" s="204"/>
      <c r="L111" s="209"/>
      <c r="M111" s="210"/>
      <c r="N111" s="211"/>
      <c r="O111" s="211"/>
      <c r="P111" s="212">
        <f>SUM(P112:P121)</f>
        <v>0</v>
      </c>
      <c r="Q111" s="211"/>
      <c r="R111" s="212">
        <f>SUM(R112:R121)</f>
        <v>0.0155</v>
      </c>
      <c r="S111" s="211"/>
      <c r="T111" s="213">
        <f>SUM(T112:T121)</f>
        <v>0.327</v>
      </c>
      <c r="AR111" s="214" t="s">
        <v>81</v>
      </c>
      <c r="AT111" s="215" t="s">
        <v>70</v>
      </c>
      <c r="AU111" s="215" t="s">
        <v>79</v>
      </c>
      <c r="AY111" s="214" t="s">
        <v>140</v>
      </c>
      <c r="BK111" s="216">
        <f>SUM(BK112:BK121)</f>
        <v>0</v>
      </c>
    </row>
    <row r="112" spans="2:65" s="1" customFormat="1" ht="25.5" customHeight="1">
      <c r="B112" s="44"/>
      <c r="C112" s="219" t="s">
        <v>228</v>
      </c>
      <c r="D112" s="219" t="s">
        <v>142</v>
      </c>
      <c r="E112" s="220" t="s">
        <v>776</v>
      </c>
      <c r="F112" s="221" t="s">
        <v>777</v>
      </c>
      <c r="G112" s="222" t="s">
        <v>187</v>
      </c>
      <c r="H112" s="223">
        <v>179.01</v>
      </c>
      <c r="I112" s="224"/>
      <c r="J112" s="225">
        <f>ROUND(I112*H112,2)</f>
        <v>0</v>
      </c>
      <c r="K112" s="221" t="s">
        <v>21</v>
      </c>
      <c r="L112" s="70"/>
      <c r="M112" s="226" t="s">
        <v>21</v>
      </c>
      <c r="N112" s="227" t="s">
        <v>42</v>
      </c>
      <c r="O112" s="45"/>
      <c r="P112" s="228">
        <f>O112*H112</f>
        <v>0</v>
      </c>
      <c r="Q112" s="228">
        <v>0</v>
      </c>
      <c r="R112" s="228">
        <f>Q112*H112</f>
        <v>0</v>
      </c>
      <c r="S112" s="228">
        <v>0</v>
      </c>
      <c r="T112" s="229">
        <f>S112*H112</f>
        <v>0</v>
      </c>
      <c r="AR112" s="22" t="s">
        <v>221</v>
      </c>
      <c r="AT112" s="22" t="s">
        <v>142</v>
      </c>
      <c r="AU112" s="22" t="s">
        <v>81</v>
      </c>
      <c r="AY112" s="22" t="s">
        <v>140</v>
      </c>
      <c r="BE112" s="230">
        <f>IF(N112="základní",J112,0)</f>
        <v>0</v>
      </c>
      <c r="BF112" s="230">
        <f>IF(N112="snížená",J112,0)</f>
        <v>0</v>
      </c>
      <c r="BG112" s="230">
        <f>IF(N112="zákl. přenesená",J112,0)</f>
        <v>0</v>
      </c>
      <c r="BH112" s="230">
        <f>IF(N112="sníž. přenesená",J112,0)</f>
        <v>0</v>
      </c>
      <c r="BI112" s="230">
        <f>IF(N112="nulová",J112,0)</f>
        <v>0</v>
      </c>
      <c r="BJ112" s="22" t="s">
        <v>79</v>
      </c>
      <c r="BK112" s="230">
        <f>ROUND(I112*H112,2)</f>
        <v>0</v>
      </c>
      <c r="BL112" s="22" t="s">
        <v>221</v>
      </c>
      <c r="BM112" s="22" t="s">
        <v>778</v>
      </c>
    </row>
    <row r="113" spans="2:51" s="11" customFormat="1" ht="13.5">
      <c r="B113" s="231"/>
      <c r="C113" s="232"/>
      <c r="D113" s="233" t="s">
        <v>149</v>
      </c>
      <c r="E113" s="234" t="s">
        <v>21</v>
      </c>
      <c r="F113" s="235" t="s">
        <v>779</v>
      </c>
      <c r="G113" s="232"/>
      <c r="H113" s="236">
        <v>179.01</v>
      </c>
      <c r="I113" s="237"/>
      <c r="J113" s="232"/>
      <c r="K113" s="232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149</v>
      </c>
      <c r="AU113" s="242" t="s">
        <v>81</v>
      </c>
      <c r="AV113" s="11" t="s">
        <v>81</v>
      </c>
      <c r="AW113" s="11" t="s">
        <v>35</v>
      </c>
      <c r="AX113" s="11" t="s">
        <v>79</v>
      </c>
      <c r="AY113" s="242" t="s">
        <v>140</v>
      </c>
    </row>
    <row r="114" spans="2:65" s="1" customFormat="1" ht="25.5" customHeight="1">
      <c r="B114" s="44"/>
      <c r="C114" s="219" t="s">
        <v>233</v>
      </c>
      <c r="D114" s="219" t="s">
        <v>142</v>
      </c>
      <c r="E114" s="220" t="s">
        <v>780</v>
      </c>
      <c r="F114" s="221" t="s">
        <v>781</v>
      </c>
      <c r="G114" s="222" t="s">
        <v>187</v>
      </c>
      <c r="H114" s="223">
        <v>12.6</v>
      </c>
      <c r="I114" s="224"/>
      <c r="J114" s="225">
        <f>ROUND(I114*H114,2)</f>
        <v>0</v>
      </c>
      <c r="K114" s="221" t="s">
        <v>21</v>
      </c>
      <c r="L114" s="70"/>
      <c r="M114" s="226" t="s">
        <v>21</v>
      </c>
      <c r="N114" s="227" t="s">
        <v>42</v>
      </c>
      <c r="O114" s="45"/>
      <c r="P114" s="228">
        <f>O114*H114</f>
        <v>0</v>
      </c>
      <c r="Q114" s="228">
        <v>0</v>
      </c>
      <c r="R114" s="228">
        <f>Q114*H114</f>
        <v>0</v>
      </c>
      <c r="S114" s="228">
        <v>0</v>
      </c>
      <c r="T114" s="229">
        <f>S114*H114</f>
        <v>0</v>
      </c>
      <c r="AR114" s="22" t="s">
        <v>221</v>
      </c>
      <c r="AT114" s="22" t="s">
        <v>142</v>
      </c>
      <c r="AU114" s="22" t="s">
        <v>81</v>
      </c>
      <c r="AY114" s="22" t="s">
        <v>140</v>
      </c>
      <c r="BE114" s="230">
        <f>IF(N114="základní",J114,0)</f>
        <v>0</v>
      </c>
      <c r="BF114" s="230">
        <f>IF(N114="snížená",J114,0)</f>
        <v>0</v>
      </c>
      <c r="BG114" s="230">
        <f>IF(N114="zákl. přenesená",J114,0)</f>
        <v>0</v>
      </c>
      <c r="BH114" s="230">
        <f>IF(N114="sníž. přenesená",J114,0)</f>
        <v>0</v>
      </c>
      <c r="BI114" s="230">
        <f>IF(N114="nulová",J114,0)</f>
        <v>0</v>
      </c>
      <c r="BJ114" s="22" t="s">
        <v>79</v>
      </c>
      <c r="BK114" s="230">
        <f>ROUND(I114*H114,2)</f>
        <v>0</v>
      </c>
      <c r="BL114" s="22" t="s">
        <v>221</v>
      </c>
      <c r="BM114" s="22" t="s">
        <v>782</v>
      </c>
    </row>
    <row r="115" spans="2:51" s="11" customFormat="1" ht="13.5">
      <c r="B115" s="231"/>
      <c r="C115" s="232"/>
      <c r="D115" s="233" t="s">
        <v>149</v>
      </c>
      <c r="E115" s="234" t="s">
        <v>21</v>
      </c>
      <c r="F115" s="235" t="s">
        <v>783</v>
      </c>
      <c r="G115" s="232"/>
      <c r="H115" s="236">
        <v>12.6</v>
      </c>
      <c r="I115" s="237"/>
      <c r="J115" s="232"/>
      <c r="K115" s="232"/>
      <c r="L115" s="238"/>
      <c r="M115" s="239"/>
      <c r="N115" s="240"/>
      <c r="O115" s="240"/>
      <c r="P115" s="240"/>
      <c r="Q115" s="240"/>
      <c r="R115" s="240"/>
      <c r="S115" s="240"/>
      <c r="T115" s="241"/>
      <c r="AT115" s="242" t="s">
        <v>149</v>
      </c>
      <c r="AU115" s="242" t="s">
        <v>81</v>
      </c>
      <c r="AV115" s="11" t="s">
        <v>81</v>
      </c>
      <c r="AW115" s="11" t="s">
        <v>35</v>
      </c>
      <c r="AX115" s="11" t="s">
        <v>79</v>
      </c>
      <c r="AY115" s="242" t="s">
        <v>140</v>
      </c>
    </row>
    <row r="116" spans="2:65" s="1" customFormat="1" ht="16.5" customHeight="1">
      <c r="B116" s="44"/>
      <c r="C116" s="219" t="s">
        <v>237</v>
      </c>
      <c r="D116" s="219" t="s">
        <v>142</v>
      </c>
      <c r="E116" s="220" t="s">
        <v>784</v>
      </c>
      <c r="F116" s="221" t="s">
        <v>785</v>
      </c>
      <c r="G116" s="222" t="s">
        <v>511</v>
      </c>
      <c r="H116" s="223">
        <v>4</v>
      </c>
      <c r="I116" s="224"/>
      <c r="J116" s="225">
        <f>ROUND(I116*H116,2)</f>
        <v>0</v>
      </c>
      <c r="K116" s="221" t="s">
        <v>21</v>
      </c>
      <c r="L116" s="70"/>
      <c r="M116" s="226" t="s">
        <v>21</v>
      </c>
      <c r="N116" s="227" t="s">
        <v>42</v>
      </c>
      <c r="O116" s="4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AR116" s="22" t="s">
        <v>221</v>
      </c>
      <c r="AT116" s="22" t="s">
        <v>142</v>
      </c>
      <c r="AU116" s="22" t="s">
        <v>81</v>
      </c>
      <c r="AY116" s="22" t="s">
        <v>140</v>
      </c>
      <c r="BE116" s="230">
        <f>IF(N116="základní",J116,0)</f>
        <v>0</v>
      </c>
      <c r="BF116" s="230">
        <f>IF(N116="snížená",J116,0)</f>
        <v>0</v>
      </c>
      <c r="BG116" s="230">
        <f>IF(N116="zákl. přenesená",J116,0)</f>
        <v>0</v>
      </c>
      <c r="BH116" s="230">
        <f>IF(N116="sníž. přenesená",J116,0)</f>
        <v>0</v>
      </c>
      <c r="BI116" s="230">
        <f>IF(N116="nulová",J116,0)</f>
        <v>0</v>
      </c>
      <c r="BJ116" s="22" t="s">
        <v>79</v>
      </c>
      <c r="BK116" s="230">
        <f>ROUND(I116*H116,2)</f>
        <v>0</v>
      </c>
      <c r="BL116" s="22" t="s">
        <v>221</v>
      </c>
      <c r="BM116" s="22" t="s">
        <v>786</v>
      </c>
    </row>
    <row r="117" spans="2:65" s="1" customFormat="1" ht="25.5" customHeight="1">
      <c r="B117" s="44"/>
      <c r="C117" s="219" t="s">
        <v>242</v>
      </c>
      <c r="D117" s="219" t="s">
        <v>142</v>
      </c>
      <c r="E117" s="220" t="s">
        <v>787</v>
      </c>
      <c r="F117" s="221" t="s">
        <v>788</v>
      </c>
      <c r="G117" s="222" t="s">
        <v>295</v>
      </c>
      <c r="H117" s="223">
        <v>4</v>
      </c>
      <c r="I117" s="224"/>
      <c r="J117" s="225">
        <f>ROUND(I117*H117,2)</f>
        <v>0</v>
      </c>
      <c r="K117" s="221" t="s">
        <v>146</v>
      </c>
      <c r="L117" s="70"/>
      <c r="M117" s="226" t="s">
        <v>21</v>
      </c>
      <c r="N117" s="227" t="s">
        <v>42</v>
      </c>
      <c r="O117" s="45"/>
      <c r="P117" s="228">
        <f>O117*H117</f>
        <v>0</v>
      </c>
      <c r="Q117" s="228">
        <v>0</v>
      </c>
      <c r="R117" s="228">
        <f>Q117*H117</f>
        <v>0</v>
      </c>
      <c r="S117" s="228">
        <v>0.003</v>
      </c>
      <c r="T117" s="229">
        <f>S117*H117</f>
        <v>0.012</v>
      </c>
      <c r="AR117" s="22" t="s">
        <v>221</v>
      </c>
      <c r="AT117" s="22" t="s">
        <v>142</v>
      </c>
      <c r="AU117" s="22" t="s">
        <v>81</v>
      </c>
      <c r="AY117" s="22" t="s">
        <v>140</v>
      </c>
      <c r="BE117" s="230">
        <f>IF(N117="základní",J117,0)</f>
        <v>0</v>
      </c>
      <c r="BF117" s="230">
        <f>IF(N117="snížená",J117,0)</f>
        <v>0</v>
      </c>
      <c r="BG117" s="230">
        <f>IF(N117="zákl. přenesená",J117,0)</f>
        <v>0</v>
      </c>
      <c r="BH117" s="230">
        <f>IF(N117="sníž. přenesená",J117,0)</f>
        <v>0</v>
      </c>
      <c r="BI117" s="230">
        <f>IF(N117="nulová",J117,0)</f>
        <v>0</v>
      </c>
      <c r="BJ117" s="22" t="s">
        <v>79</v>
      </c>
      <c r="BK117" s="230">
        <f>ROUND(I117*H117,2)</f>
        <v>0</v>
      </c>
      <c r="BL117" s="22" t="s">
        <v>221</v>
      </c>
      <c r="BM117" s="22" t="s">
        <v>789</v>
      </c>
    </row>
    <row r="118" spans="2:65" s="1" customFormat="1" ht="25.5" customHeight="1">
      <c r="B118" s="44"/>
      <c r="C118" s="219" t="s">
        <v>9</v>
      </c>
      <c r="D118" s="219" t="s">
        <v>142</v>
      </c>
      <c r="E118" s="220" t="s">
        <v>790</v>
      </c>
      <c r="F118" s="221" t="s">
        <v>791</v>
      </c>
      <c r="G118" s="222" t="s">
        <v>295</v>
      </c>
      <c r="H118" s="223">
        <v>63</v>
      </c>
      <c r="I118" s="224"/>
      <c r="J118" s="225">
        <f>ROUND(I118*H118,2)</f>
        <v>0</v>
      </c>
      <c r="K118" s="221" t="s">
        <v>146</v>
      </c>
      <c r="L118" s="70"/>
      <c r="M118" s="226" t="s">
        <v>21</v>
      </c>
      <c r="N118" s="227" t="s">
        <v>42</v>
      </c>
      <c r="O118" s="45"/>
      <c r="P118" s="228">
        <f>O118*H118</f>
        <v>0</v>
      </c>
      <c r="Q118" s="228">
        <v>0</v>
      </c>
      <c r="R118" s="228">
        <f>Q118*H118</f>
        <v>0</v>
      </c>
      <c r="S118" s="228">
        <v>0.005</v>
      </c>
      <c r="T118" s="229">
        <f>S118*H118</f>
        <v>0.315</v>
      </c>
      <c r="AR118" s="22" t="s">
        <v>221</v>
      </c>
      <c r="AT118" s="22" t="s">
        <v>142</v>
      </c>
      <c r="AU118" s="22" t="s">
        <v>81</v>
      </c>
      <c r="AY118" s="22" t="s">
        <v>140</v>
      </c>
      <c r="BE118" s="230">
        <f>IF(N118="základní",J118,0)</f>
        <v>0</v>
      </c>
      <c r="BF118" s="230">
        <f>IF(N118="snížená",J118,0)</f>
        <v>0</v>
      </c>
      <c r="BG118" s="230">
        <f>IF(N118="zákl. přenesená",J118,0)</f>
        <v>0</v>
      </c>
      <c r="BH118" s="230">
        <f>IF(N118="sníž. přenesená",J118,0)</f>
        <v>0</v>
      </c>
      <c r="BI118" s="230">
        <f>IF(N118="nulová",J118,0)</f>
        <v>0</v>
      </c>
      <c r="BJ118" s="22" t="s">
        <v>79</v>
      </c>
      <c r="BK118" s="230">
        <f>ROUND(I118*H118,2)</f>
        <v>0</v>
      </c>
      <c r="BL118" s="22" t="s">
        <v>221</v>
      </c>
      <c r="BM118" s="22" t="s">
        <v>792</v>
      </c>
    </row>
    <row r="119" spans="2:65" s="1" customFormat="1" ht="25.5" customHeight="1">
      <c r="B119" s="44"/>
      <c r="C119" s="219" t="s">
        <v>251</v>
      </c>
      <c r="D119" s="219" t="s">
        <v>142</v>
      </c>
      <c r="E119" s="220" t="s">
        <v>793</v>
      </c>
      <c r="F119" s="221" t="s">
        <v>794</v>
      </c>
      <c r="G119" s="222" t="s">
        <v>295</v>
      </c>
      <c r="H119" s="223">
        <v>1</v>
      </c>
      <c r="I119" s="224"/>
      <c r="J119" s="225">
        <f>ROUND(I119*H119,2)</f>
        <v>0</v>
      </c>
      <c r="K119" s="221" t="s">
        <v>146</v>
      </c>
      <c r="L119" s="70"/>
      <c r="M119" s="226" t="s">
        <v>21</v>
      </c>
      <c r="N119" s="227" t="s">
        <v>42</v>
      </c>
      <c r="O119" s="45"/>
      <c r="P119" s="228">
        <f>O119*H119</f>
        <v>0</v>
      </c>
      <c r="Q119" s="228">
        <v>0</v>
      </c>
      <c r="R119" s="228">
        <f>Q119*H119</f>
        <v>0</v>
      </c>
      <c r="S119" s="228">
        <v>0</v>
      </c>
      <c r="T119" s="229">
        <f>S119*H119</f>
        <v>0</v>
      </c>
      <c r="AR119" s="22" t="s">
        <v>221</v>
      </c>
      <c r="AT119" s="22" t="s">
        <v>142</v>
      </c>
      <c r="AU119" s="22" t="s">
        <v>81</v>
      </c>
      <c r="AY119" s="22" t="s">
        <v>140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22" t="s">
        <v>79</v>
      </c>
      <c r="BK119" s="230">
        <f>ROUND(I119*H119,2)</f>
        <v>0</v>
      </c>
      <c r="BL119" s="22" t="s">
        <v>221</v>
      </c>
      <c r="BM119" s="22" t="s">
        <v>795</v>
      </c>
    </row>
    <row r="120" spans="2:65" s="1" customFormat="1" ht="16.5" customHeight="1">
      <c r="B120" s="44"/>
      <c r="C120" s="243" t="s">
        <v>256</v>
      </c>
      <c r="D120" s="243" t="s">
        <v>197</v>
      </c>
      <c r="E120" s="244" t="s">
        <v>796</v>
      </c>
      <c r="F120" s="245" t="s">
        <v>797</v>
      </c>
      <c r="G120" s="246" t="s">
        <v>295</v>
      </c>
      <c r="H120" s="247">
        <v>1</v>
      </c>
      <c r="I120" s="248"/>
      <c r="J120" s="249">
        <f>ROUND(I120*H120,2)</f>
        <v>0</v>
      </c>
      <c r="K120" s="245" t="s">
        <v>146</v>
      </c>
      <c r="L120" s="250"/>
      <c r="M120" s="251" t="s">
        <v>21</v>
      </c>
      <c r="N120" s="252" t="s">
        <v>42</v>
      </c>
      <c r="O120" s="45"/>
      <c r="P120" s="228">
        <f>O120*H120</f>
        <v>0</v>
      </c>
      <c r="Q120" s="228">
        <v>0.0155</v>
      </c>
      <c r="R120" s="228">
        <f>Q120*H120</f>
        <v>0.0155</v>
      </c>
      <c r="S120" s="228">
        <v>0</v>
      </c>
      <c r="T120" s="229">
        <f>S120*H120</f>
        <v>0</v>
      </c>
      <c r="AR120" s="22" t="s">
        <v>297</v>
      </c>
      <c r="AT120" s="22" t="s">
        <v>197</v>
      </c>
      <c r="AU120" s="22" t="s">
        <v>81</v>
      </c>
      <c r="AY120" s="22" t="s">
        <v>140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22" t="s">
        <v>79</v>
      </c>
      <c r="BK120" s="230">
        <f>ROUND(I120*H120,2)</f>
        <v>0</v>
      </c>
      <c r="BL120" s="22" t="s">
        <v>221</v>
      </c>
      <c r="BM120" s="22" t="s">
        <v>798</v>
      </c>
    </row>
    <row r="121" spans="2:65" s="1" customFormat="1" ht="16.5" customHeight="1">
      <c r="B121" s="44"/>
      <c r="C121" s="219" t="s">
        <v>260</v>
      </c>
      <c r="D121" s="219" t="s">
        <v>142</v>
      </c>
      <c r="E121" s="220" t="s">
        <v>631</v>
      </c>
      <c r="F121" s="221" t="s">
        <v>632</v>
      </c>
      <c r="G121" s="222" t="s">
        <v>458</v>
      </c>
      <c r="H121" s="264"/>
      <c r="I121" s="224"/>
      <c r="J121" s="225">
        <f>ROUND(I121*H121,2)</f>
        <v>0</v>
      </c>
      <c r="K121" s="221" t="s">
        <v>146</v>
      </c>
      <c r="L121" s="70"/>
      <c r="M121" s="226" t="s">
        <v>21</v>
      </c>
      <c r="N121" s="227" t="s">
        <v>42</v>
      </c>
      <c r="O121" s="45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AR121" s="22" t="s">
        <v>221</v>
      </c>
      <c r="AT121" s="22" t="s">
        <v>142</v>
      </c>
      <c r="AU121" s="22" t="s">
        <v>81</v>
      </c>
      <c r="AY121" s="22" t="s">
        <v>140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22" t="s">
        <v>79</v>
      </c>
      <c r="BK121" s="230">
        <f>ROUND(I121*H121,2)</f>
        <v>0</v>
      </c>
      <c r="BL121" s="22" t="s">
        <v>221</v>
      </c>
      <c r="BM121" s="22" t="s">
        <v>799</v>
      </c>
    </row>
    <row r="122" spans="2:63" s="10" customFormat="1" ht="29.85" customHeight="1">
      <c r="B122" s="203"/>
      <c r="C122" s="204"/>
      <c r="D122" s="205" t="s">
        <v>70</v>
      </c>
      <c r="E122" s="217" t="s">
        <v>634</v>
      </c>
      <c r="F122" s="217" t="s">
        <v>635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SUM(P123:P125)</f>
        <v>0</v>
      </c>
      <c r="Q122" s="211"/>
      <c r="R122" s="212">
        <f>SUM(R123:R125)</f>
        <v>0</v>
      </c>
      <c r="S122" s="211"/>
      <c r="T122" s="213">
        <f>SUM(T123:T125)</f>
        <v>0</v>
      </c>
      <c r="AR122" s="214" t="s">
        <v>81</v>
      </c>
      <c r="AT122" s="215" t="s">
        <v>70</v>
      </c>
      <c r="AU122" s="215" t="s">
        <v>79</v>
      </c>
      <c r="AY122" s="214" t="s">
        <v>140</v>
      </c>
      <c r="BK122" s="216">
        <f>SUM(BK123:BK125)</f>
        <v>0</v>
      </c>
    </row>
    <row r="123" spans="2:65" s="1" customFormat="1" ht="25.5" customHeight="1">
      <c r="B123" s="44"/>
      <c r="C123" s="219" t="s">
        <v>264</v>
      </c>
      <c r="D123" s="219" t="s">
        <v>142</v>
      </c>
      <c r="E123" s="220" t="s">
        <v>800</v>
      </c>
      <c r="F123" s="221" t="s">
        <v>801</v>
      </c>
      <c r="G123" s="222" t="s">
        <v>511</v>
      </c>
      <c r="H123" s="223">
        <v>1</v>
      </c>
      <c r="I123" s="224"/>
      <c r="J123" s="225">
        <f>ROUND(I123*H123,2)</f>
        <v>0</v>
      </c>
      <c r="K123" s="221" t="s">
        <v>21</v>
      </c>
      <c r="L123" s="70"/>
      <c r="M123" s="226" t="s">
        <v>21</v>
      </c>
      <c r="N123" s="227" t="s">
        <v>42</v>
      </c>
      <c r="O123" s="45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AR123" s="22" t="s">
        <v>221</v>
      </c>
      <c r="AT123" s="22" t="s">
        <v>142</v>
      </c>
      <c r="AU123" s="22" t="s">
        <v>81</v>
      </c>
      <c r="AY123" s="22" t="s">
        <v>140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22" t="s">
        <v>79</v>
      </c>
      <c r="BK123" s="230">
        <f>ROUND(I123*H123,2)</f>
        <v>0</v>
      </c>
      <c r="BL123" s="22" t="s">
        <v>221</v>
      </c>
      <c r="BM123" s="22" t="s">
        <v>802</v>
      </c>
    </row>
    <row r="124" spans="2:65" s="1" customFormat="1" ht="16.5" customHeight="1">
      <c r="B124" s="44"/>
      <c r="C124" s="219" t="s">
        <v>268</v>
      </c>
      <c r="D124" s="219" t="s">
        <v>142</v>
      </c>
      <c r="E124" s="220" t="s">
        <v>803</v>
      </c>
      <c r="F124" s="221" t="s">
        <v>804</v>
      </c>
      <c r="G124" s="222" t="s">
        <v>511</v>
      </c>
      <c r="H124" s="223">
        <v>4</v>
      </c>
      <c r="I124" s="224"/>
      <c r="J124" s="225">
        <f>ROUND(I124*H124,2)</f>
        <v>0</v>
      </c>
      <c r="K124" s="221" t="s">
        <v>21</v>
      </c>
      <c r="L124" s="70"/>
      <c r="M124" s="226" t="s">
        <v>21</v>
      </c>
      <c r="N124" s="227" t="s">
        <v>42</v>
      </c>
      <c r="O124" s="45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AR124" s="22" t="s">
        <v>221</v>
      </c>
      <c r="AT124" s="22" t="s">
        <v>142</v>
      </c>
      <c r="AU124" s="22" t="s">
        <v>81</v>
      </c>
      <c r="AY124" s="22" t="s">
        <v>140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22" t="s">
        <v>79</v>
      </c>
      <c r="BK124" s="230">
        <f>ROUND(I124*H124,2)</f>
        <v>0</v>
      </c>
      <c r="BL124" s="22" t="s">
        <v>221</v>
      </c>
      <c r="BM124" s="22" t="s">
        <v>805</v>
      </c>
    </row>
    <row r="125" spans="2:65" s="1" customFormat="1" ht="16.5" customHeight="1">
      <c r="B125" s="44"/>
      <c r="C125" s="219" t="s">
        <v>273</v>
      </c>
      <c r="D125" s="219" t="s">
        <v>142</v>
      </c>
      <c r="E125" s="220" t="s">
        <v>806</v>
      </c>
      <c r="F125" s="221" t="s">
        <v>807</v>
      </c>
      <c r="G125" s="222" t="s">
        <v>458</v>
      </c>
      <c r="H125" s="264"/>
      <c r="I125" s="224"/>
      <c r="J125" s="225">
        <f>ROUND(I125*H125,2)</f>
        <v>0</v>
      </c>
      <c r="K125" s="221" t="s">
        <v>146</v>
      </c>
      <c r="L125" s="70"/>
      <c r="M125" s="226" t="s">
        <v>21</v>
      </c>
      <c r="N125" s="227" t="s">
        <v>42</v>
      </c>
      <c r="O125" s="45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AR125" s="22" t="s">
        <v>221</v>
      </c>
      <c r="AT125" s="22" t="s">
        <v>142</v>
      </c>
      <c r="AU125" s="22" t="s">
        <v>81</v>
      </c>
      <c r="AY125" s="22" t="s">
        <v>140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22" t="s">
        <v>79</v>
      </c>
      <c r="BK125" s="230">
        <f>ROUND(I125*H125,2)</f>
        <v>0</v>
      </c>
      <c r="BL125" s="22" t="s">
        <v>221</v>
      </c>
      <c r="BM125" s="22" t="s">
        <v>808</v>
      </c>
    </row>
    <row r="126" spans="2:63" s="10" customFormat="1" ht="29.85" customHeight="1">
      <c r="B126" s="203"/>
      <c r="C126" s="204"/>
      <c r="D126" s="205" t="s">
        <v>70</v>
      </c>
      <c r="E126" s="217" t="s">
        <v>809</v>
      </c>
      <c r="F126" s="217" t="s">
        <v>810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SUM(P127:P135)</f>
        <v>0</v>
      </c>
      <c r="Q126" s="211"/>
      <c r="R126" s="212">
        <f>SUM(R127:R135)</f>
        <v>0.0406336</v>
      </c>
      <c r="S126" s="211"/>
      <c r="T126" s="213">
        <f>SUM(T127:T135)</f>
        <v>0</v>
      </c>
      <c r="AR126" s="214" t="s">
        <v>81</v>
      </c>
      <c r="AT126" s="215" t="s">
        <v>70</v>
      </c>
      <c r="AU126" s="215" t="s">
        <v>79</v>
      </c>
      <c r="AY126" s="214" t="s">
        <v>140</v>
      </c>
      <c r="BK126" s="216">
        <f>SUM(BK127:BK135)</f>
        <v>0</v>
      </c>
    </row>
    <row r="127" spans="2:65" s="1" customFormat="1" ht="16.5" customHeight="1">
      <c r="B127" s="44"/>
      <c r="C127" s="219" t="s">
        <v>279</v>
      </c>
      <c r="D127" s="219" t="s">
        <v>142</v>
      </c>
      <c r="E127" s="220" t="s">
        <v>811</v>
      </c>
      <c r="F127" s="221" t="s">
        <v>812</v>
      </c>
      <c r="G127" s="222" t="s">
        <v>187</v>
      </c>
      <c r="H127" s="223">
        <v>39.174</v>
      </c>
      <c r="I127" s="224"/>
      <c r="J127" s="225">
        <f>ROUND(I127*H127,2)</f>
        <v>0</v>
      </c>
      <c r="K127" s="221" t="s">
        <v>21</v>
      </c>
      <c r="L127" s="70"/>
      <c r="M127" s="226" t="s">
        <v>21</v>
      </c>
      <c r="N127" s="227" t="s">
        <v>42</v>
      </c>
      <c r="O127" s="45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AR127" s="22" t="s">
        <v>221</v>
      </c>
      <c r="AT127" s="22" t="s">
        <v>142</v>
      </c>
      <c r="AU127" s="22" t="s">
        <v>81</v>
      </c>
      <c r="AY127" s="22" t="s">
        <v>140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22" t="s">
        <v>79</v>
      </c>
      <c r="BK127" s="230">
        <f>ROUND(I127*H127,2)</f>
        <v>0</v>
      </c>
      <c r="BL127" s="22" t="s">
        <v>221</v>
      </c>
      <c r="BM127" s="22" t="s">
        <v>813</v>
      </c>
    </row>
    <row r="128" spans="2:51" s="11" customFormat="1" ht="13.5">
      <c r="B128" s="231"/>
      <c r="C128" s="232"/>
      <c r="D128" s="233" t="s">
        <v>149</v>
      </c>
      <c r="E128" s="234" t="s">
        <v>21</v>
      </c>
      <c r="F128" s="235" t="s">
        <v>814</v>
      </c>
      <c r="G128" s="232"/>
      <c r="H128" s="236">
        <v>39.174</v>
      </c>
      <c r="I128" s="237"/>
      <c r="J128" s="232"/>
      <c r="K128" s="232"/>
      <c r="L128" s="238"/>
      <c r="M128" s="239"/>
      <c r="N128" s="240"/>
      <c r="O128" s="240"/>
      <c r="P128" s="240"/>
      <c r="Q128" s="240"/>
      <c r="R128" s="240"/>
      <c r="S128" s="240"/>
      <c r="T128" s="241"/>
      <c r="AT128" s="242" t="s">
        <v>149</v>
      </c>
      <c r="AU128" s="242" t="s">
        <v>81</v>
      </c>
      <c r="AV128" s="11" t="s">
        <v>81</v>
      </c>
      <c r="AW128" s="11" t="s">
        <v>35</v>
      </c>
      <c r="AX128" s="11" t="s">
        <v>79</v>
      </c>
      <c r="AY128" s="242" t="s">
        <v>140</v>
      </c>
    </row>
    <row r="129" spans="2:65" s="1" customFormat="1" ht="16.5" customHeight="1">
      <c r="B129" s="44"/>
      <c r="C129" s="219" t="s">
        <v>283</v>
      </c>
      <c r="D129" s="219" t="s">
        <v>142</v>
      </c>
      <c r="E129" s="220" t="s">
        <v>815</v>
      </c>
      <c r="F129" s="221" t="s">
        <v>816</v>
      </c>
      <c r="G129" s="222" t="s">
        <v>543</v>
      </c>
      <c r="H129" s="223">
        <v>30</v>
      </c>
      <c r="I129" s="224"/>
      <c r="J129" s="225">
        <f>ROUND(I129*H129,2)</f>
        <v>0</v>
      </c>
      <c r="K129" s="221" t="s">
        <v>21</v>
      </c>
      <c r="L129" s="70"/>
      <c r="M129" s="226" t="s">
        <v>21</v>
      </c>
      <c r="N129" s="227" t="s">
        <v>42</v>
      </c>
      <c r="O129" s="4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AR129" s="22" t="s">
        <v>221</v>
      </c>
      <c r="AT129" s="22" t="s">
        <v>142</v>
      </c>
      <c r="AU129" s="22" t="s">
        <v>81</v>
      </c>
      <c r="AY129" s="22" t="s">
        <v>140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22" t="s">
        <v>79</v>
      </c>
      <c r="BK129" s="230">
        <f>ROUND(I129*H129,2)</f>
        <v>0</v>
      </c>
      <c r="BL129" s="22" t="s">
        <v>221</v>
      </c>
      <c r="BM129" s="22" t="s">
        <v>817</v>
      </c>
    </row>
    <row r="130" spans="2:65" s="1" customFormat="1" ht="25.5" customHeight="1">
      <c r="B130" s="44"/>
      <c r="C130" s="219" t="s">
        <v>288</v>
      </c>
      <c r="D130" s="219" t="s">
        <v>142</v>
      </c>
      <c r="E130" s="220" t="s">
        <v>818</v>
      </c>
      <c r="F130" s="221" t="s">
        <v>819</v>
      </c>
      <c r="G130" s="222" t="s">
        <v>187</v>
      </c>
      <c r="H130" s="223">
        <v>2.52</v>
      </c>
      <c r="I130" s="224"/>
      <c r="J130" s="225">
        <f>ROUND(I130*H130,2)</f>
        <v>0</v>
      </c>
      <c r="K130" s="221" t="s">
        <v>146</v>
      </c>
      <c r="L130" s="70"/>
      <c r="M130" s="226" t="s">
        <v>21</v>
      </c>
      <c r="N130" s="227" t="s">
        <v>42</v>
      </c>
      <c r="O130" s="45"/>
      <c r="P130" s="228">
        <f>O130*H130</f>
        <v>0</v>
      </c>
      <c r="Q130" s="228">
        <v>0.003</v>
      </c>
      <c r="R130" s="228">
        <f>Q130*H130</f>
        <v>0.00756</v>
      </c>
      <c r="S130" s="228">
        <v>0</v>
      </c>
      <c r="T130" s="229">
        <f>S130*H130</f>
        <v>0</v>
      </c>
      <c r="AR130" s="22" t="s">
        <v>221</v>
      </c>
      <c r="AT130" s="22" t="s">
        <v>142</v>
      </c>
      <c r="AU130" s="22" t="s">
        <v>81</v>
      </c>
      <c r="AY130" s="22" t="s">
        <v>140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22" t="s">
        <v>79</v>
      </c>
      <c r="BK130" s="230">
        <f>ROUND(I130*H130,2)</f>
        <v>0</v>
      </c>
      <c r="BL130" s="22" t="s">
        <v>221</v>
      </c>
      <c r="BM130" s="22" t="s">
        <v>820</v>
      </c>
    </row>
    <row r="131" spans="2:51" s="11" customFormat="1" ht="13.5">
      <c r="B131" s="231"/>
      <c r="C131" s="232"/>
      <c r="D131" s="233" t="s">
        <v>149</v>
      </c>
      <c r="E131" s="234" t="s">
        <v>21</v>
      </c>
      <c r="F131" s="235" t="s">
        <v>821</v>
      </c>
      <c r="G131" s="232"/>
      <c r="H131" s="236">
        <v>2.52</v>
      </c>
      <c r="I131" s="237"/>
      <c r="J131" s="232"/>
      <c r="K131" s="232"/>
      <c r="L131" s="238"/>
      <c r="M131" s="239"/>
      <c r="N131" s="240"/>
      <c r="O131" s="240"/>
      <c r="P131" s="240"/>
      <c r="Q131" s="240"/>
      <c r="R131" s="240"/>
      <c r="S131" s="240"/>
      <c r="T131" s="241"/>
      <c r="AT131" s="242" t="s">
        <v>149</v>
      </c>
      <c r="AU131" s="242" t="s">
        <v>81</v>
      </c>
      <c r="AV131" s="11" t="s">
        <v>81</v>
      </c>
      <c r="AW131" s="11" t="s">
        <v>35</v>
      </c>
      <c r="AX131" s="11" t="s">
        <v>79</v>
      </c>
      <c r="AY131" s="242" t="s">
        <v>140</v>
      </c>
    </row>
    <row r="132" spans="2:65" s="1" customFormat="1" ht="16.5" customHeight="1">
      <c r="B132" s="44"/>
      <c r="C132" s="243" t="s">
        <v>292</v>
      </c>
      <c r="D132" s="243" t="s">
        <v>197</v>
      </c>
      <c r="E132" s="244" t="s">
        <v>822</v>
      </c>
      <c r="F132" s="245" t="s">
        <v>823</v>
      </c>
      <c r="G132" s="246" t="s">
        <v>187</v>
      </c>
      <c r="H132" s="247">
        <v>2.772</v>
      </c>
      <c r="I132" s="248"/>
      <c r="J132" s="249">
        <f>ROUND(I132*H132,2)</f>
        <v>0</v>
      </c>
      <c r="K132" s="245" t="s">
        <v>146</v>
      </c>
      <c r="L132" s="250"/>
      <c r="M132" s="251" t="s">
        <v>21</v>
      </c>
      <c r="N132" s="252" t="s">
        <v>42</v>
      </c>
      <c r="O132" s="45"/>
      <c r="P132" s="228">
        <f>O132*H132</f>
        <v>0</v>
      </c>
      <c r="Q132" s="228">
        <v>0.0118</v>
      </c>
      <c r="R132" s="228">
        <f>Q132*H132</f>
        <v>0.0327096</v>
      </c>
      <c r="S132" s="228">
        <v>0</v>
      </c>
      <c r="T132" s="229">
        <f>S132*H132</f>
        <v>0</v>
      </c>
      <c r="AR132" s="22" t="s">
        <v>297</v>
      </c>
      <c r="AT132" s="22" t="s">
        <v>197</v>
      </c>
      <c r="AU132" s="22" t="s">
        <v>81</v>
      </c>
      <c r="AY132" s="22" t="s">
        <v>140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22" t="s">
        <v>79</v>
      </c>
      <c r="BK132" s="230">
        <f>ROUND(I132*H132,2)</f>
        <v>0</v>
      </c>
      <c r="BL132" s="22" t="s">
        <v>221</v>
      </c>
      <c r="BM132" s="22" t="s">
        <v>824</v>
      </c>
    </row>
    <row r="133" spans="2:51" s="11" customFormat="1" ht="13.5">
      <c r="B133" s="231"/>
      <c r="C133" s="232"/>
      <c r="D133" s="233" t="s">
        <v>149</v>
      </c>
      <c r="E133" s="232"/>
      <c r="F133" s="235" t="s">
        <v>825</v>
      </c>
      <c r="G133" s="232"/>
      <c r="H133" s="236">
        <v>2.772</v>
      </c>
      <c r="I133" s="237"/>
      <c r="J133" s="232"/>
      <c r="K133" s="232"/>
      <c r="L133" s="238"/>
      <c r="M133" s="239"/>
      <c r="N133" s="240"/>
      <c r="O133" s="240"/>
      <c r="P133" s="240"/>
      <c r="Q133" s="240"/>
      <c r="R133" s="240"/>
      <c r="S133" s="240"/>
      <c r="T133" s="241"/>
      <c r="AT133" s="242" t="s">
        <v>149</v>
      </c>
      <c r="AU133" s="242" t="s">
        <v>81</v>
      </c>
      <c r="AV133" s="11" t="s">
        <v>81</v>
      </c>
      <c r="AW133" s="11" t="s">
        <v>6</v>
      </c>
      <c r="AX133" s="11" t="s">
        <v>79</v>
      </c>
      <c r="AY133" s="242" t="s">
        <v>140</v>
      </c>
    </row>
    <row r="134" spans="2:65" s="1" customFormat="1" ht="16.5" customHeight="1">
      <c r="B134" s="44"/>
      <c r="C134" s="219" t="s">
        <v>297</v>
      </c>
      <c r="D134" s="219" t="s">
        <v>142</v>
      </c>
      <c r="E134" s="220" t="s">
        <v>826</v>
      </c>
      <c r="F134" s="221" t="s">
        <v>827</v>
      </c>
      <c r="G134" s="222" t="s">
        <v>176</v>
      </c>
      <c r="H134" s="223">
        <v>1.4</v>
      </c>
      <c r="I134" s="224"/>
      <c r="J134" s="225">
        <f>ROUND(I134*H134,2)</f>
        <v>0</v>
      </c>
      <c r="K134" s="221" t="s">
        <v>146</v>
      </c>
      <c r="L134" s="70"/>
      <c r="M134" s="226" t="s">
        <v>21</v>
      </c>
      <c r="N134" s="227" t="s">
        <v>42</v>
      </c>
      <c r="O134" s="45"/>
      <c r="P134" s="228">
        <f>O134*H134</f>
        <v>0</v>
      </c>
      <c r="Q134" s="228">
        <v>0.00026</v>
      </c>
      <c r="R134" s="228">
        <f>Q134*H134</f>
        <v>0.00036399999999999996</v>
      </c>
      <c r="S134" s="228">
        <v>0</v>
      </c>
      <c r="T134" s="229">
        <f>S134*H134</f>
        <v>0</v>
      </c>
      <c r="AR134" s="22" t="s">
        <v>221</v>
      </c>
      <c r="AT134" s="22" t="s">
        <v>142</v>
      </c>
      <c r="AU134" s="22" t="s">
        <v>81</v>
      </c>
      <c r="AY134" s="22" t="s">
        <v>140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22" t="s">
        <v>79</v>
      </c>
      <c r="BK134" s="230">
        <f>ROUND(I134*H134,2)</f>
        <v>0</v>
      </c>
      <c r="BL134" s="22" t="s">
        <v>221</v>
      </c>
      <c r="BM134" s="22" t="s">
        <v>828</v>
      </c>
    </row>
    <row r="135" spans="2:65" s="1" customFormat="1" ht="16.5" customHeight="1">
      <c r="B135" s="44"/>
      <c r="C135" s="219" t="s">
        <v>302</v>
      </c>
      <c r="D135" s="219" t="s">
        <v>142</v>
      </c>
      <c r="E135" s="220" t="s">
        <v>829</v>
      </c>
      <c r="F135" s="221" t="s">
        <v>830</v>
      </c>
      <c r="G135" s="222" t="s">
        <v>458</v>
      </c>
      <c r="H135" s="264"/>
      <c r="I135" s="224"/>
      <c r="J135" s="225">
        <f>ROUND(I135*H135,2)</f>
        <v>0</v>
      </c>
      <c r="K135" s="221" t="s">
        <v>146</v>
      </c>
      <c r="L135" s="70"/>
      <c r="M135" s="226" t="s">
        <v>21</v>
      </c>
      <c r="N135" s="227" t="s">
        <v>42</v>
      </c>
      <c r="O135" s="45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AR135" s="22" t="s">
        <v>221</v>
      </c>
      <c r="AT135" s="22" t="s">
        <v>142</v>
      </c>
      <c r="AU135" s="22" t="s">
        <v>81</v>
      </c>
      <c r="AY135" s="22" t="s">
        <v>140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22" t="s">
        <v>79</v>
      </c>
      <c r="BK135" s="230">
        <f>ROUND(I135*H135,2)</f>
        <v>0</v>
      </c>
      <c r="BL135" s="22" t="s">
        <v>221</v>
      </c>
      <c r="BM135" s="22" t="s">
        <v>831</v>
      </c>
    </row>
    <row r="136" spans="2:63" s="10" customFormat="1" ht="29.85" customHeight="1">
      <c r="B136" s="203"/>
      <c r="C136" s="204"/>
      <c r="D136" s="205" t="s">
        <v>70</v>
      </c>
      <c r="E136" s="217" t="s">
        <v>832</v>
      </c>
      <c r="F136" s="217" t="s">
        <v>833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SUM(P137:P140)</f>
        <v>0</v>
      </c>
      <c r="Q136" s="211"/>
      <c r="R136" s="212">
        <f>SUM(R137:R140)</f>
        <v>0.000456</v>
      </c>
      <c r="S136" s="211"/>
      <c r="T136" s="213">
        <f>SUM(T137:T140)</f>
        <v>0</v>
      </c>
      <c r="AR136" s="214" t="s">
        <v>81</v>
      </c>
      <c r="AT136" s="215" t="s">
        <v>70</v>
      </c>
      <c r="AU136" s="215" t="s">
        <v>79</v>
      </c>
      <c r="AY136" s="214" t="s">
        <v>140</v>
      </c>
      <c r="BK136" s="216">
        <f>SUM(BK137:BK140)</f>
        <v>0</v>
      </c>
    </row>
    <row r="137" spans="2:65" s="1" customFormat="1" ht="16.5" customHeight="1">
      <c r="B137" s="44"/>
      <c r="C137" s="219" t="s">
        <v>306</v>
      </c>
      <c r="D137" s="219" t="s">
        <v>142</v>
      </c>
      <c r="E137" s="220" t="s">
        <v>834</v>
      </c>
      <c r="F137" s="221" t="s">
        <v>835</v>
      </c>
      <c r="G137" s="222" t="s">
        <v>187</v>
      </c>
      <c r="H137" s="223">
        <v>1.2</v>
      </c>
      <c r="I137" s="224"/>
      <c r="J137" s="225">
        <f>ROUND(I137*H137,2)</f>
        <v>0</v>
      </c>
      <c r="K137" s="221" t="s">
        <v>146</v>
      </c>
      <c r="L137" s="70"/>
      <c r="M137" s="226" t="s">
        <v>21</v>
      </c>
      <c r="N137" s="227" t="s">
        <v>42</v>
      </c>
      <c r="O137" s="45"/>
      <c r="P137" s="228">
        <f>O137*H137</f>
        <v>0</v>
      </c>
      <c r="Q137" s="228">
        <v>0.00014</v>
      </c>
      <c r="R137" s="228">
        <f>Q137*H137</f>
        <v>0.000168</v>
      </c>
      <c r="S137" s="228">
        <v>0</v>
      </c>
      <c r="T137" s="229">
        <f>S137*H137</f>
        <v>0</v>
      </c>
      <c r="AR137" s="22" t="s">
        <v>221</v>
      </c>
      <c r="AT137" s="22" t="s">
        <v>142</v>
      </c>
      <c r="AU137" s="22" t="s">
        <v>81</v>
      </c>
      <c r="AY137" s="22" t="s">
        <v>140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22" t="s">
        <v>79</v>
      </c>
      <c r="BK137" s="230">
        <f>ROUND(I137*H137,2)</f>
        <v>0</v>
      </c>
      <c r="BL137" s="22" t="s">
        <v>221</v>
      </c>
      <c r="BM137" s="22" t="s">
        <v>836</v>
      </c>
    </row>
    <row r="138" spans="2:51" s="11" customFormat="1" ht="13.5">
      <c r="B138" s="231"/>
      <c r="C138" s="232"/>
      <c r="D138" s="233" t="s">
        <v>149</v>
      </c>
      <c r="E138" s="234" t="s">
        <v>21</v>
      </c>
      <c r="F138" s="235" t="s">
        <v>837</v>
      </c>
      <c r="G138" s="232"/>
      <c r="H138" s="236">
        <v>1.2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149</v>
      </c>
      <c r="AU138" s="242" t="s">
        <v>81</v>
      </c>
      <c r="AV138" s="11" t="s">
        <v>81</v>
      </c>
      <c r="AW138" s="11" t="s">
        <v>35</v>
      </c>
      <c r="AX138" s="11" t="s">
        <v>79</v>
      </c>
      <c r="AY138" s="242" t="s">
        <v>140</v>
      </c>
    </row>
    <row r="139" spans="2:65" s="1" customFormat="1" ht="16.5" customHeight="1">
      <c r="B139" s="44"/>
      <c r="C139" s="219" t="s">
        <v>311</v>
      </c>
      <c r="D139" s="219" t="s">
        <v>142</v>
      </c>
      <c r="E139" s="220" t="s">
        <v>838</v>
      </c>
      <c r="F139" s="221" t="s">
        <v>839</v>
      </c>
      <c r="G139" s="222" t="s">
        <v>187</v>
      </c>
      <c r="H139" s="223">
        <v>1.2</v>
      </c>
      <c r="I139" s="224"/>
      <c r="J139" s="225">
        <f>ROUND(I139*H139,2)</f>
        <v>0</v>
      </c>
      <c r="K139" s="221" t="s">
        <v>146</v>
      </c>
      <c r="L139" s="70"/>
      <c r="M139" s="226" t="s">
        <v>21</v>
      </c>
      <c r="N139" s="227" t="s">
        <v>42</v>
      </c>
      <c r="O139" s="45"/>
      <c r="P139" s="228">
        <f>O139*H139</f>
        <v>0</v>
      </c>
      <c r="Q139" s="228">
        <v>0.00012</v>
      </c>
      <c r="R139" s="228">
        <f>Q139*H139</f>
        <v>0.000144</v>
      </c>
      <c r="S139" s="228">
        <v>0</v>
      </c>
      <c r="T139" s="229">
        <f>S139*H139</f>
        <v>0</v>
      </c>
      <c r="AR139" s="22" t="s">
        <v>221</v>
      </c>
      <c r="AT139" s="22" t="s">
        <v>142</v>
      </c>
      <c r="AU139" s="22" t="s">
        <v>81</v>
      </c>
      <c r="AY139" s="22" t="s">
        <v>140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22" t="s">
        <v>79</v>
      </c>
      <c r="BK139" s="230">
        <f>ROUND(I139*H139,2)</f>
        <v>0</v>
      </c>
      <c r="BL139" s="22" t="s">
        <v>221</v>
      </c>
      <c r="BM139" s="22" t="s">
        <v>840</v>
      </c>
    </row>
    <row r="140" spans="2:65" s="1" customFormat="1" ht="16.5" customHeight="1">
      <c r="B140" s="44"/>
      <c r="C140" s="219" t="s">
        <v>316</v>
      </c>
      <c r="D140" s="219" t="s">
        <v>142</v>
      </c>
      <c r="E140" s="220" t="s">
        <v>841</v>
      </c>
      <c r="F140" s="221" t="s">
        <v>842</v>
      </c>
      <c r="G140" s="222" t="s">
        <v>187</v>
      </c>
      <c r="H140" s="223">
        <v>1.2</v>
      </c>
      <c r="I140" s="224"/>
      <c r="J140" s="225">
        <f>ROUND(I140*H140,2)</f>
        <v>0</v>
      </c>
      <c r="K140" s="221" t="s">
        <v>146</v>
      </c>
      <c r="L140" s="70"/>
      <c r="M140" s="226" t="s">
        <v>21</v>
      </c>
      <c r="N140" s="227" t="s">
        <v>42</v>
      </c>
      <c r="O140" s="45"/>
      <c r="P140" s="228">
        <f>O140*H140</f>
        <v>0</v>
      </c>
      <c r="Q140" s="228">
        <v>0.00012</v>
      </c>
      <c r="R140" s="228">
        <f>Q140*H140</f>
        <v>0.000144</v>
      </c>
      <c r="S140" s="228">
        <v>0</v>
      </c>
      <c r="T140" s="229">
        <f>S140*H140</f>
        <v>0</v>
      </c>
      <c r="AR140" s="22" t="s">
        <v>221</v>
      </c>
      <c r="AT140" s="22" t="s">
        <v>142</v>
      </c>
      <c r="AU140" s="22" t="s">
        <v>81</v>
      </c>
      <c r="AY140" s="22" t="s">
        <v>140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22" t="s">
        <v>79</v>
      </c>
      <c r="BK140" s="230">
        <f>ROUND(I140*H140,2)</f>
        <v>0</v>
      </c>
      <c r="BL140" s="22" t="s">
        <v>221</v>
      </c>
      <c r="BM140" s="22" t="s">
        <v>843</v>
      </c>
    </row>
    <row r="141" spans="2:63" s="10" customFormat="1" ht="29.85" customHeight="1">
      <c r="B141" s="203"/>
      <c r="C141" s="204"/>
      <c r="D141" s="205" t="s">
        <v>70</v>
      </c>
      <c r="E141" s="217" t="s">
        <v>844</v>
      </c>
      <c r="F141" s="217" t="s">
        <v>845</v>
      </c>
      <c r="G141" s="204"/>
      <c r="H141" s="204"/>
      <c r="I141" s="207"/>
      <c r="J141" s="218">
        <f>BK141</f>
        <v>0</v>
      </c>
      <c r="K141" s="204"/>
      <c r="L141" s="209"/>
      <c r="M141" s="210"/>
      <c r="N141" s="211"/>
      <c r="O141" s="211"/>
      <c r="P141" s="212">
        <f>SUM(P142:P148)</f>
        <v>0</v>
      </c>
      <c r="Q141" s="211"/>
      <c r="R141" s="212">
        <f>SUM(R142:R148)</f>
        <v>2.9621945</v>
      </c>
      <c r="S141" s="211"/>
      <c r="T141" s="213">
        <f>SUM(T142:T148)</f>
        <v>0.6162955</v>
      </c>
      <c r="AR141" s="214" t="s">
        <v>81</v>
      </c>
      <c r="AT141" s="215" t="s">
        <v>70</v>
      </c>
      <c r="AU141" s="215" t="s">
        <v>79</v>
      </c>
      <c r="AY141" s="214" t="s">
        <v>140</v>
      </c>
      <c r="BK141" s="216">
        <f>SUM(BK142:BK148)</f>
        <v>0</v>
      </c>
    </row>
    <row r="142" spans="2:65" s="1" customFormat="1" ht="16.5" customHeight="1">
      <c r="B142" s="44"/>
      <c r="C142" s="219" t="s">
        <v>320</v>
      </c>
      <c r="D142" s="219" t="s">
        <v>142</v>
      </c>
      <c r="E142" s="220" t="s">
        <v>846</v>
      </c>
      <c r="F142" s="221" t="s">
        <v>847</v>
      </c>
      <c r="G142" s="222" t="s">
        <v>187</v>
      </c>
      <c r="H142" s="223">
        <v>1988.05</v>
      </c>
      <c r="I142" s="224"/>
      <c r="J142" s="225">
        <f>ROUND(I142*H142,2)</f>
        <v>0</v>
      </c>
      <c r="K142" s="221" t="s">
        <v>146</v>
      </c>
      <c r="L142" s="70"/>
      <c r="M142" s="226" t="s">
        <v>21</v>
      </c>
      <c r="N142" s="227" t="s">
        <v>42</v>
      </c>
      <c r="O142" s="45"/>
      <c r="P142" s="228">
        <f>O142*H142</f>
        <v>0</v>
      </c>
      <c r="Q142" s="228">
        <v>0.001</v>
      </c>
      <c r="R142" s="228">
        <f>Q142*H142</f>
        <v>1.98805</v>
      </c>
      <c r="S142" s="228">
        <v>0.00031</v>
      </c>
      <c r="T142" s="229">
        <f>S142*H142</f>
        <v>0.6162955</v>
      </c>
      <c r="AR142" s="22" t="s">
        <v>221</v>
      </c>
      <c r="AT142" s="22" t="s">
        <v>142</v>
      </c>
      <c r="AU142" s="22" t="s">
        <v>81</v>
      </c>
      <c r="AY142" s="22" t="s">
        <v>140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22" t="s">
        <v>79</v>
      </c>
      <c r="BK142" s="230">
        <f>ROUND(I142*H142,2)</f>
        <v>0</v>
      </c>
      <c r="BL142" s="22" t="s">
        <v>221</v>
      </c>
      <c r="BM142" s="22" t="s">
        <v>848</v>
      </c>
    </row>
    <row r="143" spans="2:51" s="11" customFormat="1" ht="13.5">
      <c r="B143" s="231"/>
      <c r="C143" s="232"/>
      <c r="D143" s="233" t="s">
        <v>149</v>
      </c>
      <c r="E143" s="234" t="s">
        <v>21</v>
      </c>
      <c r="F143" s="235" t="s">
        <v>849</v>
      </c>
      <c r="G143" s="232"/>
      <c r="H143" s="236">
        <v>1458.57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149</v>
      </c>
      <c r="AU143" s="242" t="s">
        <v>81</v>
      </c>
      <c r="AV143" s="11" t="s">
        <v>81</v>
      </c>
      <c r="AW143" s="11" t="s">
        <v>35</v>
      </c>
      <c r="AX143" s="11" t="s">
        <v>71</v>
      </c>
      <c r="AY143" s="242" t="s">
        <v>140</v>
      </c>
    </row>
    <row r="144" spans="2:51" s="11" customFormat="1" ht="13.5">
      <c r="B144" s="231"/>
      <c r="C144" s="232"/>
      <c r="D144" s="233" t="s">
        <v>149</v>
      </c>
      <c r="E144" s="234" t="s">
        <v>21</v>
      </c>
      <c r="F144" s="235" t="s">
        <v>850</v>
      </c>
      <c r="G144" s="232"/>
      <c r="H144" s="236">
        <v>197.12</v>
      </c>
      <c r="I144" s="237"/>
      <c r="J144" s="232"/>
      <c r="K144" s="232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149</v>
      </c>
      <c r="AU144" s="242" t="s">
        <v>81</v>
      </c>
      <c r="AV144" s="11" t="s">
        <v>81</v>
      </c>
      <c r="AW144" s="11" t="s">
        <v>35</v>
      </c>
      <c r="AX144" s="11" t="s">
        <v>71</v>
      </c>
      <c r="AY144" s="242" t="s">
        <v>140</v>
      </c>
    </row>
    <row r="145" spans="2:51" s="11" customFormat="1" ht="13.5">
      <c r="B145" s="231"/>
      <c r="C145" s="232"/>
      <c r="D145" s="233" t="s">
        <v>149</v>
      </c>
      <c r="E145" s="234" t="s">
        <v>21</v>
      </c>
      <c r="F145" s="235" t="s">
        <v>851</v>
      </c>
      <c r="G145" s="232"/>
      <c r="H145" s="236">
        <v>332.36</v>
      </c>
      <c r="I145" s="237"/>
      <c r="J145" s="232"/>
      <c r="K145" s="232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149</v>
      </c>
      <c r="AU145" s="242" t="s">
        <v>81</v>
      </c>
      <c r="AV145" s="11" t="s">
        <v>81</v>
      </c>
      <c r="AW145" s="11" t="s">
        <v>35</v>
      </c>
      <c r="AX145" s="11" t="s">
        <v>71</v>
      </c>
      <c r="AY145" s="242" t="s">
        <v>140</v>
      </c>
    </row>
    <row r="146" spans="2:51" s="12" customFormat="1" ht="13.5">
      <c r="B146" s="253"/>
      <c r="C146" s="254"/>
      <c r="D146" s="233" t="s">
        <v>149</v>
      </c>
      <c r="E146" s="255" t="s">
        <v>21</v>
      </c>
      <c r="F146" s="256" t="s">
        <v>227</v>
      </c>
      <c r="G146" s="254"/>
      <c r="H146" s="257">
        <v>1988.05</v>
      </c>
      <c r="I146" s="258"/>
      <c r="J146" s="254"/>
      <c r="K146" s="254"/>
      <c r="L146" s="259"/>
      <c r="M146" s="260"/>
      <c r="N146" s="261"/>
      <c r="O146" s="261"/>
      <c r="P146" s="261"/>
      <c r="Q146" s="261"/>
      <c r="R146" s="261"/>
      <c r="S146" s="261"/>
      <c r="T146" s="262"/>
      <c r="AT146" s="263" t="s">
        <v>149</v>
      </c>
      <c r="AU146" s="263" t="s">
        <v>81</v>
      </c>
      <c r="AV146" s="12" t="s">
        <v>147</v>
      </c>
      <c r="AW146" s="12" t="s">
        <v>35</v>
      </c>
      <c r="AX146" s="12" t="s">
        <v>79</v>
      </c>
      <c r="AY146" s="263" t="s">
        <v>140</v>
      </c>
    </row>
    <row r="147" spans="2:65" s="1" customFormat="1" ht="25.5" customHeight="1">
      <c r="B147" s="44"/>
      <c r="C147" s="219" t="s">
        <v>325</v>
      </c>
      <c r="D147" s="219" t="s">
        <v>142</v>
      </c>
      <c r="E147" s="220" t="s">
        <v>852</v>
      </c>
      <c r="F147" s="221" t="s">
        <v>853</v>
      </c>
      <c r="G147" s="222" t="s">
        <v>187</v>
      </c>
      <c r="H147" s="223">
        <v>1988.05</v>
      </c>
      <c r="I147" s="224"/>
      <c r="J147" s="225">
        <f>ROUND(I147*H147,2)</f>
        <v>0</v>
      </c>
      <c r="K147" s="221" t="s">
        <v>146</v>
      </c>
      <c r="L147" s="70"/>
      <c r="M147" s="226" t="s">
        <v>21</v>
      </c>
      <c r="N147" s="227" t="s">
        <v>42</v>
      </c>
      <c r="O147" s="45"/>
      <c r="P147" s="228">
        <f>O147*H147</f>
        <v>0</v>
      </c>
      <c r="Q147" s="228">
        <v>0.0002</v>
      </c>
      <c r="R147" s="228">
        <f>Q147*H147</f>
        <v>0.39761</v>
      </c>
      <c r="S147" s="228">
        <v>0</v>
      </c>
      <c r="T147" s="229">
        <f>S147*H147</f>
        <v>0</v>
      </c>
      <c r="AR147" s="22" t="s">
        <v>221</v>
      </c>
      <c r="AT147" s="22" t="s">
        <v>142</v>
      </c>
      <c r="AU147" s="22" t="s">
        <v>81</v>
      </c>
      <c r="AY147" s="22" t="s">
        <v>140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22" t="s">
        <v>79</v>
      </c>
      <c r="BK147" s="230">
        <f>ROUND(I147*H147,2)</f>
        <v>0</v>
      </c>
      <c r="BL147" s="22" t="s">
        <v>221</v>
      </c>
      <c r="BM147" s="22" t="s">
        <v>854</v>
      </c>
    </row>
    <row r="148" spans="2:65" s="1" customFormat="1" ht="25.5" customHeight="1">
      <c r="B148" s="44"/>
      <c r="C148" s="219" t="s">
        <v>329</v>
      </c>
      <c r="D148" s="219" t="s">
        <v>142</v>
      </c>
      <c r="E148" s="220" t="s">
        <v>855</v>
      </c>
      <c r="F148" s="221" t="s">
        <v>856</v>
      </c>
      <c r="G148" s="222" t="s">
        <v>187</v>
      </c>
      <c r="H148" s="223">
        <v>1988.05</v>
      </c>
      <c r="I148" s="224"/>
      <c r="J148" s="225">
        <f>ROUND(I148*H148,2)</f>
        <v>0</v>
      </c>
      <c r="K148" s="221" t="s">
        <v>146</v>
      </c>
      <c r="L148" s="70"/>
      <c r="M148" s="226" t="s">
        <v>21</v>
      </c>
      <c r="N148" s="265" t="s">
        <v>42</v>
      </c>
      <c r="O148" s="266"/>
      <c r="P148" s="267">
        <f>O148*H148</f>
        <v>0</v>
      </c>
      <c r="Q148" s="267">
        <v>0.00029</v>
      </c>
      <c r="R148" s="267">
        <f>Q148*H148</f>
        <v>0.5765345</v>
      </c>
      <c r="S148" s="267">
        <v>0</v>
      </c>
      <c r="T148" s="268">
        <f>S148*H148</f>
        <v>0</v>
      </c>
      <c r="AR148" s="22" t="s">
        <v>221</v>
      </c>
      <c r="AT148" s="22" t="s">
        <v>142</v>
      </c>
      <c r="AU148" s="22" t="s">
        <v>81</v>
      </c>
      <c r="AY148" s="22" t="s">
        <v>140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22" t="s">
        <v>79</v>
      </c>
      <c r="BK148" s="230">
        <f>ROUND(I148*H148,2)</f>
        <v>0</v>
      </c>
      <c r="BL148" s="22" t="s">
        <v>221</v>
      </c>
      <c r="BM148" s="22" t="s">
        <v>857</v>
      </c>
    </row>
    <row r="149" spans="2:12" s="1" customFormat="1" ht="6.95" customHeight="1">
      <c r="B149" s="65"/>
      <c r="C149" s="66"/>
      <c r="D149" s="66"/>
      <c r="E149" s="66"/>
      <c r="F149" s="66"/>
      <c r="G149" s="66"/>
      <c r="H149" s="66"/>
      <c r="I149" s="164"/>
      <c r="J149" s="66"/>
      <c r="K149" s="66"/>
      <c r="L149" s="70"/>
    </row>
  </sheetData>
  <sheetProtection password="CC35" sheet="1" objects="1" scenarios="1" formatColumns="0" formatRows="0" autoFilter="0"/>
  <autoFilter ref="C84:K148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9" customWidth="1"/>
    <col min="2" max="2" width="1.66796875" style="269" customWidth="1"/>
    <col min="3" max="4" width="5" style="269" customWidth="1"/>
    <col min="5" max="5" width="11.66015625" style="269" customWidth="1"/>
    <col min="6" max="6" width="9.16015625" style="269" customWidth="1"/>
    <col min="7" max="7" width="5" style="269" customWidth="1"/>
    <col min="8" max="8" width="77.83203125" style="269" customWidth="1"/>
    <col min="9" max="10" width="20" style="269" customWidth="1"/>
    <col min="11" max="11" width="1.66796875" style="269" customWidth="1"/>
  </cols>
  <sheetData>
    <row r="1" ht="37.5" customHeight="1"/>
    <row r="2" spans="2:11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pans="2:11" s="13" customFormat="1" ht="45" customHeight="1">
      <c r="B3" s="273"/>
      <c r="C3" s="274" t="s">
        <v>858</v>
      </c>
      <c r="D3" s="274"/>
      <c r="E3" s="274"/>
      <c r="F3" s="274"/>
      <c r="G3" s="274"/>
      <c r="H3" s="274"/>
      <c r="I3" s="274"/>
      <c r="J3" s="274"/>
      <c r="K3" s="275"/>
    </row>
    <row r="4" spans="2:11" ht="25.5" customHeight="1">
      <c r="B4" s="276"/>
      <c r="C4" s="277" t="s">
        <v>859</v>
      </c>
      <c r="D4" s="277"/>
      <c r="E4" s="277"/>
      <c r="F4" s="277"/>
      <c r="G4" s="277"/>
      <c r="H4" s="277"/>
      <c r="I4" s="277"/>
      <c r="J4" s="277"/>
      <c r="K4" s="278"/>
    </row>
    <row r="5" spans="2:11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spans="2:11" ht="15" customHeight="1">
      <c r="B6" s="276"/>
      <c r="C6" s="280" t="s">
        <v>860</v>
      </c>
      <c r="D6" s="280"/>
      <c r="E6" s="280"/>
      <c r="F6" s="280"/>
      <c r="G6" s="280"/>
      <c r="H6" s="280"/>
      <c r="I6" s="280"/>
      <c r="J6" s="280"/>
      <c r="K6" s="278"/>
    </row>
    <row r="7" spans="2:11" ht="15" customHeight="1">
      <c r="B7" s="281"/>
      <c r="C7" s="280" t="s">
        <v>861</v>
      </c>
      <c r="D7" s="280"/>
      <c r="E7" s="280"/>
      <c r="F7" s="280"/>
      <c r="G7" s="280"/>
      <c r="H7" s="280"/>
      <c r="I7" s="280"/>
      <c r="J7" s="280"/>
      <c r="K7" s="278"/>
    </row>
    <row r="8" spans="2:11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spans="2:11" ht="15" customHeight="1">
      <c r="B9" s="281"/>
      <c r="C9" s="280" t="s">
        <v>862</v>
      </c>
      <c r="D9" s="280"/>
      <c r="E9" s="280"/>
      <c r="F9" s="280"/>
      <c r="G9" s="280"/>
      <c r="H9" s="280"/>
      <c r="I9" s="280"/>
      <c r="J9" s="280"/>
      <c r="K9" s="278"/>
    </row>
    <row r="10" spans="2:11" ht="15" customHeight="1">
      <c r="B10" s="281"/>
      <c r="C10" s="280"/>
      <c r="D10" s="280" t="s">
        <v>863</v>
      </c>
      <c r="E10" s="280"/>
      <c r="F10" s="280"/>
      <c r="G10" s="280"/>
      <c r="H10" s="280"/>
      <c r="I10" s="280"/>
      <c r="J10" s="280"/>
      <c r="K10" s="278"/>
    </row>
    <row r="11" spans="2:11" ht="15" customHeight="1">
      <c r="B11" s="281"/>
      <c r="C11" s="282"/>
      <c r="D11" s="280" t="s">
        <v>864</v>
      </c>
      <c r="E11" s="280"/>
      <c r="F11" s="280"/>
      <c r="G11" s="280"/>
      <c r="H11" s="280"/>
      <c r="I11" s="280"/>
      <c r="J11" s="280"/>
      <c r="K11" s="278"/>
    </row>
    <row r="12" spans="2:11" ht="12.75" customHeight="1">
      <c r="B12" s="281"/>
      <c r="C12" s="282"/>
      <c r="D12" s="282"/>
      <c r="E12" s="282"/>
      <c r="F12" s="282"/>
      <c r="G12" s="282"/>
      <c r="H12" s="282"/>
      <c r="I12" s="282"/>
      <c r="J12" s="282"/>
      <c r="K12" s="278"/>
    </row>
    <row r="13" spans="2:11" ht="15" customHeight="1">
      <c r="B13" s="281"/>
      <c r="C13" s="282"/>
      <c r="D13" s="280" t="s">
        <v>865</v>
      </c>
      <c r="E13" s="280"/>
      <c r="F13" s="280"/>
      <c r="G13" s="280"/>
      <c r="H13" s="280"/>
      <c r="I13" s="280"/>
      <c r="J13" s="280"/>
      <c r="K13" s="278"/>
    </row>
    <row r="14" spans="2:11" ht="15" customHeight="1">
      <c r="B14" s="281"/>
      <c r="C14" s="282"/>
      <c r="D14" s="280" t="s">
        <v>866</v>
      </c>
      <c r="E14" s="280"/>
      <c r="F14" s="280"/>
      <c r="G14" s="280"/>
      <c r="H14" s="280"/>
      <c r="I14" s="280"/>
      <c r="J14" s="280"/>
      <c r="K14" s="278"/>
    </row>
    <row r="15" spans="2:11" ht="15" customHeight="1">
      <c r="B15" s="281"/>
      <c r="C15" s="282"/>
      <c r="D15" s="280" t="s">
        <v>867</v>
      </c>
      <c r="E15" s="280"/>
      <c r="F15" s="280"/>
      <c r="G15" s="280"/>
      <c r="H15" s="280"/>
      <c r="I15" s="280"/>
      <c r="J15" s="280"/>
      <c r="K15" s="278"/>
    </row>
    <row r="16" spans="2:11" ht="15" customHeight="1">
      <c r="B16" s="281"/>
      <c r="C16" s="282"/>
      <c r="D16" s="282"/>
      <c r="E16" s="283" t="s">
        <v>78</v>
      </c>
      <c r="F16" s="280" t="s">
        <v>868</v>
      </c>
      <c r="G16" s="280"/>
      <c r="H16" s="280"/>
      <c r="I16" s="280"/>
      <c r="J16" s="280"/>
      <c r="K16" s="278"/>
    </row>
    <row r="17" spans="2:11" ht="15" customHeight="1">
      <c r="B17" s="281"/>
      <c r="C17" s="282"/>
      <c r="D17" s="282"/>
      <c r="E17" s="283" t="s">
        <v>869</v>
      </c>
      <c r="F17" s="280" t="s">
        <v>870</v>
      </c>
      <c r="G17" s="280"/>
      <c r="H17" s="280"/>
      <c r="I17" s="280"/>
      <c r="J17" s="280"/>
      <c r="K17" s="278"/>
    </row>
    <row r="18" spans="2:11" ht="15" customHeight="1">
      <c r="B18" s="281"/>
      <c r="C18" s="282"/>
      <c r="D18" s="282"/>
      <c r="E18" s="283" t="s">
        <v>871</v>
      </c>
      <c r="F18" s="280" t="s">
        <v>872</v>
      </c>
      <c r="G18" s="280"/>
      <c r="H18" s="280"/>
      <c r="I18" s="280"/>
      <c r="J18" s="280"/>
      <c r="K18" s="278"/>
    </row>
    <row r="19" spans="2:11" ht="15" customHeight="1">
      <c r="B19" s="281"/>
      <c r="C19" s="282"/>
      <c r="D19" s="282"/>
      <c r="E19" s="283" t="s">
        <v>873</v>
      </c>
      <c r="F19" s="280" t="s">
        <v>874</v>
      </c>
      <c r="G19" s="280"/>
      <c r="H19" s="280"/>
      <c r="I19" s="280"/>
      <c r="J19" s="280"/>
      <c r="K19" s="278"/>
    </row>
    <row r="20" spans="2:11" ht="15" customHeight="1">
      <c r="B20" s="281"/>
      <c r="C20" s="282"/>
      <c r="D20" s="282"/>
      <c r="E20" s="283" t="s">
        <v>875</v>
      </c>
      <c r="F20" s="280" t="s">
        <v>876</v>
      </c>
      <c r="G20" s="280"/>
      <c r="H20" s="280"/>
      <c r="I20" s="280"/>
      <c r="J20" s="280"/>
      <c r="K20" s="278"/>
    </row>
    <row r="21" spans="2:11" ht="15" customHeight="1">
      <c r="B21" s="281"/>
      <c r="C21" s="282"/>
      <c r="D21" s="282"/>
      <c r="E21" s="283" t="s">
        <v>877</v>
      </c>
      <c r="F21" s="280" t="s">
        <v>878</v>
      </c>
      <c r="G21" s="280"/>
      <c r="H21" s="280"/>
      <c r="I21" s="280"/>
      <c r="J21" s="280"/>
      <c r="K21" s="278"/>
    </row>
    <row r="22" spans="2:11" ht="12.75" customHeight="1">
      <c r="B22" s="281"/>
      <c r="C22" s="282"/>
      <c r="D22" s="282"/>
      <c r="E22" s="282"/>
      <c r="F22" s="282"/>
      <c r="G22" s="282"/>
      <c r="H22" s="282"/>
      <c r="I22" s="282"/>
      <c r="J22" s="282"/>
      <c r="K22" s="278"/>
    </row>
    <row r="23" spans="2:11" ht="15" customHeight="1">
      <c r="B23" s="281"/>
      <c r="C23" s="280" t="s">
        <v>879</v>
      </c>
      <c r="D23" s="280"/>
      <c r="E23" s="280"/>
      <c r="F23" s="280"/>
      <c r="G23" s="280"/>
      <c r="H23" s="280"/>
      <c r="I23" s="280"/>
      <c r="J23" s="280"/>
      <c r="K23" s="278"/>
    </row>
    <row r="24" spans="2:11" ht="15" customHeight="1">
      <c r="B24" s="281"/>
      <c r="C24" s="280" t="s">
        <v>880</v>
      </c>
      <c r="D24" s="280"/>
      <c r="E24" s="280"/>
      <c r="F24" s="280"/>
      <c r="G24" s="280"/>
      <c r="H24" s="280"/>
      <c r="I24" s="280"/>
      <c r="J24" s="280"/>
      <c r="K24" s="278"/>
    </row>
    <row r="25" spans="2:11" ht="15" customHeight="1">
      <c r="B25" s="281"/>
      <c r="C25" s="280"/>
      <c r="D25" s="280" t="s">
        <v>881</v>
      </c>
      <c r="E25" s="280"/>
      <c r="F25" s="280"/>
      <c r="G25" s="280"/>
      <c r="H25" s="280"/>
      <c r="I25" s="280"/>
      <c r="J25" s="280"/>
      <c r="K25" s="278"/>
    </row>
    <row r="26" spans="2:11" ht="15" customHeight="1">
      <c r="B26" s="281"/>
      <c r="C26" s="282"/>
      <c r="D26" s="280" t="s">
        <v>882</v>
      </c>
      <c r="E26" s="280"/>
      <c r="F26" s="280"/>
      <c r="G26" s="280"/>
      <c r="H26" s="280"/>
      <c r="I26" s="280"/>
      <c r="J26" s="280"/>
      <c r="K26" s="278"/>
    </row>
    <row r="27" spans="2:11" ht="12.75" customHeight="1">
      <c r="B27" s="281"/>
      <c r="C27" s="282"/>
      <c r="D27" s="282"/>
      <c r="E27" s="282"/>
      <c r="F27" s="282"/>
      <c r="G27" s="282"/>
      <c r="H27" s="282"/>
      <c r="I27" s="282"/>
      <c r="J27" s="282"/>
      <c r="K27" s="278"/>
    </row>
    <row r="28" spans="2:11" ht="15" customHeight="1">
      <c r="B28" s="281"/>
      <c r="C28" s="282"/>
      <c r="D28" s="280" t="s">
        <v>883</v>
      </c>
      <c r="E28" s="280"/>
      <c r="F28" s="280"/>
      <c r="G28" s="280"/>
      <c r="H28" s="280"/>
      <c r="I28" s="280"/>
      <c r="J28" s="280"/>
      <c r="K28" s="278"/>
    </row>
    <row r="29" spans="2:11" ht="15" customHeight="1">
      <c r="B29" s="281"/>
      <c r="C29" s="282"/>
      <c r="D29" s="280" t="s">
        <v>884</v>
      </c>
      <c r="E29" s="280"/>
      <c r="F29" s="280"/>
      <c r="G29" s="280"/>
      <c r="H29" s="280"/>
      <c r="I29" s="280"/>
      <c r="J29" s="280"/>
      <c r="K29" s="278"/>
    </row>
    <row r="30" spans="2:11" ht="12.75" customHeight="1">
      <c r="B30" s="281"/>
      <c r="C30" s="282"/>
      <c r="D30" s="282"/>
      <c r="E30" s="282"/>
      <c r="F30" s="282"/>
      <c r="G30" s="282"/>
      <c r="H30" s="282"/>
      <c r="I30" s="282"/>
      <c r="J30" s="282"/>
      <c r="K30" s="278"/>
    </row>
    <row r="31" spans="2:11" ht="15" customHeight="1">
      <c r="B31" s="281"/>
      <c r="C31" s="282"/>
      <c r="D31" s="280" t="s">
        <v>885</v>
      </c>
      <c r="E31" s="280"/>
      <c r="F31" s="280"/>
      <c r="G31" s="280"/>
      <c r="H31" s="280"/>
      <c r="I31" s="280"/>
      <c r="J31" s="280"/>
      <c r="K31" s="278"/>
    </row>
    <row r="32" spans="2:11" ht="15" customHeight="1">
      <c r="B32" s="281"/>
      <c r="C32" s="282"/>
      <c r="D32" s="280" t="s">
        <v>886</v>
      </c>
      <c r="E32" s="280"/>
      <c r="F32" s="280"/>
      <c r="G32" s="280"/>
      <c r="H32" s="280"/>
      <c r="I32" s="280"/>
      <c r="J32" s="280"/>
      <c r="K32" s="278"/>
    </row>
    <row r="33" spans="2:11" ht="15" customHeight="1">
      <c r="B33" s="281"/>
      <c r="C33" s="282"/>
      <c r="D33" s="280" t="s">
        <v>887</v>
      </c>
      <c r="E33" s="280"/>
      <c r="F33" s="280"/>
      <c r="G33" s="280"/>
      <c r="H33" s="280"/>
      <c r="I33" s="280"/>
      <c r="J33" s="280"/>
      <c r="K33" s="278"/>
    </row>
    <row r="34" spans="2:11" ht="15" customHeight="1">
      <c r="B34" s="281"/>
      <c r="C34" s="282"/>
      <c r="D34" s="280"/>
      <c r="E34" s="284" t="s">
        <v>125</v>
      </c>
      <c r="F34" s="280"/>
      <c r="G34" s="280" t="s">
        <v>888</v>
      </c>
      <c r="H34" s="280"/>
      <c r="I34" s="280"/>
      <c r="J34" s="280"/>
      <c r="K34" s="278"/>
    </row>
    <row r="35" spans="2:11" ht="30.75" customHeight="1">
      <c r="B35" s="281"/>
      <c r="C35" s="282"/>
      <c r="D35" s="280"/>
      <c r="E35" s="284" t="s">
        <v>889</v>
      </c>
      <c r="F35" s="280"/>
      <c r="G35" s="280" t="s">
        <v>890</v>
      </c>
      <c r="H35" s="280"/>
      <c r="I35" s="280"/>
      <c r="J35" s="280"/>
      <c r="K35" s="278"/>
    </row>
    <row r="36" spans="2:11" ht="15" customHeight="1">
      <c r="B36" s="281"/>
      <c r="C36" s="282"/>
      <c r="D36" s="280"/>
      <c r="E36" s="284" t="s">
        <v>52</v>
      </c>
      <c r="F36" s="280"/>
      <c r="G36" s="280" t="s">
        <v>891</v>
      </c>
      <c r="H36" s="280"/>
      <c r="I36" s="280"/>
      <c r="J36" s="280"/>
      <c r="K36" s="278"/>
    </row>
    <row r="37" spans="2:11" ht="15" customHeight="1">
      <c r="B37" s="281"/>
      <c r="C37" s="282"/>
      <c r="D37" s="280"/>
      <c r="E37" s="284" t="s">
        <v>126</v>
      </c>
      <c r="F37" s="280"/>
      <c r="G37" s="280" t="s">
        <v>892</v>
      </c>
      <c r="H37" s="280"/>
      <c r="I37" s="280"/>
      <c r="J37" s="280"/>
      <c r="K37" s="278"/>
    </row>
    <row r="38" spans="2:11" ht="15" customHeight="1">
      <c r="B38" s="281"/>
      <c r="C38" s="282"/>
      <c r="D38" s="280"/>
      <c r="E38" s="284" t="s">
        <v>127</v>
      </c>
      <c r="F38" s="280"/>
      <c r="G38" s="280" t="s">
        <v>893</v>
      </c>
      <c r="H38" s="280"/>
      <c r="I38" s="280"/>
      <c r="J38" s="280"/>
      <c r="K38" s="278"/>
    </row>
    <row r="39" spans="2:11" ht="15" customHeight="1">
      <c r="B39" s="281"/>
      <c r="C39" s="282"/>
      <c r="D39" s="280"/>
      <c r="E39" s="284" t="s">
        <v>128</v>
      </c>
      <c r="F39" s="280"/>
      <c r="G39" s="280" t="s">
        <v>894</v>
      </c>
      <c r="H39" s="280"/>
      <c r="I39" s="280"/>
      <c r="J39" s="280"/>
      <c r="K39" s="278"/>
    </row>
    <row r="40" spans="2:11" ht="15" customHeight="1">
      <c r="B40" s="281"/>
      <c r="C40" s="282"/>
      <c r="D40" s="280"/>
      <c r="E40" s="284" t="s">
        <v>895</v>
      </c>
      <c r="F40" s="280"/>
      <c r="G40" s="280" t="s">
        <v>896</v>
      </c>
      <c r="H40" s="280"/>
      <c r="I40" s="280"/>
      <c r="J40" s="280"/>
      <c r="K40" s="278"/>
    </row>
    <row r="41" spans="2:11" ht="15" customHeight="1">
      <c r="B41" s="281"/>
      <c r="C41" s="282"/>
      <c r="D41" s="280"/>
      <c r="E41" s="284"/>
      <c r="F41" s="280"/>
      <c r="G41" s="280" t="s">
        <v>897</v>
      </c>
      <c r="H41" s="280"/>
      <c r="I41" s="280"/>
      <c r="J41" s="280"/>
      <c r="K41" s="278"/>
    </row>
    <row r="42" spans="2:11" ht="15" customHeight="1">
      <c r="B42" s="281"/>
      <c r="C42" s="282"/>
      <c r="D42" s="280"/>
      <c r="E42" s="284" t="s">
        <v>898</v>
      </c>
      <c r="F42" s="280"/>
      <c r="G42" s="280" t="s">
        <v>899</v>
      </c>
      <c r="H42" s="280"/>
      <c r="I42" s="280"/>
      <c r="J42" s="280"/>
      <c r="K42" s="278"/>
    </row>
    <row r="43" spans="2:11" ht="15" customHeight="1">
      <c r="B43" s="281"/>
      <c r="C43" s="282"/>
      <c r="D43" s="280"/>
      <c r="E43" s="284" t="s">
        <v>130</v>
      </c>
      <c r="F43" s="280"/>
      <c r="G43" s="280" t="s">
        <v>900</v>
      </c>
      <c r="H43" s="280"/>
      <c r="I43" s="280"/>
      <c r="J43" s="280"/>
      <c r="K43" s="278"/>
    </row>
    <row r="44" spans="2:11" ht="12.75" customHeight="1">
      <c r="B44" s="281"/>
      <c r="C44" s="282"/>
      <c r="D44" s="280"/>
      <c r="E44" s="280"/>
      <c r="F44" s="280"/>
      <c r="G44" s="280"/>
      <c r="H44" s="280"/>
      <c r="I44" s="280"/>
      <c r="J44" s="280"/>
      <c r="K44" s="278"/>
    </row>
    <row r="45" spans="2:11" ht="15" customHeight="1">
      <c r="B45" s="281"/>
      <c r="C45" s="282"/>
      <c r="D45" s="280" t="s">
        <v>901</v>
      </c>
      <c r="E45" s="280"/>
      <c r="F45" s="280"/>
      <c r="G45" s="280"/>
      <c r="H45" s="280"/>
      <c r="I45" s="280"/>
      <c r="J45" s="280"/>
      <c r="K45" s="278"/>
    </row>
    <row r="46" spans="2:11" ht="15" customHeight="1">
      <c r="B46" s="281"/>
      <c r="C46" s="282"/>
      <c r="D46" s="282"/>
      <c r="E46" s="280" t="s">
        <v>902</v>
      </c>
      <c r="F46" s="280"/>
      <c r="G46" s="280"/>
      <c r="H46" s="280"/>
      <c r="I46" s="280"/>
      <c r="J46" s="280"/>
      <c r="K46" s="278"/>
    </row>
    <row r="47" spans="2:11" ht="15" customHeight="1">
      <c r="B47" s="281"/>
      <c r="C47" s="282"/>
      <c r="D47" s="282"/>
      <c r="E47" s="280" t="s">
        <v>903</v>
      </c>
      <c r="F47" s="280"/>
      <c r="G47" s="280"/>
      <c r="H47" s="280"/>
      <c r="I47" s="280"/>
      <c r="J47" s="280"/>
      <c r="K47" s="278"/>
    </row>
    <row r="48" spans="2:11" ht="15" customHeight="1">
      <c r="B48" s="281"/>
      <c r="C48" s="282"/>
      <c r="D48" s="282"/>
      <c r="E48" s="280" t="s">
        <v>904</v>
      </c>
      <c r="F48" s="280"/>
      <c r="G48" s="280"/>
      <c r="H48" s="280"/>
      <c r="I48" s="280"/>
      <c r="J48" s="280"/>
      <c r="K48" s="278"/>
    </row>
    <row r="49" spans="2:11" ht="15" customHeight="1">
      <c r="B49" s="281"/>
      <c r="C49" s="282"/>
      <c r="D49" s="280" t="s">
        <v>905</v>
      </c>
      <c r="E49" s="280"/>
      <c r="F49" s="280"/>
      <c r="G49" s="280"/>
      <c r="H49" s="280"/>
      <c r="I49" s="280"/>
      <c r="J49" s="280"/>
      <c r="K49" s="278"/>
    </row>
    <row r="50" spans="2:11" ht="25.5" customHeight="1">
      <c r="B50" s="276"/>
      <c r="C50" s="277" t="s">
        <v>906</v>
      </c>
      <c r="D50" s="277"/>
      <c r="E50" s="277"/>
      <c r="F50" s="277"/>
      <c r="G50" s="277"/>
      <c r="H50" s="277"/>
      <c r="I50" s="277"/>
      <c r="J50" s="277"/>
      <c r="K50" s="278"/>
    </row>
    <row r="51" spans="2:11" ht="5.25" customHeight="1">
      <c r="B51" s="276"/>
      <c r="C51" s="279"/>
      <c r="D51" s="279"/>
      <c r="E51" s="279"/>
      <c r="F51" s="279"/>
      <c r="G51" s="279"/>
      <c r="H51" s="279"/>
      <c r="I51" s="279"/>
      <c r="J51" s="279"/>
      <c r="K51" s="278"/>
    </row>
    <row r="52" spans="2:11" ht="15" customHeight="1">
      <c r="B52" s="276"/>
      <c r="C52" s="280" t="s">
        <v>907</v>
      </c>
      <c r="D52" s="280"/>
      <c r="E52" s="280"/>
      <c r="F52" s="280"/>
      <c r="G52" s="280"/>
      <c r="H52" s="280"/>
      <c r="I52" s="280"/>
      <c r="J52" s="280"/>
      <c r="K52" s="278"/>
    </row>
    <row r="53" spans="2:11" ht="15" customHeight="1">
      <c r="B53" s="276"/>
      <c r="C53" s="280" t="s">
        <v>908</v>
      </c>
      <c r="D53" s="280"/>
      <c r="E53" s="280"/>
      <c r="F53" s="280"/>
      <c r="G53" s="280"/>
      <c r="H53" s="280"/>
      <c r="I53" s="280"/>
      <c r="J53" s="280"/>
      <c r="K53" s="278"/>
    </row>
    <row r="54" spans="2:11" ht="12.75" customHeight="1">
      <c r="B54" s="276"/>
      <c r="C54" s="280"/>
      <c r="D54" s="280"/>
      <c r="E54" s="280"/>
      <c r="F54" s="280"/>
      <c r="G54" s="280"/>
      <c r="H54" s="280"/>
      <c r="I54" s="280"/>
      <c r="J54" s="280"/>
      <c r="K54" s="278"/>
    </row>
    <row r="55" spans="2:11" ht="15" customHeight="1">
      <c r="B55" s="276"/>
      <c r="C55" s="280" t="s">
        <v>909</v>
      </c>
      <c r="D55" s="280"/>
      <c r="E55" s="280"/>
      <c r="F55" s="280"/>
      <c r="G55" s="280"/>
      <c r="H55" s="280"/>
      <c r="I55" s="280"/>
      <c r="J55" s="280"/>
      <c r="K55" s="278"/>
    </row>
    <row r="56" spans="2:11" ht="15" customHeight="1">
      <c r="B56" s="276"/>
      <c r="C56" s="282"/>
      <c r="D56" s="280" t="s">
        <v>910</v>
      </c>
      <c r="E56" s="280"/>
      <c r="F56" s="280"/>
      <c r="G56" s="280"/>
      <c r="H56" s="280"/>
      <c r="I56" s="280"/>
      <c r="J56" s="280"/>
      <c r="K56" s="278"/>
    </row>
    <row r="57" spans="2:11" ht="15" customHeight="1">
      <c r="B57" s="276"/>
      <c r="C57" s="282"/>
      <c r="D57" s="280" t="s">
        <v>911</v>
      </c>
      <c r="E57" s="280"/>
      <c r="F57" s="280"/>
      <c r="G57" s="280"/>
      <c r="H57" s="280"/>
      <c r="I57" s="280"/>
      <c r="J57" s="280"/>
      <c r="K57" s="278"/>
    </row>
    <row r="58" spans="2:11" ht="15" customHeight="1">
      <c r="B58" s="276"/>
      <c r="C58" s="282"/>
      <c r="D58" s="280" t="s">
        <v>912</v>
      </c>
      <c r="E58" s="280"/>
      <c r="F58" s="280"/>
      <c r="G58" s="280"/>
      <c r="H58" s="280"/>
      <c r="I58" s="280"/>
      <c r="J58" s="280"/>
      <c r="K58" s="278"/>
    </row>
    <row r="59" spans="2:11" ht="15" customHeight="1">
      <c r="B59" s="276"/>
      <c r="C59" s="282"/>
      <c r="D59" s="280" t="s">
        <v>913</v>
      </c>
      <c r="E59" s="280"/>
      <c r="F59" s="280"/>
      <c r="G59" s="280"/>
      <c r="H59" s="280"/>
      <c r="I59" s="280"/>
      <c r="J59" s="280"/>
      <c r="K59" s="278"/>
    </row>
    <row r="60" spans="2:11" ht="15" customHeight="1">
      <c r="B60" s="276"/>
      <c r="C60" s="282"/>
      <c r="D60" s="285" t="s">
        <v>914</v>
      </c>
      <c r="E60" s="285"/>
      <c r="F60" s="285"/>
      <c r="G60" s="285"/>
      <c r="H60" s="285"/>
      <c r="I60" s="285"/>
      <c r="J60" s="285"/>
      <c r="K60" s="278"/>
    </row>
    <row r="61" spans="2:11" ht="15" customHeight="1">
      <c r="B61" s="276"/>
      <c r="C61" s="282"/>
      <c r="D61" s="280" t="s">
        <v>915</v>
      </c>
      <c r="E61" s="280"/>
      <c r="F61" s="280"/>
      <c r="G61" s="280"/>
      <c r="H61" s="280"/>
      <c r="I61" s="280"/>
      <c r="J61" s="280"/>
      <c r="K61" s="278"/>
    </row>
    <row r="62" spans="2:11" ht="12.75" customHeight="1">
      <c r="B62" s="276"/>
      <c r="C62" s="282"/>
      <c r="D62" s="282"/>
      <c r="E62" s="286"/>
      <c r="F62" s="282"/>
      <c r="G62" s="282"/>
      <c r="H62" s="282"/>
      <c r="I62" s="282"/>
      <c r="J62" s="282"/>
      <c r="K62" s="278"/>
    </row>
    <row r="63" spans="2:11" ht="15" customHeight="1">
      <c r="B63" s="276"/>
      <c r="C63" s="282"/>
      <c r="D63" s="280" t="s">
        <v>916</v>
      </c>
      <c r="E63" s="280"/>
      <c r="F63" s="280"/>
      <c r="G63" s="280"/>
      <c r="H63" s="280"/>
      <c r="I63" s="280"/>
      <c r="J63" s="280"/>
      <c r="K63" s="278"/>
    </row>
    <row r="64" spans="2:11" ht="15" customHeight="1">
      <c r="B64" s="276"/>
      <c r="C64" s="282"/>
      <c r="D64" s="285" t="s">
        <v>917</v>
      </c>
      <c r="E64" s="285"/>
      <c r="F64" s="285"/>
      <c r="G64" s="285"/>
      <c r="H64" s="285"/>
      <c r="I64" s="285"/>
      <c r="J64" s="285"/>
      <c r="K64" s="278"/>
    </row>
    <row r="65" spans="2:11" ht="15" customHeight="1">
      <c r="B65" s="276"/>
      <c r="C65" s="282"/>
      <c r="D65" s="280" t="s">
        <v>918</v>
      </c>
      <c r="E65" s="280"/>
      <c r="F65" s="280"/>
      <c r="G65" s="280"/>
      <c r="H65" s="280"/>
      <c r="I65" s="280"/>
      <c r="J65" s="280"/>
      <c r="K65" s="278"/>
    </row>
    <row r="66" spans="2:11" ht="15" customHeight="1">
      <c r="B66" s="276"/>
      <c r="C66" s="282"/>
      <c r="D66" s="280" t="s">
        <v>919</v>
      </c>
      <c r="E66" s="280"/>
      <c r="F66" s="280"/>
      <c r="G66" s="280"/>
      <c r="H66" s="280"/>
      <c r="I66" s="280"/>
      <c r="J66" s="280"/>
      <c r="K66" s="278"/>
    </row>
    <row r="67" spans="2:11" ht="15" customHeight="1">
      <c r="B67" s="276"/>
      <c r="C67" s="282"/>
      <c r="D67" s="280" t="s">
        <v>920</v>
      </c>
      <c r="E67" s="280"/>
      <c r="F67" s="280"/>
      <c r="G67" s="280"/>
      <c r="H67" s="280"/>
      <c r="I67" s="280"/>
      <c r="J67" s="280"/>
      <c r="K67" s="278"/>
    </row>
    <row r="68" spans="2:11" ht="15" customHeight="1">
      <c r="B68" s="276"/>
      <c r="C68" s="282"/>
      <c r="D68" s="280" t="s">
        <v>921</v>
      </c>
      <c r="E68" s="280"/>
      <c r="F68" s="280"/>
      <c r="G68" s="280"/>
      <c r="H68" s="280"/>
      <c r="I68" s="280"/>
      <c r="J68" s="280"/>
      <c r="K68" s="278"/>
    </row>
    <row r="69" spans="2:11" ht="12.75" customHeight="1">
      <c r="B69" s="287"/>
      <c r="C69" s="288"/>
      <c r="D69" s="288"/>
      <c r="E69" s="288"/>
      <c r="F69" s="288"/>
      <c r="G69" s="288"/>
      <c r="H69" s="288"/>
      <c r="I69" s="288"/>
      <c r="J69" s="288"/>
      <c r="K69" s="289"/>
    </row>
    <row r="70" spans="2:11" ht="18.75" customHeight="1">
      <c r="B70" s="290"/>
      <c r="C70" s="290"/>
      <c r="D70" s="290"/>
      <c r="E70" s="290"/>
      <c r="F70" s="290"/>
      <c r="G70" s="290"/>
      <c r="H70" s="290"/>
      <c r="I70" s="290"/>
      <c r="J70" s="290"/>
      <c r="K70" s="291"/>
    </row>
    <row r="71" spans="2:11" ht="18.75" customHeight="1">
      <c r="B71" s="291"/>
      <c r="C71" s="291"/>
      <c r="D71" s="291"/>
      <c r="E71" s="291"/>
      <c r="F71" s="291"/>
      <c r="G71" s="291"/>
      <c r="H71" s="291"/>
      <c r="I71" s="291"/>
      <c r="J71" s="291"/>
      <c r="K71" s="291"/>
    </row>
    <row r="72" spans="2:11" ht="7.5" customHeight="1">
      <c r="B72" s="292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ht="45" customHeight="1">
      <c r="B73" s="295"/>
      <c r="C73" s="296" t="s">
        <v>89</v>
      </c>
      <c r="D73" s="296"/>
      <c r="E73" s="296"/>
      <c r="F73" s="296"/>
      <c r="G73" s="296"/>
      <c r="H73" s="296"/>
      <c r="I73" s="296"/>
      <c r="J73" s="296"/>
      <c r="K73" s="297"/>
    </row>
    <row r="74" spans="2:11" ht="17.25" customHeight="1">
      <c r="B74" s="295"/>
      <c r="C74" s="298" t="s">
        <v>922</v>
      </c>
      <c r="D74" s="298"/>
      <c r="E74" s="298"/>
      <c r="F74" s="298" t="s">
        <v>923</v>
      </c>
      <c r="G74" s="299"/>
      <c r="H74" s="298" t="s">
        <v>126</v>
      </c>
      <c r="I74" s="298" t="s">
        <v>56</v>
      </c>
      <c r="J74" s="298" t="s">
        <v>924</v>
      </c>
      <c r="K74" s="297"/>
    </row>
    <row r="75" spans="2:11" ht="17.25" customHeight="1">
      <c r="B75" s="295"/>
      <c r="C75" s="300" t="s">
        <v>925</v>
      </c>
      <c r="D75" s="300"/>
      <c r="E75" s="300"/>
      <c r="F75" s="301" t="s">
        <v>926</v>
      </c>
      <c r="G75" s="302"/>
      <c r="H75" s="300"/>
      <c r="I75" s="300"/>
      <c r="J75" s="300" t="s">
        <v>927</v>
      </c>
      <c r="K75" s="297"/>
    </row>
    <row r="76" spans="2:11" ht="5.25" customHeight="1">
      <c r="B76" s="295"/>
      <c r="C76" s="303"/>
      <c r="D76" s="303"/>
      <c r="E76" s="303"/>
      <c r="F76" s="303"/>
      <c r="G76" s="304"/>
      <c r="H76" s="303"/>
      <c r="I76" s="303"/>
      <c r="J76" s="303"/>
      <c r="K76" s="297"/>
    </row>
    <row r="77" spans="2:11" ht="15" customHeight="1">
      <c r="B77" s="295"/>
      <c r="C77" s="284" t="s">
        <v>52</v>
      </c>
      <c r="D77" s="303"/>
      <c r="E77" s="303"/>
      <c r="F77" s="305" t="s">
        <v>928</v>
      </c>
      <c r="G77" s="304"/>
      <c r="H77" s="284" t="s">
        <v>929</v>
      </c>
      <c r="I77" s="284" t="s">
        <v>930</v>
      </c>
      <c r="J77" s="284">
        <v>20</v>
      </c>
      <c r="K77" s="297"/>
    </row>
    <row r="78" spans="2:11" ht="15" customHeight="1">
      <c r="B78" s="295"/>
      <c r="C78" s="284" t="s">
        <v>931</v>
      </c>
      <c r="D78" s="284"/>
      <c r="E78" s="284"/>
      <c r="F78" s="305" t="s">
        <v>928</v>
      </c>
      <c r="G78" s="304"/>
      <c r="H78" s="284" t="s">
        <v>932</v>
      </c>
      <c r="I78" s="284" t="s">
        <v>930</v>
      </c>
      <c r="J78" s="284">
        <v>120</v>
      </c>
      <c r="K78" s="297"/>
    </row>
    <row r="79" spans="2:11" ht="15" customHeight="1">
      <c r="B79" s="306"/>
      <c r="C79" s="284" t="s">
        <v>933</v>
      </c>
      <c r="D79" s="284"/>
      <c r="E79" s="284"/>
      <c r="F79" s="305" t="s">
        <v>934</v>
      </c>
      <c r="G79" s="304"/>
      <c r="H79" s="284" t="s">
        <v>935</v>
      </c>
      <c r="I79" s="284" t="s">
        <v>930</v>
      </c>
      <c r="J79" s="284">
        <v>50</v>
      </c>
      <c r="K79" s="297"/>
    </row>
    <row r="80" spans="2:11" ht="15" customHeight="1">
      <c r="B80" s="306"/>
      <c r="C80" s="284" t="s">
        <v>936</v>
      </c>
      <c r="D80" s="284"/>
      <c r="E80" s="284"/>
      <c r="F80" s="305" t="s">
        <v>928</v>
      </c>
      <c r="G80" s="304"/>
      <c r="H80" s="284" t="s">
        <v>937</v>
      </c>
      <c r="I80" s="284" t="s">
        <v>938</v>
      </c>
      <c r="J80" s="284"/>
      <c r="K80" s="297"/>
    </row>
    <row r="81" spans="2:11" ht="15" customHeight="1">
      <c r="B81" s="306"/>
      <c r="C81" s="307" t="s">
        <v>939</v>
      </c>
      <c r="D81" s="307"/>
      <c r="E81" s="307"/>
      <c r="F81" s="308" t="s">
        <v>934</v>
      </c>
      <c r="G81" s="307"/>
      <c r="H81" s="307" t="s">
        <v>940</v>
      </c>
      <c r="I81" s="307" t="s">
        <v>930</v>
      </c>
      <c r="J81" s="307">
        <v>15</v>
      </c>
      <c r="K81" s="297"/>
    </row>
    <row r="82" spans="2:11" ht="15" customHeight="1">
      <c r="B82" s="306"/>
      <c r="C82" s="307" t="s">
        <v>941</v>
      </c>
      <c r="D82" s="307"/>
      <c r="E82" s="307"/>
      <c r="F82" s="308" t="s">
        <v>934</v>
      </c>
      <c r="G82" s="307"/>
      <c r="H82" s="307" t="s">
        <v>942</v>
      </c>
      <c r="I82" s="307" t="s">
        <v>930</v>
      </c>
      <c r="J82" s="307">
        <v>15</v>
      </c>
      <c r="K82" s="297"/>
    </row>
    <row r="83" spans="2:11" ht="15" customHeight="1">
      <c r="B83" s="306"/>
      <c r="C83" s="307" t="s">
        <v>943</v>
      </c>
      <c r="D83" s="307"/>
      <c r="E83" s="307"/>
      <c r="F83" s="308" t="s">
        <v>934</v>
      </c>
      <c r="G83" s="307"/>
      <c r="H83" s="307" t="s">
        <v>944</v>
      </c>
      <c r="I83" s="307" t="s">
        <v>930</v>
      </c>
      <c r="J83" s="307">
        <v>20</v>
      </c>
      <c r="K83" s="297"/>
    </row>
    <row r="84" spans="2:11" ht="15" customHeight="1">
      <c r="B84" s="306"/>
      <c r="C84" s="307" t="s">
        <v>945</v>
      </c>
      <c r="D84" s="307"/>
      <c r="E84" s="307"/>
      <c r="F84" s="308" t="s">
        <v>934</v>
      </c>
      <c r="G84" s="307"/>
      <c r="H84" s="307" t="s">
        <v>946</v>
      </c>
      <c r="I84" s="307" t="s">
        <v>930</v>
      </c>
      <c r="J84" s="307">
        <v>20</v>
      </c>
      <c r="K84" s="297"/>
    </row>
    <row r="85" spans="2:11" ht="15" customHeight="1">
      <c r="B85" s="306"/>
      <c r="C85" s="284" t="s">
        <v>947</v>
      </c>
      <c r="D85" s="284"/>
      <c r="E85" s="284"/>
      <c r="F85" s="305" t="s">
        <v>934</v>
      </c>
      <c r="G85" s="304"/>
      <c r="H85" s="284" t="s">
        <v>948</v>
      </c>
      <c r="I85" s="284" t="s">
        <v>930</v>
      </c>
      <c r="J85" s="284">
        <v>50</v>
      </c>
      <c r="K85" s="297"/>
    </row>
    <row r="86" spans="2:11" ht="15" customHeight="1">
      <c r="B86" s="306"/>
      <c r="C86" s="284" t="s">
        <v>949</v>
      </c>
      <c r="D86" s="284"/>
      <c r="E86" s="284"/>
      <c r="F86" s="305" t="s">
        <v>934</v>
      </c>
      <c r="G86" s="304"/>
      <c r="H86" s="284" t="s">
        <v>950</v>
      </c>
      <c r="I86" s="284" t="s">
        <v>930</v>
      </c>
      <c r="J86" s="284">
        <v>20</v>
      </c>
      <c r="K86" s="297"/>
    </row>
    <row r="87" spans="2:11" ht="15" customHeight="1">
      <c r="B87" s="306"/>
      <c r="C87" s="284" t="s">
        <v>951</v>
      </c>
      <c r="D87" s="284"/>
      <c r="E87" s="284"/>
      <c r="F87" s="305" t="s">
        <v>934</v>
      </c>
      <c r="G87" s="304"/>
      <c r="H87" s="284" t="s">
        <v>952</v>
      </c>
      <c r="I87" s="284" t="s">
        <v>930</v>
      </c>
      <c r="J87" s="284">
        <v>20</v>
      </c>
      <c r="K87" s="297"/>
    </row>
    <row r="88" spans="2:11" ht="15" customHeight="1">
      <c r="B88" s="306"/>
      <c r="C88" s="284" t="s">
        <v>953</v>
      </c>
      <c r="D88" s="284"/>
      <c r="E88" s="284"/>
      <c r="F88" s="305" t="s">
        <v>934</v>
      </c>
      <c r="G88" s="304"/>
      <c r="H88" s="284" t="s">
        <v>954</v>
      </c>
      <c r="I88" s="284" t="s">
        <v>930</v>
      </c>
      <c r="J88" s="284">
        <v>50</v>
      </c>
      <c r="K88" s="297"/>
    </row>
    <row r="89" spans="2:11" ht="15" customHeight="1">
      <c r="B89" s="306"/>
      <c r="C89" s="284" t="s">
        <v>955</v>
      </c>
      <c r="D89" s="284"/>
      <c r="E89" s="284"/>
      <c r="F89" s="305" t="s">
        <v>934</v>
      </c>
      <c r="G89" s="304"/>
      <c r="H89" s="284" t="s">
        <v>955</v>
      </c>
      <c r="I89" s="284" t="s">
        <v>930</v>
      </c>
      <c r="J89" s="284">
        <v>50</v>
      </c>
      <c r="K89" s="297"/>
    </row>
    <row r="90" spans="2:11" ht="15" customHeight="1">
      <c r="B90" s="306"/>
      <c r="C90" s="284" t="s">
        <v>131</v>
      </c>
      <c r="D90" s="284"/>
      <c r="E90" s="284"/>
      <c r="F90" s="305" t="s">
        <v>934</v>
      </c>
      <c r="G90" s="304"/>
      <c r="H90" s="284" t="s">
        <v>956</v>
      </c>
      <c r="I90" s="284" t="s">
        <v>930</v>
      </c>
      <c r="J90" s="284">
        <v>255</v>
      </c>
      <c r="K90" s="297"/>
    </row>
    <row r="91" spans="2:11" ht="15" customHeight="1">
      <c r="B91" s="306"/>
      <c r="C91" s="284" t="s">
        <v>957</v>
      </c>
      <c r="D91" s="284"/>
      <c r="E91" s="284"/>
      <c r="F91" s="305" t="s">
        <v>928</v>
      </c>
      <c r="G91" s="304"/>
      <c r="H91" s="284" t="s">
        <v>958</v>
      </c>
      <c r="I91" s="284" t="s">
        <v>959</v>
      </c>
      <c r="J91" s="284"/>
      <c r="K91" s="297"/>
    </row>
    <row r="92" spans="2:11" ht="15" customHeight="1">
      <c r="B92" s="306"/>
      <c r="C92" s="284" t="s">
        <v>960</v>
      </c>
      <c r="D92" s="284"/>
      <c r="E92" s="284"/>
      <c r="F92" s="305" t="s">
        <v>928</v>
      </c>
      <c r="G92" s="304"/>
      <c r="H92" s="284" t="s">
        <v>961</v>
      </c>
      <c r="I92" s="284" t="s">
        <v>962</v>
      </c>
      <c r="J92" s="284"/>
      <c r="K92" s="297"/>
    </row>
    <row r="93" spans="2:11" ht="15" customHeight="1">
      <c r="B93" s="306"/>
      <c r="C93" s="284" t="s">
        <v>963</v>
      </c>
      <c r="D93" s="284"/>
      <c r="E93" s="284"/>
      <c r="F93" s="305" t="s">
        <v>928</v>
      </c>
      <c r="G93" s="304"/>
      <c r="H93" s="284" t="s">
        <v>963</v>
      </c>
      <c r="I93" s="284" t="s">
        <v>962</v>
      </c>
      <c r="J93" s="284"/>
      <c r="K93" s="297"/>
    </row>
    <row r="94" spans="2:11" ht="15" customHeight="1">
      <c r="B94" s="306"/>
      <c r="C94" s="284" t="s">
        <v>37</v>
      </c>
      <c r="D94" s="284"/>
      <c r="E94" s="284"/>
      <c r="F94" s="305" t="s">
        <v>928</v>
      </c>
      <c r="G94" s="304"/>
      <c r="H94" s="284" t="s">
        <v>964</v>
      </c>
      <c r="I94" s="284" t="s">
        <v>962</v>
      </c>
      <c r="J94" s="284"/>
      <c r="K94" s="297"/>
    </row>
    <row r="95" spans="2:11" ht="15" customHeight="1">
      <c r="B95" s="306"/>
      <c r="C95" s="284" t="s">
        <v>47</v>
      </c>
      <c r="D95" s="284"/>
      <c r="E95" s="284"/>
      <c r="F95" s="305" t="s">
        <v>928</v>
      </c>
      <c r="G95" s="304"/>
      <c r="H95" s="284" t="s">
        <v>965</v>
      </c>
      <c r="I95" s="284" t="s">
        <v>962</v>
      </c>
      <c r="J95" s="284"/>
      <c r="K95" s="297"/>
    </row>
    <row r="96" spans="2:11" ht="15" customHeight="1">
      <c r="B96" s="309"/>
      <c r="C96" s="310"/>
      <c r="D96" s="310"/>
      <c r="E96" s="310"/>
      <c r="F96" s="310"/>
      <c r="G96" s="310"/>
      <c r="H96" s="310"/>
      <c r="I96" s="310"/>
      <c r="J96" s="310"/>
      <c r="K96" s="311"/>
    </row>
    <row r="97" spans="2:11" ht="18.75" customHeight="1">
      <c r="B97" s="312"/>
      <c r="C97" s="313"/>
      <c r="D97" s="313"/>
      <c r="E97" s="313"/>
      <c r="F97" s="313"/>
      <c r="G97" s="313"/>
      <c r="H97" s="313"/>
      <c r="I97" s="313"/>
      <c r="J97" s="313"/>
      <c r="K97" s="312"/>
    </row>
    <row r="98" spans="2:11" ht="18.75" customHeight="1">
      <c r="B98" s="291"/>
      <c r="C98" s="291"/>
      <c r="D98" s="291"/>
      <c r="E98" s="291"/>
      <c r="F98" s="291"/>
      <c r="G98" s="291"/>
      <c r="H98" s="291"/>
      <c r="I98" s="291"/>
      <c r="J98" s="291"/>
      <c r="K98" s="291"/>
    </row>
    <row r="99" spans="2:11" ht="7.5" customHeight="1">
      <c r="B99" s="292"/>
      <c r="C99" s="293"/>
      <c r="D99" s="293"/>
      <c r="E99" s="293"/>
      <c r="F99" s="293"/>
      <c r="G99" s="293"/>
      <c r="H99" s="293"/>
      <c r="I99" s="293"/>
      <c r="J99" s="293"/>
      <c r="K99" s="294"/>
    </row>
    <row r="100" spans="2:11" ht="45" customHeight="1">
      <c r="B100" s="295"/>
      <c r="C100" s="296" t="s">
        <v>966</v>
      </c>
      <c r="D100" s="296"/>
      <c r="E100" s="296"/>
      <c r="F100" s="296"/>
      <c r="G100" s="296"/>
      <c r="H100" s="296"/>
      <c r="I100" s="296"/>
      <c r="J100" s="296"/>
      <c r="K100" s="297"/>
    </row>
    <row r="101" spans="2:11" ht="17.25" customHeight="1">
      <c r="B101" s="295"/>
      <c r="C101" s="298" t="s">
        <v>922</v>
      </c>
      <c r="D101" s="298"/>
      <c r="E101" s="298"/>
      <c r="F101" s="298" t="s">
        <v>923</v>
      </c>
      <c r="G101" s="299"/>
      <c r="H101" s="298" t="s">
        <v>126</v>
      </c>
      <c r="I101" s="298" t="s">
        <v>56</v>
      </c>
      <c r="J101" s="298" t="s">
        <v>924</v>
      </c>
      <c r="K101" s="297"/>
    </row>
    <row r="102" spans="2:11" ht="17.25" customHeight="1">
      <c r="B102" s="295"/>
      <c r="C102" s="300" t="s">
        <v>925</v>
      </c>
      <c r="D102" s="300"/>
      <c r="E102" s="300"/>
      <c r="F102" s="301" t="s">
        <v>926</v>
      </c>
      <c r="G102" s="302"/>
      <c r="H102" s="300"/>
      <c r="I102" s="300"/>
      <c r="J102" s="300" t="s">
        <v>927</v>
      </c>
      <c r="K102" s="297"/>
    </row>
    <row r="103" spans="2:11" ht="5.25" customHeight="1">
      <c r="B103" s="295"/>
      <c r="C103" s="298"/>
      <c r="D103" s="298"/>
      <c r="E103" s="298"/>
      <c r="F103" s="298"/>
      <c r="G103" s="314"/>
      <c r="H103" s="298"/>
      <c r="I103" s="298"/>
      <c r="J103" s="298"/>
      <c r="K103" s="297"/>
    </row>
    <row r="104" spans="2:11" ht="15" customHeight="1">
      <c r="B104" s="295"/>
      <c r="C104" s="284" t="s">
        <v>52</v>
      </c>
      <c r="D104" s="303"/>
      <c r="E104" s="303"/>
      <c r="F104" s="305" t="s">
        <v>928</v>
      </c>
      <c r="G104" s="314"/>
      <c r="H104" s="284" t="s">
        <v>967</v>
      </c>
      <c r="I104" s="284" t="s">
        <v>930</v>
      </c>
      <c r="J104" s="284">
        <v>20</v>
      </c>
      <c r="K104" s="297"/>
    </row>
    <row r="105" spans="2:11" ht="15" customHeight="1">
      <c r="B105" s="295"/>
      <c r="C105" s="284" t="s">
        <v>931</v>
      </c>
      <c r="D105" s="284"/>
      <c r="E105" s="284"/>
      <c r="F105" s="305" t="s">
        <v>928</v>
      </c>
      <c r="G105" s="284"/>
      <c r="H105" s="284" t="s">
        <v>967</v>
      </c>
      <c r="I105" s="284" t="s">
        <v>930</v>
      </c>
      <c r="J105" s="284">
        <v>120</v>
      </c>
      <c r="K105" s="297"/>
    </row>
    <row r="106" spans="2:11" ht="15" customHeight="1">
      <c r="B106" s="306"/>
      <c r="C106" s="284" t="s">
        <v>933</v>
      </c>
      <c r="D106" s="284"/>
      <c r="E106" s="284"/>
      <c r="F106" s="305" t="s">
        <v>934</v>
      </c>
      <c r="G106" s="284"/>
      <c r="H106" s="284" t="s">
        <v>967</v>
      </c>
      <c r="I106" s="284" t="s">
        <v>930</v>
      </c>
      <c r="J106" s="284">
        <v>50</v>
      </c>
      <c r="K106" s="297"/>
    </row>
    <row r="107" spans="2:11" ht="15" customHeight="1">
      <c r="B107" s="306"/>
      <c r="C107" s="284" t="s">
        <v>936</v>
      </c>
      <c r="D107" s="284"/>
      <c r="E107" s="284"/>
      <c r="F107" s="305" t="s">
        <v>928</v>
      </c>
      <c r="G107" s="284"/>
      <c r="H107" s="284" t="s">
        <v>967</v>
      </c>
      <c r="I107" s="284" t="s">
        <v>938</v>
      </c>
      <c r="J107" s="284"/>
      <c r="K107" s="297"/>
    </row>
    <row r="108" spans="2:11" ht="15" customHeight="1">
      <c r="B108" s="306"/>
      <c r="C108" s="284" t="s">
        <v>947</v>
      </c>
      <c r="D108" s="284"/>
      <c r="E108" s="284"/>
      <c r="F108" s="305" t="s">
        <v>934</v>
      </c>
      <c r="G108" s="284"/>
      <c r="H108" s="284" t="s">
        <v>967</v>
      </c>
      <c r="I108" s="284" t="s">
        <v>930</v>
      </c>
      <c r="J108" s="284">
        <v>50</v>
      </c>
      <c r="K108" s="297"/>
    </row>
    <row r="109" spans="2:11" ht="15" customHeight="1">
      <c r="B109" s="306"/>
      <c r="C109" s="284" t="s">
        <v>955</v>
      </c>
      <c r="D109" s="284"/>
      <c r="E109" s="284"/>
      <c r="F109" s="305" t="s">
        <v>934</v>
      </c>
      <c r="G109" s="284"/>
      <c r="H109" s="284" t="s">
        <v>967</v>
      </c>
      <c r="I109" s="284" t="s">
        <v>930</v>
      </c>
      <c r="J109" s="284">
        <v>50</v>
      </c>
      <c r="K109" s="297"/>
    </row>
    <row r="110" spans="2:11" ht="15" customHeight="1">
      <c r="B110" s="306"/>
      <c r="C110" s="284" t="s">
        <v>953</v>
      </c>
      <c r="D110" s="284"/>
      <c r="E110" s="284"/>
      <c r="F110" s="305" t="s">
        <v>934</v>
      </c>
      <c r="G110" s="284"/>
      <c r="H110" s="284" t="s">
        <v>967</v>
      </c>
      <c r="I110" s="284" t="s">
        <v>930</v>
      </c>
      <c r="J110" s="284">
        <v>50</v>
      </c>
      <c r="K110" s="297"/>
    </row>
    <row r="111" spans="2:11" ht="15" customHeight="1">
      <c r="B111" s="306"/>
      <c r="C111" s="284" t="s">
        <v>52</v>
      </c>
      <c r="D111" s="284"/>
      <c r="E111" s="284"/>
      <c r="F111" s="305" t="s">
        <v>928</v>
      </c>
      <c r="G111" s="284"/>
      <c r="H111" s="284" t="s">
        <v>968</v>
      </c>
      <c r="I111" s="284" t="s">
        <v>930</v>
      </c>
      <c r="J111" s="284">
        <v>20</v>
      </c>
      <c r="K111" s="297"/>
    </row>
    <row r="112" spans="2:11" ht="15" customHeight="1">
      <c r="B112" s="306"/>
      <c r="C112" s="284" t="s">
        <v>969</v>
      </c>
      <c r="D112" s="284"/>
      <c r="E112" s="284"/>
      <c r="F112" s="305" t="s">
        <v>928</v>
      </c>
      <c r="G112" s="284"/>
      <c r="H112" s="284" t="s">
        <v>970</v>
      </c>
      <c r="I112" s="284" t="s">
        <v>930</v>
      </c>
      <c r="J112" s="284">
        <v>120</v>
      </c>
      <c r="K112" s="297"/>
    </row>
    <row r="113" spans="2:11" ht="15" customHeight="1">
      <c r="B113" s="306"/>
      <c r="C113" s="284" t="s">
        <v>37</v>
      </c>
      <c r="D113" s="284"/>
      <c r="E113" s="284"/>
      <c r="F113" s="305" t="s">
        <v>928</v>
      </c>
      <c r="G113" s="284"/>
      <c r="H113" s="284" t="s">
        <v>971</v>
      </c>
      <c r="I113" s="284" t="s">
        <v>962</v>
      </c>
      <c r="J113" s="284"/>
      <c r="K113" s="297"/>
    </row>
    <row r="114" spans="2:11" ht="15" customHeight="1">
      <c r="B114" s="306"/>
      <c r="C114" s="284" t="s">
        <v>47</v>
      </c>
      <c r="D114" s="284"/>
      <c r="E114" s="284"/>
      <c r="F114" s="305" t="s">
        <v>928</v>
      </c>
      <c r="G114" s="284"/>
      <c r="H114" s="284" t="s">
        <v>972</v>
      </c>
      <c r="I114" s="284" t="s">
        <v>962</v>
      </c>
      <c r="J114" s="284"/>
      <c r="K114" s="297"/>
    </row>
    <row r="115" spans="2:11" ht="15" customHeight="1">
      <c r="B115" s="306"/>
      <c r="C115" s="284" t="s">
        <v>56</v>
      </c>
      <c r="D115" s="284"/>
      <c r="E115" s="284"/>
      <c r="F115" s="305" t="s">
        <v>928</v>
      </c>
      <c r="G115" s="284"/>
      <c r="H115" s="284" t="s">
        <v>973</v>
      </c>
      <c r="I115" s="284" t="s">
        <v>974</v>
      </c>
      <c r="J115" s="284"/>
      <c r="K115" s="297"/>
    </row>
    <row r="116" spans="2:11" ht="15" customHeight="1">
      <c r="B116" s="309"/>
      <c r="C116" s="315"/>
      <c r="D116" s="315"/>
      <c r="E116" s="315"/>
      <c r="F116" s="315"/>
      <c r="G116" s="315"/>
      <c r="H116" s="315"/>
      <c r="I116" s="315"/>
      <c r="J116" s="315"/>
      <c r="K116" s="311"/>
    </row>
    <row r="117" spans="2:11" ht="18.75" customHeight="1">
      <c r="B117" s="316"/>
      <c r="C117" s="280"/>
      <c r="D117" s="280"/>
      <c r="E117" s="280"/>
      <c r="F117" s="317"/>
      <c r="G117" s="280"/>
      <c r="H117" s="280"/>
      <c r="I117" s="280"/>
      <c r="J117" s="280"/>
      <c r="K117" s="316"/>
    </row>
    <row r="118" spans="2:11" ht="18.75" customHeight="1">
      <c r="B118" s="291"/>
      <c r="C118" s="291"/>
      <c r="D118" s="291"/>
      <c r="E118" s="291"/>
      <c r="F118" s="291"/>
      <c r="G118" s="291"/>
      <c r="H118" s="291"/>
      <c r="I118" s="291"/>
      <c r="J118" s="291"/>
      <c r="K118" s="291"/>
    </row>
    <row r="119" spans="2:11" ht="7.5" customHeight="1">
      <c r="B119" s="318"/>
      <c r="C119" s="319"/>
      <c r="D119" s="319"/>
      <c r="E119" s="319"/>
      <c r="F119" s="319"/>
      <c r="G119" s="319"/>
      <c r="H119" s="319"/>
      <c r="I119" s="319"/>
      <c r="J119" s="319"/>
      <c r="K119" s="320"/>
    </row>
    <row r="120" spans="2:11" ht="45" customHeight="1">
      <c r="B120" s="321"/>
      <c r="C120" s="274" t="s">
        <v>975</v>
      </c>
      <c r="D120" s="274"/>
      <c r="E120" s="274"/>
      <c r="F120" s="274"/>
      <c r="G120" s="274"/>
      <c r="H120" s="274"/>
      <c r="I120" s="274"/>
      <c r="J120" s="274"/>
      <c r="K120" s="322"/>
    </row>
    <row r="121" spans="2:11" ht="17.25" customHeight="1">
      <c r="B121" s="323"/>
      <c r="C121" s="298" t="s">
        <v>922</v>
      </c>
      <c r="D121" s="298"/>
      <c r="E121" s="298"/>
      <c r="F121" s="298" t="s">
        <v>923</v>
      </c>
      <c r="G121" s="299"/>
      <c r="H121" s="298" t="s">
        <v>126</v>
      </c>
      <c r="I121" s="298" t="s">
        <v>56</v>
      </c>
      <c r="J121" s="298" t="s">
        <v>924</v>
      </c>
      <c r="K121" s="324"/>
    </row>
    <row r="122" spans="2:11" ht="17.25" customHeight="1">
      <c r="B122" s="323"/>
      <c r="C122" s="300" t="s">
        <v>925</v>
      </c>
      <c r="D122" s="300"/>
      <c r="E122" s="300"/>
      <c r="F122" s="301" t="s">
        <v>926</v>
      </c>
      <c r="G122" s="302"/>
      <c r="H122" s="300"/>
      <c r="I122" s="300"/>
      <c r="J122" s="300" t="s">
        <v>927</v>
      </c>
      <c r="K122" s="324"/>
    </row>
    <row r="123" spans="2:11" ht="5.25" customHeight="1">
      <c r="B123" s="325"/>
      <c r="C123" s="303"/>
      <c r="D123" s="303"/>
      <c r="E123" s="303"/>
      <c r="F123" s="303"/>
      <c r="G123" s="284"/>
      <c r="H123" s="303"/>
      <c r="I123" s="303"/>
      <c r="J123" s="303"/>
      <c r="K123" s="326"/>
    </row>
    <row r="124" spans="2:11" ht="15" customHeight="1">
      <c r="B124" s="325"/>
      <c r="C124" s="284" t="s">
        <v>931</v>
      </c>
      <c r="D124" s="303"/>
      <c r="E124" s="303"/>
      <c r="F124" s="305" t="s">
        <v>928</v>
      </c>
      <c r="G124" s="284"/>
      <c r="H124" s="284" t="s">
        <v>967</v>
      </c>
      <c r="I124" s="284" t="s">
        <v>930</v>
      </c>
      <c r="J124" s="284">
        <v>120</v>
      </c>
      <c r="K124" s="327"/>
    </row>
    <row r="125" spans="2:11" ht="15" customHeight="1">
      <c r="B125" s="325"/>
      <c r="C125" s="284" t="s">
        <v>976</v>
      </c>
      <c r="D125" s="284"/>
      <c r="E125" s="284"/>
      <c r="F125" s="305" t="s">
        <v>928</v>
      </c>
      <c r="G125" s="284"/>
      <c r="H125" s="284" t="s">
        <v>977</v>
      </c>
      <c r="I125" s="284" t="s">
        <v>930</v>
      </c>
      <c r="J125" s="284" t="s">
        <v>978</v>
      </c>
      <c r="K125" s="327"/>
    </row>
    <row r="126" spans="2:11" ht="15" customHeight="1">
      <c r="B126" s="325"/>
      <c r="C126" s="284" t="s">
        <v>877</v>
      </c>
      <c r="D126" s="284"/>
      <c r="E126" s="284"/>
      <c r="F126" s="305" t="s">
        <v>928</v>
      </c>
      <c r="G126" s="284"/>
      <c r="H126" s="284" t="s">
        <v>979</v>
      </c>
      <c r="I126" s="284" t="s">
        <v>930</v>
      </c>
      <c r="J126" s="284" t="s">
        <v>978</v>
      </c>
      <c r="K126" s="327"/>
    </row>
    <row r="127" spans="2:11" ht="15" customHeight="1">
      <c r="B127" s="325"/>
      <c r="C127" s="284" t="s">
        <v>939</v>
      </c>
      <c r="D127" s="284"/>
      <c r="E127" s="284"/>
      <c r="F127" s="305" t="s">
        <v>934</v>
      </c>
      <c r="G127" s="284"/>
      <c r="H127" s="284" t="s">
        <v>940</v>
      </c>
      <c r="I127" s="284" t="s">
        <v>930</v>
      </c>
      <c r="J127" s="284">
        <v>15</v>
      </c>
      <c r="K127" s="327"/>
    </row>
    <row r="128" spans="2:11" ht="15" customHeight="1">
      <c r="B128" s="325"/>
      <c r="C128" s="307" t="s">
        <v>941</v>
      </c>
      <c r="D128" s="307"/>
      <c r="E128" s="307"/>
      <c r="F128" s="308" t="s">
        <v>934</v>
      </c>
      <c r="G128" s="307"/>
      <c r="H128" s="307" t="s">
        <v>942</v>
      </c>
      <c r="I128" s="307" t="s">
        <v>930</v>
      </c>
      <c r="J128" s="307">
        <v>15</v>
      </c>
      <c r="K128" s="327"/>
    </row>
    <row r="129" spans="2:11" ht="15" customHeight="1">
      <c r="B129" s="325"/>
      <c r="C129" s="307" t="s">
        <v>943</v>
      </c>
      <c r="D129" s="307"/>
      <c r="E129" s="307"/>
      <c r="F129" s="308" t="s">
        <v>934</v>
      </c>
      <c r="G129" s="307"/>
      <c r="H129" s="307" t="s">
        <v>944</v>
      </c>
      <c r="I129" s="307" t="s">
        <v>930</v>
      </c>
      <c r="J129" s="307">
        <v>20</v>
      </c>
      <c r="K129" s="327"/>
    </row>
    <row r="130" spans="2:11" ht="15" customHeight="1">
      <c r="B130" s="325"/>
      <c r="C130" s="307" t="s">
        <v>945</v>
      </c>
      <c r="D130" s="307"/>
      <c r="E130" s="307"/>
      <c r="F130" s="308" t="s">
        <v>934</v>
      </c>
      <c r="G130" s="307"/>
      <c r="H130" s="307" t="s">
        <v>946</v>
      </c>
      <c r="I130" s="307" t="s">
        <v>930</v>
      </c>
      <c r="J130" s="307">
        <v>20</v>
      </c>
      <c r="K130" s="327"/>
    </row>
    <row r="131" spans="2:11" ht="15" customHeight="1">
      <c r="B131" s="325"/>
      <c r="C131" s="284" t="s">
        <v>933</v>
      </c>
      <c r="D131" s="284"/>
      <c r="E131" s="284"/>
      <c r="F131" s="305" t="s">
        <v>934</v>
      </c>
      <c r="G131" s="284"/>
      <c r="H131" s="284" t="s">
        <v>967</v>
      </c>
      <c r="I131" s="284" t="s">
        <v>930</v>
      </c>
      <c r="J131" s="284">
        <v>50</v>
      </c>
      <c r="K131" s="327"/>
    </row>
    <row r="132" spans="2:11" ht="15" customHeight="1">
      <c r="B132" s="325"/>
      <c r="C132" s="284" t="s">
        <v>947</v>
      </c>
      <c r="D132" s="284"/>
      <c r="E132" s="284"/>
      <c r="F132" s="305" t="s">
        <v>934</v>
      </c>
      <c r="G132" s="284"/>
      <c r="H132" s="284" t="s">
        <v>967</v>
      </c>
      <c r="I132" s="284" t="s">
        <v>930</v>
      </c>
      <c r="J132" s="284">
        <v>50</v>
      </c>
      <c r="K132" s="327"/>
    </row>
    <row r="133" spans="2:11" ht="15" customHeight="1">
      <c r="B133" s="325"/>
      <c r="C133" s="284" t="s">
        <v>953</v>
      </c>
      <c r="D133" s="284"/>
      <c r="E133" s="284"/>
      <c r="F133" s="305" t="s">
        <v>934</v>
      </c>
      <c r="G133" s="284"/>
      <c r="H133" s="284" t="s">
        <v>967</v>
      </c>
      <c r="I133" s="284" t="s">
        <v>930</v>
      </c>
      <c r="J133" s="284">
        <v>50</v>
      </c>
      <c r="K133" s="327"/>
    </row>
    <row r="134" spans="2:11" ht="15" customHeight="1">
      <c r="B134" s="325"/>
      <c r="C134" s="284" t="s">
        <v>955</v>
      </c>
      <c r="D134" s="284"/>
      <c r="E134" s="284"/>
      <c r="F134" s="305" t="s">
        <v>934</v>
      </c>
      <c r="G134" s="284"/>
      <c r="H134" s="284" t="s">
        <v>967</v>
      </c>
      <c r="I134" s="284" t="s">
        <v>930</v>
      </c>
      <c r="J134" s="284">
        <v>50</v>
      </c>
      <c r="K134" s="327"/>
    </row>
    <row r="135" spans="2:11" ht="15" customHeight="1">
      <c r="B135" s="325"/>
      <c r="C135" s="284" t="s">
        <v>131</v>
      </c>
      <c r="D135" s="284"/>
      <c r="E135" s="284"/>
      <c r="F135" s="305" t="s">
        <v>934</v>
      </c>
      <c r="G135" s="284"/>
      <c r="H135" s="284" t="s">
        <v>980</v>
      </c>
      <c r="I135" s="284" t="s">
        <v>930</v>
      </c>
      <c r="J135" s="284">
        <v>255</v>
      </c>
      <c r="K135" s="327"/>
    </row>
    <row r="136" spans="2:11" ht="15" customHeight="1">
      <c r="B136" s="325"/>
      <c r="C136" s="284" t="s">
        <v>957</v>
      </c>
      <c r="D136" s="284"/>
      <c r="E136" s="284"/>
      <c r="F136" s="305" t="s">
        <v>928</v>
      </c>
      <c r="G136" s="284"/>
      <c r="H136" s="284" t="s">
        <v>981</v>
      </c>
      <c r="I136" s="284" t="s">
        <v>959</v>
      </c>
      <c r="J136" s="284"/>
      <c r="K136" s="327"/>
    </row>
    <row r="137" spans="2:11" ht="15" customHeight="1">
      <c r="B137" s="325"/>
      <c r="C137" s="284" t="s">
        <v>960</v>
      </c>
      <c r="D137" s="284"/>
      <c r="E137" s="284"/>
      <c r="F137" s="305" t="s">
        <v>928</v>
      </c>
      <c r="G137" s="284"/>
      <c r="H137" s="284" t="s">
        <v>982</v>
      </c>
      <c r="I137" s="284" t="s">
        <v>962</v>
      </c>
      <c r="J137" s="284"/>
      <c r="K137" s="327"/>
    </row>
    <row r="138" spans="2:11" ht="15" customHeight="1">
      <c r="B138" s="325"/>
      <c r="C138" s="284" t="s">
        <v>963</v>
      </c>
      <c r="D138" s="284"/>
      <c r="E138" s="284"/>
      <c r="F138" s="305" t="s">
        <v>928</v>
      </c>
      <c r="G138" s="284"/>
      <c r="H138" s="284" t="s">
        <v>963</v>
      </c>
      <c r="I138" s="284" t="s">
        <v>962</v>
      </c>
      <c r="J138" s="284"/>
      <c r="K138" s="327"/>
    </row>
    <row r="139" spans="2:11" ht="15" customHeight="1">
      <c r="B139" s="325"/>
      <c r="C139" s="284" t="s">
        <v>37</v>
      </c>
      <c r="D139" s="284"/>
      <c r="E139" s="284"/>
      <c r="F139" s="305" t="s">
        <v>928</v>
      </c>
      <c r="G139" s="284"/>
      <c r="H139" s="284" t="s">
        <v>983</v>
      </c>
      <c r="I139" s="284" t="s">
        <v>962</v>
      </c>
      <c r="J139" s="284"/>
      <c r="K139" s="327"/>
    </row>
    <row r="140" spans="2:11" ht="15" customHeight="1">
      <c r="B140" s="325"/>
      <c r="C140" s="284" t="s">
        <v>984</v>
      </c>
      <c r="D140" s="284"/>
      <c r="E140" s="284"/>
      <c r="F140" s="305" t="s">
        <v>928</v>
      </c>
      <c r="G140" s="284"/>
      <c r="H140" s="284" t="s">
        <v>985</v>
      </c>
      <c r="I140" s="284" t="s">
        <v>962</v>
      </c>
      <c r="J140" s="284"/>
      <c r="K140" s="327"/>
    </row>
    <row r="141" spans="2:11" ht="15" customHeight="1">
      <c r="B141" s="328"/>
      <c r="C141" s="329"/>
      <c r="D141" s="329"/>
      <c r="E141" s="329"/>
      <c r="F141" s="329"/>
      <c r="G141" s="329"/>
      <c r="H141" s="329"/>
      <c r="I141" s="329"/>
      <c r="J141" s="329"/>
      <c r="K141" s="330"/>
    </row>
    <row r="142" spans="2:11" ht="18.75" customHeight="1">
      <c r="B142" s="280"/>
      <c r="C142" s="280"/>
      <c r="D142" s="280"/>
      <c r="E142" s="280"/>
      <c r="F142" s="317"/>
      <c r="G142" s="280"/>
      <c r="H142" s="280"/>
      <c r="I142" s="280"/>
      <c r="J142" s="280"/>
      <c r="K142" s="280"/>
    </row>
    <row r="143" spans="2:11" ht="18.75" customHeight="1">
      <c r="B143" s="291"/>
      <c r="C143" s="291"/>
      <c r="D143" s="291"/>
      <c r="E143" s="291"/>
      <c r="F143" s="291"/>
      <c r="G143" s="291"/>
      <c r="H143" s="291"/>
      <c r="I143" s="291"/>
      <c r="J143" s="291"/>
      <c r="K143" s="291"/>
    </row>
    <row r="144" spans="2:11" ht="7.5" customHeight="1">
      <c r="B144" s="292"/>
      <c r="C144" s="293"/>
      <c r="D144" s="293"/>
      <c r="E144" s="293"/>
      <c r="F144" s="293"/>
      <c r="G144" s="293"/>
      <c r="H144" s="293"/>
      <c r="I144" s="293"/>
      <c r="J144" s="293"/>
      <c r="K144" s="294"/>
    </row>
    <row r="145" spans="2:11" ht="45" customHeight="1">
      <c r="B145" s="295"/>
      <c r="C145" s="296" t="s">
        <v>986</v>
      </c>
      <c r="D145" s="296"/>
      <c r="E145" s="296"/>
      <c r="F145" s="296"/>
      <c r="G145" s="296"/>
      <c r="H145" s="296"/>
      <c r="I145" s="296"/>
      <c r="J145" s="296"/>
      <c r="K145" s="297"/>
    </row>
    <row r="146" spans="2:11" ht="17.25" customHeight="1">
      <c r="B146" s="295"/>
      <c r="C146" s="298" t="s">
        <v>922</v>
      </c>
      <c r="D146" s="298"/>
      <c r="E146" s="298"/>
      <c r="F146" s="298" t="s">
        <v>923</v>
      </c>
      <c r="G146" s="299"/>
      <c r="H146" s="298" t="s">
        <v>126</v>
      </c>
      <c r="I146" s="298" t="s">
        <v>56</v>
      </c>
      <c r="J146" s="298" t="s">
        <v>924</v>
      </c>
      <c r="K146" s="297"/>
    </row>
    <row r="147" spans="2:11" ht="17.25" customHeight="1">
      <c r="B147" s="295"/>
      <c r="C147" s="300" t="s">
        <v>925</v>
      </c>
      <c r="D147" s="300"/>
      <c r="E147" s="300"/>
      <c r="F147" s="301" t="s">
        <v>926</v>
      </c>
      <c r="G147" s="302"/>
      <c r="H147" s="300"/>
      <c r="I147" s="300"/>
      <c r="J147" s="300" t="s">
        <v>927</v>
      </c>
      <c r="K147" s="297"/>
    </row>
    <row r="148" spans="2:11" ht="5.25" customHeight="1">
      <c r="B148" s="306"/>
      <c r="C148" s="303"/>
      <c r="D148" s="303"/>
      <c r="E148" s="303"/>
      <c r="F148" s="303"/>
      <c r="G148" s="304"/>
      <c r="H148" s="303"/>
      <c r="I148" s="303"/>
      <c r="J148" s="303"/>
      <c r="K148" s="327"/>
    </row>
    <row r="149" spans="2:11" ht="15" customHeight="1">
      <c r="B149" s="306"/>
      <c r="C149" s="331" t="s">
        <v>931</v>
      </c>
      <c r="D149" s="284"/>
      <c r="E149" s="284"/>
      <c r="F149" s="332" t="s">
        <v>928</v>
      </c>
      <c r="G149" s="284"/>
      <c r="H149" s="331" t="s">
        <v>967</v>
      </c>
      <c r="I149" s="331" t="s">
        <v>930</v>
      </c>
      <c r="J149" s="331">
        <v>120</v>
      </c>
      <c r="K149" s="327"/>
    </row>
    <row r="150" spans="2:11" ht="15" customHeight="1">
      <c r="B150" s="306"/>
      <c r="C150" s="331" t="s">
        <v>976</v>
      </c>
      <c r="D150" s="284"/>
      <c r="E150" s="284"/>
      <c r="F150" s="332" t="s">
        <v>928</v>
      </c>
      <c r="G150" s="284"/>
      <c r="H150" s="331" t="s">
        <v>987</v>
      </c>
      <c r="I150" s="331" t="s">
        <v>930</v>
      </c>
      <c r="J150" s="331" t="s">
        <v>978</v>
      </c>
      <c r="K150" s="327"/>
    </row>
    <row r="151" spans="2:11" ht="15" customHeight="1">
      <c r="B151" s="306"/>
      <c r="C151" s="331" t="s">
        <v>877</v>
      </c>
      <c r="D151" s="284"/>
      <c r="E151" s="284"/>
      <c r="F151" s="332" t="s">
        <v>928</v>
      </c>
      <c r="G151" s="284"/>
      <c r="H151" s="331" t="s">
        <v>988</v>
      </c>
      <c r="I151" s="331" t="s">
        <v>930</v>
      </c>
      <c r="J151" s="331" t="s">
        <v>978</v>
      </c>
      <c r="K151" s="327"/>
    </row>
    <row r="152" spans="2:11" ht="15" customHeight="1">
      <c r="B152" s="306"/>
      <c r="C152" s="331" t="s">
        <v>933</v>
      </c>
      <c r="D152" s="284"/>
      <c r="E152" s="284"/>
      <c r="F152" s="332" t="s">
        <v>934</v>
      </c>
      <c r="G152" s="284"/>
      <c r="H152" s="331" t="s">
        <v>967</v>
      </c>
      <c r="I152" s="331" t="s">
        <v>930</v>
      </c>
      <c r="J152" s="331">
        <v>50</v>
      </c>
      <c r="K152" s="327"/>
    </row>
    <row r="153" spans="2:11" ht="15" customHeight="1">
      <c r="B153" s="306"/>
      <c r="C153" s="331" t="s">
        <v>936</v>
      </c>
      <c r="D153" s="284"/>
      <c r="E153" s="284"/>
      <c r="F153" s="332" t="s">
        <v>928</v>
      </c>
      <c r="G153" s="284"/>
      <c r="H153" s="331" t="s">
        <v>967</v>
      </c>
      <c r="I153" s="331" t="s">
        <v>938</v>
      </c>
      <c r="J153" s="331"/>
      <c r="K153" s="327"/>
    </row>
    <row r="154" spans="2:11" ht="15" customHeight="1">
      <c r="B154" s="306"/>
      <c r="C154" s="331" t="s">
        <v>947</v>
      </c>
      <c r="D154" s="284"/>
      <c r="E154" s="284"/>
      <c r="F154" s="332" t="s">
        <v>934</v>
      </c>
      <c r="G154" s="284"/>
      <c r="H154" s="331" t="s">
        <v>967</v>
      </c>
      <c r="I154" s="331" t="s">
        <v>930</v>
      </c>
      <c r="J154" s="331">
        <v>50</v>
      </c>
      <c r="K154" s="327"/>
    </row>
    <row r="155" spans="2:11" ht="15" customHeight="1">
      <c r="B155" s="306"/>
      <c r="C155" s="331" t="s">
        <v>955</v>
      </c>
      <c r="D155" s="284"/>
      <c r="E155" s="284"/>
      <c r="F155" s="332" t="s">
        <v>934</v>
      </c>
      <c r="G155" s="284"/>
      <c r="H155" s="331" t="s">
        <v>967</v>
      </c>
      <c r="I155" s="331" t="s">
        <v>930</v>
      </c>
      <c r="J155" s="331">
        <v>50</v>
      </c>
      <c r="K155" s="327"/>
    </row>
    <row r="156" spans="2:11" ht="15" customHeight="1">
      <c r="B156" s="306"/>
      <c r="C156" s="331" t="s">
        <v>953</v>
      </c>
      <c r="D156" s="284"/>
      <c r="E156" s="284"/>
      <c r="F156" s="332" t="s">
        <v>934</v>
      </c>
      <c r="G156" s="284"/>
      <c r="H156" s="331" t="s">
        <v>967</v>
      </c>
      <c r="I156" s="331" t="s">
        <v>930</v>
      </c>
      <c r="J156" s="331">
        <v>50</v>
      </c>
      <c r="K156" s="327"/>
    </row>
    <row r="157" spans="2:11" ht="15" customHeight="1">
      <c r="B157" s="306"/>
      <c r="C157" s="331" t="s">
        <v>94</v>
      </c>
      <c r="D157" s="284"/>
      <c r="E157" s="284"/>
      <c r="F157" s="332" t="s">
        <v>928</v>
      </c>
      <c r="G157" s="284"/>
      <c r="H157" s="331" t="s">
        <v>989</v>
      </c>
      <c r="I157" s="331" t="s">
        <v>930</v>
      </c>
      <c r="J157" s="331" t="s">
        <v>990</v>
      </c>
      <c r="K157" s="327"/>
    </row>
    <row r="158" spans="2:11" ht="15" customHeight="1">
      <c r="B158" s="306"/>
      <c r="C158" s="331" t="s">
        <v>991</v>
      </c>
      <c r="D158" s="284"/>
      <c r="E158" s="284"/>
      <c r="F158" s="332" t="s">
        <v>928</v>
      </c>
      <c r="G158" s="284"/>
      <c r="H158" s="331" t="s">
        <v>992</v>
      </c>
      <c r="I158" s="331" t="s">
        <v>962</v>
      </c>
      <c r="J158" s="331"/>
      <c r="K158" s="327"/>
    </row>
    <row r="159" spans="2:11" ht="15" customHeight="1">
      <c r="B159" s="333"/>
      <c r="C159" s="315"/>
      <c r="D159" s="315"/>
      <c r="E159" s="315"/>
      <c r="F159" s="315"/>
      <c r="G159" s="315"/>
      <c r="H159" s="315"/>
      <c r="I159" s="315"/>
      <c r="J159" s="315"/>
      <c r="K159" s="334"/>
    </row>
    <row r="160" spans="2:11" ht="18.75" customHeight="1">
      <c r="B160" s="280"/>
      <c r="C160" s="284"/>
      <c r="D160" s="284"/>
      <c r="E160" s="284"/>
      <c r="F160" s="305"/>
      <c r="G160" s="284"/>
      <c r="H160" s="284"/>
      <c r="I160" s="284"/>
      <c r="J160" s="284"/>
      <c r="K160" s="280"/>
    </row>
    <row r="161" spans="2:11" ht="18.75" customHeight="1">
      <c r="B161" s="291"/>
      <c r="C161" s="291"/>
      <c r="D161" s="291"/>
      <c r="E161" s="291"/>
      <c r="F161" s="291"/>
      <c r="G161" s="291"/>
      <c r="H161" s="291"/>
      <c r="I161" s="291"/>
      <c r="J161" s="291"/>
      <c r="K161" s="291"/>
    </row>
    <row r="162" spans="2:11" ht="7.5" customHeight="1">
      <c r="B162" s="270"/>
      <c r="C162" s="271"/>
      <c r="D162" s="271"/>
      <c r="E162" s="271"/>
      <c r="F162" s="271"/>
      <c r="G162" s="271"/>
      <c r="H162" s="271"/>
      <c r="I162" s="271"/>
      <c r="J162" s="271"/>
      <c r="K162" s="272"/>
    </row>
    <row r="163" spans="2:11" ht="45" customHeight="1">
      <c r="B163" s="273"/>
      <c r="C163" s="274" t="s">
        <v>993</v>
      </c>
      <c r="D163" s="274"/>
      <c r="E163" s="274"/>
      <c r="F163" s="274"/>
      <c r="G163" s="274"/>
      <c r="H163" s="274"/>
      <c r="I163" s="274"/>
      <c r="J163" s="274"/>
      <c r="K163" s="275"/>
    </row>
    <row r="164" spans="2:11" ht="17.25" customHeight="1">
      <c r="B164" s="273"/>
      <c r="C164" s="298" t="s">
        <v>922</v>
      </c>
      <c r="D164" s="298"/>
      <c r="E164" s="298"/>
      <c r="F164" s="298" t="s">
        <v>923</v>
      </c>
      <c r="G164" s="335"/>
      <c r="H164" s="336" t="s">
        <v>126</v>
      </c>
      <c r="I164" s="336" t="s">
        <v>56</v>
      </c>
      <c r="J164" s="298" t="s">
        <v>924</v>
      </c>
      <c r="K164" s="275"/>
    </row>
    <row r="165" spans="2:11" ht="17.25" customHeight="1">
      <c r="B165" s="276"/>
      <c r="C165" s="300" t="s">
        <v>925</v>
      </c>
      <c r="D165" s="300"/>
      <c r="E165" s="300"/>
      <c r="F165" s="301" t="s">
        <v>926</v>
      </c>
      <c r="G165" s="337"/>
      <c r="H165" s="338"/>
      <c r="I165" s="338"/>
      <c r="J165" s="300" t="s">
        <v>927</v>
      </c>
      <c r="K165" s="278"/>
    </row>
    <row r="166" spans="2:11" ht="5.25" customHeight="1">
      <c r="B166" s="306"/>
      <c r="C166" s="303"/>
      <c r="D166" s="303"/>
      <c r="E166" s="303"/>
      <c r="F166" s="303"/>
      <c r="G166" s="304"/>
      <c r="H166" s="303"/>
      <c r="I166" s="303"/>
      <c r="J166" s="303"/>
      <c r="K166" s="327"/>
    </row>
    <row r="167" spans="2:11" ht="15" customHeight="1">
      <c r="B167" s="306"/>
      <c r="C167" s="284" t="s">
        <v>931</v>
      </c>
      <c r="D167" s="284"/>
      <c r="E167" s="284"/>
      <c r="F167" s="305" t="s">
        <v>928</v>
      </c>
      <c r="G167" s="284"/>
      <c r="H167" s="284" t="s">
        <v>967</v>
      </c>
      <c r="I167" s="284" t="s">
        <v>930</v>
      </c>
      <c r="J167" s="284">
        <v>120</v>
      </c>
      <c r="K167" s="327"/>
    </row>
    <row r="168" spans="2:11" ht="15" customHeight="1">
      <c r="B168" s="306"/>
      <c r="C168" s="284" t="s">
        <v>976</v>
      </c>
      <c r="D168" s="284"/>
      <c r="E168" s="284"/>
      <c r="F168" s="305" t="s">
        <v>928</v>
      </c>
      <c r="G168" s="284"/>
      <c r="H168" s="284" t="s">
        <v>977</v>
      </c>
      <c r="I168" s="284" t="s">
        <v>930</v>
      </c>
      <c r="J168" s="284" t="s">
        <v>978</v>
      </c>
      <c r="K168" s="327"/>
    </row>
    <row r="169" spans="2:11" ht="15" customHeight="1">
      <c r="B169" s="306"/>
      <c r="C169" s="284" t="s">
        <v>877</v>
      </c>
      <c r="D169" s="284"/>
      <c r="E169" s="284"/>
      <c r="F169" s="305" t="s">
        <v>928</v>
      </c>
      <c r="G169" s="284"/>
      <c r="H169" s="284" t="s">
        <v>994</v>
      </c>
      <c r="I169" s="284" t="s">
        <v>930</v>
      </c>
      <c r="J169" s="284" t="s">
        <v>978</v>
      </c>
      <c r="K169" s="327"/>
    </row>
    <row r="170" spans="2:11" ht="15" customHeight="1">
      <c r="B170" s="306"/>
      <c r="C170" s="284" t="s">
        <v>933</v>
      </c>
      <c r="D170" s="284"/>
      <c r="E170" s="284"/>
      <c r="F170" s="305" t="s">
        <v>934</v>
      </c>
      <c r="G170" s="284"/>
      <c r="H170" s="284" t="s">
        <v>994</v>
      </c>
      <c r="I170" s="284" t="s">
        <v>930</v>
      </c>
      <c r="J170" s="284">
        <v>50</v>
      </c>
      <c r="K170" s="327"/>
    </row>
    <row r="171" spans="2:11" ht="15" customHeight="1">
      <c r="B171" s="306"/>
      <c r="C171" s="284" t="s">
        <v>936</v>
      </c>
      <c r="D171" s="284"/>
      <c r="E171" s="284"/>
      <c r="F171" s="305" t="s">
        <v>928</v>
      </c>
      <c r="G171" s="284"/>
      <c r="H171" s="284" t="s">
        <v>994</v>
      </c>
      <c r="I171" s="284" t="s">
        <v>938</v>
      </c>
      <c r="J171" s="284"/>
      <c r="K171" s="327"/>
    </row>
    <row r="172" spans="2:11" ht="15" customHeight="1">
      <c r="B172" s="306"/>
      <c r="C172" s="284" t="s">
        <v>947</v>
      </c>
      <c r="D172" s="284"/>
      <c r="E172" s="284"/>
      <c r="F172" s="305" t="s">
        <v>934</v>
      </c>
      <c r="G172" s="284"/>
      <c r="H172" s="284" t="s">
        <v>994</v>
      </c>
      <c r="I172" s="284" t="s">
        <v>930</v>
      </c>
      <c r="J172" s="284">
        <v>50</v>
      </c>
      <c r="K172" s="327"/>
    </row>
    <row r="173" spans="2:11" ht="15" customHeight="1">
      <c r="B173" s="306"/>
      <c r="C173" s="284" t="s">
        <v>955</v>
      </c>
      <c r="D173" s="284"/>
      <c r="E173" s="284"/>
      <c r="F173" s="305" t="s">
        <v>934</v>
      </c>
      <c r="G173" s="284"/>
      <c r="H173" s="284" t="s">
        <v>994</v>
      </c>
      <c r="I173" s="284" t="s">
        <v>930</v>
      </c>
      <c r="J173" s="284">
        <v>50</v>
      </c>
      <c r="K173" s="327"/>
    </row>
    <row r="174" spans="2:11" ht="15" customHeight="1">
      <c r="B174" s="306"/>
      <c r="C174" s="284" t="s">
        <v>953</v>
      </c>
      <c r="D174" s="284"/>
      <c r="E174" s="284"/>
      <c r="F174" s="305" t="s">
        <v>934</v>
      </c>
      <c r="G174" s="284"/>
      <c r="H174" s="284" t="s">
        <v>994</v>
      </c>
      <c r="I174" s="284" t="s">
        <v>930</v>
      </c>
      <c r="J174" s="284">
        <v>50</v>
      </c>
      <c r="K174" s="327"/>
    </row>
    <row r="175" spans="2:11" ht="15" customHeight="1">
      <c r="B175" s="306"/>
      <c r="C175" s="284" t="s">
        <v>125</v>
      </c>
      <c r="D175" s="284"/>
      <c r="E175" s="284"/>
      <c r="F175" s="305" t="s">
        <v>928</v>
      </c>
      <c r="G175" s="284"/>
      <c r="H175" s="284" t="s">
        <v>995</v>
      </c>
      <c r="I175" s="284" t="s">
        <v>996</v>
      </c>
      <c r="J175" s="284"/>
      <c r="K175" s="327"/>
    </row>
    <row r="176" spans="2:11" ht="15" customHeight="1">
      <c r="B176" s="306"/>
      <c r="C176" s="284" t="s">
        <v>56</v>
      </c>
      <c r="D176" s="284"/>
      <c r="E176" s="284"/>
      <c r="F176" s="305" t="s">
        <v>928</v>
      </c>
      <c r="G176" s="284"/>
      <c r="H176" s="284" t="s">
        <v>997</v>
      </c>
      <c r="I176" s="284" t="s">
        <v>998</v>
      </c>
      <c r="J176" s="284">
        <v>1</v>
      </c>
      <c r="K176" s="327"/>
    </row>
    <row r="177" spans="2:11" ht="15" customHeight="1">
      <c r="B177" s="306"/>
      <c r="C177" s="284" t="s">
        <v>52</v>
      </c>
      <c r="D177" s="284"/>
      <c r="E177" s="284"/>
      <c r="F177" s="305" t="s">
        <v>928</v>
      </c>
      <c r="G177" s="284"/>
      <c r="H177" s="284" t="s">
        <v>999</v>
      </c>
      <c r="I177" s="284" t="s">
        <v>930</v>
      </c>
      <c r="J177" s="284">
        <v>20</v>
      </c>
      <c r="K177" s="327"/>
    </row>
    <row r="178" spans="2:11" ht="15" customHeight="1">
      <c r="B178" s="306"/>
      <c r="C178" s="284" t="s">
        <v>126</v>
      </c>
      <c r="D178" s="284"/>
      <c r="E178" s="284"/>
      <c r="F178" s="305" t="s">
        <v>928</v>
      </c>
      <c r="G178" s="284"/>
      <c r="H178" s="284" t="s">
        <v>1000</v>
      </c>
      <c r="I178" s="284" t="s">
        <v>930</v>
      </c>
      <c r="J178" s="284">
        <v>255</v>
      </c>
      <c r="K178" s="327"/>
    </row>
    <row r="179" spans="2:11" ht="15" customHeight="1">
      <c r="B179" s="306"/>
      <c r="C179" s="284" t="s">
        <v>127</v>
      </c>
      <c r="D179" s="284"/>
      <c r="E179" s="284"/>
      <c r="F179" s="305" t="s">
        <v>928</v>
      </c>
      <c r="G179" s="284"/>
      <c r="H179" s="284" t="s">
        <v>893</v>
      </c>
      <c r="I179" s="284" t="s">
        <v>930</v>
      </c>
      <c r="J179" s="284">
        <v>10</v>
      </c>
      <c r="K179" s="327"/>
    </row>
    <row r="180" spans="2:11" ht="15" customHeight="1">
      <c r="B180" s="306"/>
      <c r="C180" s="284" t="s">
        <v>128</v>
      </c>
      <c r="D180" s="284"/>
      <c r="E180" s="284"/>
      <c r="F180" s="305" t="s">
        <v>928</v>
      </c>
      <c r="G180" s="284"/>
      <c r="H180" s="284" t="s">
        <v>1001</v>
      </c>
      <c r="I180" s="284" t="s">
        <v>962</v>
      </c>
      <c r="J180" s="284"/>
      <c r="K180" s="327"/>
    </row>
    <row r="181" spans="2:11" ht="15" customHeight="1">
      <c r="B181" s="306"/>
      <c r="C181" s="284" t="s">
        <v>1002</v>
      </c>
      <c r="D181" s="284"/>
      <c r="E181" s="284"/>
      <c r="F181" s="305" t="s">
        <v>928</v>
      </c>
      <c r="G181" s="284"/>
      <c r="H181" s="284" t="s">
        <v>1003</v>
      </c>
      <c r="I181" s="284" t="s">
        <v>962</v>
      </c>
      <c r="J181" s="284"/>
      <c r="K181" s="327"/>
    </row>
    <row r="182" spans="2:11" ht="15" customHeight="1">
      <c r="B182" s="306"/>
      <c r="C182" s="284" t="s">
        <v>991</v>
      </c>
      <c r="D182" s="284"/>
      <c r="E182" s="284"/>
      <c r="F182" s="305" t="s">
        <v>928</v>
      </c>
      <c r="G182" s="284"/>
      <c r="H182" s="284" t="s">
        <v>1004</v>
      </c>
      <c r="I182" s="284" t="s">
        <v>962</v>
      </c>
      <c r="J182" s="284"/>
      <c r="K182" s="327"/>
    </row>
    <row r="183" spans="2:11" ht="15" customHeight="1">
      <c r="B183" s="306"/>
      <c r="C183" s="284" t="s">
        <v>130</v>
      </c>
      <c r="D183" s="284"/>
      <c r="E183" s="284"/>
      <c r="F183" s="305" t="s">
        <v>934</v>
      </c>
      <c r="G183" s="284"/>
      <c r="H183" s="284" t="s">
        <v>1005</v>
      </c>
      <c r="I183" s="284" t="s">
        <v>930</v>
      </c>
      <c r="J183" s="284">
        <v>50</v>
      </c>
      <c r="K183" s="327"/>
    </row>
    <row r="184" spans="2:11" ht="15" customHeight="1">
      <c r="B184" s="306"/>
      <c r="C184" s="284" t="s">
        <v>1006</v>
      </c>
      <c r="D184" s="284"/>
      <c r="E184" s="284"/>
      <c r="F184" s="305" t="s">
        <v>934</v>
      </c>
      <c r="G184" s="284"/>
      <c r="H184" s="284" t="s">
        <v>1007</v>
      </c>
      <c r="I184" s="284" t="s">
        <v>1008</v>
      </c>
      <c r="J184" s="284"/>
      <c r="K184" s="327"/>
    </row>
    <row r="185" spans="2:11" ht="15" customHeight="1">
      <c r="B185" s="306"/>
      <c r="C185" s="284" t="s">
        <v>1009</v>
      </c>
      <c r="D185" s="284"/>
      <c r="E185" s="284"/>
      <c r="F185" s="305" t="s">
        <v>934</v>
      </c>
      <c r="G185" s="284"/>
      <c r="H185" s="284" t="s">
        <v>1010</v>
      </c>
      <c r="I185" s="284" t="s">
        <v>1008</v>
      </c>
      <c r="J185" s="284"/>
      <c r="K185" s="327"/>
    </row>
    <row r="186" spans="2:11" ht="15" customHeight="1">
      <c r="B186" s="306"/>
      <c r="C186" s="284" t="s">
        <v>1011</v>
      </c>
      <c r="D186" s="284"/>
      <c r="E186" s="284"/>
      <c r="F186" s="305" t="s">
        <v>934</v>
      </c>
      <c r="G186" s="284"/>
      <c r="H186" s="284" t="s">
        <v>1012</v>
      </c>
      <c r="I186" s="284" t="s">
        <v>1008</v>
      </c>
      <c r="J186" s="284"/>
      <c r="K186" s="327"/>
    </row>
    <row r="187" spans="2:11" ht="15" customHeight="1">
      <c r="B187" s="306"/>
      <c r="C187" s="339" t="s">
        <v>1013</v>
      </c>
      <c r="D187" s="284"/>
      <c r="E187" s="284"/>
      <c r="F187" s="305" t="s">
        <v>934</v>
      </c>
      <c r="G187" s="284"/>
      <c r="H187" s="284" t="s">
        <v>1014</v>
      </c>
      <c r="I187" s="284" t="s">
        <v>1015</v>
      </c>
      <c r="J187" s="340" t="s">
        <v>1016</v>
      </c>
      <c r="K187" s="327"/>
    </row>
    <row r="188" spans="2:11" ht="15" customHeight="1">
      <c r="B188" s="306"/>
      <c r="C188" s="290" t="s">
        <v>41</v>
      </c>
      <c r="D188" s="284"/>
      <c r="E188" s="284"/>
      <c r="F188" s="305" t="s">
        <v>928</v>
      </c>
      <c r="G188" s="284"/>
      <c r="H188" s="280" t="s">
        <v>1017</v>
      </c>
      <c r="I188" s="284" t="s">
        <v>1018</v>
      </c>
      <c r="J188" s="284"/>
      <c r="K188" s="327"/>
    </row>
    <row r="189" spans="2:11" ht="15" customHeight="1">
      <c r="B189" s="306"/>
      <c r="C189" s="290" t="s">
        <v>1019</v>
      </c>
      <c r="D189" s="284"/>
      <c r="E189" s="284"/>
      <c r="F189" s="305" t="s">
        <v>928</v>
      </c>
      <c r="G189" s="284"/>
      <c r="H189" s="284" t="s">
        <v>1020</v>
      </c>
      <c r="I189" s="284" t="s">
        <v>962</v>
      </c>
      <c r="J189" s="284"/>
      <c r="K189" s="327"/>
    </row>
    <row r="190" spans="2:11" ht="15" customHeight="1">
      <c r="B190" s="306"/>
      <c r="C190" s="290" t="s">
        <v>1021</v>
      </c>
      <c r="D190" s="284"/>
      <c r="E190" s="284"/>
      <c r="F190" s="305" t="s">
        <v>928</v>
      </c>
      <c r="G190" s="284"/>
      <c r="H190" s="284" t="s">
        <v>1022</v>
      </c>
      <c r="I190" s="284" t="s">
        <v>962</v>
      </c>
      <c r="J190" s="284"/>
      <c r="K190" s="327"/>
    </row>
    <row r="191" spans="2:11" ht="15" customHeight="1">
      <c r="B191" s="306"/>
      <c r="C191" s="290" t="s">
        <v>1023</v>
      </c>
      <c r="D191" s="284"/>
      <c r="E191" s="284"/>
      <c r="F191" s="305" t="s">
        <v>934</v>
      </c>
      <c r="G191" s="284"/>
      <c r="H191" s="284" t="s">
        <v>1024</v>
      </c>
      <c r="I191" s="284" t="s">
        <v>962</v>
      </c>
      <c r="J191" s="284"/>
      <c r="K191" s="327"/>
    </row>
    <row r="192" spans="2:11" ht="15" customHeight="1">
      <c r="B192" s="333"/>
      <c r="C192" s="341"/>
      <c r="D192" s="315"/>
      <c r="E192" s="315"/>
      <c r="F192" s="315"/>
      <c r="G192" s="315"/>
      <c r="H192" s="315"/>
      <c r="I192" s="315"/>
      <c r="J192" s="315"/>
      <c r="K192" s="334"/>
    </row>
    <row r="193" spans="2:11" ht="18.75" customHeight="1">
      <c r="B193" s="280"/>
      <c r="C193" s="284"/>
      <c r="D193" s="284"/>
      <c r="E193" s="284"/>
      <c r="F193" s="305"/>
      <c r="G193" s="284"/>
      <c r="H193" s="284"/>
      <c r="I193" s="284"/>
      <c r="J193" s="284"/>
      <c r="K193" s="280"/>
    </row>
    <row r="194" spans="2:11" ht="18.75" customHeight="1">
      <c r="B194" s="280"/>
      <c r="C194" s="284"/>
      <c r="D194" s="284"/>
      <c r="E194" s="284"/>
      <c r="F194" s="305"/>
      <c r="G194" s="284"/>
      <c r="H194" s="284"/>
      <c r="I194" s="284"/>
      <c r="J194" s="284"/>
      <c r="K194" s="280"/>
    </row>
    <row r="195" spans="2:11" ht="18.75" customHeight="1">
      <c r="B195" s="291"/>
      <c r="C195" s="291"/>
      <c r="D195" s="291"/>
      <c r="E195" s="291"/>
      <c r="F195" s="291"/>
      <c r="G195" s="291"/>
      <c r="H195" s="291"/>
      <c r="I195" s="291"/>
      <c r="J195" s="291"/>
      <c r="K195" s="291"/>
    </row>
    <row r="196" spans="2:11" ht="13.5">
      <c r="B196" s="270"/>
      <c r="C196" s="271"/>
      <c r="D196" s="271"/>
      <c r="E196" s="271"/>
      <c r="F196" s="271"/>
      <c r="G196" s="271"/>
      <c r="H196" s="271"/>
      <c r="I196" s="271"/>
      <c r="J196" s="271"/>
      <c r="K196" s="272"/>
    </row>
    <row r="197" spans="2:11" ht="21">
      <c r="B197" s="273"/>
      <c r="C197" s="274" t="s">
        <v>1025</v>
      </c>
      <c r="D197" s="274"/>
      <c r="E197" s="274"/>
      <c r="F197" s="274"/>
      <c r="G197" s="274"/>
      <c r="H197" s="274"/>
      <c r="I197" s="274"/>
      <c r="J197" s="274"/>
      <c r="K197" s="275"/>
    </row>
    <row r="198" spans="2:11" ht="25.5" customHeight="1">
      <c r="B198" s="273"/>
      <c r="C198" s="342" t="s">
        <v>1026</v>
      </c>
      <c r="D198" s="342"/>
      <c r="E198" s="342"/>
      <c r="F198" s="342" t="s">
        <v>1027</v>
      </c>
      <c r="G198" s="343"/>
      <c r="H198" s="342" t="s">
        <v>1028</v>
      </c>
      <c r="I198" s="342"/>
      <c r="J198" s="342"/>
      <c r="K198" s="275"/>
    </row>
    <row r="199" spans="2:11" ht="5.25" customHeight="1">
      <c r="B199" s="306"/>
      <c r="C199" s="303"/>
      <c r="D199" s="303"/>
      <c r="E199" s="303"/>
      <c r="F199" s="303"/>
      <c r="G199" s="284"/>
      <c r="H199" s="303"/>
      <c r="I199" s="303"/>
      <c r="J199" s="303"/>
      <c r="K199" s="327"/>
    </row>
    <row r="200" spans="2:11" ht="15" customHeight="1">
      <c r="B200" s="306"/>
      <c r="C200" s="284" t="s">
        <v>1018</v>
      </c>
      <c r="D200" s="284"/>
      <c r="E200" s="284"/>
      <c r="F200" s="305" t="s">
        <v>42</v>
      </c>
      <c r="G200" s="284"/>
      <c r="H200" s="284" t="s">
        <v>1029</v>
      </c>
      <c r="I200" s="284"/>
      <c r="J200" s="284"/>
      <c r="K200" s="327"/>
    </row>
    <row r="201" spans="2:11" ht="15" customHeight="1">
      <c r="B201" s="306"/>
      <c r="C201" s="312"/>
      <c r="D201" s="284"/>
      <c r="E201" s="284"/>
      <c r="F201" s="305" t="s">
        <v>43</v>
      </c>
      <c r="G201" s="284"/>
      <c r="H201" s="284" t="s">
        <v>1030</v>
      </c>
      <c r="I201" s="284"/>
      <c r="J201" s="284"/>
      <c r="K201" s="327"/>
    </row>
    <row r="202" spans="2:11" ht="15" customHeight="1">
      <c r="B202" s="306"/>
      <c r="C202" s="312"/>
      <c r="D202" s="284"/>
      <c r="E202" s="284"/>
      <c r="F202" s="305" t="s">
        <v>46</v>
      </c>
      <c r="G202" s="284"/>
      <c r="H202" s="284" t="s">
        <v>1031</v>
      </c>
      <c r="I202" s="284"/>
      <c r="J202" s="284"/>
      <c r="K202" s="327"/>
    </row>
    <row r="203" spans="2:11" ht="15" customHeight="1">
      <c r="B203" s="306"/>
      <c r="C203" s="284"/>
      <c r="D203" s="284"/>
      <c r="E203" s="284"/>
      <c r="F203" s="305" t="s">
        <v>44</v>
      </c>
      <c r="G203" s="284"/>
      <c r="H203" s="284" t="s">
        <v>1032</v>
      </c>
      <c r="I203" s="284"/>
      <c r="J203" s="284"/>
      <c r="K203" s="327"/>
    </row>
    <row r="204" spans="2:11" ht="15" customHeight="1">
      <c r="B204" s="306"/>
      <c r="C204" s="284"/>
      <c r="D204" s="284"/>
      <c r="E204" s="284"/>
      <c r="F204" s="305" t="s">
        <v>45</v>
      </c>
      <c r="G204" s="284"/>
      <c r="H204" s="284" t="s">
        <v>1033</v>
      </c>
      <c r="I204" s="284"/>
      <c r="J204" s="284"/>
      <c r="K204" s="327"/>
    </row>
    <row r="205" spans="2:11" ht="15" customHeight="1">
      <c r="B205" s="306"/>
      <c r="C205" s="284"/>
      <c r="D205" s="284"/>
      <c r="E205" s="284"/>
      <c r="F205" s="305"/>
      <c r="G205" s="284"/>
      <c r="H205" s="284"/>
      <c r="I205" s="284"/>
      <c r="J205" s="284"/>
      <c r="K205" s="327"/>
    </row>
    <row r="206" spans="2:11" ht="15" customHeight="1">
      <c r="B206" s="306"/>
      <c r="C206" s="284" t="s">
        <v>974</v>
      </c>
      <c r="D206" s="284"/>
      <c r="E206" s="284"/>
      <c r="F206" s="305" t="s">
        <v>78</v>
      </c>
      <c r="G206" s="284"/>
      <c r="H206" s="284" t="s">
        <v>1034</v>
      </c>
      <c r="I206" s="284"/>
      <c r="J206" s="284"/>
      <c r="K206" s="327"/>
    </row>
    <row r="207" spans="2:11" ht="15" customHeight="1">
      <c r="B207" s="306"/>
      <c r="C207" s="312"/>
      <c r="D207" s="284"/>
      <c r="E207" s="284"/>
      <c r="F207" s="305" t="s">
        <v>871</v>
      </c>
      <c r="G207" s="284"/>
      <c r="H207" s="284" t="s">
        <v>872</v>
      </c>
      <c r="I207" s="284"/>
      <c r="J207" s="284"/>
      <c r="K207" s="327"/>
    </row>
    <row r="208" spans="2:11" ht="15" customHeight="1">
      <c r="B208" s="306"/>
      <c r="C208" s="284"/>
      <c r="D208" s="284"/>
      <c r="E208" s="284"/>
      <c r="F208" s="305" t="s">
        <v>869</v>
      </c>
      <c r="G208" s="284"/>
      <c r="H208" s="284" t="s">
        <v>1035</v>
      </c>
      <c r="I208" s="284"/>
      <c r="J208" s="284"/>
      <c r="K208" s="327"/>
    </row>
    <row r="209" spans="2:11" ht="15" customHeight="1">
      <c r="B209" s="344"/>
      <c r="C209" s="312"/>
      <c r="D209" s="312"/>
      <c r="E209" s="312"/>
      <c r="F209" s="305" t="s">
        <v>873</v>
      </c>
      <c r="G209" s="290"/>
      <c r="H209" s="331" t="s">
        <v>874</v>
      </c>
      <c r="I209" s="331"/>
      <c r="J209" s="331"/>
      <c r="K209" s="345"/>
    </row>
    <row r="210" spans="2:11" ht="15" customHeight="1">
      <c r="B210" s="344"/>
      <c r="C210" s="312"/>
      <c r="D210" s="312"/>
      <c r="E210" s="312"/>
      <c r="F210" s="305" t="s">
        <v>875</v>
      </c>
      <c r="G210" s="290"/>
      <c r="H210" s="331" t="s">
        <v>1036</v>
      </c>
      <c r="I210" s="331"/>
      <c r="J210" s="331"/>
      <c r="K210" s="345"/>
    </row>
    <row r="211" spans="2:11" ht="15" customHeight="1">
      <c r="B211" s="344"/>
      <c r="C211" s="312"/>
      <c r="D211" s="312"/>
      <c r="E211" s="312"/>
      <c r="F211" s="346"/>
      <c r="G211" s="290"/>
      <c r="H211" s="347"/>
      <c r="I211" s="347"/>
      <c r="J211" s="347"/>
      <c r="K211" s="345"/>
    </row>
    <row r="212" spans="2:11" ht="15" customHeight="1">
      <c r="B212" s="344"/>
      <c r="C212" s="284" t="s">
        <v>998</v>
      </c>
      <c r="D212" s="312"/>
      <c r="E212" s="312"/>
      <c r="F212" s="305">
        <v>1</v>
      </c>
      <c r="G212" s="290"/>
      <c r="H212" s="331" t="s">
        <v>1037</v>
      </c>
      <c r="I212" s="331"/>
      <c r="J212" s="331"/>
      <c r="K212" s="345"/>
    </row>
    <row r="213" spans="2:11" ht="15" customHeight="1">
      <c r="B213" s="344"/>
      <c r="C213" s="312"/>
      <c r="D213" s="312"/>
      <c r="E213" s="312"/>
      <c r="F213" s="305">
        <v>2</v>
      </c>
      <c r="G213" s="290"/>
      <c r="H213" s="331" t="s">
        <v>1038</v>
      </c>
      <c r="I213" s="331"/>
      <c r="J213" s="331"/>
      <c r="K213" s="345"/>
    </row>
    <row r="214" spans="2:11" ht="15" customHeight="1">
      <c r="B214" s="344"/>
      <c r="C214" s="312"/>
      <c r="D214" s="312"/>
      <c r="E214" s="312"/>
      <c r="F214" s="305">
        <v>3</v>
      </c>
      <c r="G214" s="290"/>
      <c r="H214" s="331" t="s">
        <v>1039</v>
      </c>
      <c r="I214" s="331"/>
      <c r="J214" s="331"/>
      <c r="K214" s="345"/>
    </row>
    <row r="215" spans="2:11" ht="15" customHeight="1">
      <c r="B215" s="344"/>
      <c r="C215" s="312"/>
      <c r="D215" s="312"/>
      <c r="E215" s="312"/>
      <c r="F215" s="305">
        <v>4</v>
      </c>
      <c r="G215" s="290"/>
      <c r="H215" s="331" t="s">
        <v>1040</v>
      </c>
      <c r="I215" s="331"/>
      <c r="J215" s="331"/>
      <c r="K215" s="345"/>
    </row>
    <row r="216" spans="2:11" ht="12.75" customHeight="1">
      <c r="B216" s="348"/>
      <c r="C216" s="349"/>
      <c r="D216" s="349"/>
      <c r="E216" s="349"/>
      <c r="F216" s="349"/>
      <c r="G216" s="349"/>
      <c r="H216" s="349"/>
      <c r="I216" s="349"/>
      <c r="J216" s="349"/>
      <c r="K216" s="350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Admin-PC\Admin</cp:lastModifiedBy>
  <dcterms:created xsi:type="dcterms:W3CDTF">2018-09-12T13:13:39Z</dcterms:created>
  <dcterms:modified xsi:type="dcterms:W3CDTF">2018-09-12T13:13:47Z</dcterms:modified>
  <cp:category/>
  <cp:version/>
  <cp:contentType/>
  <cp:contentStatus/>
</cp:coreProperties>
</file>