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05"/>
  <workbookPr/>
  <bookViews>
    <workbookView xWindow="0" yWindow="0" windowWidth="0" windowHeight="0" activeTab="0"/>
  </bookViews>
  <sheets>
    <sheet name="Rekapitulace stavby" sheetId="1" r:id="rId1"/>
    <sheet name="FIM-UHK-1 - SO-01-Vlastní..." sheetId="2" r:id="rId2"/>
    <sheet name="Pokyny pro vyplnění" sheetId="3" r:id="rId3"/>
  </sheets>
  <definedNames>
    <definedName name="_xlnm._FilterDatabase" localSheetId="1" hidden="1">'FIM-UHK-1 - SO-01-Vlastní...'!$C$90:$K$229</definedName>
    <definedName name="_xlnm.Print_Area" localSheetId="0">'Rekapitulace stavby'!$D$4:$AO$33,'Rekapitulace stavby'!$C$39:$AQ$53</definedName>
    <definedName name="_xlnm.Print_Area" localSheetId="1">'FIM-UHK-1 - SO-01-Vlastní...'!$C$4:$J$36,'FIM-UHK-1 - SO-01-Vlastní...'!$C$42:$J$72,'FIM-UHK-1 - SO-01-Vlastní...'!$C$78:$K$229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'FIM-UHK-1 - SO-01-Vlastní...'!$90:$90</definedName>
  </definedNames>
  <calcPr calcId="179020"/>
</workbook>
</file>

<file path=xl/sharedStrings.xml><?xml version="1.0" encoding="utf-8"?>
<sst xmlns="http://schemas.openxmlformats.org/spreadsheetml/2006/main" count="2187" uniqueCount="588">
  <si>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</si>
  <si>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</si>
  <si>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</si>
  <si>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</si>
  <si>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</si>
  <si>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</si>
  <si>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</si>
  <si>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{d704a0f0-718b-498b-83ec-097c5a5f0614}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</si>
  <si>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</si>
  <si>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</si>
  <si>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</si>
  <si>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</si>
  <si>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</si>
  <si>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</si>
  <si>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</si>
  <si>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</si>
  <si>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FIM-UHK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</si>
  <si>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</si>
  <si>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</si>
  <si>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Návrh interieru-stavební úpravy</t>
  </si>
  <si>
    <t>KSO:</t>
  </si>
  <si>
    <t/>
  </si>
  <si>
    <t>CC-CZ:</t>
  </si>
  <si>
    <t>Místo:</t>
  </si>
  <si>
    <t>Hradec Králové</t>
  </si>
  <si>
    <t>Datum:</t>
  </si>
  <si>
    <t>27. 4. 2018</t>
  </si>
  <si>
    <t>Zadavatel:</t>
  </si>
  <si>
    <t>IČ:</t>
  </si>
  <si>
    <t>DIČ:</t>
  </si>
  <si>
    <t>Uchazeč:</t>
  </si>
  <si>
    <t>Vyplň údaj</t>
  </si>
  <si>
    <t>Projektant:</t>
  </si>
  <si>
    <t>gebas atelier architects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</si>
  <si>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</si>
  <si>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</si>
  <si>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</si>
  <si>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</si>
  <si>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</si>
  <si>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</si>
  <si>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</si>
  <si>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</si>
  <si>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</si>
  <si>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</si>
  <si>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</si>
  <si>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</si>
  <si>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</si>
  <si>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</si>
  <si>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</si>
  <si>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</si>
  <si>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</si>
  <si>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</si>
  <si>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</si>
  <si>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</si>
  <si>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</si>
  <si>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</si>
  <si>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</si>
  <si>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</si>
  <si>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</si>
  <si>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</si>
  <si>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</si>
  <si>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</si>
  <si>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</si>
  <si>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</si>
  <si>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</si>
  <si>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</si>
  <si>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</si>
  <si>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</si>
  <si>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</si>
  <si>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</si>
  <si>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</si>
  <si>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</si>
  <si>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</si>
  <si>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</si>
  <si>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</si>
  <si>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</si>
  <si>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FIM-UHK-1</t>
  </si>
  <si>
    <t>SO-01-Vlastní objekt</t>
  </si>
  <si>
    <t>STA</t>
  </si>
  <si>
    <t>1</t>
  </si>
  <si>
    <t>{cc42a39e-cf69-42d4-8210-cd0d4f12e914}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</si>
  <si>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</si>
  <si>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</si>
  <si>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</si>
  <si>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</si>
  <si>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</si>
  <si>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</si>
  <si>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</si>
  <si>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</si>
  <si>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FIM-UHK-1 -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</si>
  <si>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</si>
  <si>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</si>
  <si>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</si>
  <si>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</si>
  <si>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</si>
  <si>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</si>
  <si>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</si>
  <si>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</si>
  <si>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</si>
  <si>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</si>
  <si>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</si>
  <si>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</si>
  <si>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</si>
  <si>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</si>
  <si>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</si>
  <si>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</si>
  <si>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</si>
  <si>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</si>
  <si>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</si>
  <si>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</si>
  <si>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</si>
  <si>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</si>
  <si>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</si>
  <si>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</si>
  <si>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</si>
  <si>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</si>
  <si>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</si>
  <si>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</si>
  <si>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</si>
  <si>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</si>
  <si>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</si>
  <si>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</si>
  <si>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</si>
  <si>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</si>
  <si>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</si>
  <si>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</si>
  <si>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</si>
  <si>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</si>
  <si>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</si>
  <si>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</si>
  <si>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612311131</t>
  </si>
  <si>
    <t>Potažení vnitřních ploch štukem tloušťky do 3 mm svislých konstrukcí stěn</t>
  </si>
  <si>
    <t>m2</t>
  </si>
  <si>
    <t>CS ÚRS 2018 01</t>
  </si>
  <si>
    <t>4</t>
  </si>
  <si>
    <t>94990963</t>
  </si>
  <si>
    <t>VV</t>
  </si>
  <si>
    <t>1433,046*0,1</t>
  </si>
  <si>
    <t>612325411</t>
  </si>
  <si>
    <t>Oprava vápenocementové omítky vnitřních ploch hladké, tloušťky do 20 mm stěn, v rozsahu opravované plochy do 10%</t>
  </si>
  <si>
    <t>-1180131898</t>
  </si>
  <si>
    <t>3</t>
  </si>
  <si>
    <t>61255</t>
  </si>
  <si>
    <t>Betonová stěrka v tl.3mm -imitace pohledového betonu</t>
  </si>
  <si>
    <t>68858585</t>
  </si>
  <si>
    <t>"1NP-místn. č.175" 79,2</t>
  </si>
  <si>
    <t>"3NP-místn. č.342a"  (4,63+0,538)*2,9</t>
  </si>
  <si>
    <t>"č.375,390"  4,795*2,9*2</t>
  </si>
  <si>
    <t>"4NP-místn.č.433a"  4,63*2,9</t>
  </si>
  <si>
    <t>"č.501,502" (4,795+4,63)*2,9</t>
  </si>
  <si>
    <t>Součet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</si>
  <si>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</si>
  <si>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</si>
  <si>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</si>
  <si>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</si>
  <si>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1458270880</t>
  </si>
  <si>
    <t>477,7*1,2</t>
  </si>
  <si>
    <t>5</t>
  </si>
  <si>
    <t>952901111</t>
  </si>
  <si>
    <t>Vyčištění budov nebo objektů před předáním do užívání budov bytové nebo občanské výstavby, světlé výšky podlaží do 4 m</t>
  </si>
  <si>
    <t>980761172</t>
  </si>
  <si>
    <t>2262,09</t>
  </si>
  <si>
    <t>965046111</t>
  </si>
  <si>
    <t>Broušení stávajících betonových podlah úběr do 3 mm vč. soklíků</t>
  </si>
  <si>
    <t>1648459425</t>
  </si>
  <si>
    <t>"1NP-místn. č.175"  333,87</t>
  </si>
  <si>
    <t>"pod koberce"  533,528</t>
  </si>
  <si>
    <t>7</t>
  </si>
  <si>
    <t>965081213</t>
  </si>
  <si>
    <t>Bourání podlah z dlaždic bez podkladního lože nebo mazaniny, s jakoukoliv výplní spár keramických nebo xylolitových tl. do 10 mm, plochy přes 1 m2</t>
  </si>
  <si>
    <t>-1552914120</t>
  </si>
  <si>
    <t>6,0*6,0*2</t>
  </si>
  <si>
    <t>8</t>
  </si>
  <si>
    <t>978013121</t>
  </si>
  <si>
    <t>Otlučení vápenných nebo vápenocementových omítek vnitřních ploch stěn s vyškrabáním spar, s očištěním zdiva, v rozsahu přes 5 do 10 %</t>
  </si>
  <si>
    <t>-1907965087</t>
  </si>
  <si>
    <t>997</t>
  </si>
  <si>
    <t>Přesun sutě</t>
  </si>
  <si>
    <t>997013114</t>
  </si>
  <si>
    <t>Vnitrostaveništní doprava suti a vybouraných hmot vodorovně do 50 m svisle s použitím mechanizace pro budovy a haly výšky přes 12 do 15 m</t>
  </si>
  <si>
    <t>t</t>
  </si>
  <si>
    <t>1416179805</t>
  </si>
  <si>
    <t>10</t>
  </si>
  <si>
    <t>997013501</t>
  </si>
  <si>
    <t>Odvoz suti a vybouraných hmot na skládku nebo meziskládku se složením, na vzdálenost do 1 km</t>
  </si>
  <si>
    <t>162169427</t>
  </si>
  <si>
    <t>11</t>
  </si>
  <si>
    <t>997013509</t>
  </si>
  <si>
    <t>Odvoz suti a vybouraných hmot na skládku nebo meziskládku se složením, na vzdálenost Příplatek k ceně za každý další i započatý 1 km přes 1 km</t>
  </si>
  <si>
    <t>1642616986</t>
  </si>
  <si>
    <t>16,981*19</t>
  </si>
  <si>
    <t>12</t>
  </si>
  <si>
    <t>997013831</t>
  </si>
  <si>
    <t>Poplatek za uložení stavebního odpadu na skládce (skládkovné) směsného stavebního a demoličního zatříděného do Katalogu odpadů pod kódem 170 904</t>
  </si>
  <si>
    <t>1160959884</t>
  </si>
  <si>
    <t>998</t>
  </si>
  <si>
    <t>Přesun hmot</t>
  </si>
  <si>
    <t>13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</si>
  <si>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</si>
  <si>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</si>
  <si>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1578111967</t>
  </si>
  <si>
    <t>PSV</t>
  </si>
  <si>
    <t>Práce a dodávky PSV</t>
  </si>
  <si>
    <t>763</t>
  </si>
  <si>
    <t>Konstrukce suché výstavby</t>
  </si>
  <si>
    <t>14</t>
  </si>
  <si>
    <t>763121415</t>
  </si>
  <si>
    <t>Stěna předsazená ze sádrokartonových desek s nosnou konstrukcí z ocelových profilů CW, UW jednoduše opláštěná deskou standardní A tl. 12,5 mm, bez TI, EI 15 stěna tl. 112,5 mm, profil 100</t>
  </si>
  <si>
    <t>16</t>
  </si>
  <si>
    <t>776673855</t>
  </si>
  <si>
    <t>"1NP-místn. č.175"(6,0+6,0+4,5+5,5+2,0)*3,3</t>
  </si>
  <si>
    <t>763121714</t>
  </si>
  <si>
    <t>Stěna předsazená ze sádrokartonových desek ostatní konstrukce a práce na předsazených stěnách ze sádrokartonových desek základní penetrační nátěr</t>
  </si>
  <si>
    <t>-137571896</t>
  </si>
  <si>
    <t>998763403</t>
  </si>
  <si>
    <t>Přesun hmot pro konstrukce montované z desek stanovený procentní sazbou (%) z ceny vodorovná dopravní vzdálenost do 50 m v objektech výšky přes 12 do 24 m</t>
  </si>
  <si>
    <t>%</t>
  </si>
  <si>
    <t>-1740347331</t>
  </si>
  <si>
    <t>767</t>
  </si>
  <si>
    <t>Konstrukce zámečnické</t>
  </si>
  <si>
    <t>17</t>
  </si>
  <si>
    <t>767001</t>
  </si>
  <si>
    <t xml:space="preserve">D+M hliníková zasklená konstrukce pro VZD s dveřmi </t>
  </si>
  <si>
    <t>771809218</t>
  </si>
  <si>
    <t>68,0</t>
  </si>
  <si>
    <t>18</t>
  </si>
  <si>
    <t>767002</t>
  </si>
  <si>
    <t xml:space="preserve">D+M nové zastřešení atria v 1NP hliníková konstrukce se zasklením </t>
  </si>
  <si>
    <t>1461521973</t>
  </si>
  <si>
    <t>51,0</t>
  </si>
  <si>
    <t>19</t>
  </si>
  <si>
    <t>767112811</t>
  </si>
  <si>
    <t>Demontáž stěn a příček pro zasklení šroubovaných</t>
  </si>
  <si>
    <t>-1082070243</t>
  </si>
  <si>
    <t>"atrium" 5,4*3,3*4</t>
  </si>
  <si>
    <t>20</t>
  </si>
  <si>
    <t>998767203</t>
  </si>
  <si>
    <t>Přesun hmot pro zámečnické konstrukce stanovený procentní sazbou (%) z ceny vodorovná dopravní vzdálenost do 50 m v objektech výšky přes 12 do 24 m</t>
  </si>
  <si>
    <t>-1552084229</t>
  </si>
  <si>
    <t>771</t>
  </si>
  <si>
    <t>Podlahy z dlaždic</t>
  </si>
  <si>
    <t>771591171</t>
  </si>
  <si>
    <t>Podlahy - ostatní práce montáž ukončujícího profilu pro plynulý přechod (dlažba-koberec apod.)</t>
  </si>
  <si>
    <t>m</t>
  </si>
  <si>
    <t>1700119381</t>
  </si>
  <si>
    <t>1,0*52</t>
  </si>
  <si>
    <t>"hliníkové lišty v posluchárnách na hranách stupňů " 51,0*4+150,0</t>
  </si>
  <si>
    <t>22</t>
  </si>
  <si>
    <t>M</t>
  </si>
  <si>
    <t>55343119</t>
  </si>
  <si>
    <t xml:space="preserve">profil přechodový Al narážecí 40 mm </t>
  </si>
  <si>
    <t>32</t>
  </si>
  <si>
    <t>-366728606</t>
  </si>
  <si>
    <t>406*1,1 'Přepočtené koeficientem množství</t>
  </si>
  <si>
    <t>23</t>
  </si>
  <si>
    <t>998771203</t>
  </si>
  <si>
    <t>Přesun hmot pro podlahy z dlaždic stanovený procentní sazbou (%) z ceny vodorovná dopravní vzdálenost do 50 m v objektech výšky přes 12 do 24 m</t>
  </si>
  <si>
    <t>-1667196225</t>
  </si>
  <si>
    <t>776</t>
  </si>
  <si>
    <t>Podlahy povlakové</t>
  </si>
  <si>
    <t>24</t>
  </si>
  <si>
    <t>776001</t>
  </si>
  <si>
    <t xml:space="preserve">Dodávka vinylové podlahy dekor dřeva tl.2,5mm </t>
  </si>
  <si>
    <t>-980956739</t>
  </si>
  <si>
    <t>"1NP-místn. č.175"  190,0*1,1*1,05</t>
  </si>
  <si>
    <t>25</t>
  </si>
  <si>
    <t>776002</t>
  </si>
  <si>
    <t xml:space="preserve">Očištění a renovace stáv. povrchů vinylových podlah </t>
  </si>
  <si>
    <t>1088973217</t>
  </si>
  <si>
    <t>"2NP" (50,19+85,82*1,15+85,88*1,15+55,92+130,4+63,47)*1,15*1,05</t>
  </si>
  <si>
    <t>(55,92+86,66*1,15+85,58*1,15+50,37+32,93+32,37)*1,15*1,05</t>
  </si>
  <si>
    <t>(55,75+64,42+63,87+62,54+55,92+32,74+32,74+32,53)*1,15*1,05</t>
  </si>
  <si>
    <t>(55,92+56,01+42,1+41,55+42,1)*1,15*1,05</t>
  </si>
  <si>
    <t>26</t>
  </si>
  <si>
    <t>776003</t>
  </si>
  <si>
    <t xml:space="preserve">Dodávka sametové textilní krytiny dekor textu </t>
  </si>
  <si>
    <t>-572439600</t>
  </si>
  <si>
    <t>(35,21+17,55*2+36,0+17,61*2+14,12+13,14*2+17,55+14,06+17,55+26,51+26,43)*1,1*1,05</t>
  </si>
  <si>
    <t>158,34*1,15*1,1*1,05</t>
  </si>
  <si>
    <t>27</t>
  </si>
  <si>
    <t>776004</t>
  </si>
  <si>
    <t xml:space="preserve">Dodávka koberce sametového textilního s květinovou texturou </t>
  </si>
  <si>
    <t>2026717408</t>
  </si>
  <si>
    <t>42,1*1,1*1,05</t>
  </si>
  <si>
    <t>"místn. č.175" 124,0*1,1*1,05</t>
  </si>
  <si>
    <t>28</t>
  </si>
  <si>
    <t>776121321</t>
  </si>
  <si>
    <t xml:space="preserve">Příprava podkladu penetrace neředěná podlah vč. soklíků </t>
  </si>
  <si>
    <t>-809037862</t>
  </si>
  <si>
    <t>663,728+199,5</t>
  </si>
  <si>
    <t>29</t>
  </si>
  <si>
    <t>776141111</t>
  </si>
  <si>
    <t>Příprava podkladu vyrovnání samonivelační stěrkou podlah min.pevnosti 20 MPa, tloušťky do 3 mm</t>
  </si>
  <si>
    <t>-1565566370</t>
  </si>
  <si>
    <t>30</t>
  </si>
  <si>
    <t>776201812</t>
  </si>
  <si>
    <t xml:space="preserve">Demontáž povlakových podlahovin lepených ručně s podložkou vč. soklíků </t>
  </si>
  <si>
    <t>-1134199142</t>
  </si>
  <si>
    <t>"1NP"  233,79*1,05</t>
  </si>
  <si>
    <t>"stáv. koberce"  538,37+48,626</t>
  </si>
  <si>
    <t>31</t>
  </si>
  <si>
    <t>776211131</t>
  </si>
  <si>
    <t xml:space="preserve">Montáž textilních podlahovin lepením pásů tkaných vč. olištování </t>
  </si>
  <si>
    <t>-1765831406</t>
  </si>
  <si>
    <t xml:space="preserve">"místn. č.204,207,226,229,314,342a,342b,375,390,392,433a,433b,505,501,502"  </t>
  </si>
  <si>
    <t>(35,21+17,55+17,55+36,0+17,61+14,12+17,61+13,14*2)*1,05+42,0*1,05</t>
  </si>
  <si>
    <t>(158,34*1,15+14,06+17,55+17,55+26,51+26,43)*1,05</t>
  </si>
  <si>
    <t>"místn. č.175"  124,0*1,05</t>
  </si>
  <si>
    <t>776231111</t>
  </si>
  <si>
    <t>Montáž podlahovin z vinylu lepením lamel nebo čtverců standardním lepidlem vč. soklíků</t>
  </si>
  <si>
    <t>-1235504813</t>
  </si>
  <si>
    <t>"místn. č.175"  190,0*1,05</t>
  </si>
  <si>
    <t>33</t>
  </si>
  <si>
    <t>998776203</t>
  </si>
  <si>
    <t>Přesun hmot pro podlahy povlakové stanovený procentní sazbou (%) z ceny vodorovná dopravní vzdálenost do 50 m v objektech výšky přes 12 do 24 m</t>
  </si>
  <si>
    <t>-1908618741</t>
  </si>
  <si>
    <t>784</t>
  </si>
  <si>
    <t>Dokončovací práce - malby a tapety</t>
  </si>
  <si>
    <t>34</t>
  </si>
  <si>
    <t>784001</t>
  </si>
  <si>
    <t xml:space="preserve">Přirážka za odstín barev světle a tmavě šedá </t>
  </si>
  <si>
    <t>-401382373</t>
  </si>
  <si>
    <t>1433,06*0,15</t>
  </si>
  <si>
    <t>35</t>
  </si>
  <si>
    <t>784121001</t>
  </si>
  <si>
    <t>Oškrabání malby v místnostech výšky do 3,80 m</t>
  </si>
  <si>
    <t>-1871353503</t>
  </si>
  <si>
    <t>"1NP-místn. č.175"(5,5+6,0+0,9*2+3,7)*3,3</t>
  </si>
  <si>
    <t>"2NP-místn. č.202"(5,66+8,925)*2,9</t>
  </si>
  <si>
    <t>"č.203"(6,68+4,33+0,45+5,38)*3,25</t>
  </si>
  <si>
    <t>"č.204" 6,04*3,0</t>
  </si>
  <si>
    <t>"č.205" (11,66+1,33*2+5,38)*3,25</t>
  </si>
  <si>
    <t>"č.207,226"  3,0*2,9*2</t>
  </si>
  <si>
    <t>"č.208" ( 9,88+5,66)*2,9</t>
  </si>
  <si>
    <t>"č.215" (11,87*2+1,33*2)*2,9</t>
  </si>
  <si>
    <t>"č.217"(5,9+4,98+6,938+0,47+1,33*2)*2,9</t>
  </si>
  <si>
    <t>"č.225"(5,66+9,88)*2,9</t>
  </si>
  <si>
    <t>"č.227"(1,33*2+11,66)*3,25</t>
  </si>
  <si>
    <t>"č.229"   6,0*3,0</t>
  </si>
  <si>
    <t>"č.230"  (5,065+0,75+1,33*2+11,59)*3,25</t>
  </si>
  <si>
    <t>"č.231"(5,64+8,925)*2,9</t>
  </si>
  <si>
    <t>"č.246" (7,14*2+4,445)*3,0</t>
  </si>
  <si>
    <t>"č.257"(6,28+4,445)*3,0</t>
  </si>
  <si>
    <t>"3NP-místn. č.314"3,0*2,9</t>
  </si>
  <si>
    <t>"č.342a,342b"  (3,008+3,02+3,038+0,538)*2,9</t>
  </si>
  <si>
    <t>"č.316"(9,88+5,53)*2,9</t>
  </si>
  <si>
    <t>"č.319"(11,045+1,33+4,87+5,87)*2,9</t>
  </si>
  <si>
    <t>"č.320"(4,815+11,045+1,33+5,815)*2,9</t>
  </si>
  <si>
    <t>"č.321"(11,045+1,33+4,99+5,895)*2,9</t>
  </si>
  <si>
    <t>"č.340"(9,88+5,66)*2,9</t>
  </si>
  <si>
    <t>"č.364"(5,905+1,33+5,645)*2,9</t>
  </si>
  <si>
    <t>"č.365,366"(5,815+5,645+1,33+5,905)*2,9</t>
  </si>
  <si>
    <t>"č.375,390" 2,87*2,9*2</t>
  </si>
  <si>
    <t>"4NP-místn. č.416" (5,63+9,88)*2,9</t>
  </si>
  <si>
    <t>"č.431"(9,88+5,66)*2,9</t>
  </si>
  <si>
    <t>"č.433a,433b" ( 3,035+3,02)*2,9</t>
  </si>
  <si>
    <t>"č.505" 3,02*2,9</t>
  </si>
  <si>
    <t>"č.454,455" (7,145*2+4,89+4,815)*2,9</t>
  </si>
  <si>
    <t>"č.456"(7,145+5,89)*2,9</t>
  </si>
  <si>
    <t>"č.501,502"5,71*2*2,9</t>
  </si>
  <si>
    <t>1433,046*0,9</t>
  </si>
  <si>
    <t>36</t>
  </si>
  <si>
    <t>784121011</t>
  </si>
  <si>
    <t>Rozmývání podkladu po oškrabání malby v místnostech výšky do 3,80 m</t>
  </si>
  <si>
    <t>-1467562183</t>
  </si>
  <si>
    <t>37</t>
  </si>
  <si>
    <t>784181101</t>
  </si>
  <si>
    <t>Penetrace podkladu jednonásobná základní akrylátová v místnostech výšky do 3,80 m</t>
  </si>
  <si>
    <t>-779107822</t>
  </si>
  <si>
    <t>38</t>
  </si>
  <si>
    <t>784221101</t>
  </si>
  <si>
    <t>Malby z malířských směsí otěruvzdorných za sucha dvojnásobné, bílé za sucha otěruvzdorné dobře v místnostech výšky do 3,80 m</t>
  </si>
  <si>
    <t>-609740521</t>
  </si>
  <si>
    <t>HZS</t>
  </si>
  <si>
    <t>Hodinové zúčtovací sazby</t>
  </si>
  <si>
    <t>39</t>
  </si>
  <si>
    <t>HZS2122</t>
  </si>
  <si>
    <t xml:space="preserve">Hodinové zúčtovací sazby profesí PSV provádění stavebních konstrukcí truhlář odborný-demontáž a opětovná montáž nábytku </t>
  </si>
  <si>
    <t>hod</t>
  </si>
  <si>
    <t>512</t>
  </si>
  <si>
    <t>1692103872</t>
  </si>
  <si>
    <t>VRN</t>
  </si>
  <si>
    <t>Vedlejší rozpočtové náklady</t>
  </si>
  <si>
    <t>VRN1</t>
  </si>
  <si>
    <t>Průzkumné, geodetické a projektové práce</t>
  </si>
  <si>
    <t>40</t>
  </si>
  <si>
    <t>013002000</t>
  </si>
  <si>
    <t xml:space="preserve">Projektové práce-dokumentace skutečného provedení </t>
  </si>
  <si>
    <t>soubor</t>
  </si>
  <si>
    <t>1024</t>
  </si>
  <si>
    <t>750286113</t>
  </si>
  <si>
    <t>VRN3</t>
  </si>
  <si>
    <t>Zařízení staveniště</t>
  </si>
  <si>
    <t>41</t>
  </si>
  <si>
    <t>032002000</t>
  </si>
  <si>
    <t>Vybavení staveniště</t>
  </si>
  <si>
    <t>743487686</t>
  </si>
  <si>
    <t>42</t>
  </si>
  <si>
    <t>033002000</t>
  </si>
  <si>
    <t>Připojení staveniště na inženýrské sítě-voda,elektro</t>
  </si>
  <si>
    <t>-2051810420</t>
  </si>
  <si>
    <t>43</t>
  </si>
  <si>
    <t>039002000</t>
  </si>
  <si>
    <t>Zrušení zařízení staveniště</t>
  </si>
  <si>
    <t>1125832399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</si>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</sst>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>
      <alignment vertical="center"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167" fontId="0" fillId="0" borderId="27" xfId="0" applyNumberFormat="1" applyBorder="1" applyAlignment="1">
      <alignment vertical="center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>
      <alignment vertical="center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0" fillId="3" borderId="27" xfId="0" applyNumberFormat="1" applyFill="1" applyBorder="1" applyAlignment="1" applyProtection="1">
      <alignment vertical="center"/>
      <protection locked="0"/>
    </xf>
    <xf numFmtId="0" fontId="36" fillId="0" borderId="27" xfId="0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center" vertical="center" wrapText="1"/>
    </xf>
    <xf numFmtId="167" fontId="36" fillId="0" borderId="27" xfId="0" applyNumberFormat="1" applyFont="1" applyBorder="1" applyAlignment="1">
      <alignment vertical="center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29" fillId="0" borderId="2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top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5" fillId="0" borderId="29" xfId="0" applyFont="1" applyBorder="1" applyProtection="1"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D4" s="27" t="s">
        <v>11</v>
      </c>
      <c r="AQ4" s="28"/>
      <c r="AS4" s="29" t="s">
        <v>12</v>
      </c>
      <c r="BE4" s="30" t="s">
        <v>13</v>
      </c>
      <c r="BS4" s="22" t="s">
        <v>14</v>
      </c>
    </row>
    <row r="5" spans="2:71" ht="14.45" customHeight="1">
      <c r="B5" s="26"/>
      <c r="D5" s="31" t="s">
        <v>15</v>
      </c>
      <c r="K5" s="246" t="s">
        <v>16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Q5" s="28"/>
      <c r="BE5" s="244" t="s">
        <v>17</v>
      </c>
      <c r="BS5" s="22" t="s">
        <v>8</v>
      </c>
    </row>
    <row r="6" spans="2:71" ht="36.95" customHeight="1">
      <c r="B6" s="26"/>
      <c r="D6" s="33" t="s">
        <v>18</v>
      </c>
      <c r="K6" s="247" t="s">
        <v>19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Q6" s="28"/>
      <c r="BE6" s="245"/>
      <c r="BS6" s="22" t="s">
        <v>8</v>
      </c>
    </row>
    <row r="7" spans="2:71" ht="14.45" customHeight="1">
      <c r="B7" s="26"/>
      <c r="D7" s="34" t="s">
        <v>20</v>
      </c>
      <c r="K7" s="32" t="s">
        <v>21</v>
      </c>
      <c r="AK7" s="34" t="s">
        <v>22</v>
      </c>
      <c r="AN7" s="32" t="s">
        <v>21</v>
      </c>
      <c r="AQ7" s="28"/>
      <c r="BE7" s="245"/>
      <c r="BS7" s="22" t="s">
        <v>8</v>
      </c>
    </row>
    <row r="8" spans="2:71" ht="14.45" customHeight="1">
      <c r="B8" s="26"/>
      <c r="D8" s="34" t="s">
        <v>23</v>
      </c>
      <c r="K8" s="32" t="s">
        <v>24</v>
      </c>
      <c r="AK8" s="34" t="s">
        <v>25</v>
      </c>
      <c r="AN8" s="35" t="s">
        <v>26</v>
      </c>
      <c r="AQ8" s="28"/>
      <c r="BE8" s="245"/>
      <c r="BS8" s="22" t="s">
        <v>8</v>
      </c>
    </row>
    <row r="9" spans="2:71" ht="14.45" customHeight="1">
      <c r="B9" s="26"/>
      <c r="AQ9" s="28"/>
      <c r="BE9" s="245"/>
      <c r="BS9" s="22" t="s">
        <v>8</v>
      </c>
    </row>
    <row r="10" spans="2:71" ht="14.45" customHeight="1">
      <c r="B10" s="26"/>
      <c r="D10" s="34" t="s">
        <v>27</v>
      </c>
      <c r="AK10" s="34" t="s">
        <v>28</v>
      </c>
      <c r="AN10" s="32" t="s">
        <v>21</v>
      </c>
      <c r="AQ10" s="28"/>
      <c r="BE10" s="245"/>
      <c r="BS10" s="22" t="s">
        <v>8</v>
      </c>
    </row>
    <row r="11" spans="2:71" ht="18.4" customHeight="1">
      <c r="B11" s="26"/>
      <c r="E11" s="32" t="s">
        <v>16</v>
      </c>
      <c r="AK11" s="34" t="s">
        <v>29</v>
      </c>
      <c r="AN11" s="32" t="s">
        <v>21</v>
      </c>
      <c r="AQ11" s="28"/>
      <c r="BE11" s="245"/>
      <c r="BS11" s="22" t="s">
        <v>8</v>
      </c>
    </row>
    <row r="12" spans="2:71" ht="6.95" customHeight="1">
      <c r="B12" s="26"/>
      <c r="AQ12" s="28"/>
      <c r="BE12" s="245"/>
      <c r="BS12" s="22" t="s">
        <v>8</v>
      </c>
    </row>
    <row r="13" spans="2:71" ht="14.45" customHeight="1">
      <c r="B13" s="26"/>
      <c r="D13" s="34" t="s">
        <v>30</v>
      </c>
      <c r="AK13" s="34" t="s">
        <v>28</v>
      </c>
      <c r="AN13" s="36" t="s">
        <v>31</v>
      </c>
      <c r="AQ13" s="28"/>
      <c r="BE13" s="245"/>
      <c r="BS13" s="22" t="s">
        <v>8</v>
      </c>
    </row>
    <row r="14" spans="2:71" ht="13.5">
      <c r="B14" s="26"/>
      <c r="E14" s="248" t="s">
        <v>31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34" t="s">
        <v>29</v>
      </c>
      <c r="AN14" s="36" t="s">
        <v>31</v>
      </c>
      <c r="AQ14" s="28"/>
      <c r="BE14" s="245"/>
      <c r="BS14" s="22" t="s">
        <v>8</v>
      </c>
    </row>
    <row r="15" spans="2:71" ht="6.95" customHeight="1">
      <c r="B15" s="26"/>
      <c r="AQ15" s="28"/>
      <c r="BE15" s="245"/>
      <c r="BS15" s="22" t="s">
        <v>6</v>
      </c>
    </row>
    <row r="16" spans="2:71" ht="14.45" customHeight="1">
      <c r="B16" s="26"/>
      <c r="D16" s="34" t="s">
        <v>32</v>
      </c>
      <c r="AK16" s="34" t="s">
        <v>28</v>
      </c>
      <c r="AN16" s="32" t="s">
        <v>21</v>
      </c>
      <c r="AQ16" s="28"/>
      <c r="BE16" s="245"/>
      <c r="BS16" s="22" t="s">
        <v>6</v>
      </c>
    </row>
    <row r="17" spans="2:71" ht="18.4" customHeight="1">
      <c r="B17" s="26"/>
      <c r="E17" s="32" t="s">
        <v>33</v>
      </c>
      <c r="AK17" s="34" t="s">
        <v>29</v>
      </c>
      <c r="AN17" s="32" t="s">
        <v>21</v>
      </c>
      <c r="AQ17" s="28"/>
      <c r="BE17" s="245"/>
      <c r="BS17" s="22" t="s">
        <v>34</v>
      </c>
    </row>
    <row r="18" spans="2:71" ht="6.95" customHeight="1">
      <c r="B18" s="26"/>
      <c r="AQ18" s="28"/>
      <c r="BE18" s="245"/>
      <c r="BS18" s="22" t="s">
        <v>8</v>
      </c>
    </row>
    <row r="19" spans="2:71" ht="14.45" customHeight="1">
      <c r="B19" s="26"/>
      <c r="D19" s="34" t="s">
        <v>35</v>
      </c>
      <c r="AQ19" s="28"/>
      <c r="BE19" s="245"/>
      <c r="BS19" s="22" t="s">
        <v>8</v>
      </c>
    </row>
    <row r="20" spans="2:71" ht="57" customHeight="1">
      <c r="B20" s="26"/>
      <c r="E20" s="250" t="s">
        <v>36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Q20" s="28"/>
      <c r="BE20" s="245"/>
      <c r="BS20" s="22" t="s">
        <v>6</v>
      </c>
    </row>
    <row r="21" spans="2:57" ht="6.95" customHeight="1">
      <c r="B21" s="26"/>
      <c r="AQ21" s="28"/>
      <c r="BE21" s="245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245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51">
        <f>ROUND(AG51,2)</f>
        <v>0</v>
      </c>
      <c r="AL23" s="252"/>
      <c r="AM23" s="252"/>
      <c r="AN23" s="252"/>
      <c r="AO23" s="252"/>
      <c r="AQ23" s="41"/>
      <c r="BE23" s="245"/>
    </row>
    <row r="24" spans="2:57" s="1" customFormat="1" ht="6.95" customHeight="1">
      <c r="B24" s="38"/>
      <c r="AQ24" s="41"/>
      <c r="BE24" s="245"/>
    </row>
    <row r="25" spans="2:57" s="1" customFormat="1" ht="13.5">
      <c r="B25" s="38"/>
      <c r="L25" s="253" t="s">
        <v>38</v>
      </c>
      <c r="M25" s="253"/>
      <c r="N25" s="253"/>
      <c r="O25" s="253"/>
      <c r="W25" s="253" t="s">
        <v>39</v>
      </c>
      <c r="X25" s="253"/>
      <c r="Y25" s="253"/>
      <c r="Z25" s="253"/>
      <c r="AA25" s="253"/>
      <c r="AB25" s="253"/>
      <c r="AC25" s="253"/>
      <c r="AD25" s="253"/>
      <c r="AE25" s="253"/>
      <c r="AK25" s="253" t="s">
        <v>40</v>
      </c>
      <c r="AL25" s="253"/>
      <c r="AM25" s="253"/>
      <c r="AN25" s="253"/>
      <c r="AO25" s="253"/>
      <c r="AQ25" s="41"/>
      <c r="BE25" s="245"/>
    </row>
    <row r="26" spans="2:57" s="2" customFormat="1" ht="14.45" customHeight="1">
      <c r="B26" s="43"/>
      <c r="D26" s="44" t="s">
        <v>41</v>
      </c>
      <c r="F26" s="44" t="s">
        <v>42</v>
      </c>
      <c r="L26" s="254">
        <v>0.21</v>
      </c>
      <c r="M26" s="255"/>
      <c r="N26" s="255"/>
      <c r="O26" s="255"/>
      <c r="W26" s="256">
        <f>ROUND(AZ51,2)</f>
        <v>0</v>
      </c>
      <c r="X26" s="255"/>
      <c r="Y26" s="255"/>
      <c r="Z26" s="255"/>
      <c r="AA26" s="255"/>
      <c r="AB26" s="255"/>
      <c r="AC26" s="255"/>
      <c r="AD26" s="255"/>
      <c r="AE26" s="255"/>
      <c r="AK26" s="256">
        <f>ROUND(AV51,2)</f>
        <v>0</v>
      </c>
      <c r="AL26" s="255"/>
      <c r="AM26" s="255"/>
      <c r="AN26" s="255"/>
      <c r="AO26" s="255"/>
      <c r="AQ26" s="45"/>
      <c r="BE26" s="245"/>
    </row>
    <row r="27" spans="2:57" s="2" customFormat="1" ht="14.45" customHeight="1">
      <c r="B27" s="43"/>
      <c r="F27" s="44" t="s">
        <v>43</v>
      </c>
      <c r="L27" s="254">
        <v>0.15</v>
      </c>
      <c r="M27" s="255"/>
      <c r="N27" s="255"/>
      <c r="O27" s="255"/>
      <c r="W27" s="256">
        <f>ROUND(BA51,2)</f>
        <v>0</v>
      </c>
      <c r="X27" s="255"/>
      <c r="Y27" s="255"/>
      <c r="Z27" s="255"/>
      <c r="AA27" s="255"/>
      <c r="AB27" s="255"/>
      <c r="AC27" s="255"/>
      <c r="AD27" s="255"/>
      <c r="AE27" s="255"/>
      <c r="AK27" s="256">
        <f>ROUND(AW51,2)</f>
        <v>0</v>
      </c>
      <c r="AL27" s="255"/>
      <c r="AM27" s="255"/>
      <c r="AN27" s="255"/>
      <c r="AO27" s="255"/>
      <c r="AQ27" s="45"/>
      <c r="BE27" s="245"/>
    </row>
    <row r="28" spans="2:57" s="2" customFormat="1" ht="14.45" customHeight="1" hidden="1">
      <c r="B28" s="43"/>
      <c r="F28" s="44" t="s">
        <v>44</v>
      </c>
      <c r="L28" s="254">
        <v>0.21</v>
      </c>
      <c r="M28" s="255"/>
      <c r="N28" s="255"/>
      <c r="O28" s="255"/>
      <c r="W28" s="256">
        <f>ROUND(BB51,2)</f>
        <v>0</v>
      </c>
      <c r="X28" s="255"/>
      <c r="Y28" s="255"/>
      <c r="Z28" s="255"/>
      <c r="AA28" s="255"/>
      <c r="AB28" s="255"/>
      <c r="AC28" s="255"/>
      <c r="AD28" s="255"/>
      <c r="AE28" s="255"/>
      <c r="AK28" s="256">
        <v>0</v>
      </c>
      <c r="AL28" s="255"/>
      <c r="AM28" s="255"/>
      <c r="AN28" s="255"/>
      <c r="AO28" s="255"/>
      <c r="AQ28" s="45"/>
      <c r="BE28" s="245"/>
    </row>
    <row r="29" spans="2:57" s="2" customFormat="1" ht="14.45" customHeight="1" hidden="1">
      <c r="B29" s="43"/>
      <c r="F29" s="44" t="s">
        <v>45</v>
      </c>
      <c r="L29" s="254">
        <v>0.15</v>
      </c>
      <c r="M29" s="255"/>
      <c r="N29" s="255"/>
      <c r="O29" s="255"/>
      <c r="W29" s="256">
        <f>ROUND(BC51,2)</f>
        <v>0</v>
      </c>
      <c r="X29" s="255"/>
      <c r="Y29" s="255"/>
      <c r="Z29" s="255"/>
      <c r="AA29" s="255"/>
      <c r="AB29" s="255"/>
      <c r="AC29" s="255"/>
      <c r="AD29" s="255"/>
      <c r="AE29" s="255"/>
      <c r="AK29" s="256">
        <v>0</v>
      </c>
      <c r="AL29" s="255"/>
      <c r="AM29" s="255"/>
      <c r="AN29" s="255"/>
      <c r="AO29" s="255"/>
      <c r="AQ29" s="45"/>
      <c r="BE29" s="245"/>
    </row>
    <row r="30" spans="2:57" s="2" customFormat="1" ht="14.45" customHeight="1" hidden="1">
      <c r="B30" s="43"/>
      <c r="F30" s="44" t="s">
        <v>46</v>
      </c>
      <c r="L30" s="254">
        <v>0</v>
      </c>
      <c r="M30" s="255"/>
      <c r="N30" s="255"/>
      <c r="O30" s="255"/>
      <c r="W30" s="256">
        <f>ROUND(BD51,2)</f>
        <v>0</v>
      </c>
      <c r="X30" s="255"/>
      <c r="Y30" s="255"/>
      <c r="Z30" s="255"/>
      <c r="AA30" s="255"/>
      <c r="AB30" s="255"/>
      <c r="AC30" s="255"/>
      <c r="AD30" s="255"/>
      <c r="AE30" s="255"/>
      <c r="AK30" s="256">
        <v>0</v>
      </c>
      <c r="AL30" s="255"/>
      <c r="AM30" s="255"/>
      <c r="AN30" s="255"/>
      <c r="AO30" s="255"/>
      <c r="AQ30" s="45"/>
      <c r="BE30" s="245"/>
    </row>
    <row r="31" spans="2:57" s="1" customFormat="1" ht="6.95" customHeight="1">
      <c r="B31" s="38"/>
      <c r="AQ31" s="41"/>
      <c r="BE31" s="245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257" t="s">
        <v>49</v>
      </c>
      <c r="Y32" s="258"/>
      <c r="Z32" s="258"/>
      <c r="AA32" s="258"/>
      <c r="AB32" s="258"/>
      <c r="AC32" s="48"/>
      <c r="AD32" s="48"/>
      <c r="AE32" s="48"/>
      <c r="AF32" s="48"/>
      <c r="AG32" s="48"/>
      <c r="AH32" s="48"/>
      <c r="AI32" s="48"/>
      <c r="AJ32" s="48"/>
      <c r="AK32" s="259">
        <f>SUM(AK23:AK30)</f>
        <v>0</v>
      </c>
      <c r="AL32" s="258"/>
      <c r="AM32" s="258"/>
      <c r="AN32" s="258"/>
      <c r="AO32" s="260"/>
      <c r="AP32" s="46"/>
      <c r="AQ32" s="50"/>
      <c r="BE32" s="245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15</v>
      </c>
      <c r="L41" s="3" t="str">
        <f>K5</f>
        <v>FIM-UHK</v>
      </c>
      <c r="AR41" s="56"/>
    </row>
    <row r="42" spans="2:44" s="4" customFormat="1" ht="36.95" customHeight="1">
      <c r="B42" s="57"/>
      <c r="C42" s="58" t="s">
        <v>18</v>
      </c>
      <c r="L42" s="261" t="str">
        <f>K6</f>
        <v>Návrh interieru-stavební úpravy</v>
      </c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R42" s="57"/>
    </row>
    <row r="43" spans="2:44" s="1" customFormat="1" ht="6.95" customHeight="1">
      <c r="B43" s="38"/>
      <c r="AR43" s="38"/>
    </row>
    <row r="44" spans="2:44" s="1" customFormat="1" ht="13.5">
      <c r="B44" s="38"/>
      <c r="C44" s="34" t="s">
        <v>23</v>
      </c>
      <c r="L44" s="59" t="str">
        <f>IF(K8="","",K8)</f>
        <v>Hradec Králové</v>
      </c>
      <c r="AI44" s="34" t="s">
        <v>25</v>
      </c>
      <c r="AM44" s="263" t="str">
        <f>IF(AN8="","",AN8)</f>
        <v>27. 4. 2018</v>
      </c>
      <c r="AN44" s="263"/>
      <c r="AR44" s="38"/>
    </row>
    <row r="45" spans="2:44" s="1" customFormat="1" ht="6.95" customHeight="1">
      <c r="B45" s="38"/>
      <c r="AR45" s="38"/>
    </row>
    <row r="46" spans="2:56" s="1" customFormat="1" ht="13.5">
      <c r="B46" s="38"/>
      <c r="C46" s="34" t="s">
        <v>27</v>
      </c>
      <c r="L46" s="3" t="str">
        <f>IF(E11="","",E11)</f>
        <v>FIM-UHK</v>
      </c>
      <c r="AI46" s="34" t="s">
        <v>32</v>
      </c>
      <c r="AM46" s="264" t="str">
        <f>IF(E17="","",E17)</f>
        <v>gebas atelier architects</v>
      </c>
      <c r="AN46" s="264"/>
      <c r="AO46" s="264"/>
      <c r="AP46" s="264"/>
      <c r="AR46" s="38"/>
      <c r="AS46" s="265" t="s">
        <v>51</v>
      </c>
      <c r="AT46" s="266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3.5">
      <c r="B47" s="38"/>
      <c r="C47" s="34" t="s">
        <v>30</v>
      </c>
      <c r="L47" s="3" t="str">
        <f>IF(E14="Vyplň údaj","",E14)</f>
        <v/>
      </c>
      <c r="AR47" s="38"/>
      <c r="AS47" s="267"/>
      <c r="AT47" s="268"/>
      <c r="BD47" s="63"/>
    </row>
    <row r="48" spans="2:56" s="1" customFormat="1" ht="10.9" customHeight="1">
      <c r="B48" s="38"/>
      <c r="AR48" s="38"/>
      <c r="AS48" s="267"/>
      <c r="AT48" s="268"/>
      <c r="BD48" s="63"/>
    </row>
    <row r="49" spans="2:56" s="1" customFormat="1" ht="29.25" customHeight="1">
      <c r="B49" s="38"/>
      <c r="C49" s="269" t="s">
        <v>52</v>
      </c>
      <c r="D49" s="270"/>
      <c r="E49" s="270"/>
      <c r="F49" s="270"/>
      <c r="G49" s="270"/>
      <c r="H49" s="64"/>
      <c r="I49" s="271" t="s">
        <v>53</v>
      </c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2" t="s">
        <v>54</v>
      </c>
      <c r="AH49" s="270"/>
      <c r="AI49" s="270"/>
      <c r="AJ49" s="270"/>
      <c r="AK49" s="270"/>
      <c r="AL49" s="270"/>
      <c r="AM49" s="270"/>
      <c r="AN49" s="271" t="s">
        <v>55</v>
      </c>
      <c r="AO49" s="270"/>
      <c r="AP49" s="270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76">
        <f>ROUND(AG52,2)</f>
        <v>0</v>
      </c>
      <c r="AH51" s="276"/>
      <c r="AI51" s="276"/>
      <c r="AJ51" s="276"/>
      <c r="AK51" s="276"/>
      <c r="AL51" s="276"/>
      <c r="AM51" s="276"/>
      <c r="AN51" s="277">
        <f>SUM(AG51,AT51)</f>
        <v>0</v>
      </c>
      <c r="AO51" s="277"/>
      <c r="AP51" s="277"/>
      <c r="AQ51" s="73" t="s">
        <v>21</v>
      </c>
      <c r="AR51" s="57"/>
      <c r="AS51" s="74">
        <f>ROUND(AS52,2)</f>
        <v>0</v>
      </c>
      <c r="AT51" s="75">
        <f>ROUND(SUM(AV51:AW51),2)</f>
        <v>0</v>
      </c>
      <c r="AU51" s="76">
        <f>ROUND(AU52,5)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7</v>
      </c>
      <c r="BX51" s="58" t="s">
        <v>74</v>
      </c>
      <c r="CL51" s="58" t="s">
        <v>21</v>
      </c>
    </row>
    <row r="52" spans="1:91" s="5" customFormat="1" ht="31.5" customHeight="1">
      <c r="A52" s="79" t="s">
        <v>75</v>
      </c>
      <c r="B52" s="80"/>
      <c r="C52" s="81"/>
      <c r="D52" s="275" t="s">
        <v>76</v>
      </c>
      <c r="E52" s="275"/>
      <c r="F52" s="275"/>
      <c r="G52" s="275"/>
      <c r="H52" s="275"/>
      <c r="I52" s="82"/>
      <c r="J52" s="275" t="s">
        <v>77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3">
        <f>'FIM-UHK-1 - SO-01-Vlastní...'!J27</f>
        <v>0</v>
      </c>
      <c r="AH52" s="274"/>
      <c r="AI52" s="274"/>
      <c r="AJ52" s="274"/>
      <c r="AK52" s="274"/>
      <c r="AL52" s="274"/>
      <c r="AM52" s="274"/>
      <c r="AN52" s="273">
        <f>SUM(AG52,AT52)</f>
        <v>0</v>
      </c>
      <c r="AO52" s="274"/>
      <c r="AP52" s="274"/>
      <c r="AQ52" s="83" t="s">
        <v>78</v>
      </c>
      <c r="AR52" s="80"/>
      <c r="AS52" s="84">
        <v>0</v>
      </c>
      <c r="AT52" s="85">
        <f>ROUND(SUM(AV52:AW52),2)</f>
        <v>0</v>
      </c>
      <c r="AU52" s="86">
        <f>'FIM-UHK-1 - SO-01-Vlastní...'!P91</f>
        <v>0</v>
      </c>
      <c r="AV52" s="85">
        <f>'FIM-UHK-1 - SO-01-Vlastní...'!J30</f>
        <v>0</v>
      </c>
      <c r="AW52" s="85">
        <f>'FIM-UHK-1 - SO-01-Vlastní...'!J31</f>
        <v>0</v>
      </c>
      <c r="AX52" s="85">
        <f>'FIM-UHK-1 - SO-01-Vlastní...'!J32</f>
        <v>0</v>
      </c>
      <c r="AY52" s="85">
        <f>'FIM-UHK-1 - SO-01-Vlastní...'!J33</f>
        <v>0</v>
      </c>
      <c r="AZ52" s="85">
        <f>'FIM-UHK-1 - SO-01-Vlastní...'!F30</f>
        <v>0</v>
      </c>
      <c r="BA52" s="85">
        <f>'FIM-UHK-1 - SO-01-Vlastní...'!F31</f>
        <v>0</v>
      </c>
      <c r="BB52" s="85">
        <f>'FIM-UHK-1 - SO-01-Vlastní...'!F32</f>
        <v>0</v>
      </c>
      <c r="BC52" s="85">
        <f>'FIM-UHK-1 - SO-01-Vlastní...'!F33</f>
        <v>0</v>
      </c>
      <c r="BD52" s="87">
        <f>'FIM-UHK-1 - SO-01-Vlastní...'!F34</f>
        <v>0</v>
      </c>
      <c r="BT52" s="88" t="s">
        <v>79</v>
      </c>
      <c r="BV52" s="88" t="s">
        <v>73</v>
      </c>
      <c r="BW52" s="88" t="s">
        <v>80</v>
      </c>
      <c r="BX52" s="88" t="s">
        <v>7</v>
      </c>
      <c r="CL52" s="88" t="s">
        <v>21</v>
      </c>
      <c r="CM52" s="88" t="s">
        <v>81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sheetProtection algorithmName="SHA-512" hashValue="6AlLDyxnFrVqM1DLkbFWfwT9S06/l+1Z0+5f0o26ZP1CEbNeALUdXn813ZUMmoTytQiWirX8SqLksZAhfbHc9Q==" saltValue="DG6gtmatsqDpi9OYpkFhfZ3CT7KPr/oOum6tB3pc/iANrNjezW+NRs3JNiJf8wjcyLfPSoDbwDHSeDBbN6gDN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FIM-UHK-1 - SO-01-Vlast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90" t="s">
        <v>82</v>
      </c>
      <c r="G1" s="282" t="s">
        <v>83</v>
      </c>
      <c r="H1" s="282"/>
      <c r="I1" s="91"/>
      <c r="J1" s="90" t="s">
        <v>84</v>
      </c>
      <c r="K1" s="17" t="s">
        <v>85</v>
      </c>
      <c r="L1" s="90" t="s">
        <v>86</v>
      </c>
      <c r="M1" s="90"/>
      <c r="N1" s="90"/>
      <c r="O1" s="90"/>
      <c r="P1" s="90"/>
      <c r="Q1" s="90"/>
      <c r="R1" s="90"/>
      <c r="S1" s="90"/>
      <c r="T1" s="9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2" t="s">
        <v>80</v>
      </c>
    </row>
    <row r="3" spans="2:46" ht="6.95" customHeight="1">
      <c r="B3" s="23"/>
      <c r="C3" s="24"/>
      <c r="D3" s="24"/>
      <c r="E3" s="24"/>
      <c r="F3" s="24"/>
      <c r="G3" s="24"/>
      <c r="H3" s="24"/>
      <c r="I3" s="92"/>
      <c r="J3" s="24"/>
      <c r="K3" s="25"/>
      <c r="AT3" s="22" t="s">
        <v>81</v>
      </c>
    </row>
    <row r="4" spans="2:46" ht="36.95" customHeight="1">
      <c r="B4" s="26"/>
      <c r="D4" s="27" t="s">
        <v>87</v>
      </c>
      <c r="K4" s="28"/>
      <c r="M4" s="29" t="s">
        <v>12</v>
      </c>
      <c r="AT4" s="22" t="s">
        <v>6</v>
      </c>
    </row>
    <row r="5" spans="2:11" ht="6.95" customHeight="1">
      <c r="B5" s="26"/>
      <c r="K5" s="28"/>
    </row>
    <row r="6" spans="2:11" ht="13.5">
      <c r="B6" s="26"/>
      <c r="D6" s="34" t="s">
        <v>18</v>
      </c>
      <c r="K6" s="28"/>
    </row>
    <row r="7" spans="2:11" ht="16.5" customHeight="1">
      <c r="B7" s="26"/>
      <c r="E7" s="278" t="str">
        <f>'Rekapitulace stavby'!K6</f>
        <v>Návrh interieru-stavební úpravy</v>
      </c>
      <c r="F7" s="279"/>
      <c r="G7" s="279"/>
      <c r="H7" s="279"/>
      <c r="K7" s="28"/>
    </row>
    <row r="8" spans="2:11" s="1" customFormat="1" ht="13.5">
      <c r="B8" s="38"/>
      <c r="D8" s="34" t="s">
        <v>88</v>
      </c>
      <c r="I8" s="93"/>
      <c r="K8" s="41"/>
    </row>
    <row r="9" spans="2:11" s="1" customFormat="1" ht="36.95" customHeight="1">
      <c r="B9" s="38"/>
      <c r="E9" s="261" t="s">
        <v>89</v>
      </c>
      <c r="F9" s="280"/>
      <c r="G9" s="280"/>
      <c r="H9" s="280"/>
      <c r="I9" s="93"/>
      <c r="K9" s="41"/>
    </row>
    <row r="10" spans="2:11" s="1" customFormat="1" ht="13.5">
      <c r="B10" s="38"/>
      <c r="I10" s="93"/>
      <c r="K10" s="41"/>
    </row>
    <row r="11" spans="2:11" s="1" customFormat="1" ht="14.45" customHeight="1">
      <c r="B11" s="38"/>
      <c r="D11" s="34" t="s">
        <v>20</v>
      </c>
      <c r="F11" s="32" t="s">
        <v>21</v>
      </c>
      <c r="I11" s="94" t="s">
        <v>22</v>
      </c>
      <c r="J11" s="32" t="s">
        <v>21</v>
      </c>
      <c r="K11" s="41"/>
    </row>
    <row r="12" spans="2:11" s="1" customFormat="1" ht="14.45" customHeight="1">
      <c r="B12" s="38"/>
      <c r="D12" s="34" t="s">
        <v>23</v>
      </c>
      <c r="F12" s="32" t="s">
        <v>24</v>
      </c>
      <c r="I12" s="94" t="s">
        <v>25</v>
      </c>
      <c r="J12" s="60" t="str">
        <f>'Rekapitulace stavby'!AN8</f>
        <v>27. 4. 2018</v>
      </c>
      <c r="K12" s="41"/>
    </row>
    <row r="13" spans="2:11" s="1" customFormat="1" ht="10.9" customHeight="1">
      <c r="B13" s="38"/>
      <c r="I13" s="93"/>
      <c r="K13" s="41"/>
    </row>
    <row r="14" spans="2:11" s="1" customFormat="1" ht="14.45" customHeight="1">
      <c r="B14" s="38"/>
      <c r="D14" s="34" t="s">
        <v>27</v>
      </c>
      <c r="I14" s="94" t="s">
        <v>28</v>
      </c>
      <c r="J14" s="32" t="s">
        <v>21</v>
      </c>
      <c r="K14" s="41"/>
    </row>
    <row r="15" spans="2:11" s="1" customFormat="1" ht="18" customHeight="1">
      <c r="B15" s="38"/>
      <c r="E15" s="32" t="s">
        <v>16</v>
      </c>
      <c r="I15" s="94" t="s">
        <v>29</v>
      </c>
      <c r="J15" s="32" t="s">
        <v>21</v>
      </c>
      <c r="K15" s="41"/>
    </row>
    <row r="16" spans="2:11" s="1" customFormat="1" ht="6.95" customHeight="1">
      <c r="B16" s="38"/>
      <c r="I16" s="93"/>
      <c r="K16" s="41"/>
    </row>
    <row r="17" spans="2:11" s="1" customFormat="1" ht="14.45" customHeight="1">
      <c r="B17" s="38"/>
      <c r="D17" s="34" t="s">
        <v>30</v>
      </c>
      <c r="I17" s="94" t="s">
        <v>28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4" t="s">
        <v>29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3"/>
      <c r="K19" s="41"/>
    </row>
    <row r="20" spans="2:11" s="1" customFormat="1" ht="14.45" customHeight="1">
      <c r="B20" s="38"/>
      <c r="D20" s="34" t="s">
        <v>32</v>
      </c>
      <c r="I20" s="94" t="s">
        <v>28</v>
      </c>
      <c r="J20" s="32" t="s">
        <v>21</v>
      </c>
      <c r="K20" s="41"/>
    </row>
    <row r="21" spans="2:11" s="1" customFormat="1" ht="18" customHeight="1">
      <c r="B21" s="38"/>
      <c r="E21" s="32" t="s">
        <v>33</v>
      </c>
      <c r="I21" s="94" t="s">
        <v>29</v>
      </c>
      <c r="J21" s="32" t="s">
        <v>21</v>
      </c>
      <c r="K21" s="41"/>
    </row>
    <row r="22" spans="2:11" s="1" customFormat="1" ht="6.95" customHeight="1">
      <c r="B22" s="38"/>
      <c r="I22" s="93"/>
      <c r="K22" s="41"/>
    </row>
    <row r="23" spans="2:11" s="1" customFormat="1" ht="14.45" customHeight="1">
      <c r="B23" s="38"/>
      <c r="D23" s="34" t="s">
        <v>35</v>
      </c>
      <c r="I23" s="93"/>
      <c r="K23" s="41"/>
    </row>
    <row r="24" spans="2:11" s="6" customFormat="1" ht="16.5" customHeight="1">
      <c r="B24" s="95"/>
      <c r="E24" s="250" t="s">
        <v>21</v>
      </c>
      <c r="F24" s="250"/>
      <c r="G24" s="250"/>
      <c r="H24" s="250"/>
      <c r="I24" s="96"/>
      <c r="K24" s="97"/>
    </row>
    <row r="25" spans="2:11" s="1" customFormat="1" ht="6.95" customHeight="1">
      <c r="B25" s="38"/>
      <c r="I25" s="93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8"/>
      <c r="J26" s="61"/>
      <c r="K26" s="99"/>
    </row>
    <row r="27" spans="2:11" s="1" customFormat="1" ht="25.35" customHeight="1">
      <c r="B27" s="38"/>
      <c r="D27" s="100" t="s">
        <v>37</v>
      </c>
      <c r="I27" s="93"/>
      <c r="J27" s="72">
        <f>ROUND(J91,2)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8"/>
      <c r="J28" s="61"/>
      <c r="K28" s="99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ROUND(SUM(BE91:BE229),2)</f>
        <v>0</v>
      </c>
      <c r="I30" s="103">
        <v>0.21</v>
      </c>
      <c r="J30" s="102">
        <f>ROUND(ROUND((SUM(BE91:BE229)),2)*I30,2)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ROUND(SUM(BF91:BF229),2)</f>
        <v>0</v>
      </c>
      <c r="I31" s="103">
        <v>0.15</v>
      </c>
      <c r="J31" s="102">
        <f>ROUND(ROUND((SUM(BF91:BF229)),2)*I31,2)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ROUND(SUM(BG91:BG229),2)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ROUND(SUM(BH91:BH229),2)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ROUND(SUM(BI91:BI229),2)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3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90</v>
      </c>
      <c r="I42" s="93"/>
      <c r="K42" s="41"/>
    </row>
    <row r="43" spans="2:11" s="1" customFormat="1" ht="6.95" customHeight="1">
      <c r="B43" s="38"/>
      <c r="I43" s="93"/>
      <c r="K43" s="41"/>
    </row>
    <row r="44" spans="2:11" s="1" customFormat="1" ht="14.45" customHeight="1">
      <c r="B44" s="38"/>
      <c r="C44" s="34" t="s">
        <v>18</v>
      </c>
      <c r="I44" s="93"/>
      <c r="K44" s="41"/>
    </row>
    <row r="45" spans="2:11" s="1" customFormat="1" ht="16.5" customHeight="1">
      <c r="B45" s="38"/>
      <c r="E45" s="278" t="str">
        <f>E7</f>
        <v>Návrh interieru-stavební úpravy</v>
      </c>
      <c r="F45" s="279"/>
      <c r="G45" s="279"/>
      <c r="H45" s="279"/>
      <c r="I45" s="93"/>
      <c r="K45" s="41"/>
    </row>
    <row r="46" spans="2:11" s="1" customFormat="1" ht="14.45" customHeight="1">
      <c r="B46" s="38"/>
      <c r="C46" s="34" t="s">
        <v>88</v>
      </c>
      <c r="I46" s="93"/>
      <c r="K46" s="41"/>
    </row>
    <row r="47" spans="2:11" s="1" customFormat="1" ht="17.25" customHeight="1">
      <c r="B47" s="38"/>
      <c r="E47" s="261" t="str">
        <f>E9</f>
        <v>FIM-UHK-1 - SO-01-Vlastní objekt</v>
      </c>
      <c r="F47" s="280"/>
      <c r="G47" s="280"/>
      <c r="H47" s="280"/>
      <c r="I47" s="93"/>
      <c r="K47" s="41"/>
    </row>
    <row r="48" spans="2:11" s="1" customFormat="1" ht="6.95" customHeight="1">
      <c r="B48" s="38"/>
      <c r="I48" s="93"/>
      <c r="K48" s="41"/>
    </row>
    <row r="49" spans="2:11" s="1" customFormat="1" ht="18" customHeight="1">
      <c r="B49" s="38"/>
      <c r="C49" s="34" t="s">
        <v>23</v>
      </c>
      <c r="F49" s="32" t="str">
        <f>F12</f>
        <v>Hradec Králové</v>
      </c>
      <c r="I49" s="94" t="s">
        <v>25</v>
      </c>
      <c r="J49" s="60" t="str">
        <f>IF(J12="","",J12)</f>
        <v>27. 4. 2018</v>
      </c>
      <c r="K49" s="41"/>
    </row>
    <row r="50" spans="2:11" s="1" customFormat="1" ht="6.95" customHeight="1">
      <c r="B50" s="38"/>
      <c r="I50" s="93"/>
      <c r="K50" s="41"/>
    </row>
    <row r="51" spans="2:11" s="1" customFormat="1" ht="13.5">
      <c r="B51" s="38"/>
      <c r="C51" s="34" t="s">
        <v>27</v>
      </c>
      <c r="F51" s="32" t="str">
        <f>E15</f>
        <v>FIM-UHK</v>
      </c>
      <c r="I51" s="94" t="s">
        <v>32</v>
      </c>
      <c r="J51" s="250" t="str">
        <f>E21</f>
        <v>gebas atelier architects</v>
      </c>
      <c r="K51" s="41"/>
    </row>
    <row r="52" spans="2:11" s="1" customFormat="1" ht="14.45" customHeight="1">
      <c r="B52" s="38"/>
      <c r="C52" s="34" t="s">
        <v>30</v>
      </c>
      <c r="F52" s="32" t="str">
        <f>IF(E18="","",E18)</f>
        <v/>
      </c>
      <c r="I52" s="93"/>
      <c r="J52" s="281"/>
      <c r="K52" s="41"/>
    </row>
    <row r="53" spans="2:11" s="1" customFormat="1" ht="10.35" customHeight="1">
      <c r="B53" s="38"/>
      <c r="I53" s="93"/>
      <c r="K53" s="41"/>
    </row>
    <row r="54" spans="2:11" s="1" customFormat="1" ht="29.25" customHeight="1">
      <c r="B54" s="38"/>
      <c r="C54" s="114" t="s">
        <v>91</v>
      </c>
      <c r="D54" s="104"/>
      <c r="E54" s="104"/>
      <c r="F54" s="104"/>
      <c r="G54" s="104"/>
      <c r="H54" s="104"/>
      <c r="I54" s="115"/>
      <c r="J54" s="116" t="s">
        <v>92</v>
      </c>
      <c r="K54" s="117"/>
    </row>
    <row r="55" spans="2:11" s="1" customFormat="1" ht="10.35" customHeight="1">
      <c r="B55" s="38"/>
      <c r="I55" s="93"/>
      <c r="K55" s="41"/>
    </row>
    <row r="56" spans="2:47" s="1" customFormat="1" ht="29.25" customHeight="1">
      <c r="B56" s="38"/>
      <c r="C56" s="118" t="s">
        <v>93</v>
      </c>
      <c r="I56" s="93"/>
      <c r="J56" s="72">
        <f>J91</f>
        <v>0</v>
      </c>
      <c r="K56" s="41"/>
      <c r="AU56" s="22" t="s">
        <v>94</v>
      </c>
    </row>
    <row r="57" spans="2:11" s="7" customFormat="1" ht="24.95" customHeight="1">
      <c r="B57" s="119"/>
      <c r="D57" s="120" t="s">
        <v>95</v>
      </c>
      <c r="E57" s="121"/>
      <c r="F57" s="121"/>
      <c r="G57" s="121"/>
      <c r="H57" s="121"/>
      <c r="I57" s="122"/>
      <c r="J57" s="123">
        <f>J92</f>
        <v>0</v>
      </c>
      <c r="K57" s="124"/>
    </row>
    <row r="58" spans="2:11" s="8" customFormat="1" ht="19.9" customHeight="1">
      <c r="B58" s="125"/>
      <c r="D58" s="126" t="s">
        <v>96</v>
      </c>
      <c r="E58" s="127"/>
      <c r="F58" s="127"/>
      <c r="G58" s="127"/>
      <c r="H58" s="127"/>
      <c r="I58" s="128"/>
      <c r="J58" s="129">
        <f>J93</f>
        <v>0</v>
      </c>
      <c r="K58" s="130"/>
    </row>
    <row r="59" spans="2:11" s="8" customFormat="1" ht="19.9" customHeight="1">
      <c r="B59" s="125"/>
      <c r="D59" s="126" t="s">
        <v>97</v>
      </c>
      <c r="E59" s="127"/>
      <c r="F59" s="127"/>
      <c r="G59" s="127"/>
      <c r="H59" s="127"/>
      <c r="I59" s="128"/>
      <c r="J59" s="129">
        <f>J104</f>
        <v>0</v>
      </c>
      <c r="K59" s="130"/>
    </row>
    <row r="60" spans="2:11" s="8" customFormat="1" ht="19.9" customHeight="1">
      <c r="B60" s="125"/>
      <c r="D60" s="126" t="s">
        <v>98</v>
      </c>
      <c r="E60" s="127"/>
      <c r="F60" s="127"/>
      <c r="G60" s="127"/>
      <c r="H60" s="127"/>
      <c r="I60" s="128"/>
      <c r="J60" s="129">
        <f>J116</f>
        <v>0</v>
      </c>
      <c r="K60" s="130"/>
    </row>
    <row r="61" spans="2:11" s="8" customFormat="1" ht="19.9" customHeight="1">
      <c r="B61" s="125"/>
      <c r="D61" s="126" t="s">
        <v>99</v>
      </c>
      <c r="E61" s="127"/>
      <c r="F61" s="127"/>
      <c r="G61" s="127"/>
      <c r="H61" s="127"/>
      <c r="I61" s="128"/>
      <c r="J61" s="129">
        <f>J122</f>
        <v>0</v>
      </c>
      <c r="K61" s="130"/>
    </row>
    <row r="62" spans="2:11" s="7" customFormat="1" ht="24.95" customHeight="1">
      <c r="B62" s="119"/>
      <c r="D62" s="120" t="s">
        <v>100</v>
      </c>
      <c r="E62" s="121"/>
      <c r="F62" s="121"/>
      <c r="G62" s="121"/>
      <c r="H62" s="121"/>
      <c r="I62" s="122"/>
      <c r="J62" s="123">
        <f>J124</f>
        <v>0</v>
      </c>
      <c r="K62" s="124"/>
    </row>
    <row r="63" spans="2:11" s="8" customFormat="1" ht="19.9" customHeight="1">
      <c r="B63" s="125"/>
      <c r="D63" s="126" t="s">
        <v>101</v>
      </c>
      <c r="E63" s="127"/>
      <c r="F63" s="127"/>
      <c r="G63" s="127"/>
      <c r="H63" s="127"/>
      <c r="I63" s="128"/>
      <c r="J63" s="129">
        <f>J125</f>
        <v>0</v>
      </c>
      <c r="K63" s="130"/>
    </row>
    <row r="64" spans="2:11" s="8" customFormat="1" ht="19.9" customHeight="1">
      <c r="B64" s="125"/>
      <c r="D64" s="126" t="s">
        <v>102</v>
      </c>
      <c r="E64" s="127"/>
      <c r="F64" s="127"/>
      <c r="G64" s="127"/>
      <c r="H64" s="127"/>
      <c r="I64" s="128"/>
      <c r="J64" s="129">
        <f>J130</f>
        <v>0</v>
      </c>
      <c r="K64" s="130"/>
    </row>
    <row r="65" spans="2:11" s="8" customFormat="1" ht="19.9" customHeight="1">
      <c r="B65" s="125"/>
      <c r="D65" s="126" t="s">
        <v>103</v>
      </c>
      <c r="E65" s="127"/>
      <c r="F65" s="127"/>
      <c r="G65" s="127"/>
      <c r="H65" s="127"/>
      <c r="I65" s="128"/>
      <c r="J65" s="129">
        <f>J138</f>
        <v>0</v>
      </c>
      <c r="K65" s="130"/>
    </row>
    <row r="66" spans="2:11" s="8" customFormat="1" ht="19.9" customHeight="1">
      <c r="B66" s="125"/>
      <c r="D66" s="126" t="s">
        <v>104</v>
      </c>
      <c r="E66" s="127"/>
      <c r="F66" s="127"/>
      <c r="G66" s="127"/>
      <c r="H66" s="127"/>
      <c r="I66" s="128"/>
      <c r="J66" s="129">
        <f>J146</f>
        <v>0</v>
      </c>
      <c r="K66" s="130"/>
    </row>
    <row r="67" spans="2:11" s="8" customFormat="1" ht="19.9" customHeight="1">
      <c r="B67" s="125"/>
      <c r="D67" s="126" t="s">
        <v>105</v>
      </c>
      <c r="E67" s="127"/>
      <c r="F67" s="127"/>
      <c r="G67" s="127"/>
      <c r="H67" s="127"/>
      <c r="I67" s="128"/>
      <c r="J67" s="129">
        <f>J179</f>
        <v>0</v>
      </c>
      <c r="K67" s="130"/>
    </row>
    <row r="68" spans="2:11" s="7" customFormat="1" ht="24.95" customHeight="1">
      <c r="B68" s="119"/>
      <c r="D68" s="120" t="s">
        <v>106</v>
      </c>
      <c r="E68" s="121"/>
      <c r="F68" s="121"/>
      <c r="G68" s="121"/>
      <c r="H68" s="121"/>
      <c r="I68" s="122"/>
      <c r="J68" s="123">
        <f>J221</f>
        <v>0</v>
      </c>
      <c r="K68" s="124"/>
    </row>
    <row r="69" spans="2:11" s="7" customFormat="1" ht="24.95" customHeight="1">
      <c r="B69" s="119"/>
      <c r="D69" s="120" t="s">
        <v>107</v>
      </c>
      <c r="E69" s="121"/>
      <c r="F69" s="121"/>
      <c r="G69" s="121"/>
      <c r="H69" s="121"/>
      <c r="I69" s="122"/>
      <c r="J69" s="123">
        <f>J223</f>
        <v>0</v>
      </c>
      <c r="K69" s="124"/>
    </row>
    <row r="70" spans="2:11" s="8" customFormat="1" ht="19.9" customHeight="1">
      <c r="B70" s="125"/>
      <c r="D70" s="126" t="s">
        <v>108</v>
      </c>
      <c r="E70" s="127"/>
      <c r="F70" s="127"/>
      <c r="G70" s="127"/>
      <c r="H70" s="127"/>
      <c r="I70" s="128"/>
      <c r="J70" s="129">
        <f>J224</f>
        <v>0</v>
      </c>
      <c r="K70" s="130"/>
    </row>
    <row r="71" spans="2:11" s="8" customFormat="1" ht="19.9" customHeight="1">
      <c r="B71" s="125"/>
      <c r="D71" s="126" t="s">
        <v>109</v>
      </c>
      <c r="E71" s="127"/>
      <c r="F71" s="127"/>
      <c r="G71" s="127"/>
      <c r="H71" s="127"/>
      <c r="I71" s="128"/>
      <c r="J71" s="129">
        <f>J226</f>
        <v>0</v>
      </c>
      <c r="K71" s="130"/>
    </row>
    <row r="72" spans="2:11" s="1" customFormat="1" ht="21.75" customHeight="1">
      <c r="B72" s="38"/>
      <c r="I72" s="93"/>
      <c r="K72" s="41"/>
    </row>
    <row r="73" spans="2:11" s="1" customFormat="1" ht="6.95" customHeight="1">
      <c r="B73" s="51"/>
      <c r="C73" s="52"/>
      <c r="D73" s="52"/>
      <c r="E73" s="52"/>
      <c r="F73" s="52"/>
      <c r="G73" s="52"/>
      <c r="H73" s="52"/>
      <c r="I73" s="111"/>
      <c r="J73" s="52"/>
      <c r="K73" s="53"/>
    </row>
    <row r="77" spans="2:12" s="1" customFormat="1" ht="6.95" customHeight="1">
      <c r="B77" s="54"/>
      <c r="C77" s="55"/>
      <c r="D77" s="55"/>
      <c r="E77" s="55"/>
      <c r="F77" s="55"/>
      <c r="G77" s="55"/>
      <c r="H77" s="55"/>
      <c r="I77" s="112"/>
      <c r="J77" s="55"/>
      <c r="K77" s="55"/>
      <c r="L77" s="38"/>
    </row>
    <row r="78" spans="2:12" s="1" customFormat="1" ht="36.95" customHeight="1">
      <c r="B78" s="38"/>
      <c r="C78" s="27" t="s">
        <v>110</v>
      </c>
      <c r="I78" s="93"/>
      <c r="L78" s="38"/>
    </row>
    <row r="79" spans="2:12" s="1" customFormat="1" ht="6.95" customHeight="1">
      <c r="B79" s="38"/>
      <c r="I79" s="93"/>
      <c r="L79" s="38"/>
    </row>
    <row r="80" spans="2:12" s="1" customFormat="1" ht="14.45" customHeight="1">
      <c r="B80" s="38"/>
      <c r="C80" s="34" t="s">
        <v>18</v>
      </c>
      <c r="I80" s="93"/>
      <c r="L80" s="38"/>
    </row>
    <row r="81" spans="2:12" s="1" customFormat="1" ht="16.5" customHeight="1">
      <c r="B81" s="38"/>
      <c r="E81" s="278" t="str">
        <f>E7</f>
        <v>Návrh interieru-stavební úpravy</v>
      </c>
      <c r="F81" s="279"/>
      <c r="G81" s="279"/>
      <c r="H81" s="279"/>
      <c r="I81" s="93"/>
      <c r="L81" s="38"/>
    </row>
    <row r="82" spans="2:12" s="1" customFormat="1" ht="14.45" customHeight="1">
      <c r="B82" s="38"/>
      <c r="C82" s="34" t="s">
        <v>88</v>
      </c>
      <c r="I82" s="93"/>
      <c r="L82" s="38"/>
    </row>
    <row r="83" spans="2:12" s="1" customFormat="1" ht="17.25" customHeight="1">
      <c r="B83" s="38"/>
      <c r="E83" s="261" t="str">
        <f>E9</f>
        <v>FIM-UHK-1 - SO-01-Vlastní objekt</v>
      </c>
      <c r="F83" s="280"/>
      <c r="G83" s="280"/>
      <c r="H83" s="280"/>
      <c r="I83" s="93"/>
      <c r="L83" s="38"/>
    </row>
    <row r="84" spans="2:12" s="1" customFormat="1" ht="6.95" customHeight="1">
      <c r="B84" s="38"/>
      <c r="I84" s="93"/>
      <c r="L84" s="38"/>
    </row>
    <row r="85" spans="2:12" s="1" customFormat="1" ht="18" customHeight="1">
      <c r="B85" s="38"/>
      <c r="C85" s="34" t="s">
        <v>23</v>
      </c>
      <c r="F85" s="32" t="str">
        <f>F12</f>
        <v>Hradec Králové</v>
      </c>
      <c r="I85" s="94" t="s">
        <v>25</v>
      </c>
      <c r="J85" s="60" t="str">
        <f>IF(J12="","",J12)</f>
        <v>27. 4. 2018</v>
      </c>
      <c r="L85" s="38"/>
    </row>
    <row r="86" spans="2:12" s="1" customFormat="1" ht="6.95" customHeight="1">
      <c r="B86" s="38"/>
      <c r="I86" s="93"/>
      <c r="L86" s="38"/>
    </row>
    <row r="87" spans="2:12" s="1" customFormat="1" ht="13.5">
      <c r="B87" s="38"/>
      <c r="C87" s="34" t="s">
        <v>27</v>
      </c>
      <c r="F87" s="32" t="str">
        <f>E15</f>
        <v>FIM-UHK</v>
      </c>
      <c r="I87" s="94" t="s">
        <v>32</v>
      </c>
      <c r="J87" s="32" t="str">
        <f>E21</f>
        <v>gebas atelier architects</v>
      </c>
      <c r="L87" s="38"/>
    </row>
    <row r="88" spans="2:12" s="1" customFormat="1" ht="14.45" customHeight="1">
      <c r="B88" s="38"/>
      <c r="C88" s="34" t="s">
        <v>30</v>
      </c>
      <c r="F88" s="32" t="str">
        <f>IF(E18="","",E18)</f>
        <v/>
      </c>
      <c r="I88" s="93"/>
      <c r="L88" s="38"/>
    </row>
    <row r="89" spans="2:12" s="1" customFormat="1" ht="10.35" customHeight="1">
      <c r="B89" s="38"/>
      <c r="I89" s="93"/>
      <c r="L89" s="38"/>
    </row>
    <row r="90" spans="2:20" s="9" customFormat="1" ht="29.25" customHeight="1">
      <c r="B90" s="131"/>
      <c r="C90" s="132" t="s">
        <v>111</v>
      </c>
      <c r="D90" s="133" t="s">
        <v>56</v>
      </c>
      <c r="E90" s="133" t="s">
        <v>52</v>
      </c>
      <c r="F90" s="133" t="s">
        <v>112</v>
      </c>
      <c r="G90" s="133" t="s">
        <v>113</v>
      </c>
      <c r="H90" s="133" t="s">
        <v>114</v>
      </c>
      <c r="I90" s="134" t="s">
        <v>115</v>
      </c>
      <c r="J90" s="133" t="s">
        <v>92</v>
      </c>
      <c r="K90" s="135" t="s">
        <v>116</v>
      </c>
      <c r="L90" s="131"/>
      <c r="M90" s="66" t="s">
        <v>117</v>
      </c>
      <c r="N90" s="67" t="s">
        <v>41</v>
      </c>
      <c r="O90" s="67" t="s">
        <v>118</v>
      </c>
      <c r="P90" s="67" t="s">
        <v>119</v>
      </c>
      <c r="Q90" s="67" t="s">
        <v>120</v>
      </c>
      <c r="R90" s="67" t="s">
        <v>121</v>
      </c>
      <c r="S90" s="67" t="s">
        <v>122</v>
      </c>
      <c r="T90" s="68" t="s">
        <v>123</v>
      </c>
    </row>
    <row r="91" spans="2:63" s="1" customFormat="1" ht="29.25" customHeight="1">
      <c r="B91" s="38"/>
      <c r="C91" s="70" t="s">
        <v>93</v>
      </c>
      <c r="I91" s="93"/>
      <c r="J91" s="136">
        <f>BK91</f>
        <v>0</v>
      </c>
      <c r="L91" s="38"/>
      <c r="M91" s="69"/>
      <c r="N91" s="61"/>
      <c r="O91" s="61"/>
      <c r="P91" s="137">
        <f>P92+P124+P221+P223</f>
        <v>0</v>
      </c>
      <c r="Q91" s="61"/>
      <c r="R91" s="137">
        <f>R92+R124+R221+R223</f>
        <v>15.69255754</v>
      </c>
      <c r="S91" s="61"/>
      <c r="T91" s="138">
        <f>T92+T124+T221+T223</f>
        <v>13.50167171</v>
      </c>
      <c r="AT91" s="22" t="s">
        <v>70</v>
      </c>
      <c r="AU91" s="22" t="s">
        <v>94</v>
      </c>
      <c r="BK91" s="139">
        <f>BK92+BK124+BK221+BK223</f>
        <v>0</v>
      </c>
    </row>
    <row r="92" spans="2:63" s="10" customFormat="1" ht="37.35" customHeight="1">
      <c r="B92" s="140"/>
      <c r="D92" s="141" t="s">
        <v>70</v>
      </c>
      <c r="E92" s="142" t="s">
        <v>124</v>
      </c>
      <c r="F92" s="142" t="s">
        <v>125</v>
      </c>
      <c r="I92" s="143"/>
      <c r="J92" s="144">
        <f>BK92</f>
        <v>0</v>
      </c>
      <c r="L92" s="140"/>
      <c r="M92" s="145"/>
      <c r="P92" s="146">
        <f>P93+P104+P116+P122</f>
        <v>0</v>
      </c>
      <c r="R92" s="146">
        <f>R93+R104+R116+R122</f>
        <v>8.046759</v>
      </c>
      <c r="T92" s="147">
        <f>T93+T104+T116+T122</f>
        <v>8.252184</v>
      </c>
      <c r="AR92" s="141" t="s">
        <v>79</v>
      </c>
      <c r="AT92" s="148" t="s">
        <v>70</v>
      </c>
      <c r="AU92" s="148" t="s">
        <v>71</v>
      </c>
      <c r="AY92" s="141" t="s">
        <v>126</v>
      </c>
      <c r="BK92" s="149">
        <f>BK93+BK104+BK116+BK122</f>
        <v>0</v>
      </c>
    </row>
    <row r="93" spans="2:63" s="10" customFormat="1" ht="19.9" customHeight="1">
      <c r="B93" s="140"/>
      <c r="D93" s="141" t="s">
        <v>70</v>
      </c>
      <c r="E93" s="150" t="s">
        <v>127</v>
      </c>
      <c r="F93" s="150" t="s">
        <v>128</v>
      </c>
      <c r="I93" s="143"/>
      <c r="J93" s="151">
        <f>BK93</f>
        <v>0</v>
      </c>
      <c r="L93" s="140"/>
      <c r="M93" s="145"/>
      <c r="P93" s="146">
        <f>SUM(P94:P103)</f>
        <v>0</v>
      </c>
      <c r="R93" s="146">
        <f>SUM(R94:R103)</f>
        <v>7.8817542000000005</v>
      </c>
      <c r="T93" s="147">
        <f>SUM(T94:T103)</f>
        <v>0</v>
      </c>
      <c r="AR93" s="141" t="s">
        <v>79</v>
      </c>
      <c r="AT93" s="148" t="s">
        <v>70</v>
      </c>
      <c r="AU93" s="148" t="s">
        <v>79</v>
      </c>
      <c r="AY93" s="141" t="s">
        <v>126</v>
      </c>
      <c r="BK93" s="149">
        <f>SUM(BK94:BK103)</f>
        <v>0</v>
      </c>
    </row>
    <row r="94" spans="2:65" s="1" customFormat="1" ht="16.5" customHeight="1">
      <c r="B94" s="38"/>
      <c r="C94" s="152" t="s">
        <v>79</v>
      </c>
      <c r="D94" s="152" t="s">
        <v>129</v>
      </c>
      <c r="E94" s="153" t="s">
        <v>130</v>
      </c>
      <c r="F94" s="154" t="s">
        <v>131</v>
      </c>
      <c r="G94" s="155" t="s">
        <v>132</v>
      </c>
      <c r="H94" s="156">
        <v>143.305</v>
      </c>
      <c r="I94" s="157"/>
      <c r="J94" s="158">
        <f>ROUND(I94*H94,2)</f>
        <v>0</v>
      </c>
      <c r="K94" s="154" t="s">
        <v>133</v>
      </c>
      <c r="L94" s="38"/>
      <c r="M94" s="159" t="s">
        <v>21</v>
      </c>
      <c r="N94" s="160" t="s">
        <v>42</v>
      </c>
      <c r="P94" s="161">
        <f>O94*H94</f>
        <v>0</v>
      </c>
      <c r="Q94" s="161">
        <v>0.003</v>
      </c>
      <c r="R94" s="161">
        <f>Q94*H94</f>
        <v>0.42991500000000005</v>
      </c>
      <c r="S94" s="161">
        <v>0</v>
      </c>
      <c r="T94" s="162">
        <f>S94*H94</f>
        <v>0</v>
      </c>
      <c r="AR94" s="22" t="s">
        <v>134</v>
      </c>
      <c r="AT94" s="22" t="s">
        <v>129</v>
      </c>
      <c r="AU94" s="22" t="s">
        <v>81</v>
      </c>
      <c r="AY94" s="22" t="s">
        <v>126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22" t="s">
        <v>79</v>
      </c>
      <c r="BK94" s="163">
        <f>ROUND(I94*H94,2)</f>
        <v>0</v>
      </c>
      <c r="BL94" s="22" t="s">
        <v>134</v>
      </c>
      <c r="BM94" s="22" t="s">
        <v>135</v>
      </c>
    </row>
    <row r="95" spans="2:51" s="11" customFormat="1" ht="13.5">
      <c r="B95" s="164"/>
      <c r="D95" s="165" t="s">
        <v>136</v>
      </c>
      <c r="E95" s="166" t="s">
        <v>21</v>
      </c>
      <c r="F95" s="167" t="s">
        <v>137</v>
      </c>
      <c r="H95" s="168">
        <v>143.305</v>
      </c>
      <c r="I95" s="169"/>
      <c r="L95" s="164"/>
      <c r="M95" s="170"/>
      <c r="T95" s="171"/>
      <c r="AT95" s="166" t="s">
        <v>136</v>
      </c>
      <c r="AU95" s="166" t="s">
        <v>81</v>
      </c>
      <c r="AV95" s="11" t="s">
        <v>81</v>
      </c>
      <c r="AW95" s="11" t="s">
        <v>34</v>
      </c>
      <c r="AX95" s="11" t="s">
        <v>79</v>
      </c>
      <c r="AY95" s="166" t="s">
        <v>126</v>
      </c>
    </row>
    <row r="96" spans="2:65" s="1" customFormat="1" ht="25.5" customHeight="1">
      <c r="B96" s="38"/>
      <c r="C96" s="152" t="s">
        <v>81</v>
      </c>
      <c r="D96" s="152" t="s">
        <v>129</v>
      </c>
      <c r="E96" s="153" t="s">
        <v>138</v>
      </c>
      <c r="F96" s="154" t="s">
        <v>139</v>
      </c>
      <c r="G96" s="155" t="s">
        <v>132</v>
      </c>
      <c r="H96" s="156">
        <v>1433.046</v>
      </c>
      <c r="I96" s="157"/>
      <c r="J96" s="158">
        <f>ROUND(I96*H96,2)</f>
        <v>0</v>
      </c>
      <c r="K96" s="154" t="s">
        <v>133</v>
      </c>
      <c r="L96" s="38"/>
      <c r="M96" s="159" t="s">
        <v>21</v>
      </c>
      <c r="N96" s="160" t="s">
        <v>42</v>
      </c>
      <c r="P96" s="161">
        <f>O96*H96</f>
        <v>0</v>
      </c>
      <c r="Q96" s="161">
        <v>0.0052</v>
      </c>
      <c r="R96" s="161">
        <f>Q96*H96</f>
        <v>7.4518392</v>
      </c>
      <c r="S96" s="161">
        <v>0</v>
      </c>
      <c r="T96" s="162">
        <f>S96*H96</f>
        <v>0</v>
      </c>
      <c r="AR96" s="22" t="s">
        <v>134</v>
      </c>
      <c r="AT96" s="22" t="s">
        <v>129</v>
      </c>
      <c r="AU96" s="22" t="s">
        <v>81</v>
      </c>
      <c r="AY96" s="22" t="s">
        <v>126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22" t="s">
        <v>79</v>
      </c>
      <c r="BK96" s="163">
        <f>ROUND(I96*H96,2)</f>
        <v>0</v>
      </c>
      <c r="BL96" s="22" t="s">
        <v>134</v>
      </c>
      <c r="BM96" s="22" t="s">
        <v>140</v>
      </c>
    </row>
    <row r="97" spans="2:65" s="1" customFormat="1" ht="16.5" customHeight="1">
      <c r="B97" s="38"/>
      <c r="C97" s="152" t="s">
        <v>141</v>
      </c>
      <c r="D97" s="152" t="s">
        <v>129</v>
      </c>
      <c r="E97" s="153" t="s">
        <v>142</v>
      </c>
      <c r="F97" s="154" t="s">
        <v>143</v>
      </c>
      <c r="G97" s="155" t="s">
        <v>132</v>
      </c>
      <c r="H97" s="156">
        <v>162.758</v>
      </c>
      <c r="I97" s="157"/>
      <c r="J97" s="158">
        <f>ROUND(I97*H97,2)</f>
        <v>0</v>
      </c>
      <c r="K97" s="154" t="s">
        <v>21</v>
      </c>
      <c r="L97" s="38"/>
      <c r="M97" s="159" t="s">
        <v>21</v>
      </c>
      <c r="N97" s="160" t="s">
        <v>42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22" t="s">
        <v>134</v>
      </c>
      <c r="AT97" s="22" t="s">
        <v>129</v>
      </c>
      <c r="AU97" s="22" t="s">
        <v>81</v>
      </c>
      <c r="AY97" s="22" t="s">
        <v>126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22" t="s">
        <v>79</v>
      </c>
      <c r="BK97" s="163">
        <f>ROUND(I97*H97,2)</f>
        <v>0</v>
      </c>
      <c r="BL97" s="22" t="s">
        <v>134</v>
      </c>
      <c r="BM97" s="22" t="s">
        <v>144</v>
      </c>
    </row>
    <row r="98" spans="2:51" s="11" customFormat="1" ht="13.5">
      <c r="B98" s="164"/>
      <c r="D98" s="165" t="s">
        <v>136</v>
      </c>
      <c r="E98" s="166" t="s">
        <v>21</v>
      </c>
      <c r="F98" s="167" t="s">
        <v>145</v>
      </c>
      <c r="H98" s="168">
        <v>79.2</v>
      </c>
      <c r="I98" s="169"/>
      <c r="L98" s="164"/>
      <c r="M98" s="170"/>
      <c r="T98" s="171"/>
      <c r="AT98" s="166" t="s">
        <v>136</v>
      </c>
      <c r="AU98" s="166" t="s">
        <v>81</v>
      </c>
      <c r="AV98" s="11" t="s">
        <v>81</v>
      </c>
      <c r="AW98" s="11" t="s">
        <v>34</v>
      </c>
      <c r="AX98" s="11" t="s">
        <v>71</v>
      </c>
      <c r="AY98" s="166" t="s">
        <v>126</v>
      </c>
    </row>
    <row r="99" spans="2:51" s="11" customFormat="1" ht="13.5">
      <c r="B99" s="164"/>
      <c r="D99" s="165" t="s">
        <v>136</v>
      </c>
      <c r="E99" s="166" t="s">
        <v>21</v>
      </c>
      <c r="F99" s="167" t="s">
        <v>146</v>
      </c>
      <c r="H99" s="168">
        <v>14.987</v>
      </c>
      <c r="I99" s="169"/>
      <c r="L99" s="164"/>
      <c r="M99" s="170"/>
      <c r="T99" s="171"/>
      <c r="AT99" s="166" t="s">
        <v>136</v>
      </c>
      <c r="AU99" s="166" t="s">
        <v>81</v>
      </c>
      <c r="AV99" s="11" t="s">
        <v>81</v>
      </c>
      <c r="AW99" s="11" t="s">
        <v>34</v>
      </c>
      <c r="AX99" s="11" t="s">
        <v>71</v>
      </c>
      <c r="AY99" s="166" t="s">
        <v>126</v>
      </c>
    </row>
    <row r="100" spans="2:51" s="11" customFormat="1" ht="13.5">
      <c r="B100" s="164"/>
      <c r="D100" s="165" t="s">
        <v>136</v>
      </c>
      <c r="E100" s="166" t="s">
        <v>21</v>
      </c>
      <c r="F100" s="167" t="s">
        <v>147</v>
      </c>
      <c r="H100" s="168">
        <v>27.811</v>
      </c>
      <c r="I100" s="169"/>
      <c r="L100" s="164"/>
      <c r="M100" s="170"/>
      <c r="T100" s="171"/>
      <c r="AT100" s="166" t="s">
        <v>136</v>
      </c>
      <c r="AU100" s="166" t="s">
        <v>81</v>
      </c>
      <c r="AV100" s="11" t="s">
        <v>81</v>
      </c>
      <c r="AW100" s="11" t="s">
        <v>34</v>
      </c>
      <c r="AX100" s="11" t="s">
        <v>71</v>
      </c>
      <c r="AY100" s="166" t="s">
        <v>126</v>
      </c>
    </row>
    <row r="101" spans="2:51" s="11" customFormat="1" ht="13.5">
      <c r="B101" s="164"/>
      <c r="D101" s="165" t="s">
        <v>136</v>
      </c>
      <c r="E101" s="166" t="s">
        <v>21</v>
      </c>
      <c r="F101" s="167" t="s">
        <v>148</v>
      </c>
      <c r="H101" s="168">
        <v>13.427</v>
      </c>
      <c r="I101" s="169"/>
      <c r="L101" s="164"/>
      <c r="M101" s="170"/>
      <c r="T101" s="171"/>
      <c r="AT101" s="166" t="s">
        <v>136</v>
      </c>
      <c r="AU101" s="166" t="s">
        <v>81</v>
      </c>
      <c r="AV101" s="11" t="s">
        <v>81</v>
      </c>
      <c r="AW101" s="11" t="s">
        <v>34</v>
      </c>
      <c r="AX101" s="11" t="s">
        <v>71</v>
      </c>
      <c r="AY101" s="166" t="s">
        <v>126</v>
      </c>
    </row>
    <row r="102" spans="2:51" s="11" customFormat="1" ht="13.5">
      <c r="B102" s="164"/>
      <c r="D102" s="165" t="s">
        <v>136</v>
      </c>
      <c r="E102" s="166" t="s">
        <v>21</v>
      </c>
      <c r="F102" s="167" t="s">
        <v>149</v>
      </c>
      <c r="H102" s="168">
        <v>27.333</v>
      </c>
      <c r="I102" s="169"/>
      <c r="L102" s="164"/>
      <c r="M102" s="170"/>
      <c r="T102" s="171"/>
      <c r="AT102" s="166" t="s">
        <v>136</v>
      </c>
      <c r="AU102" s="166" t="s">
        <v>81</v>
      </c>
      <c r="AV102" s="11" t="s">
        <v>81</v>
      </c>
      <c r="AW102" s="11" t="s">
        <v>34</v>
      </c>
      <c r="AX102" s="11" t="s">
        <v>71</v>
      </c>
      <c r="AY102" s="166" t="s">
        <v>126</v>
      </c>
    </row>
    <row r="103" spans="2:51" s="12" customFormat="1" ht="13.5">
      <c r="B103" s="172"/>
      <c r="D103" s="165" t="s">
        <v>136</v>
      </c>
      <c r="E103" s="173" t="s">
        <v>21</v>
      </c>
      <c r="F103" s="174" t="s">
        <v>150</v>
      </c>
      <c r="H103" s="175">
        <v>162.758</v>
      </c>
      <c r="I103" s="176"/>
      <c r="L103" s="172"/>
      <c r="M103" s="177"/>
      <c r="T103" s="178"/>
      <c r="AT103" s="173" t="s">
        <v>136</v>
      </c>
      <c r="AU103" s="173" t="s">
        <v>81</v>
      </c>
      <c r="AV103" s="12" t="s">
        <v>134</v>
      </c>
      <c r="AW103" s="12" t="s">
        <v>34</v>
      </c>
      <c r="AX103" s="12" t="s">
        <v>79</v>
      </c>
      <c r="AY103" s="173" t="s">
        <v>126</v>
      </c>
    </row>
    <row r="104" spans="2:63" s="10" customFormat="1" ht="29.85" customHeight="1">
      <c r="B104" s="140"/>
      <c r="D104" s="141" t="s">
        <v>70</v>
      </c>
      <c r="E104" s="150" t="s">
        <v>151</v>
      </c>
      <c r="F104" s="150" t="s">
        <v>152</v>
      </c>
      <c r="I104" s="143"/>
      <c r="J104" s="151">
        <f>BK104</f>
        <v>0</v>
      </c>
      <c r="L104" s="140"/>
      <c r="M104" s="145"/>
      <c r="P104" s="146">
        <f>SUM(P105:P115)</f>
        <v>0</v>
      </c>
      <c r="R104" s="146">
        <f>SUM(R105:R115)</f>
        <v>0.1650048</v>
      </c>
      <c r="T104" s="147">
        <f>SUM(T105:T115)</f>
        <v>8.252184</v>
      </c>
      <c r="AR104" s="141" t="s">
        <v>79</v>
      </c>
      <c r="AT104" s="148" t="s">
        <v>70</v>
      </c>
      <c r="AU104" s="148" t="s">
        <v>79</v>
      </c>
      <c r="AY104" s="141" t="s">
        <v>126</v>
      </c>
      <c r="BK104" s="149">
        <f>SUM(BK105:BK115)</f>
        <v>0</v>
      </c>
    </row>
    <row r="105" spans="2:65" s="1" customFormat="1" ht="25.5" customHeight="1">
      <c r="B105" s="38"/>
      <c r="C105" s="152" t="s">
        <v>134</v>
      </c>
      <c r="D105" s="152" t="s">
        <v>129</v>
      </c>
      <c r="E105" s="153" t="s">
        <v>153</v>
      </c>
      <c r="F105" s="154" t="s">
        <v>154</v>
      </c>
      <c r="G105" s="155" t="s">
        <v>132</v>
      </c>
      <c r="H105" s="156">
        <v>573.24</v>
      </c>
      <c r="I105" s="157"/>
      <c r="J105" s="158">
        <f>ROUND(I105*H105,2)</f>
        <v>0</v>
      </c>
      <c r="K105" s="154" t="s">
        <v>133</v>
      </c>
      <c r="L105" s="38"/>
      <c r="M105" s="159" t="s">
        <v>21</v>
      </c>
      <c r="N105" s="160" t="s">
        <v>42</v>
      </c>
      <c r="P105" s="161">
        <f>O105*H105</f>
        <v>0</v>
      </c>
      <c r="Q105" s="161">
        <v>0.00013</v>
      </c>
      <c r="R105" s="161">
        <f>Q105*H105</f>
        <v>0.0745212</v>
      </c>
      <c r="S105" s="161">
        <v>0</v>
      </c>
      <c r="T105" s="162">
        <f>S105*H105</f>
        <v>0</v>
      </c>
      <c r="AR105" s="22" t="s">
        <v>134</v>
      </c>
      <c r="AT105" s="22" t="s">
        <v>129</v>
      </c>
      <c r="AU105" s="22" t="s">
        <v>81</v>
      </c>
      <c r="AY105" s="22" t="s">
        <v>126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22" t="s">
        <v>79</v>
      </c>
      <c r="BK105" s="163">
        <f>ROUND(I105*H105,2)</f>
        <v>0</v>
      </c>
      <c r="BL105" s="22" t="s">
        <v>134</v>
      </c>
      <c r="BM105" s="22" t="s">
        <v>155</v>
      </c>
    </row>
    <row r="106" spans="2:51" s="11" customFormat="1" ht="13.5">
      <c r="B106" s="164"/>
      <c r="D106" s="165" t="s">
        <v>136</v>
      </c>
      <c r="E106" s="166" t="s">
        <v>21</v>
      </c>
      <c r="F106" s="167" t="s">
        <v>156</v>
      </c>
      <c r="H106" s="168">
        <v>573.24</v>
      </c>
      <c r="I106" s="169"/>
      <c r="L106" s="164"/>
      <c r="M106" s="170"/>
      <c r="T106" s="171"/>
      <c r="AT106" s="166" t="s">
        <v>136</v>
      </c>
      <c r="AU106" s="166" t="s">
        <v>81</v>
      </c>
      <c r="AV106" s="11" t="s">
        <v>81</v>
      </c>
      <c r="AW106" s="11" t="s">
        <v>34</v>
      </c>
      <c r="AX106" s="11" t="s">
        <v>79</v>
      </c>
      <c r="AY106" s="166" t="s">
        <v>126</v>
      </c>
    </row>
    <row r="107" spans="2:65" s="1" customFormat="1" ht="25.5" customHeight="1">
      <c r="B107" s="38"/>
      <c r="C107" s="152" t="s">
        <v>157</v>
      </c>
      <c r="D107" s="152" t="s">
        <v>129</v>
      </c>
      <c r="E107" s="153" t="s">
        <v>158</v>
      </c>
      <c r="F107" s="154" t="s">
        <v>159</v>
      </c>
      <c r="G107" s="155" t="s">
        <v>132</v>
      </c>
      <c r="H107" s="156">
        <v>2262.09</v>
      </c>
      <c r="I107" s="157"/>
      <c r="J107" s="158">
        <f>ROUND(I107*H107,2)</f>
        <v>0</v>
      </c>
      <c r="K107" s="154" t="s">
        <v>133</v>
      </c>
      <c r="L107" s="38"/>
      <c r="M107" s="159" t="s">
        <v>21</v>
      </c>
      <c r="N107" s="160" t="s">
        <v>42</v>
      </c>
      <c r="P107" s="161">
        <f>O107*H107</f>
        <v>0</v>
      </c>
      <c r="Q107" s="161">
        <v>4E-05</v>
      </c>
      <c r="R107" s="161">
        <f>Q107*H107</f>
        <v>0.09048360000000001</v>
      </c>
      <c r="S107" s="161">
        <v>0</v>
      </c>
      <c r="T107" s="162">
        <f>S107*H107</f>
        <v>0</v>
      </c>
      <c r="AR107" s="22" t="s">
        <v>134</v>
      </c>
      <c r="AT107" s="22" t="s">
        <v>129</v>
      </c>
      <c r="AU107" s="22" t="s">
        <v>81</v>
      </c>
      <c r="AY107" s="22" t="s">
        <v>126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22" t="s">
        <v>79</v>
      </c>
      <c r="BK107" s="163">
        <f>ROUND(I107*H107,2)</f>
        <v>0</v>
      </c>
      <c r="BL107" s="22" t="s">
        <v>134</v>
      </c>
      <c r="BM107" s="22" t="s">
        <v>160</v>
      </c>
    </row>
    <row r="108" spans="2:51" s="11" customFormat="1" ht="13.5">
      <c r="B108" s="164"/>
      <c r="D108" s="165" t="s">
        <v>136</v>
      </c>
      <c r="E108" s="166" t="s">
        <v>21</v>
      </c>
      <c r="F108" s="167" t="s">
        <v>161</v>
      </c>
      <c r="H108" s="168">
        <v>2262.09</v>
      </c>
      <c r="I108" s="169"/>
      <c r="L108" s="164"/>
      <c r="M108" s="170"/>
      <c r="T108" s="171"/>
      <c r="AT108" s="166" t="s">
        <v>136</v>
      </c>
      <c r="AU108" s="166" t="s">
        <v>81</v>
      </c>
      <c r="AV108" s="11" t="s">
        <v>81</v>
      </c>
      <c r="AW108" s="11" t="s">
        <v>34</v>
      </c>
      <c r="AX108" s="11" t="s">
        <v>79</v>
      </c>
      <c r="AY108" s="166" t="s">
        <v>126</v>
      </c>
    </row>
    <row r="109" spans="2:65" s="1" customFormat="1" ht="16.5" customHeight="1">
      <c r="B109" s="38"/>
      <c r="C109" s="152" t="s">
        <v>127</v>
      </c>
      <c r="D109" s="152" t="s">
        <v>129</v>
      </c>
      <c r="E109" s="153" t="s">
        <v>162</v>
      </c>
      <c r="F109" s="154" t="s">
        <v>163</v>
      </c>
      <c r="G109" s="155" t="s">
        <v>132</v>
      </c>
      <c r="H109" s="156">
        <v>867.398</v>
      </c>
      <c r="I109" s="157"/>
      <c r="J109" s="158">
        <f>ROUND(I109*H109,2)</f>
        <v>0</v>
      </c>
      <c r="K109" s="154" t="s">
        <v>133</v>
      </c>
      <c r="L109" s="38"/>
      <c r="M109" s="159" t="s">
        <v>21</v>
      </c>
      <c r="N109" s="160" t="s">
        <v>42</v>
      </c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22" t="s">
        <v>134</v>
      </c>
      <c r="AT109" s="22" t="s">
        <v>129</v>
      </c>
      <c r="AU109" s="22" t="s">
        <v>81</v>
      </c>
      <c r="AY109" s="22" t="s">
        <v>126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22" t="s">
        <v>79</v>
      </c>
      <c r="BK109" s="163">
        <f>ROUND(I109*H109,2)</f>
        <v>0</v>
      </c>
      <c r="BL109" s="22" t="s">
        <v>134</v>
      </c>
      <c r="BM109" s="22" t="s">
        <v>164</v>
      </c>
    </row>
    <row r="110" spans="2:51" s="11" customFormat="1" ht="13.5">
      <c r="B110" s="164"/>
      <c r="D110" s="165" t="s">
        <v>136</v>
      </c>
      <c r="E110" s="166" t="s">
        <v>21</v>
      </c>
      <c r="F110" s="167" t="s">
        <v>165</v>
      </c>
      <c r="H110" s="168">
        <v>333.87</v>
      </c>
      <c r="I110" s="169"/>
      <c r="L110" s="164"/>
      <c r="M110" s="170"/>
      <c r="T110" s="171"/>
      <c r="AT110" s="166" t="s">
        <v>136</v>
      </c>
      <c r="AU110" s="166" t="s">
        <v>81</v>
      </c>
      <c r="AV110" s="11" t="s">
        <v>81</v>
      </c>
      <c r="AW110" s="11" t="s">
        <v>34</v>
      </c>
      <c r="AX110" s="11" t="s">
        <v>71</v>
      </c>
      <c r="AY110" s="166" t="s">
        <v>126</v>
      </c>
    </row>
    <row r="111" spans="2:51" s="11" customFormat="1" ht="13.5">
      <c r="B111" s="164"/>
      <c r="D111" s="165" t="s">
        <v>136</v>
      </c>
      <c r="E111" s="166" t="s">
        <v>21</v>
      </c>
      <c r="F111" s="167" t="s">
        <v>166</v>
      </c>
      <c r="H111" s="168">
        <v>533.528</v>
      </c>
      <c r="I111" s="169"/>
      <c r="L111" s="164"/>
      <c r="M111" s="170"/>
      <c r="T111" s="171"/>
      <c r="AT111" s="166" t="s">
        <v>136</v>
      </c>
      <c r="AU111" s="166" t="s">
        <v>81</v>
      </c>
      <c r="AV111" s="11" t="s">
        <v>81</v>
      </c>
      <c r="AW111" s="11" t="s">
        <v>34</v>
      </c>
      <c r="AX111" s="11" t="s">
        <v>71</v>
      </c>
      <c r="AY111" s="166" t="s">
        <v>126</v>
      </c>
    </row>
    <row r="112" spans="2:51" s="12" customFormat="1" ht="13.5">
      <c r="B112" s="172"/>
      <c r="D112" s="165" t="s">
        <v>136</v>
      </c>
      <c r="E112" s="173" t="s">
        <v>21</v>
      </c>
      <c r="F112" s="174" t="s">
        <v>150</v>
      </c>
      <c r="H112" s="175">
        <v>867.398</v>
      </c>
      <c r="I112" s="176"/>
      <c r="L112" s="172"/>
      <c r="M112" s="177"/>
      <c r="T112" s="178"/>
      <c r="AT112" s="173" t="s">
        <v>136</v>
      </c>
      <c r="AU112" s="173" t="s">
        <v>81</v>
      </c>
      <c r="AV112" s="12" t="s">
        <v>134</v>
      </c>
      <c r="AW112" s="12" t="s">
        <v>34</v>
      </c>
      <c r="AX112" s="12" t="s">
        <v>79</v>
      </c>
      <c r="AY112" s="173" t="s">
        <v>126</v>
      </c>
    </row>
    <row r="113" spans="2:65" s="1" customFormat="1" ht="25.5" customHeight="1">
      <c r="B113" s="38"/>
      <c r="C113" s="152" t="s">
        <v>167</v>
      </c>
      <c r="D113" s="152" t="s">
        <v>129</v>
      </c>
      <c r="E113" s="153" t="s">
        <v>168</v>
      </c>
      <c r="F113" s="154" t="s">
        <v>169</v>
      </c>
      <c r="G113" s="155" t="s">
        <v>132</v>
      </c>
      <c r="H113" s="156">
        <v>72</v>
      </c>
      <c r="I113" s="157"/>
      <c r="J113" s="158">
        <f>ROUND(I113*H113,2)</f>
        <v>0</v>
      </c>
      <c r="K113" s="154" t="s">
        <v>133</v>
      </c>
      <c r="L113" s="38"/>
      <c r="M113" s="159" t="s">
        <v>21</v>
      </c>
      <c r="N113" s="160" t="s">
        <v>42</v>
      </c>
      <c r="P113" s="161">
        <f>O113*H113</f>
        <v>0</v>
      </c>
      <c r="Q113" s="161">
        <v>0</v>
      </c>
      <c r="R113" s="161">
        <f>Q113*H113</f>
        <v>0</v>
      </c>
      <c r="S113" s="161">
        <v>0.035</v>
      </c>
      <c r="T113" s="162">
        <f>S113*H113</f>
        <v>2.5200000000000005</v>
      </c>
      <c r="AR113" s="22" t="s">
        <v>134</v>
      </c>
      <c r="AT113" s="22" t="s">
        <v>129</v>
      </c>
      <c r="AU113" s="22" t="s">
        <v>81</v>
      </c>
      <c r="AY113" s="22" t="s">
        <v>126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22" t="s">
        <v>79</v>
      </c>
      <c r="BK113" s="163">
        <f>ROUND(I113*H113,2)</f>
        <v>0</v>
      </c>
      <c r="BL113" s="22" t="s">
        <v>134</v>
      </c>
      <c r="BM113" s="22" t="s">
        <v>170</v>
      </c>
    </row>
    <row r="114" spans="2:51" s="11" customFormat="1" ht="13.5">
      <c r="B114" s="164"/>
      <c r="D114" s="165" t="s">
        <v>136</v>
      </c>
      <c r="E114" s="166" t="s">
        <v>21</v>
      </c>
      <c r="F114" s="167" t="s">
        <v>171</v>
      </c>
      <c r="H114" s="168">
        <v>72</v>
      </c>
      <c r="I114" s="169"/>
      <c r="L114" s="164"/>
      <c r="M114" s="170"/>
      <c r="T114" s="171"/>
      <c r="AT114" s="166" t="s">
        <v>136</v>
      </c>
      <c r="AU114" s="166" t="s">
        <v>81</v>
      </c>
      <c r="AV114" s="11" t="s">
        <v>81</v>
      </c>
      <c r="AW114" s="11" t="s">
        <v>34</v>
      </c>
      <c r="AX114" s="11" t="s">
        <v>79</v>
      </c>
      <c r="AY114" s="166" t="s">
        <v>126</v>
      </c>
    </row>
    <row r="115" spans="2:65" s="1" customFormat="1" ht="25.5" customHeight="1">
      <c r="B115" s="38"/>
      <c r="C115" s="152" t="s">
        <v>172</v>
      </c>
      <c r="D115" s="152" t="s">
        <v>129</v>
      </c>
      <c r="E115" s="153" t="s">
        <v>173</v>
      </c>
      <c r="F115" s="154" t="s">
        <v>174</v>
      </c>
      <c r="G115" s="155" t="s">
        <v>132</v>
      </c>
      <c r="H115" s="156">
        <v>1433.046</v>
      </c>
      <c r="I115" s="157"/>
      <c r="J115" s="158">
        <f>ROUND(I115*H115,2)</f>
        <v>0</v>
      </c>
      <c r="K115" s="154" t="s">
        <v>133</v>
      </c>
      <c r="L115" s="38"/>
      <c r="M115" s="159" t="s">
        <v>21</v>
      </c>
      <c r="N115" s="160" t="s">
        <v>42</v>
      </c>
      <c r="P115" s="161">
        <f>O115*H115</f>
        <v>0</v>
      </c>
      <c r="Q115" s="161">
        <v>0</v>
      </c>
      <c r="R115" s="161">
        <f>Q115*H115</f>
        <v>0</v>
      </c>
      <c r="S115" s="161">
        <v>0.004</v>
      </c>
      <c r="T115" s="162">
        <f>S115*H115</f>
        <v>5.732184</v>
      </c>
      <c r="AR115" s="22" t="s">
        <v>134</v>
      </c>
      <c r="AT115" s="22" t="s">
        <v>129</v>
      </c>
      <c r="AU115" s="22" t="s">
        <v>81</v>
      </c>
      <c r="AY115" s="22" t="s">
        <v>126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22" t="s">
        <v>79</v>
      </c>
      <c r="BK115" s="163">
        <f>ROUND(I115*H115,2)</f>
        <v>0</v>
      </c>
      <c r="BL115" s="22" t="s">
        <v>134</v>
      </c>
      <c r="BM115" s="22" t="s">
        <v>175</v>
      </c>
    </row>
    <row r="116" spans="2:63" s="10" customFormat="1" ht="29.85" customHeight="1">
      <c r="B116" s="140"/>
      <c r="D116" s="141" t="s">
        <v>70</v>
      </c>
      <c r="E116" s="150" t="s">
        <v>176</v>
      </c>
      <c r="F116" s="150" t="s">
        <v>177</v>
      </c>
      <c r="I116" s="143"/>
      <c r="J116" s="151">
        <f>BK116</f>
        <v>0</v>
      </c>
      <c r="L116" s="140"/>
      <c r="M116" s="145"/>
      <c r="P116" s="146">
        <f>SUM(P117:P121)</f>
        <v>0</v>
      </c>
      <c r="R116" s="146">
        <f>SUM(R117:R121)</f>
        <v>0</v>
      </c>
      <c r="T116" s="147">
        <f>SUM(T117:T121)</f>
        <v>0</v>
      </c>
      <c r="AR116" s="141" t="s">
        <v>79</v>
      </c>
      <c r="AT116" s="148" t="s">
        <v>70</v>
      </c>
      <c r="AU116" s="148" t="s">
        <v>79</v>
      </c>
      <c r="AY116" s="141" t="s">
        <v>126</v>
      </c>
      <c r="BK116" s="149">
        <f>SUM(BK117:BK121)</f>
        <v>0</v>
      </c>
    </row>
    <row r="117" spans="2:65" s="1" customFormat="1" ht="25.5" customHeight="1">
      <c r="B117" s="38"/>
      <c r="C117" s="152" t="s">
        <v>151</v>
      </c>
      <c r="D117" s="152" t="s">
        <v>129</v>
      </c>
      <c r="E117" s="153" t="s">
        <v>178</v>
      </c>
      <c r="F117" s="154" t="s">
        <v>179</v>
      </c>
      <c r="G117" s="155" t="s">
        <v>180</v>
      </c>
      <c r="H117" s="156">
        <v>16.981</v>
      </c>
      <c r="I117" s="157"/>
      <c r="J117" s="158">
        <f>ROUND(I117*H117,2)</f>
        <v>0</v>
      </c>
      <c r="K117" s="154" t="s">
        <v>133</v>
      </c>
      <c r="L117" s="38"/>
      <c r="M117" s="159" t="s">
        <v>21</v>
      </c>
      <c r="N117" s="160" t="s">
        <v>42</v>
      </c>
      <c r="P117" s="161">
        <f>O117*H117</f>
        <v>0</v>
      </c>
      <c r="Q117" s="161">
        <v>0</v>
      </c>
      <c r="R117" s="161">
        <f>Q117*H117</f>
        <v>0</v>
      </c>
      <c r="S117" s="161">
        <v>0</v>
      </c>
      <c r="T117" s="162">
        <f>S117*H117</f>
        <v>0</v>
      </c>
      <c r="AR117" s="22" t="s">
        <v>134</v>
      </c>
      <c r="AT117" s="22" t="s">
        <v>129</v>
      </c>
      <c r="AU117" s="22" t="s">
        <v>81</v>
      </c>
      <c r="AY117" s="22" t="s">
        <v>126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22" t="s">
        <v>79</v>
      </c>
      <c r="BK117" s="163">
        <f>ROUND(I117*H117,2)</f>
        <v>0</v>
      </c>
      <c r="BL117" s="22" t="s">
        <v>134</v>
      </c>
      <c r="BM117" s="22" t="s">
        <v>181</v>
      </c>
    </row>
    <row r="118" spans="2:65" s="1" customFormat="1" ht="25.5" customHeight="1">
      <c r="B118" s="38"/>
      <c r="C118" s="152" t="s">
        <v>182</v>
      </c>
      <c r="D118" s="152" t="s">
        <v>129</v>
      </c>
      <c r="E118" s="153" t="s">
        <v>183</v>
      </c>
      <c r="F118" s="154" t="s">
        <v>184</v>
      </c>
      <c r="G118" s="155" t="s">
        <v>180</v>
      </c>
      <c r="H118" s="156">
        <v>13.502</v>
      </c>
      <c r="I118" s="157"/>
      <c r="J118" s="158">
        <f>ROUND(I118*H118,2)</f>
        <v>0</v>
      </c>
      <c r="K118" s="154" t="s">
        <v>133</v>
      </c>
      <c r="L118" s="38"/>
      <c r="M118" s="159" t="s">
        <v>21</v>
      </c>
      <c r="N118" s="160" t="s">
        <v>42</v>
      </c>
      <c r="P118" s="161">
        <f>O118*H118</f>
        <v>0</v>
      </c>
      <c r="Q118" s="161">
        <v>0</v>
      </c>
      <c r="R118" s="161">
        <f>Q118*H118</f>
        <v>0</v>
      </c>
      <c r="S118" s="161">
        <v>0</v>
      </c>
      <c r="T118" s="162">
        <f>S118*H118</f>
        <v>0</v>
      </c>
      <c r="AR118" s="22" t="s">
        <v>134</v>
      </c>
      <c r="AT118" s="22" t="s">
        <v>129</v>
      </c>
      <c r="AU118" s="22" t="s">
        <v>81</v>
      </c>
      <c r="AY118" s="22" t="s">
        <v>126</v>
      </c>
      <c r="BE118" s="163">
        <f>IF(N118="základní",J118,0)</f>
        <v>0</v>
      </c>
      <c r="BF118" s="163">
        <f>IF(N118="snížená",J118,0)</f>
        <v>0</v>
      </c>
      <c r="BG118" s="163">
        <f>IF(N118="zákl. přenesená",J118,0)</f>
        <v>0</v>
      </c>
      <c r="BH118" s="163">
        <f>IF(N118="sníž. přenesená",J118,0)</f>
        <v>0</v>
      </c>
      <c r="BI118" s="163">
        <f>IF(N118="nulová",J118,0)</f>
        <v>0</v>
      </c>
      <c r="BJ118" s="22" t="s">
        <v>79</v>
      </c>
      <c r="BK118" s="163">
        <f>ROUND(I118*H118,2)</f>
        <v>0</v>
      </c>
      <c r="BL118" s="22" t="s">
        <v>134</v>
      </c>
      <c r="BM118" s="22" t="s">
        <v>185</v>
      </c>
    </row>
    <row r="119" spans="2:65" s="1" customFormat="1" ht="25.5" customHeight="1">
      <c r="B119" s="38"/>
      <c r="C119" s="152" t="s">
        <v>186</v>
      </c>
      <c r="D119" s="152" t="s">
        <v>129</v>
      </c>
      <c r="E119" s="153" t="s">
        <v>187</v>
      </c>
      <c r="F119" s="154" t="s">
        <v>188</v>
      </c>
      <c r="G119" s="155" t="s">
        <v>180</v>
      </c>
      <c r="H119" s="156">
        <v>322.639</v>
      </c>
      <c r="I119" s="157"/>
      <c r="J119" s="158">
        <f>ROUND(I119*H119,2)</f>
        <v>0</v>
      </c>
      <c r="K119" s="154" t="s">
        <v>133</v>
      </c>
      <c r="L119" s="38"/>
      <c r="M119" s="159" t="s">
        <v>21</v>
      </c>
      <c r="N119" s="160" t="s">
        <v>42</v>
      </c>
      <c r="P119" s="161">
        <f>O119*H119</f>
        <v>0</v>
      </c>
      <c r="Q119" s="161">
        <v>0</v>
      </c>
      <c r="R119" s="161">
        <f>Q119*H119</f>
        <v>0</v>
      </c>
      <c r="S119" s="161">
        <v>0</v>
      </c>
      <c r="T119" s="162">
        <f>S119*H119</f>
        <v>0</v>
      </c>
      <c r="AR119" s="22" t="s">
        <v>134</v>
      </c>
      <c r="AT119" s="22" t="s">
        <v>129</v>
      </c>
      <c r="AU119" s="22" t="s">
        <v>81</v>
      </c>
      <c r="AY119" s="22" t="s">
        <v>126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22" t="s">
        <v>79</v>
      </c>
      <c r="BK119" s="163">
        <f>ROUND(I119*H119,2)</f>
        <v>0</v>
      </c>
      <c r="BL119" s="22" t="s">
        <v>134</v>
      </c>
      <c r="BM119" s="22" t="s">
        <v>189</v>
      </c>
    </row>
    <row r="120" spans="2:51" s="11" customFormat="1" ht="13.5">
      <c r="B120" s="164"/>
      <c r="D120" s="165" t="s">
        <v>136</v>
      </c>
      <c r="E120" s="166" t="s">
        <v>21</v>
      </c>
      <c r="F120" s="167" t="s">
        <v>190</v>
      </c>
      <c r="H120" s="168">
        <v>322.639</v>
      </c>
      <c r="I120" s="169"/>
      <c r="L120" s="164"/>
      <c r="M120" s="170"/>
      <c r="T120" s="171"/>
      <c r="AT120" s="166" t="s">
        <v>136</v>
      </c>
      <c r="AU120" s="166" t="s">
        <v>81</v>
      </c>
      <c r="AV120" s="11" t="s">
        <v>81</v>
      </c>
      <c r="AW120" s="11" t="s">
        <v>34</v>
      </c>
      <c r="AX120" s="11" t="s">
        <v>79</v>
      </c>
      <c r="AY120" s="166" t="s">
        <v>126</v>
      </c>
    </row>
    <row r="121" spans="2:65" s="1" customFormat="1" ht="38.25" customHeight="1">
      <c r="B121" s="38"/>
      <c r="C121" s="152" t="s">
        <v>191</v>
      </c>
      <c r="D121" s="152" t="s">
        <v>129</v>
      </c>
      <c r="E121" s="153" t="s">
        <v>192</v>
      </c>
      <c r="F121" s="154" t="s">
        <v>193</v>
      </c>
      <c r="G121" s="155" t="s">
        <v>180</v>
      </c>
      <c r="H121" s="156">
        <v>16.981</v>
      </c>
      <c r="I121" s="157"/>
      <c r="J121" s="158">
        <f>ROUND(I121*H121,2)</f>
        <v>0</v>
      </c>
      <c r="K121" s="154" t="s">
        <v>133</v>
      </c>
      <c r="L121" s="38"/>
      <c r="M121" s="159" t="s">
        <v>21</v>
      </c>
      <c r="N121" s="160" t="s">
        <v>42</v>
      </c>
      <c r="P121" s="161">
        <f>O121*H121</f>
        <v>0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22" t="s">
        <v>134</v>
      </c>
      <c r="AT121" s="22" t="s">
        <v>129</v>
      </c>
      <c r="AU121" s="22" t="s">
        <v>81</v>
      </c>
      <c r="AY121" s="22" t="s">
        <v>126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22" t="s">
        <v>79</v>
      </c>
      <c r="BK121" s="163">
        <f>ROUND(I121*H121,2)</f>
        <v>0</v>
      </c>
      <c r="BL121" s="22" t="s">
        <v>134</v>
      </c>
      <c r="BM121" s="22" t="s">
        <v>194</v>
      </c>
    </row>
    <row r="122" spans="2:63" s="10" customFormat="1" ht="29.85" customHeight="1">
      <c r="B122" s="140"/>
      <c r="D122" s="141" t="s">
        <v>70</v>
      </c>
      <c r="E122" s="150" t="s">
        <v>195</v>
      </c>
      <c r="F122" s="150" t="s">
        <v>196</v>
      </c>
      <c r="I122" s="143"/>
      <c r="J122" s="151">
        <f>BK122</f>
        <v>0</v>
      </c>
      <c r="L122" s="140"/>
      <c r="M122" s="145"/>
      <c r="P122" s="146">
        <f>P123</f>
        <v>0</v>
      </c>
      <c r="R122" s="146">
        <f>R123</f>
        <v>0</v>
      </c>
      <c r="T122" s="147">
        <f>T123</f>
        <v>0</v>
      </c>
      <c r="AR122" s="141" t="s">
        <v>79</v>
      </c>
      <c r="AT122" s="148" t="s">
        <v>70</v>
      </c>
      <c r="AU122" s="148" t="s">
        <v>79</v>
      </c>
      <c r="AY122" s="141" t="s">
        <v>126</v>
      </c>
      <c r="BK122" s="149">
        <f>BK123</f>
        <v>0</v>
      </c>
    </row>
    <row r="123" spans="2:65" s="1" customFormat="1" ht="38.25" customHeight="1">
      <c r="B123" s="38"/>
      <c r="C123" s="152" t="s">
        <v>197</v>
      </c>
      <c r="D123" s="152" t="s">
        <v>129</v>
      </c>
      <c r="E123" s="153" t="s">
        <v>198</v>
      </c>
      <c r="F123" s="154" t="s">
        <v>199</v>
      </c>
      <c r="G123" s="155" t="s">
        <v>180</v>
      </c>
      <c r="H123" s="156">
        <v>8.047</v>
      </c>
      <c r="I123" s="157"/>
      <c r="J123" s="158">
        <f>ROUND(I123*H123,2)</f>
        <v>0</v>
      </c>
      <c r="K123" s="154" t="s">
        <v>133</v>
      </c>
      <c r="L123" s="38"/>
      <c r="M123" s="159" t="s">
        <v>21</v>
      </c>
      <c r="N123" s="160" t="s">
        <v>42</v>
      </c>
      <c r="P123" s="161">
        <f>O123*H123</f>
        <v>0</v>
      </c>
      <c r="Q123" s="161">
        <v>0</v>
      </c>
      <c r="R123" s="161">
        <f>Q123*H123</f>
        <v>0</v>
      </c>
      <c r="S123" s="161">
        <v>0</v>
      </c>
      <c r="T123" s="162">
        <f>S123*H123</f>
        <v>0</v>
      </c>
      <c r="AR123" s="22" t="s">
        <v>134</v>
      </c>
      <c r="AT123" s="22" t="s">
        <v>129</v>
      </c>
      <c r="AU123" s="22" t="s">
        <v>81</v>
      </c>
      <c r="AY123" s="22" t="s">
        <v>126</v>
      </c>
      <c r="BE123" s="163">
        <f>IF(N123="základní",J123,0)</f>
        <v>0</v>
      </c>
      <c r="BF123" s="163">
        <f>IF(N123="snížená",J123,0)</f>
        <v>0</v>
      </c>
      <c r="BG123" s="163">
        <f>IF(N123="zákl. přenesená",J123,0)</f>
        <v>0</v>
      </c>
      <c r="BH123" s="163">
        <f>IF(N123="sníž. přenesená",J123,0)</f>
        <v>0</v>
      </c>
      <c r="BI123" s="163">
        <f>IF(N123="nulová",J123,0)</f>
        <v>0</v>
      </c>
      <c r="BJ123" s="22" t="s">
        <v>79</v>
      </c>
      <c r="BK123" s="163">
        <f>ROUND(I123*H123,2)</f>
        <v>0</v>
      </c>
      <c r="BL123" s="22" t="s">
        <v>134</v>
      </c>
      <c r="BM123" s="22" t="s">
        <v>200</v>
      </c>
    </row>
    <row r="124" spans="2:63" s="10" customFormat="1" ht="37.35" customHeight="1">
      <c r="B124" s="140"/>
      <c r="D124" s="141" t="s">
        <v>70</v>
      </c>
      <c r="E124" s="142" t="s">
        <v>201</v>
      </c>
      <c r="F124" s="142" t="s">
        <v>202</v>
      </c>
      <c r="I124" s="143"/>
      <c r="J124" s="144">
        <f>BK124</f>
        <v>0</v>
      </c>
      <c r="L124" s="140"/>
      <c r="M124" s="145"/>
      <c r="P124" s="146">
        <f>P125+P130+P138+P146+P179</f>
        <v>0</v>
      </c>
      <c r="R124" s="146">
        <f>R125+R130+R138+R146+R179</f>
        <v>7.64579854</v>
      </c>
      <c r="T124" s="147">
        <f>T125+T130+T138+T146+T179</f>
        <v>5.24948771</v>
      </c>
      <c r="AR124" s="141" t="s">
        <v>81</v>
      </c>
      <c r="AT124" s="148" t="s">
        <v>70</v>
      </c>
      <c r="AU124" s="148" t="s">
        <v>71</v>
      </c>
      <c r="AY124" s="141" t="s">
        <v>126</v>
      </c>
      <c r="BK124" s="149">
        <f>BK125+BK130+BK138+BK146+BK179</f>
        <v>0</v>
      </c>
    </row>
    <row r="125" spans="2:63" s="10" customFormat="1" ht="19.9" customHeight="1">
      <c r="B125" s="140"/>
      <c r="D125" s="141" t="s">
        <v>70</v>
      </c>
      <c r="E125" s="150" t="s">
        <v>203</v>
      </c>
      <c r="F125" s="150" t="s">
        <v>204</v>
      </c>
      <c r="I125" s="143"/>
      <c r="J125" s="151">
        <f>BK125</f>
        <v>0</v>
      </c>
      <c r="L125" s="140"/>
      <c r="M125" s="145"/>
      <c r="P125" s="146">
        <f>SUM(P126:P129)</f>
        <v>0</v>
      </c>
      <c r="R125" s="146">
        <f>SUM(R126:R129)</f>
        <v>0.986832</v>
      </c>
      <c r="T125" s="147">
        <f>SUM(T126:T129)</f>
        <v>0</v>
      </c>
      <c r="AR125" s="141" t="s">
        <v>81</v>
      </c>
      <c r="AT125" s="148" t="s">
        <v>70</v>
      </c>
      <c r="AU125" s="148" t="s">
        <v>79</v>
      </c>
      <c r="AY125" s="141" t="s">
        <v>126</v>
      </c>
      <c r="BK125" s="149">
        <f>SUM(BK126:BK129)</f>
        <v>0</v>
      </c>
    </row>
    <row r="126" spans="2:65" s="1" customFormat="1" ht="38.25" customHeight="1">
      <c r="B126" s="38"/>
      <c r="C126" s="152" t="s">
        <v>205</v>
      </c>
      <c r="D126" s="152" t="s">
        <v>129</v>
      </c>
      <c r="E126" s="153" t="s">
        <v>206</v>
      </c>
      <c r="F126" s="154" t="s">
        <v>207</v>
      </c>
      <c r="G126" s="155" t="s">
        <v>132</v>
      </c>
      <c r="H126" s="156">
        <v>79.2</v>
      </c>
      <c r="I126" s="157"/>
      <c r="J126" s="158">
        <f>ROUND(I126*H126,2)</f>
        <v>0</v>
      </c>
      <c r="K126" s="154" t="s">
        <v>133</v>
      </c>
      <c r="L126" s="38"/>
      <c r="M126" s="159" t="s">
        <v>21</v>
      </c>
      <c r="N126" s="160" t="s">
        <v>42</v>
      </c>
      <c r="P126" s="161">
        <f>O126*H126</f>
        <v>0</v>
      </c>
      <c r="Q126" s="161">
        <v>0.01236</v>
      </c>
      <c r="R126" s="161">
        <f>Q126*H126</f>
        <v>0.978912</v>
      </c>
      <c r="S126" s="161">
        <v>0</v>
      </c>
      <c r="T126" s="162">
        <f>S126*H126</f>
        <v>0</v>
      </c>
      <c r="AR126" s="22" t="s">
        <v>208</v>
      </c>
      <c r="AT126" s="22" t="s">
        <v>129</v>
      </c>
      <c r="AU126" s="22" t="s">
        <v>81</v>
      </c>
      <c r="AY126" s="22" t="s">
        <v>126</v>
      </c>
      <c r="BE126" s="163">
        <f>IF(N126="základní",J126,0)</f>
        <v>0</v>
      </c>
      <c r="BF126" s="163">
        <f>IF(N126="snížená",J126,0)</f>
        <v>0</v>
      </c>
      <c r="BG126" s="163">
        <f>IF(N126="zákl. přenesená",J126,0)</f>
        <v>0</v>
      </c>
      <c r="BH126" s="163">
        <f>IF(N126="sníž. přenesená",J126,0)</f>
        <v>0</v>
      </c>
      <c r="BI126" s="163">
        <f>IF(N126="nulová",J126,0)</f>
        <v>0</v>
      </c>
      <c r="BJ126" s="22" t="s">
        <v>79</v>
      </c>
      <c r="BK126" s="163">
        <f>ROUND(I126*H126,2)</f>
        <v>0</v>
      </c>
      <c r="BL126" s="22" t="s">
        <v>208</v>
      </c>
      <c r="BM126" s="22" t="s">
        <v>209</v>
      </c>
    </row>
    <row r="127" spans="2:51" s="11" customFormat="1" ht="13.5">
      <c r="B127" s="164"/>
      <c r="D127" s="165" t="s">
        <v>136</v>
      </c>
      <c r="E127" s="166" t="s">
        <v>21</v>
      </c>
      <c r="F127" s="167" t="s">
        <v>210</v>
      </c>
      <c r="H127" s="168">
        <v>79.2</v>
      </c>
      <c r="I127" s="169"/>
      <c r="L127" s="164"/>
      <c r="M127" s="170"/>
      <c r="T127" s="171"/>
      <c r="AT127" s="166" t="s">
        <v>136</v>
      </c>
      <c r="AU127" s="166" t="s">
        <v>81</v>
      </c>
      <c r="AV127" s="11" t="s">
        <v>81</v>
      </c>
      <c r="AW127" s="11" t="s">
        <v>34</v>
      </c>
      <c r="AX127" s="11" t="s">
        <v>79</v>
      </c>
      <c r="AY127" s="166" t="s">
        <v>126</v>
      </c>
    </row>
    <row r="128" spans="2:65" s="1" customFormat="1" ht="25.5" customHeight="1">
      <c r="B128" s="38"/>
      <c r="C128" s="152" t="s">
        <v>10</v>
      </c>
      <c r="D128" s="152" t="s">
        <v>129</v>
      </c>
      <c r="E128" s="153" t="s">
        <v>211</v>
      </c>
      <c r="F128" s="154" t="s">
        <v>212</v>
      </c>
      <c r="G128" s="155" t="s">
        <v>132</v>
      </c>
      <c r="H128" s="156">
        <v>79.2</v>
      </c>
      <c r="I128" s="157"/>
      <c r="J128" s="158">
        <f>ROUND(I128*H128,2)</f>
        <v>0</v>
      </c>
      <c r="K128" s="154" t="s">
        <v>133</v>
      </c>
      <c r="L128" s="38"/>
      <c r="M128" s="159" t="s">
        <v>21</v>
      </c>
      <c r="N128" s="160" t="s">
        <v>42</v>
      </c>
      <c r="P128" s="161">
        <f>O128*H128</f>
        <v>0</v>
      </c>
      <c r="Q128" s="161">
        <v>0.0001</v>
      </c>
      <c r="R128" s="161">
        <f>Q128*H128</f>
        <v>0.00792</v>
      </c>
      <c r="S128" s="161">
        <v>0</v>
      </c>
      <c r="T128" s="162">
        <f>S128*H128</f>
        <v>0</v>
      </c>
      <c r="AR128" s="22" t="s">
        <v>208</v>
      </c>
      <c r="AT128" s="22" t="s">
        <v>129</v>
      </c>
      <c r="AU128" s="22" t="s">
        <v>81</v>
      </c>
      <c r="AY128" s="22" t="s">
        <v>126</v>
      </c>
      <c r="BE128" s="163">
        <f>IF(N128="základní",J128,0)</f>
        <v>0</v>
      </c>
      <c r="BF128" s="163">
        <f>IF(N128="snížená",J128,0)</f>
        <v>0</v>
      </c>
      <c r="BG128" s="163">
        <f>IF(N128="zákl. přenesená",J128,0)</f>
        <v>0</v>
      </c>
      <c r="BH128" s="163">
        <f>IF(N128="sníž. přenesená",J128,0)</f>
        <v>0</v>
      </c>
      <c r="BI128" s="163">
        <f>IF(N128="nulová",J128,0)</f>
        <v>0</v>
      </c>
      <c r="BJ128" s="22" t="s">
        <v>79</v>
      </c>
      <c r="BK128" s="163">
        <f>ROUND(I128*H128,2)</f>
        <v>0</v>
      </c>
      <c r="BL128" s="22" t="s">
        <v>208</v>
      </c>
      <c r="BM128" s="22" t="s">
        <v>213</v>
      </c>
    </row>
    <row r="129" spans="2:65" s="1" customFormat="1" ht="38.25" customHeight="1">
      <c r="B129" s="38"/>
      <c r="C129" s="152" t="s">
        <v>208</v>
      </c>
      <c r="D129" s="152" t="s">
        <v>129</v>
      </c>
      <c r="E129" s="153" t="s">
        <v>214</v>
      </c>
      <c r="F129" s="154" t="s">
        <v>215</v>
      </c>
      <c r="G129" s="155" t="s">
        <v>216</v>
      </c>
      <c r="H129" s="179"/>
      <c r="I129" s="157"/>
      <c r="J129" s="158">
        <f>ROUND(I129*H129,2)</f>
        <v>0</v>
      </c>
      <c r="K129" s="154" t="s">
        <v>133</v>
      </c>
      <c r="L129" s="38"/>
      <c r="M129" s="159" t="s">
        <v>21</v>
      </c>
      <c r="N129" s="160" t="s">
        <v>42</v>
      </c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AR129" s="22" t="s">
        <v>208</v>
      </c>
      <c r="AT129" s="22" t="s">
        <v>129</v>
      </c>
      <c r="AU129" s="22" t="s">
        <v>81</v>
      </c>
      <c r="AY129" s="22" t="s">
        <v>126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22" t="s">
        <v>79</v>
      </c>
      <c r="BK129" s="163">
        <f>ROUND(I129*H129,2)</f>
        <v>0</v>
      </c>
      <c r="BL129" s="22" t="s">
        <v>208</v>
      </c>
      <c r="BM129" s="22" t="s">
        <v>217</v>
      </c>
    </row>
    <row r="130" spans="2:63" s="10" customFormat="1" ht="29.85" customHeight="1">
      <c r="B130" s="140"/>
      <c r="D130" s="141" t="s">
        <v>70</v>
      </c>
      <c r="E130" s="150" t="s">
        <v>218</v>
      </c>
      <c r="F130" s="150" t="s">
        <v>219</v>
      </c>
      <c r="I130" s="143"/>
      <c r="J130" s="151">
        <f>BK130</f>
        <v>0</v>
      </c>
      <c r="L130" s="140"/>
      <c r="M130" s="145"/>
      <c r="P130" s="146">
        <f>SUM(P131:P137)</f>
        <v>0</v>
      </c>
      <c r="R130" s="146">
        <f>SUM(R131:R137)</f>
        <v>0</v>
      </c>
      <c r="T130" s="147">
        <f>SUM(T131:T137)</f>
        <v>2.35224</v>
      </c>
      <c r="AR130" s="141" t="s">
        <v>81</v>
      </c>
      <c r="AT130" s="148" t="s">
        <v>70</v>
      </c>
      <c r="AU130" s="148" t="s">
        <v>79</v>
      </c>
      <c r="AY130" s="141" t="s">
        <v>126</v>
      </c>
      <c r="BK130" s="149">
        <f>SUM(BK131:BK137)</f>
        <v>0</v>
      </c>
    </row>
    <row r="131" spans="2:65" s="1" customFormat="1" ht="16.5" customHeight="1">
      <c r="B131" s="38"/>
      <c r="C131" s="152" t="s">
        <v>220</v>
      </c>
      <c r="D131" s="152" t="s">
        <v>129</v>
      </c>
      <c r="E131" s="153" t="s">
        <v>221</v>
      </c>
      <c r="F131" s="154" t="s">
        <v>222</v>
      </c>
      <c r="G131" s="155" t="s">
        <v>132</v>
      </c>
      <c r="H131" s="156">
        <v>68</v>
      </c>
      <c r="I131" s="157"/>
      <c r="J131" s="158">
        <f>ROUND(I131*H131,2)</f>
        <v>0</v>
      </c>
      <c r="K131" s="154" t="s">
        <v>21</v>
      </c>
      <c r="L131" s="38"/>
      <c r="M131" s="159" t="s">
        <v>21</v>
      </c>
      <c r="N131" s="160" t="s">
        <v>42</v>
      </c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AR131" s="22" t="s">
        <v>208</v>
      </c>
      <c r="AT131" s="22" t="s">
        <v>129</v>
      </c>
      <c r="AU131" s="22" t="s">
        <v>81</v>
      </c>
      <c r="AY131" s="22" t="s">
        <v>126</v>
      </c>
      <c r="BE131" s="163">
        <f>IF(N131="základní",J131,0)</f>
        <v>0</v>
      </c>
      <c r="BF131" s="163">
        <f>IF(N131="snížená",J131,0)</f>
        <v>0</v>
      </c>
      <c r="BG131" s="163">
        <f>IF(N131="zákl. přenesená",J131,0)</f>
        <v>0</v>
      </c>
      <c r="BH131" s="163">
        <f>IF(N131="sníž. přenesená",J131,0)</f>
        <v>0</v>
      </c>
      <c r="BI131" s="163">
        <f>IF(N131="nulová",J131,0)</f>
        <v>0</v>
      </c>
      <c r="BJ131" s="22" t="s">
        <v>79</v>
      </c>
      <c r="BK131" s="163">
        <f>ROUND(I131*H131,2)</f>
        <v>0</v>
      </c>
      <c r="BL131" s="22" t="s">
        <v>208</v>
      </c>
      <c r="BM131" s="22" t="s">
        <v>223</v>
      </c>
    </row>
    <row r="132" spans="2:51" s="11" customFormat="1" ht="13.5">
      <c r="B132" s="164"/>
      <c r="D132" s="165" t="s">
        <v>136</v>
      </c>
      <c r="E132" s="166" t="s">
        <v>21</v>
      </c>
      <c r="F132" s="167" t="s">
        <v>224</v>
      </c>
      <c r="H132" s="168">
        <v>68</v>
      </c>
      <c r="I132" s="169"/>
      <c r="L132" s="164"/>
      <c r="M132" s="170"/>
      <c r="T132" s="171"/>
      <c r="AT132" s="166" t="s">
        <v>136</v>
      </c>
      <c r="AU132" s="166" t="s">
        <v>81</v>
      </c>
      <c r="AV132" s="11" t="s">
        <v>81</v>
      </c>
      <c r="AW132" s="11" t="s">
        <v>34</v>
      </c>
      <c r="AX132" s="11" t="s">
        <v>79</v>
      </c>
      <c r="AY132" s="166" t="s">
        <v>126</v>
      </c>
    </row>
    <row r="133" spans="2:65" s="1" customFormat="1" ht="16.5" customHeight="1">
      <c r="B133" s="38"/>
      <c r="C133" s="152" t="s">
        <v>225</v>
      </c>
      <c r="D133" s="152" t="s">
        <v>129</v>
      </c>
      <c r="E133" s="153" t="s">
        <v>226</v>
      </c>
      <c r="F133" s="154" t="s">
        <v>227</v>
      </c>
      <c r="G133" s="155" t="s">
        <v>132</v>
      </c>
      <c r="H133" s="156">
        <v>51</v>
      </c>
      <c r="I133" s="157"/>
      <c r="J133" s="158">
        <f>ROUND(I133*H133,2)</f>
        <v>0</v>
      </c>
      <c r="K133" s="154" t="s">
        <v>21</v>
      </c>
      <c r="L133" s="38"/>
      <c r="M133" s="159" t="s">
        <v>21</v>
      </c>
      <c r="N133" s="160" t="s">
        <v>42</v>
      </c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AR133" s="22" t="s">
        <v>208</v>
      </c>
      <c r="AT133" s="22" t="s">
        <v>129</v>
      </c>
      <c r="AU133" s="22" t="s">
        <v>81</v>
      </c>
      <c r="AY133" s="22" t="s">
        <v>126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22" t="s">
        <v>79</v>
      </c>
      <c r="BK133" s="163">
        <f>ROUND(I133*H133,2)</f>
        <v>0</v>
      </c>
      <c r="BL133" s="22" t="s">
        <v>208</v>
      </c>
      <c r="BM133" s="22" t="s">
        <v>228</v>
      </c>
    </row>
    <row r="134" spans="2:51" s="11" customFormat="1" ht="13.5">
      <c r="B134" s="164"/>
      <c r="D134" s="165" t="s">
        <v>136</v>
      </c>
      <c r="E134" s="166" t="s">
        <v>21</v>
      </c>
      <c r="F134" s="167" t="s">
        <v>229</v>
      </c>
      <c r="H134" s="168">
        <v>51</v>
      </c>
      <c r="I134" s="169"/>
      <c r="L134" s="164"/>
      <c r="M134" s="170"/>
      <c r="T134" s="171"/>
      <c r="AT134" s="166" t="s">
        <v>136</v>
      </c>
      <c r="AU134" s="166" t="s">
        <v>81</v>
      </c>
      <c r="AV134" s="11" t="s">
        <v>81</v>
      </c>
      <c r="AW134" s="11" t="s">
        <v>34</v>
      </c>
      <c r="AX134" s="11" t="s">
        <v>79</v>
      </c>
      <c r="AY134" s="166" t="s">
        <v>126</v>
      </c>
    </row>
    <row r="135" spans="2:65" s="1" customFormat="1" ht="16.5" customHeight="1">
      <c r="B135" s="38"/>
      <c r="C135" s="152" t="s">
        <v>230</v>
      </c>
      <c r="D135" s="152" t="s">
        <v>129</v>
      </c>
      <c r="E135" s="153" t="s">
        <v>231</v>
      </c>
      <c r="F135" s="154" t="s">
        <v>232</v>
      </c>
      <c r="G135" s="155" t="s">
        <v>132</v>
      </c>
      <c r="H135" s="156">
        <v>71.28</v>
      </c>
      <c r="I135" s="157"/>
      <c r="J135" s="158">
        <f>ROUND(I135*H135,2)</f>
        <v>0</v>
      </c>
      <c r="K135" s="154" t="s">
        <v>133</v>
      </c>
      <c r="L135" s="38"/>
      <c r="M135" s="159" t="s">
        <v>21</v>
      </c>
      <c r="N135" s="160" t="s">
        <v>42</v>
      </c>
      <c r="P135" s="161">
        <f>O135*H135</f>
        <v>0</v>
      </c>
      <c r="Q135" s="161">
        <v>0</v>
      </c>
      <c r="R135" s="161">
        <f>Q135*H135</f>
        <v>0</v>
      </c>
      <c r="S135" s="161">
        <v>0.033</v>
      </c>
      <c r="T135" s="162">
        <f>S135*H135</f>
        <v>2.35224</v>
      </c>
      <c r="AR135" s="22" t="s">
        <v>208</v>
      </c>
      <c r="AT135" s="22" t="s">
        <v>129</v>
      </c>
      <c r="AU135" s="22" t="s">
        <v>81</v>
      </c>
      <c r="AY135" s="22" t="s">
        <v>126</v>
      </c>
      <c r="BE135" s="163">
        <f>IF(N135="základní",J135,0)</f>
        <v>0</v>
      </c>
      <c r="BF135" s="163">
        <f>IF(N135="snížená",J135,0)</f>
        <v>0</v>
      </c>
      <c r="BG135" s="163">
        <f>IF(N135="zákl. přenesená",J135,0)</f>
        <v>0</v>
      </c>
      <c r="BH135" s="163">
        <f>IF(N135="sníž. přenesená",J135,0)</f>
        <v>0</v>
      </c>
      <c r="BI135" s="163">
        <f>IF(N135="nulová",J135,0)</f>
        <v>0</v>
      </c>
      <c r="BJ135" s="22" t="s">
        <v>79</v>
      </c>
      <c r="BK135" s="163">
        <f>ROUND(I135*H135,2)</f>
        <v>0</v>
      </c>
      <c r="BL135" s="22" t="s">
        <v>208</v>
      </c>
      <c r="BM135" s="22" t="s">
        <v>233</v>
      </c>
    </row>
    <row r="136" spans="2:51" s="11" customFormat="1" ht="13.5">
      <c r="B136" s="164"/>
      <c r="D136" s="165" t="s">
        <v>136</v>
      </c>
      <c r="E136" s="166" t="s">
        <v>21</v>
      </c>
      <c r="F136" s="167" t="s">
        <v>234</v>
      </c>
      <c r="H136" s="168">
        <v>71.28</v>
      </c>
      <c r="I136" s="169"/>
      <c r="L136" s="164"/>
      <c r="M136" s="170"/>
      <c r="T136" s="171"/>
      <c r="AT136" s="166" t="s">
        <v>136</v>
      </c>
      <c r="AU136" s="166" t="s">
        <v>81</v>
      </c>
      <c r="AV136" s="11" t="s">
        <v>81</v>
      </c>
      <c r="AW136" s="11" t="s">
        <v>34</v>
      </c>
      <c r="AX136" s="11" t="s">
        <v>79</v>
      </c>
      <c r="AY136" s="166" t="s">
        <v>126</v>
      </c>
    </row>
    <row r="137" spans="2:65" s="1" customFormat="1" ht="38.25" customHeight="1">
      <c r="B137" s="38"/>
      <c r="C137" s="152" t="s">
        <v>235</v>
      </c>
      <c r="D137" s="152" t="s">
        <v>129</v>
      </c>
      <c r="E137" s="153" t="s">
        <v>236</v>
      </c>
      <c r="F137" s="154" t="s">
        <v>237</v>
      </c>
      <c r="G137" s="155" t="s">
        <v>216</v>
      </c>
      <c r="H137" s="179"/>
      <c r="I137" s="157"/>
      <c r="J137" s="158">
        <f>ROUND(I137*H137,2)</f>
        <v>0</v>
      </c>
      <c r="K137" s="154" t="s">
        <v>133</v>
      </c>
      <c r="L137" s="38"/>
      <c r="M137" s="159" t="s">
        <v>21</v>
      </c>
      <c r="N137" s="160" t="s">
        <v>42</v>
      </c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AR137" s="22" t="s">
        <v>208</v>
      </c>
      <c r="AT137" s="22" t="s">
        <v>129</v>
      </c>
      <c r="AU137" s="22" t="s">
        <v>81</v>
      </c>
      <c r="AY137" s="22" t="s">
        <v>126</v>
      </c>
      <c r="BE137" s="163">
        <f>IF(N137="základní",J137,0)</f>
        <v>0</v>
      </c>
      <c r="BF137" s="163">
        <f>IF(N137="snížená",J137,0)</f>
        <v>0</v>
      </c>
      <c r="BG137" s="163">
        <f>IF(N137="zákl. přenesená",J137,0)</f>
        <v>0</v>
      </c>
      <c r="BH137" s="163">
        <f>IF(N137="sníž. přenesená",J137,0)</f>
        <v>0</v>
      </c>
      <c r="BI137" s="163">
        <f>IF(N137="nulová",J137,0)</f>
        <v>0</v>
      </c>
      <c r="BJ137" s="22" t="s">
        <v>79</v>
      </c>
      <c r="BK137" s="163">
        <f>ROUND(I137*H137,2)</f>
        <v>0</v>
      </c>
      <c r="BL137" s="22" t="s">
        <v>208</v>
      </c>
      <c r="BM137" s="22" t="s">
        <v>238</v>
      </c>
    </row>
    <row r="138" spans="2:63" s="10" customFormat="1" ht="29.85" customHeight="1">
      <c r="B138" s="140"/>
      <c r="D138" s="141" t="s">
        <v>70</v>
      </c>
      <c r="E138" s="150" t="s">
        <v>239</v>
      </c>
      <c r="F138" s="150" t="s">
        <v>240</v>
      </c>
      <c r="I138" s="143"/>
      <c r="J138" s="151">
        <f>BK138</f>
        <v>0</v>
      </c>
      <c r="L138" s="140"/>
      <c r="M138" s="145"/>
      <c r="P138" s="146">
        <f>SUM(P139:P145)</f>
        <v>0</v>
      </c>
      <c r="R138" s="146">
        <f>SUM(R139:R145)</f>
        <v>0.17498600000000003</v>
      </c>
      <c r="T138" s="147">
        <f>SUM(T139:T145)</f>
        <v>0</v>
      </c>
      <c r="AR138" s="141" t="s">
        <v>81</v>
      </c>
      <c r="AT138" s="148" t="s">
        <v>70</v>
      </c>
      <c r="AU138" s="148" t="s">
        <v>79</v>
      </c>
      <c r="AY138" s="141" t="s">
        <v>126</v>
      </c>
      <c r="BK138" s="149">
        <f>SUM(BK139:BK145)</f>
        <v>0</v>
      </c>
    </row>
    <row r="139" spans="2:65" s="1" customFormat="1" ht="25.5" customHeight="1">
      <c r="B139" s="38"/>
      <c r="C139" s="152" t="s">
        <v>9</v>
      </c>
      <c r="D139" s="152" t="s">
        <v>129</v>
      </c>
      <c r="E139" s="153" t="s">
        <v>241</v>
      </c>
      <c r="F139" s="154" t="s">
        <v>242</v>
      </c>
      <c r="G139" s="155" t="s">
        <v>243</v>
      </c>
      <c r="H139" s="156">
        <v>406</v>
      </c>
      <c r="I139" s="157"/>
      <c r="J139" s="158">
        <f>ROUND(I139*H139,2)</f>
        <v>0</v>
      </c>
      <c r="K139" s="154" t="s">
        <v>133</v>
      </c>
      <c r="L139" s="38"/>
      <c r="M139" s="159" t="s">
        <v>21</v>
      </c>
      <c r="N139" s="160" t="s">
        <v>42</v>
      </c>
      <c r="P139" s="161">
        <f>O139*H139</f>
        <v>0</v>
      </c>
      <c r="Q139" s="161">
        <v>0.0002</v>
      </c>
      <c r="R139" s="161">
        <f>Q139*H139</f>
        <v>0.08120000000000001</v>
      </c>
      <c r="S139" s="161">
        <v>0</v>
      </c>
      <c r="T139" s="162">
        <f>S139*H139</f>
        <v>0</v>
      </c>
      <c r="AR139" s="22" t="s">
        <v>208</v>
      </c>
      <c r="AT139" s="22" t="s">
        <v>129</v>
      </c>
      <c r="AU139" s="22" t="s">
        <v>81</v>
      </c>
      <c r="AY139" s="22" t="s">
        <v>126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22" t="s">
        <v>79</v>
      </c>
      <c r="BK139" s="163">
        <f>ROUND(I139*H139,2)</f>
        <v>0</v>
      </c>
      <c r="BL139" s="22" t="s">
        <v>208</v>
      </c>
      <c r="BM139" s="22" t="s">
        <v>244</v>
      </c>
    </row>
    <row r="140" spans="2:51" s="11" customFormat="1" ht="13.5">
      <c r="B140" s="164"/>
      <c r="D140" s="165" t="s">
        <v>136</v>
      </c>
      <c r="E140" s="166" t="s">
        <v>21</v>
      </c>
      <c r="F140" s="167" t="s">
        <v>245</v>
      </c>
      <c r="H140" s="168">
        <v>52</v>
      </c>
      <c r="I140" s="169"/>
      <c r="L140" s="164"/>
      <c r="M140" s="170"/>
      <c r="T140" s="171"/>
      <c r="AT140" s="166" t="s">
        <v>136</v>
      </c>
      <c r="AU140" s="166" t="s">
        <v>81</v>
      </c>
      <c r="AV140" s="11" t="s">
        <v>81</v>
      </c>
      <c r="AW140" s="11" t="s">
        <v>34</v>
      </c>
      <c r="AX140" s="11" t="s">
        <v>71</v>
      </c>
      <c r="AY140" s="166" t="s">
        <v>126</v>
      </c>
    </row>
    <row r="141" spans="2:51" s="11" customFormat="1" ht="13.5">
      <c r="B141" s="164"/>
      <c r="D141" s="165" t="s">
        <v>136</v>
      </c>
      <c r="E141" s="166" t="s">
        <v>21</v>
      </c>
      <c r="F141" s="167" t="s">
        <v>246</v>
      </c>
      <c r="H141" s="168">
        <v>354</v>
      </c>
      <c r="I141" s="169"/>
      <c r="L141" s="164"/>
      <c r="M141" s="170"/>
      <c r="T141" s="171"/>
      <c r="AT141" s="166" t="s">
        <v>136</v>
      </c>
      <c r="AU141" s="166" t="s">
        <v>81</v>
      </c>
      <c r="AV141" s="11" t="s">
        <v>81</v>
      </c>
      <c r="AW141" s="11" t="s">
        <v>34</v>
      </c>
      <c r="AX141" s="11" t="s">
        <v>71</v>
      </c>
      <c r="AY141" s="166" t="s">
        <v>126</v>
      </c>
    </row>
    <row r="142" spans="2:51" s="12" customFormat="1" ht="13.5">
      <c r="B142" s="172"/>
      <c r="D142" s="165" t="s">
        <v>136</v>
      </c>
      <c r="E142" s="173" t="s">
        <v>21</v>
      </c>
      <c r="F142" s="174" t="s">
        <v>150</v>
      </c>
      <c r="H142" s="175">
        <v>406</v>
      </c>
      <c r="I142" s="176"/>
      <c r="L142" s="172"/>
      <c r="M142" s="177"/>
      <c r="T142" s="178"/>
      <c r="AT142" s="173" t="s">
        <v>136</v>
      </c>
      <c r="AU142" s="173" t="s">
        <v>81</v>
      </c>
      <c r="AV142" s="12" t="s">
        <v>134</v>
      </c>
      <c r="AW142" s="12" t="s">
        <v>34</v>
      </c>
      <c r="AX142" s="12" t="s">
        <v>79</v>
      </c>
      <c r="AY142" s="173" t="s">
        <v>126</v>
      </c>
    </row>
    <row r="143" spans="2:65" s="1" customFormat="1" ht="16.5" customHeight="1">
      <c r="B143" s="38"/>
      <c r="C143" s="180" t="s">
        <v>247</v>
      </c>
      <c r="D143" s="180" t="s">
        <v>248</v>
      </c>
      <c r="E143" s="181" t="s">
        <v>249</v>
      </c>
      <c r="F143" s="182" t="s">
        <v>250</v>
      </c>
      <c r="G143" s="183" t="s">
        <v>243</v>
      </c>
      <c r="H143" s="184">
        <v>446.6</v>
      </c>
      <c r="I143" s="185"/>
      <c r="J143" s="186">
        <f>ROUND(I143*H143,2)</f>
        <v>0</v>
      </c>
      <c r="K143" s="182" t="s">
        <v>133</v>
      </c>
      <c r="L143" s="187"/>
      <c r="M143" s="188" t="s">
        <v>21</v>
      </c>
      <c r="N143" s="189" t="s">
        <v>42</v>
      </c>
      <c r="P143" s="161">
        <f>O143*H143</f>
        <v>0</v>
      </c>
      <c r="Q143" s="161">
        <v>0.00021</v>
      </c>
      <c r="R143" s="161">
        <f>Q143*H143</f>
        <v>0.09378600000000001</v>
      </c>
      <c r="S143" s="161">
        <v>0</v>
      </c>
      <c r="T143" s="162">
        <f>S143*H143</f>
        <v>0</v>
      </c>
      <c r="AR143" s="22" t="s">
        <v>251</v>
      </c>
      <c r="AT143" s="22" t="s">
        <v>248</v>
      </c>
      <c r="AU143" s="22" t="s">
        <v>81</v>
      </c>
      <c r="AY143" s="22" t="s">
        <v>126</v>
      </c>
      <c r="BE143" s="163">
        <f>IF(N143="základní",J143,0)</f>
        <v>0</v>
      </c>
      <c r="BF143" s="163">
        <f>IF(N143="snížená",J143,0)</f>
        <v>0</v>
      </c>
      <c r="BG143" s="163">
        <f>IF(N143="zákl. přenesená",J143,0)</f>
        <v>0</v>
      </c>
      <c r="BH143" s="163">
        <f>IF(N143="sníž. přenesená",J143,0)</f>
        <v>0</v>
      </c>
      <c r="BI143" s="163">
        <f>IF(N143="nulová",J143,0)</f>
        <v>0</v>
      </c>
      <c r="BJ143" s="22" t="s">
        <v>79</v>
      </c>
      <c r="BK143" s="163">
        <f>ROUND(I143*H143,2)</f>
        <v>0</v>
      </c>
      <c r="BL143" s="22" t="s">
        <v>208</v>
      </c>
      <c r="BM143" s="22" t="s">
        <v>252</v>
      </c>
    </row>
    <row r="144" spans="2:51" s="11" customFormat="1" ht="13.5">
      <c r="B144" s="164"/>
      <c r="D144" s="165" t="s">
        <v>136</v>
      </c>
      <c r="F144" s="167" t="s">
        <v>253</v>
      </c>
      <c r="H144" s="168">
        <v>446.6</v>
      </c>
      <c r="I144" s="169"/>
      <c r="L144" s="164"/>
      <c r="M144" s="170"/>
      <c r="T144" s="171"/>
      <c r="AT144" s="166" t="s">
        <v>136</v>
      </c>
      <c r="AU144" s="166" t="s">
        <v>81</v>
      </c>
      <c r="AV144" s="11" t="s">
        <v>81</v>
      </c>
      <c r="AW144" s="11" t="s">
        <v>6</v>
      </c>
      <c r="AX144" s="11" t="s">
        <v>79</v>
      </c>
      <c r="AY144" s="166" t="s">
        <v>126</v>
      </c>
    </row>
    <row r="145" spans="2:65" s="1" customFormat="1" ht="38.25" customHeight="1">
      <c r="B145" s="38"/>
      <c r="C145" s="152" t="s">
        <v>254</v>
      </c>
      <c r="D145" s="152" t="s">
        <v>129</v>
      </c>
      <c r="E145" s="153" t="s">
        <v>255</v>
      </c>
      <c r="F145" s="154" t="s">
        <v>256</v>
      </c>
      <c r="G145" s="155" t="s">
        <v>216</v>
      </c>
      <c r="H145" s="179"/>
      <c r="I145" s="157"/>
      <c r="J145" s="158">
        <f>ROUND(I145*H145,2)</f>
        <v>0</v>
      </c>
      <c r="K145" s="154" t="s">
        <v>133</v>
      </c>
      <c r="L145" s="38"/>
      <c r="M145" s="159" t="s">
        <v>21</v>
      </c>
      <c r="N145" s="160" t="s">
        <v>42</v>
      </c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AR145" s="22" t="s">
        <v>208</v>
      </c>
      <c r="AT145" s="22" t="s">
        <v>129</v>
      </c>
      <c r="AU145" s="22" t="s">
        <v>81</v>
      </c>
      <c r="AY145" s="22" t="s">
        <v>126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22" t="s">
        <v>79</v>
      </c>
      <c r="BK145" s="163">
        <f>ROUND(I145*H145,2)</f>
        <v>0</v>
      </c>
      <c r="BL145" s="22" t="s">
        <v>208</v>
      </c>
      <c r="BM145" s="22" t="s">
        <v>257</v>
      </c>
    </row>
    <row r="146" spans="2:63" s="10" customFormat="1" ht="29.85" customHeight="1">
      <c r="B146" s="140"/>
      <c r="D146" s="141" t="s">
        <v>70</v>
      </c>
      <c r="E146" s="150" t="s">
        <v>258</v>
      </c>
      <c r="F146" s="150" t="s">
        <v>259</v>
      </c>
      <c r="I146" s="143"/>
      <c r="J146" s="151">
        <f>BK146</f>
        <v>0</v>
      </c>
      <c r="L146" s="140"/>
      <c r="M146" s="145"/>
      <c r="P146" s="146">
        <f>SUM(P147:P178)</f>
        <v>0</v>
      </c>
      <c r="R146" s="146">
        <f>SUM(R147:R178)</f>
        <v>4.492047</v>
      </c>
      <c r="T146" s="147">
        <f>SUM(T147:T178)</f>
        <v>2.497428</v>
      </c>
      <c r="AR146" s="141" t="s">
        <v>81</v>
      </c>
      <c r="AT146" s="148" t="s">
        <v>70</v>
      </c>
      <c r="AU146" s="148" t="s">
        <v>79</v>
      </c>
      <c r="AY146" s="141" t="s">
        <v>126</v>
      </c>
      <c r="BK146" s="149">
        <f>SUM(BK147:BK178)</f>
        <v>0</v>
      </c>
    </row>
    <row r="147" spans="2:65" s="1" customFormat="1" ht="16.5" customHeight="1">
      <c r="B147" s="38"/>
      <c r="C147" s="152" t="s">
        <v>260</v>
      </c>
      <c r="D147" s="152" t="s">
        <v>129</v>
      </c>
      <c r="E147" s="153" t="s">
        <v>261</v>
      </c>
      <c r="F147" s="154" t="s">
        <v>262</v>
      </c>
      <c r="G147" s="155" t="s">
        <v>132</v>
      </c>
      <c r="H147" s="156">
        <v>219.45</v>
      </c>
      <c r="I147" s="157"/>
      <c r="J147" s="158">
        <f>ROUND(I147*H147,2)</f>
        <v>0</v>
      </c>
      <c r="K147" s="154" t="s">
        <v>21</v>
      </c>
      <c r="L147" s="38"/>
      <c r="M147" s="159" t="s">
        <v>21</v>
      </c>
      <c r="N147" s="160" t="s">
        <v>42</v>
      </c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AR147" s="22" t="s">
        <v>208</v>
      </c>
      <c r="AT147" s="22" t="s">
        <v>129</v>
      </c>
      <c r="AU147" s="22" t="s">
        <v>81</v>
      </c>
      <c r="AY147" s="22" t="s">
        <v>126</v>
      </c>
      <c r="BE147" s="163">
        <f>IF(N147="základní",J147,0)</f>
        <v>0</v>
      </c>
      <c r="BF147" s="163">
        <f>IF(N147="snížená",J147,0)</f>
        <v>0</v>
      </c>
      <c r="BG147" s="163">
        <f>IF(N147="zákl. přenesená",J147,0)</f>
        <v>0</v>
      </c>
      <c r="BH147" s="163">
        <f>IF(N147="sníž. přenesená",J147,0)</f>
        <v>0</v>
      </c>
      <c r="BI147" s="163">
        <f>IF(N147="nulová",J147,0)</f>
        <v>0</v>
      </c>
      <c r="BJ147" s="22" t="s">
        <v>79</v>
      </c>
      <c r="BK147" s="163">
        <f>ROUND(I147*H147,2)</f>
        <v>0</v>
      </c>
      <c r="BL147" s="22" t="s">
        <v>208</v>
      </c>
      <c r="BM147" s="22" t="s">
        <v>263</v>
      </c>
    </row>
    <row r="148" spans="2:51" s="11" customFormat="1" ht="13.5">
      <c r="B148" s="164"/>
      <c r="D148" s="165" t="s">
        <v>136</v>
      </c>
      <c r="E148" s="166" t="s">
        <v>21</v>
      </c>
      <c r="F148" s="167" t="s">
        <v>264</v>
      </c>
      <c r="H148" s="168">
        <v>219.45</v>
      </c>
      <c r="I148" s="169"/>
      <c r="L148" s="164"/>
      <c r="M148" s="170"/>
      <c r="T148" s="171"/>
      <c r="AT148" s="166" t="s">
        <v>136</v>
      </c>
      <c r="AU148" s="166" t="s">
        <v>81</v>
      </c>
      <c r="AV148" s="11" t="s">
        <v>81</v>
      </c>
      <c r="AW148" s="11" t="s">
        <v>34</v>
      </c>
      <c r="AX148" s="11" t="s">
        <v>79</v>
      </c>
      <c r="AY148" s="166" t="s">
        <v>126</v>
      </c>
    </row>
    <row r="149" spans="2:65" s="1" customFormat="1" ht="16.5" customHeight="1">
      <c r="B149" s="38"/>
      <c r="C149" s="152" t="s">
        <v>265</v>
      </c>
      <c r="D149" s="152" t="s">
        <v>129</v>
      </c>
      <c r="E149" s="153" t="s">
        <v>266</v>
      </c>
      <c r="F149" s="154" t="s">
        <v>267</v>
      </c>
      <c r="G149" s="155" t="s">
        <v>132</v>
      </c>
      <c r="H149" s="156">
        <v>1817.64</v>
      </c>
      <c r="I149" s="157"/>
      <c r="J149" s="158">
        <f>ROUND(I149*H149,2)</f>
        <v>0</v>
      </c>
      <c r="K149" s="154" t="s">
        <v>21</v>
      </c>
      <c r="L149" s="38"/>
      <c r="M149" s="159" t="s">
        <v>21</v>
      </c>
      <c r="N149" s="160" t="s">
        <v>42</v>
      </c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AR149" s="22" t="s">
        <v>208</v>
      </c>
      <c r="AT149" s="22" t="s">
        <v>129</v>
      </c>
      <c r="AU149" s="22" t="s">
        <v>81</v>
      </c>
      <c r="AY149" s="22" t="s">
        <v>126</v>
      </c>
      <c r="BE149" s="163">
        <f>IF(N149="základní",J149,0)</f>
        <v>0</v>
      </c>
      <c r="BF149" s="163">
        <f>IF(N149="snížená",J149,0)</f>
        <v>0</v>
      </c>
      <c r="BG149" s="163">
        <f>IF(N149="zákl. přenesená",J149,0)</f>
        <v>0</v>
      </c>
      <c r="BH149" s="163">
        <f>IF(N149="sníž. přenesená",J149,0)</f>
        <v>0</v>
      </c>
      <c r="BI149" s="163">
        <f>IF(N149="nulová",J149,0)</f>
        <v>0</v>
      </c>
      <c r="BJ149" s="22" t="s">
        <v>79</v>
      </c>
      <c r="BK149" s="163">
        <f>ROUND(I149*H149,2)</f>
        <v>0</v>
      </c>
      <c r="BL149" s="22" t="s">
        <v>208</v>
      </c>
      <c r="BM149" s="22" t="s">
        <v>268</v>
      </c>
    </row>
    <row r="150" spans="2:51" s="11" customFormat="1" ht="13.5">
      <c r="B150" s="164"/>
      <c r="D150" s="165" t="s">
        <v>136</v>
      </c>
      <c r="E150" s="166" t="s">
        <v>21</v>
      </c>
      <c r="F150" s="167" t="s">
        <v>269</v>
      </c>
      <c r="H150" s="168">
        <v>600.653</v>
      </c>
      <c r="I150" s="169"/>
      <c r="L150" s="164"/>
      <c r="M150" s="170"/>
      <c r="T150" s="171"/>
      <c r="AT150" s="166" t="s">
        <v>136</v>
      </c>
      <c r="AU150" s="166" t="s">
        <v>81</v>
      </c>
      <c r="AV150" s="11" t="s">
        <v>81</v>
      </c>
      <c r="AW150" s="11" t="s">
        <v>34</v>
      </c>
      <c r="AX150" s="11" t="s">
        <v>71</v>
      </c>
      <c r="AY150" s="166" t="s">
        <v>126</v>
      </c>
    </row>
    <row r="151" spans="2:51" s="11" customFormat="1" ht="13.5">
      <c r="B151" s="164"/>
      <c r="D151" s="165" t="s">
        <v>136</v>
      </c>
      <c r="E151" s="166" t="s">
        <v>21</v>
      </c>
      <c r="F151" s="167" t="s">
        <v>270</v>
      </c>
      <c r="H151" s="168">
        <v>446.372</v>
      </c>
      <c r="I151" s="169"/>
      <c r="L151" s="164"/>
      <c r="M151" s="170"/>
      <c r="T151" s="171"/>
      <c r="AT151" s="166" t="s">
        <v>136</v>
      </c>
      <c r="AU151" s="166" t="s">
        <v>81</v>
      </c>
      <c r="AV151" s="11" t="s">
        <v>81</v>
      </c>
      <c r="AW151" s="11" t="s">
        <v>34</v>
      </c>
      <c r="AX151" s="11" t="s">
        <v>71</v>
      </c>
      <c r="AY151" s="166" t="s">
        <v>126</v>
      </c>
    </row>
    <row r="152" spans="2:51" s="11" customFormat="1" ht="13.5">
      <c r="B152" s="164"/>
      <c r="D152" s="165" t="s">
        <v>136</v>
      </c>
      <c r="E152" s="166" t="s">
        <v>21</v>
      </c>
      <c r="F152" s="167" t="s">
        <v>271</v>
      </c>
      <c r="H152" s="168">
        <v>483.616</v>
      </c>
      <c r="I152" s="169"/>
      <c r="L152" s="164"/>
      <c r="M152" s="170"/>
      <c r="T152" s="171"/>
      <c r="AT152" s="166" t="s">
        <v>136</v>
      </c>
      <c r="AU152" s="166" t="s">
        <v>81</v>
      </c>
      <c r="AV152" s="11" t="s">
        <v>81</v>
      </c>
      <c r="AW152" s="11" t="s">
        <v>34</v>
      </c>
      <c r="AX152" s="11" t="s">
        <v>71</v>
      </c>
      <c r="AY152" s="166" t="s">
        <v>126</v>
      </c>
    </row>
    <row r="153" spans="2:51" s="11" customFormat="1" ht="13.5">
      <c r="B153" s="164"/>
      <c r="D153" s="165" t="s">
        <v>136</v>
      </c>
      <c r="E153" s="166" t="s">
        <v>21</v>
      </c>
      <c r="F153" s="167" t="s">
        <v>272</v>
      </c>
      <c r="H153" s="168">
        <v>286.999</v>
      </c>
      <c r="I153" s="169"/>
      <c r="L153" s="164"/>
      <c r="M153" s="170"/>
      <c r="T153" s="171"/>
      <c r="AT153" s="166" t="s">
        <v>136</v>
      </c>
      <c r="AU153" s="166" t="s">
        <v>81</v>
      </c>
      <c r="AV153" s="11" t="s">
        <v>81</v>
      </c>
      <c r="AW153" s="11" t="s">
        <v>34</v>
      </c>
      <c r="AX153" s="11" t="s">
        <v>71</v>
      </c>
      <c r="AY153" s="166" t="s">
        <v>126</v>
      </c>
    </row>
    <row r="154" spans="2:51" s="12" customFormat="1" ht="13.5">
      <c r="B154" s="172"/>
      <c r="D154" s="165" t="s">
        <v>136</v>
      </c>
      <c r="E154" s="173" t="s">
        <v>21</v>
      </c>
      <c r="F154" s="174" t="s">
        <v>150</v>
      </c>
      <c r="H154" s="175">
        <v>1817.64</v>
      </c>
      <c r="I154" s="176"/>
      <c r="L154" s="172"/>
      <c r="M154" s="177"/>
      <c r="T154" s="178"/>
      <c r="AT154" s="173" t="s">
        <v>136</v>
      </c>
      <c r="AU154" s="173" t="s">
        <v>81</v>
      </c>
      <c r="AV154" s="12" t="s">
        <v>134</v>
      </c>
      <c r="AW154" s="12" t="s">
        <v>34</v>
      </c>
      <c r="AX154" s="12" t="s">
        <v>79</v>
      </c>
      <c r="AY154" s="173" t="s">
        <v>126</v>
      </c>
    </row>
    <row r="155" spans="2:65" s="1" customFormat="1" ht="16.5" customHeight="1">
      <c r="B155" s="38"/>
      <c r="C155" s="152" t="s">
        <v>273</v>
      </c>
      <c r="D155" s="152" t="s">
        <v>129</v>
      </c>
      <c r="E155" s="153" t="s">
        <v>274</v>
      </c>
      <c r="F155" s="154" t="s">
        <v>275</v>
      </c>
      <c r="G155" s="155" t="s">
        <v>132</v>
      </c>
      <c r="H155" s="156">
        <v>538.37</v>
      </c>
      <c r="I155" s="157"/>
      <c r="J155" s="158">
        <f>ROUND(I155*H155,2)</f>
        <v>0</v>
      </c>
      <c r="K155" s="154" t="s">
        <v>21</v>
      </c>
      <c r="L155" s="38"/>
      <c r="M155" s="159" t="s">
        <v>21</v>
      </c>
      <c r="N155" s="160" t="s">
        <v>42</v>
      </c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22" t="s">
        <v>208</v>
      </c>
      <c r="AT155" s="22" t="s">
        <v>129</v>
      </c>
      <c r="AU155" s="22" t="s">
        <v>81</v>
      </c>
      <c r="AY155" s="22" t="s">
        <v>126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22" t="s">
        <v>79</v>
      </c>
      <c r="BK155" s="163">
        <f>ROUND(I155*H155,2)</f>
        <v>0</v>
      </c>
      <c r="BL155" s="22" t="s">
        <v>208</v>
      </c>
      <c r="BM155" s="22" t="s">
        <v>276</v>
      </c>
    </row>
    <row r="156" spans="2:51" s="11" customFormat="1" ht="13.5">
      <c r="B156" s="164"/>
      <c r="D156" s="165" t="s">
        <v>136</v>
      </c>
      <c r="E156" s="166" t="s">
        <v>21</v>
      </c>
      <c r="F156" s="167" t="s">
        <v>277</v>
      </c>
      <c r="H156" s="168">
        <v>328.055</v>
      </c>
      <c r="I156" s="169"/>
      <c r="L156" s="164"/>
      <c r="M156" s="170"/>
      <c r="T156" s="171"/>
      <c r="AT156" s="166" t="s">
        <v>136</v>
      </c>
      <c r="AU156" s="166" t="s">
        <v>81</v>
      </c>
      <c r="AV156" s="11" t="s">
        <v>81</v>
      </c>
      <c r="AW156" s="11" t="s">
        <v>34</v>
      </c>
      <c r="AX156" s="11" t="s">
        <v>71</v>
      </c>
      <c r="AY156" s="166" t="s">
        <v>126</v>
      </c>
    </row>
    <row r="157" spans="2:51" s="11" customFormat="1" ht="13.5">
      <c r="B157" s="164"/>
      <c r="D157" s="165" t="s">
        <v>136</v>
      </c>
      <c r="E157" s="166" t="s">
        <v>21</v>
      </c>
      <c r="F157" s="167" t="s">
        <v>278</v>
      </c>
      <c r="H157" s="168">
        <v>210.315</v>
      </c>
      <c r="I157" s="169"/>
      <c r="L157" s="164"/>
      <c r="M157" s="170"/>
      <c r="T157" s="171"/>
      <c r="AT157" s="166" t="s">
        <v>136</v>
      </c>
      <c r="AU157" s="166" t="s">
        <v>81</v>
      </c>
      <c r="AV157" s="11" t="s">
        <v>81</v>
      </c>
      <c r="AW157" s="11" t="s">
        <v>34</v>
      </c>
      <c r="AX157" s="11" t="s">
        <v>71</v>
      </c>
      <c r="AY157" s="166" t="s">
        <v>126</v>
      </c>
    </row>
    <row r="158" spans="2:51" s="12" customFormat="1" ht="13.5">
      <c r="B158" s="172"/>
      <c r="D158" s="165" t="s">
        <v>136</v>
      </c>
      <c r="E158" s="173" t="s">
        <v>21</v>
      </c>
      <c r="F158" s="174" t="s">
        <v>150</v>
      </c>
      <c r="H158" s="175">
        <v>538.37</v>
      </c>
      <c r="I158" s="176"/>
      <c r="L158" s="172"/>
      <c r="M158" s="177"/>
      <c r="T158" s="178"/>
      <c r="AT158" s="173" t="s">
        <v>136</v>
      </c>
      <c r="AU158" s="173" t="s">
        <v>81</v>
      </c>
      <c r="AV158" s="12" t="s">
        <v>134</v>
      </c>
      <c r="AW158" s="12" t="s">
        <v>34</v>
      </c>
      <c r="AX158" s="12" t="s">
        <v>79</v>
      </c>
      <c r="AY158" s="173" t="s">
        <v>126</v>
      </c>
    </row>
    <row r="159" spans="2:65" s="1" customFormat="1" ht="16.5" customHeight="1">
      <c r="B159" s="38"/>
      <c r="C159" s="152" t="s">
        <v>279</v>
      </c>
      <c r="D159" s="152" t="s">
        <v>129</v>
      </c>
      <c r="E159" s="153" t="s">
        <v>280</v>
      </c>
      <c r="F159" s="154" t="s">
        <v>281</v>
      </c>
      <c r="G159" s="155" t="s">
        <v>132</v>
      </c>
      <c r="H159" s="156">
        <v>191.846</v>
      </c>
      <c r="I159" s="157"/>
      <c r="J159" s="158">
        <f>ROUND(I159*H159,2)</f>
        <v>0</v>
      </c>
      <c r="K159" s="154" t="s">
        <v>21</v>
      </c>
      <c r="L159" s="38"/>
      <c r="M159" s="159" t="s">
        <v>21</v>
      </c>
      <c r="N159" s="160" t="s">
        <v>42</v>
      </c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AR159" s="22" t="s">
        <v>208</v>
      </c>
      <c r="AT159" s="22" t="s">
        <v>129</v>
      </c>
      <c r="AU159" s="22" t="s">
        <v>81</v>
      </c>
      <c r="AY159" s="22" t="s">
        <v>126</v>
      </c>
      <c r="BE159" s="163">
        <f>IF(N159="základní",J159,0)</f>
        <v>0</v>
      </c>
      <c r="BF159" s="163">
        <f>IF(N159="snížená",J159,0)</f>
        <v>0</v>
      </c>
      <c r="BG159" s="163">
        <f>IF(N159="zákl. přenesená",J159,0)</f>
        <v>0</v>
      </c>
      <c r="BH159" s="163">
        <f>IF(N159="sníž. přenesená",J159,0)</f>
        <v>0</v>
      </c>
      <c r="BI159" s="163">
        <f>IF(N159="nulová",J159,0)</f>
        <v>0</v>
      </c>
      <c r="BJ159" s="22" t="s">
        <v>79</v>
      </c>
      <c r="BK159" s="163">
        <f>ROUND(I159*H159,2)</f>
        <v>0</v>
      </c>
      <c r="BL159" s="22" t="s">
        <v>208</v>
      </c>
      <c r="BM159" s="22" t="s">
        <v>282</v>
      </c>
    </row>
    <row r="160" spans="2:51" s="11" customFormat="1" ht="13.5">
      <c r="B160" s="164"/>
      <c r="D160" s="165" t="s">
        <v>136</v>
      </c>
      <c r="E160" s="166" t="s">
        <v>21</v>
      </c>
      <c r="F160" s="167" t="s">
        <v>283</v>
      </c>
      <c r="H160" s="168">
        <v>48.626</v>
      </c>
      <c r="I160" s="169"/>
      <c r="L160" s="164"/>
      <c r="M160" s="170"/>
      <c r="T160" s="171"/>
      <c r="AT160" s="166" t="s">
        <v>136</v>
      </c>
      <c r="AU160" s="166" t="s">
        <v>81</v>
      </c>
      <c r="AV160" s="11" t="s">
        <v>81</v>
      </c>
      <c r="AW160" s="11" t="s">
        <v>34</v>
      </c>
      <c r="AX160" s="11" t="s">
        <v>71</v>
      </c>
      <c r="AY160" s="166" t="s">
        <v>126</v>
      </c>
    </row>
    <row r="161" spans="2:51" s="11" customFormat="1" ht="13.5">
      <c r="B161" s="164"/>
      <c r="D161" s="165" t="s">
        <v>136</v>
      </c>
      <c r="E161" s="166" t="s">
        <v>21</v>
      </c>
      <c r="F161" s="167" t="s">
        <v>284</v>
      </c>
      <c r="H161" s="168">
        <v>143.22</v>
      </c>
      <c r="I161" s="169"/>
      <c r="L161" s="164"/>
      <c r="M161" s="170"/>
      <c r="T161" s="171"/>
      <c r="AT161" s="166" t="s">
        <v>136</v>
      </c>
      <c r="AU161" s="166" t="s">
        <v>81</v>
      </c>
      <c r="AV161" s="11" t="s">
        <v>81</v>
      </c>
      <c r="AW161" s="11" t="s">
        <v>34</v>
      </c>
      <c r="AX161" s="11" t="s">
        <v>71</v>
      </c>
      <c r="AY161" s="166" t="s">
        <v>126</v>
      </c>
    </row>
    <row r="162" spans="2:51" s="12" customFormat="1" ht="13.5">
      <c r="B162" s="172"/>
      <c r="D162" s="165" t="s">
        <v>136</v>
      </c>
      <c r="E162" s="173" t="s">
        <v>21</v>
      </c>
      <c r="F162" s="174" t="s">
        <v>150</v>
      </c>
      <c r="H162" s="175">
        <v>191.846</v>
      </c>
      <c r="I162" s="176"/>
      <c r="L162" s="172"/>
      <c r="M162" s="177"/>
      <c r="T162" s="178"/>
      <c r="AT162" s="173" t="s">
        <v>136</v>
      </c>
      <c r="AU162" s="173" t="s">
        <v>81</v>
      </c>
      <c r="AV162" s="12" t="s">
        <v>134</v>
      </c>
      <c r="AW162" s="12" t="s">
        <v>34</v>
      </c>
      <c r="AX162" s="12" t="s">
        <v>79</v>
      </c>
      <c r="AY162" s="173" t="s">
        <v>126</v>
      </c>
    </row>
    <row r="163" spans="2:65" s="1" customFormat="1" ht="16.5" customHeight="1">
      <c r="B163" s="38"/>
      <c r="C163" s="152" t="s">
        <v>285</v>
      </c>
      <c r="D163" s="152" t="s">
        <v>129</v>
      </c>
      <c r="E163" s="153" t="s">
        <v>286</v>
      </c>
      <c r="F163" s="154" t="s">
        <v>287</v>
      </c>
      <c r="G163" s="155" t="s">
        <v>132</v>
      </c>
      <c r="H163" s="156">
        <v>863.228</v>
      </c>
      <c r="I163" s="157"/>
      <c r="J163" s="158">
        <f>ROUND(I163*H163,2)</f>
        <v>0</v>
      </c>
      <c r="K163" s="154" t="s">
        <v>133</v>
      </c>
      <c r="L163" s="38"/>
      <c r="M163" s="159" t="s">
        <v>21</v>
      </c>
      <c r="N163" s="160" t="s">
        <v>42</v>
      </c>
      <c r="P163" s="161">
        <f>O163*H163</f>
        <v>0</v>
      </c>
      <c r="Q163" s="161">
        <v>0.0002</v>
      </c>
      <c r="R163" s="161">
        <f>Q163*H163</f>
        <v>0.1726456</v>
      </c>
      <c r="S163" s="161">
        <v>0</v>
      </c>
      <c r="T163" s="162">
        <f>S163*H163</f>
        <v>0</v>
      </c>
      <c r="AR163" s="22" t="s">
        <v>208</v>
      </c>
      <c r="AT163" s="22" t="s">
        <v>129</v>
      </c>
      <c r="AU163" s="22" t="s">
        <v>81</v>
      </c>
      <c r="AY163" s="22" t="s">
        <v>126</v>
      </c>
      <c r="BE163" s="163">
        <f>IF(N163="základní",J163,0)</f>
        <v>0</v>
      </c>
      <c r="BF163" s="163">
        <f>IF(N163="snížená",J163,0)</f>
        <v>0</v>
      </c>
      <c r="BG163" s="163">
        <f>IF(N163="zákl. přenesená",J163,0)</f>
        <v>0</v>
      </c>
      <c r="BH163" s="163">
        <f>IF(N163="sníž. přenesená",J163,0)</f>
        <v>0</v>
      </c>
      <c r="BI163" s="163">
        <f>IF(N163="nulová",J163,0)</f>
        <v>0</v>
      </c>
      <c r="BJ163" s="22" t="s">
        <v>79</v>
      </c>
      <c r="BK163" s="163">
        <f>ROUND(I163*H163,2)</f>
        <v>0</v>
      </c>
      <c r="BL163" s="22" t="s">
        <v>208</v>
      </c>
      <c r="BM163" s="22" t="s">
        <v>288</v>
      </c>
    </row>
    <row r="164" spans="2:51" s="11" customFormat="1" ht="13.5">
      <c r="B164" s="164"/>
      <c r="D164" s="165" t="s">
        <v>136</v>
      </c>
      <c r="E164" s="166" t="s">
        <v>21</v>
      </c>
      <c r="F164" s="167" t="s">
        <v>289</v>
      </c>
      <c r="H164" s="168">
        <v>863.228</v>
      </c>
      <c r="I164" s="169"/>
      <c r="L164" s="164"/>
      <c r="M164" s="170"/>
      <c r="T164" s="171"/>
      <c r="AT164" s="166" t="s">
        <v>136</v>
      </c>
      <c r="AU164" s="166" t="s">
        <v>81</v>
      </c>
      <c r="AV164" s="11" t="s">
        <v>81</v>
      </c>
      <c r="AW164" s="11" t="s">
        <v>34</v>
      </c>
      <c r="AX164" s="11" t="s">
        <v>79</v>
      </c>
      <c r="AY164" s="166" t="s">
        <v>126</v>
      </c>
    </row>
    <row r="165" spans="2:65" s="1" customFormat="1" ht="25.5" customHeight="1">
      <c r="B165" s="38"/>
      <c r="C165" s="152" t="s">
        <v>290</v>
      </c>
      <c r="D165" s="152" t="s">
        <v>129</v>
      </c>
      <c r="E165" s="153" t="s">
        <v>291</v>
      </c>
      <c r="F165" s="154" t="s">
        <v>292</v>
      </c>
      <c r="G165" s="155" t="s">
        <v>132</v>
      </c>
      <c r="H165" s="156">
        <v>863.228</v>
      </c>
      <c r="I165" s="157"/>
      <c r="J165" s="158">
        <f>ROUND(I165*H165,2)</f>
        <v>0</v>
      </c>
      <c r="K165" s="154" t="s">
        <v>133</v>
      </c>
      <c r="L165" s="38"/>
      <c r="M165" s="159" t="s">
        <v>21</v>
      </c>
      <c r="N165" s="160" t="s">
        <v>42</v>
      </c>
      <c r="P165" s="161">
        <f>O165*H165</f>
        <v>0</v>
      </c>
      <c r="Q165" s="161">
        <v>0.00455</v>
      </c>
      <c r="R165" s="161">
        <f>Q165*H165</f>
        <v>3.9276874</v>
      </c>
      <c r="S165" s="161">
        <v>0</v>
      </c>
      <c r="T165" s="162">
        <f>S165*H165</f>
        <v>0</v>
      </c>
      <c r="AR165" s="22" t="s">
        <v>208</v>
      </c>
      <c r="AT165" s="22" t="s">
        <v>129</v>
      </c>
      <c r="AU165" s="22" t="s">
        <v>81</v>
      </c>
      <c r="AY165" s="22" t="s">
        <v>126</v>
      </c>
      <c r="BE165" s="163">
        <f>IF(N165="základní",J165,0)</f>
        <v>0</v>
      </c>
      <c r="BF165" s="163">
        <f>IF(N165="snížená",J165,0)</f>
        <v>0</v>
      </c>
      <c r="BG165" s="163">
        <f>IF(N165="zákl. přenesená",J165,0)</f>
        <v>0</v>
      </c>
      <c r="BH165" s="163">
        <f>IF(N165="sníž. přenesená",J165,0)</f>
        <v>0</v>
      </c>
      <c r="BI165" s="163">
        <f>IF(N165="nulová",J165,0)</f>
        <v>0</v>
      </c>
      <c r="BJ165" s="22" t="s">
        <v>79</v>
      </c>
      <c r="BK165" s="163">
        <f>ROUND(I165*H165,2)</f>
        <v>0</v>
      </c>
      <c r="BL165" s="22" t="s">
        <v>208</v>
      </c>
      <c r="BM165" s="22" t="s">
        <v>293</v>
      </c>
    </row>
    <row r="166" spans="2:65" s="1" customFormat="1" ht="16.5" customHeight="1">
      <c r="B166" s="38"/>
      <c r="C166" s="152" t="s">
        <v>294</v>
      </c>
      <c r="D166" s="152" t="s">
        <v>129</v>
      </c>
      <c r="E166" s="153" t="s">
        <v>295</v>
      </c>
      <c r="F166" s="154" t="s">
        <v>296</v>
      </c>
      <c r="G166" s="155" t="s">
        <v>132</v>
      </c>
      <c r="H166" s="156">
        <v>832.476</v>
      </c>
      <c r="I166" s="157"/>
      <c r="J166" s="158">
        <f>ROUND(I166*H166,2)</f>
        <v>0</v>
      </c>
      <c r="K166" s="154" t="s">
        <v>133</v>
      </c>
      <c r="L166" s="38"/>
      <c r="M166" s="159" t="s">
        <v>21</v>
      </c>
      <c r="N166" s="160" t="s">
        <v>42</v>
      </c>
      <c r="P166" s="161">
        <f>O166*H166</f>
        <v>0</v>
      </c>
      <c r="Q166" s="161">
        <v>0</v>
      </c>
      <c r="R166" s="161">
        <f>Q166*H166</f>
        <v>0</v>
      </c>
      <c r="S166" s="161">
        <v>0.003</v>
      </c>
      <c r="T166" s="162">
        <f>S166*H166</f>
        <v>2.497428</v>
      </c>
      <c r="AR166" s="22" t="s">
        <v>208</v>
      </c>
      <c r="AT166" s="22" t="s">
        <v>129</v>
      </c>
      <c r="AU166" s="22" t="s">
        <v>81</v>
      </c>
      <c r="AY166" s="22" t="s">
        <v>126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22" t="s">
        <v>79</v>
      </c>
      <c r="BK166" s="163">
        <f>ROUND(I166*H166,2)</f>
        <v>0</v>
      </c>
      <c r="BL166" s="22" t="s">
        <v>208</v>
      </c>
      <c r="BM166" s="22" t="s">
        <v>297</v>
      </c>
    </row>
    <row r="167" spans="2:51" s="11" customFormat="1" ht="13.5">
      <c r="B167" s="164"/>
      <c r="D167" s="165" t="s">
        <v>136</v>
      </c>
      <c r="E167" s="166" t="s">
        <v>21</v>
      </c>
      <c r="F167" s="167" t="s">
        <v>298</v>
      </c>
      <c r="H167" s="168">
        <v>245.48</v>
      </c>
      <c r="I167" s="169"/>
      <c r="L167" s="164"/>
      <c r="M167" s="170"/>
      <c r="T167" s="171"/>
      <c r="AT167" s="166" t="s">
        <v>136</v>
      </c>
      <c r="AU167" s="166" t="s">
        <v>81</v>
      </c>
      <c r="AV167" s="11" t="s">
        <v>81</v>
      </c>
      <c r="AW167" s="11" t="s">
        <v>34</v>
      </c>
      <c r="AX167" s="11" t="s">
        <v>71</v>
      </c>
      <c r="AY167" s="166" t="s">
        <v>126</v>
      </c>
    </row>
    <row r="168" spans="2:51" s="11" customFormat="1" ht="13.5">
      <c r="B168" s="164"/>
      <c r="D168" s="165" t="s">
        <v>136</v>
      </c>
      <c r="E168" s="166" t="s">
        <v>21</v>
      </c>
      <c r="F168" s="167" t="s">
        <v>299</v>
      </c>
      <c r="H168" s="168">
        <v>586.996</v>
      </c>
      <c r="I168" s="169"/>
      <c r="L168" s="164"/>
      <c r="M168" s="170"/>
      <c r="T168" s="171"/>
      <c r="AT168" s="166" t="s">
        <v>136</v>
      </c>
      <c r="AU168" s="166" t="s">
        <v>81</v>
      </c>
      <c r="AV168" s="11" t="s">
        <v>81</v>
      </c>
      <c r="AW168" s="11" t="s">
        <v>34</v>
      </c>
      <c r="AX168" s="11" t="s">
        <v>71</v>
      </c>
      <c r="AY168" s="166" t="s">
        <v>126</v>
      </c>
    </row>
    <row r="169" spans="2:51" s="12" customFormat="1" ht="13.5">
      <c r="B169" s="172"/>
      <c r="D169" s="165" t="s">
        <v>136</v>
      </c>
      <c r="E169" s="173" t="s">
        <v>21</v>
      </c>
      <c r="F169" s="174" t="s">
        <v>150</v>
      </c>
      <c r="H169" s="175">
        <v>832.476</v>
      </c>
      <c r="I169" s="176"/>
      <c r="L169" s="172"/>
      <c r="M169" s="177"/>
      <c r="T169" s="178"/>
      <c r="AT169" s="173" t="s">
        <v>136</v>
      </c>
      <c r="AU169" s="173" t="s">
        <v>81</v>
      </c>
      <c r="AV169" s="12" t="s">
        <v>134</v>
      </c>
      <c r="AW169" s="12" t="s">
        <v>34</v>
      </c>
      <c r="AX169" s="12" t="s">
        <v>79</v>
      </c>
      <c r="AY169" s="173" t="s">
        <v>126</v>
      </c>
    </row>
    <row r="170" spans="2:65" s="1" customFormat="1" ht="16.5" customHeight="1">
      <c r="B170" s="38"/>
      <c r="C170" s="152" t="s">
        <v>300</v>
      </c>
      <c r="D170" s="152" t="s">
        <v>129</v>
      </c>
      <c r="E170" s="153" t="s">
        <v>301</v>
      </c>
      <c r="F170" s="154" t="s">
        <v>302</v>
      </c>
      <c r="G170" s="155" t="s">
        <v>132</v>
      </c>
      <c r="H170" s="156">
        <v>663.728</v>
      </c>
      <c r="I170" s="157"/>
      <c r="J170" s="158">
        <f>ROUND(I170*H170,2)</f>
        <v>0</v>
      </c>
      <c r="K170" s="154" t="s">
        <v>133</v>
      </c>
      <c r="L170" s="38"/>
      <c r="M170" s="159" t="s">
        <v>21</v>
      </c>
      <c r="N170" s="160" t="s">
        <v>42</v>
      </c>
      <c r="P170" s="161">
        <f>O170*H170</f>
        <v>0</v>
      </c>
      <c r="Q170" s="161">
        <v>0.0005</v>
      </c>
      <c r="R170" s="161">
        <f>Q170*H170</f>
        <v>0.331864</v>
      </c>
      <c r="S170" s="161">
        <v>0</v>
      </c>
      <c r="T170" s="162">
        <f>S170*H170</f>
        <v>0</v>
      </c>
      <c r="AR170" s="22" t="s">
        <v>208</v>
      </c>
      <c r="AT170" s="22" t="s">
        <v>129</v>
      </c>
      <c r="AU170" s="22" t="s">
        <v>81</v>
      </c>
      <c r="AY170" s="22" t="s">
        <v>126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22" t="s">
        <v>79</v>
      </c>
      <c r="BK170" s="163">
        <f>ROUND(I170*H170,2)</f>
        <v>0</v>
      </c>
      <c r="BL170" s="22" t="s">
        <v>208</v>
      </c>
      <c r="BM170" s="22" t="s">
        <v>303</v>
      </c>
    </row>
    <row r="171" spans="2:51" s="13" customFormat="1" ht="13.5">
      <c r="B171" s="190"/>
      <c r="D171" s="165" t="s">
        <v>136</v>
      </c>
      <c r="E171" s="191" t="s">
        <v>21</v>
      </c>
      <c r="F171" s="192" t="s">
        <v>304</v>
      </c>
      <c r="H171" s="191" t="s">
        <v>21</v>
      </c>
      <c r="I171" s="193"/>
      <c r="L171" s="190"/>
      <c r="M171" s="194"/>
      <c r="T171" s="195"/>
      <c r="AT171" s="191" t="s">
        <v>136</v>
      </c>
      <c r="AU171" s="191" t="s">
        <v>81</v>
      </c>
      <c r="AV171" s="13" t="s">
        <v>79</v>
      </c>
      <c r="AW171" s="13" t="s">
        <v>34</v>
      </c>
      <c r="AX171" s="13" t="s">
        <v>71</v>
      </c>
      <c r="AY171" s="191" t="s">
        <v>126</v>
      </c>
    </row>
    <row r="172" spans="2:51" s="11" customFormat="1" ht="13.5">
      <c r="B172" s="164"/>
      <c r="D172" s="165" t="s">
        <v>136</v>
      </c>
      <c r="E172" s="166" t="s">
        <v>21</v>
      </c>
      <c r="F172" s="167" t="s">
        <v>305</v>
      </c>
      <c r="H172" s="168">
        <v>235.127</v>
      </c>
      <c r="I172" s="169"/>
      <c r="L172" s="164"/>
      <c r="M172" s="170"/>
      <c r="T172" s="171"/>
      <c r="AT172" s="166" t="s">
        <v>136</v>
      </c>
      <c r="AU172" s="166" t="s">
        <v>81</v>
      </c>
      <c r="AV172" s="11" t="s">
        <v>81</v>
      </c>
      <c r="AW172" s="11" t="s">
        <v>34</v>
      </c>
      <c r="AX172" s="11" t="s">
        <v>71</v>
      </c>
      <c r="AY172" s="166" t="s">
        <v>126</v>
      </c>
    </row>
    <row r="173" spans="2:51" s="11" customFormat="1" ht="13.5">
      <c r="B173" s="164"/>
      <c r="D173" s="165" t="s">
        <v>136</v>
      </c>
      <c r="E173" s="166" t="s">
        <v>21</v>
      </c>
      <c r="F173" s="167" t="s">
        <v>306</v>
      </c>
      <c r="H173" s="168">
        <v>298.401</v>
      </c>
      <c r="I173" s="169"/>
      <c r="L173" s="164"/>
      <c r="M173" s="170"/>
      <c r="T173" s="171"/>
      <c r="AT173" s="166" t="s">
        <v>136</v>
      </c>
      <c r="AU173" s="166" t="s">
        <v>81</v>
      </c>
      <c r="AV173" s="11" t="s">
        <v>81</v>
      </c>
      <c r="AW173" s="11" t="s">
        <v>34</v>
      </c>
      <c r="AX173" s="11" t="s">
        <v>71</v>
      </c>
      <c r="AY173" s="166" t="s">
        <v>126</v>
      </c>
    </row>
    <row r="174" spans="2:51" s="11" customFormat="1" ht="13.5">
      <c r="B174" s="164"/>
      <c r="D174" s="165" t="s">
        <v>136</v>
      </c>
      <c r="E174" s="166" t="s">
        <v>21</v>
      </c>
      <c r="F174" s="167" t="s">
        <v>307</v>
      </c>
      <c r="H174" s="168">
        <v>130.2</v>
      </c>
      <c r="I174" s="169"/>
      <c r="L174" s="164"/>
      <c r="M174" s="170"/>
      <c r="T174" s="171"/>
      <c r="AT174" s="166" t="s">
        <v>136</v>
      </c>
      <c r="AU174" s="166" t="s">
        <v>81</v>
      </c>
      <c r="AV174" s="11" t="s">
        <v>81</v>
      </c>
      <c r="AW174" s="11" t="s">
        <v>34</v>
      </c>
      <c r="AX174" s="11" t="s">
        <v>71</v>
      </c>
      <c r="AY174" s="166" t="s">
        <v>126</v>
      </c>
    </row>
    <row r="175" spans="2:51" s="12" customFormat="1" ht="13.5">
      <c r="B175" s="172"/>
      <c r="D175" s="165" t="s">
        <v>136</v>
      </c>
      <c r="E175" s="173" t="s">
        <v>21</v>
      </c>
      <c r="F175" s="174" t="s">
        <v>150</v>
      </c>
      <c r="H175" s="175">
        <v>663.728</v>
      </c>
      <c r="I175" s="176"/>
      <c r="L175" s="172"/>
      <c r="M175" s="177"/>
      <c r="T175" s="178"/>
      <c r="AT175" s="173" t="s">
        <v>136</v>
      </c>
      <c r="AU175" s="173" t="s">
        <v>81</v>
      </c>
      <c r="AV175" s="12" t="s">
        <v>134</v>
      </c>
      <c r="AW175" s="12" t="s">
        <v>34</v>
      </c>
      <c r="AX175" s="12" t="s">
        <v>79</v>
      </c>
      <c r="AY175" s="173" t="s">
        <v>126</v>
      </c>
    </row>
    <row r="176" spans="2:65" s="1" customFormat="1" ht="25.5" customHeight="1">
      <c r="B176" s="38"/>
      <c r="C176" s="152" t="s">
        <v>251</v>
      </c>
      <c r="D176" s="152" t="s">
        <v>129</v>
      </c>
      <c r="E176" s="153" t="s">
        <v>308</v>
      </c>
      <c r="F176" s="154" t="s">
        <v>309</v>
      </c>
      <c r="G176" s="155" t="s">
        <v>132</v>
      </c>
      <c r="H176" s="156">
        <v>199.5</v>
      </c>
      <c r="I176" s="157"/>
      <c r="J176" s="158">
        <f>ROUND(I176*H176,2)</f>
        <v>0</v>
      </c>
      <c r="K176" s="154" t="s">
        <v>133</v>
      </c>
      <c r="L176" s="38"/>
      <c r="M176" s="159" t="s">
        <v>21</v>
      </c>
      <c r="N176" s="160" t="s">
        <v>42</v>
      </c>
      <c r="P176" s="161">
        <f>O176*H176</f>
        <v>0</v>
      </c>
      <c r="Q176" s="161">
        <v>0.0003</v>
      </c>
      <c r="R176" s="161">
        <f>Q176*H176</f>
        <v>0.059849999999999993</v>
      </c>
      <c r="S176" s="161">
        <v>0</v>
      </c>
      <c r="T176" s="162">
        <f>S176*H176</f>
        <v>0</v>
      </c>
      <c r="AR176" s="22" t="s">
        <v>208</v>
      </c>
      <c r="AT176" s="22" t="s">
        <v>129</v>
      </c>
      <c r="AU176" s="22" t="s">
        <v>81</v>
      </c>
      <c r="AY176" s="22" t="s">
        <v>126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22" t="s">
        <v>79</v>
      </c>
      <c r="BK176" s="163">
        <f>ROUND(I176*H176,2)</f>
        <v>0</v>
      </c>
      <c r="BL176" s="22" t="s">
        <v>208</v>
      </c>
      <c r="BM176" s="22" t="s">
        <v>310</v>
      </c>
    </row>
    <row r="177" spans="2:51" s="11" customFormat="1" ht="13.5">
      <c r="B177" s="164"/>
      <c r="D177" s="165" t="s">
        <v>136</v>
      </c>
      <c r="E177" s="166" t="s">
        <v>21</v>
      </c>
      <c r="F177" s="167" t="s">
        <v>311</v>
      </c>
      <c r="H177" s="168">
        <v>199.5</v>
      </c>
      <c r="I177" s="169"/>
      <c r="L177" s="164"/>
      <c r="M177" s="170"/>
      <c r="T177" s="171"/>
      <c r="AT177" s="166" t="s">
        <v>136</v>
      </c>
      <c r="AU177" s="166" t="s">
        <v>81</v>
      </c>
      <c r="AV177" s="11" t="s">
        <v>81</v>
      </c>
      <c r="AW177" s="11" t="s">
        <v>34</v>
      </c>
      <c r="AX177" s="11" t="s">
        <v>79</v>
      </c>
      <c r="AY177" s="166" t="s">
        <v>126</v>
      </c>
    </row>
    <row r="178" spans="2:65" s="1" customFormat="1" ht="38.25" customHeight="1">
      <c r="B178" s="38"/>
      <c r="C178" s="152" t="s">
        <v>312</v>
      </c>
      <c r="D178" s="152" t="s">
        <v>129</v>
      </c>
      <c r="E178" s="153" t="s">
        <v>313</v>
      </c>
      <c r="F178" s="154" t="s">
        <v>314</v>
      </c>
      <c r="G178" s="155" t="s">
        <v>216</v>
      </c>
      <c r="H178" s="179"/>
      <c r="I178" s="157"/>
      <c r="J178" s="158">
        <f>ROUND(I178*H178,2)</f>
        <v>0</v>
      </c>
      <c r="K178" s="154" t="s">
        <v>133</v>
      </c>
      <c r="L178" s="38"/>
      <c r="M178" s="159" t="s">
        <v>21</v>
      </c>
      <c r="N178" s="160" t="s">
        <v>42</v>
      </c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22" t="s">
        <v>208</v>
      </c>
      <c r="AT178" s="22" t="s">
        <v>129</v>
      </c>
      <c r="AU178" s="22" t="s">
        <v>81</v>
      </c>
      <c r="AY178" s="22" t="s">
        <v>126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22" t="s">
        <v>79</v>
      </c>
      <c r="BK178" s="163">
        <f>ROUND(I178*H178,2)</f>
        <v>0</v>
      </c>
      <c r="BL178" s="22" t="s">
        <v>208</v>
      </c>
      <c r="BM178" s="22" t="s">
        <v>315</v>
      </c>
    </row>
    <row r="179" spans="2:63" s="10" customFormat="1" ht="29.85" customHeight="1">
      <c r="B179" s="140"/>
      <c r="D179" s="141" t="s">
        <v>70</v>
      </c>
      <c r="E179" s="150" t="s">
        <v>316</v>
      </c>
      <c r="F179" s="150" t="s">
        <v>317</v>
      </c>
      <c r="I179" s="143"/>
      <c r="J179" s="151">
        <f>BK179</f>
        <v>0</v>
      </c>
      <c r="L179" s="140"/>
      <c r="M179" s="145"/>
      <c r="P179" s="146">
        <f>SUM(P180:P220)</f>
        <v>0</v>
      </c>
      <c r="R179" s="146">
        <f>SUM(R180:R220)</f>
        <v>1.99193354</v>
      </c>
      <c r="T179" s="147">
        <f>SUM(T180:T220)</f>
        <v>0.39981971</v>
      </c>
      <c r="AR179" s="141" t="s">
        <v>81</v>
      </c>
      <c r="AT179" s="148" t="s">
        <v>70</v>
      </c>
      <c r="AU179" s="148" t="s">
        <v>79</v>
      </c>
      <c r="AY179" s="141" t="s">
        <v>126</v>
      </c>
      <c r="BK179" s="149">
        <f>SUM(BK180:BK220)</f>
        <v>0</v>
      </c>
    </row>
    <row r="180" spans="2:65" s="1" customFormat="1" ht="16.5" customHeight="1">
      <c r="B180" s="38"/>
      <c r="C180" s="152" t="s">
        <v>318</v>
      </c>
      <c r="D180" s="152" t="s">
        <v>129</v>
      </c>
      <c r="E180" s="153" t="s">
        <v>319</v>
      </c>
      <c r="F180" s="154" t="s">
        <v>320</v>
      </c>
      <c r="G180" s="155" t="s">
        <v>132</v>
      </c>
      <c r="H180" s="156">
        <v>214.959</v>
      </c>
      <c r="I180" s="157"/>
      <c r="J180" s="158">
        <f>ROUND(I180*H180,2)</f>
        <v>0</v>
      </c>
      <c r="K180" s="154" t="s">
        <v>21</v>
      </c>
      <c r="L180" s="38"/>
      <c r="M180" s="159" t="s">
        <v>21</v>
      </c>
      <c r="N180" s="160" t="s">
        <v>42</v>
      </c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AR180" s="22" t="s">
        <v>208</v>
      </c>
      <c r="AT180" s="22" t="s">
        <v>129</v>
      </c>
      <c r="AU180" s="22" t="s">
        <v>81</v>
      </c>
      <c r="AY180" s="22" t="s">
        <v>126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22" t="s">
        <v>79</v>
      </c>
      <c r="BK180" s="163">
        <f>ROUND(I180*H180,2)</f>
        <v>0</v>
      </c>
      <c r="BL180" s="22" t="s">
        <v>208</v>
      </c>
      <c r="BM180" s="22" t="s">
        <v>321</v>
      </c>
    </row>
    <row r="181" spans="2:51" s="11" customFormat="1" ht="13.5">
      <c r="B181" s="164"/>
      <c r="D181" s="165" t="s">
        <v>136</v>
      </c>
      <c r="E181" s="166" t="s">
        <v>21</v>
      </c>
      <c r="F181" s="167" t="s">
        <v>322</v>
      </c>
      <c r="H181" s="168">
        <v>214.959</v>
      </c>
      <c r="I181" s="169"/>
      <c r="L181" s="164"/>
      <c r="M181" s="170"/>
      <c r="T181" s="171"/>
      <c r="AT181" s="166" t="s">
        <v>136</v>
      </c>
      <c r="AU181" s="166" t="s">
        <v>81</v>
      </c>
      <c r="AV181" s="11" t="s">
        <v>81</v>
      </c>
      <c r="AW181" s="11" t="s">
        <v>34</v>
      </c>
      <c r="AX181" s="11" t="s">
        <v>79</v>
      </c>
      <c r="AY181" s="166" t="s">
        <v>126</v>
      </c>
    </row>
    <row r="182" spans="2:65" s="1" customFormat="1" ht="16.5" customHeight="1">
      <c r="B182" s="38"/>
      <c r="C182" s="152" t="s">
        <v>323</v>
      </c>
      <c r="D182" s="152" t="s">
        <v>129</v>
      </c>
      <c r="E182" s="153" t="s">
        <v>324</v>
      </c>
      <c r="F182" s="154" t="s">
        <v>325</v>
      </c>
      <c r="G182" s="155" t="s">
        <v>132</v>
      </c>
      <c r="H182" s="156">
        <v>1289.741</v>
      </c>
      <c r="I182" s="157"/>
      <c r="J182" s="158">
        <f>ROUND(I182*H182,2)</f>
        <v>0</v>
      </c>
      <c r="K182" s="154" t="s">
        <v>133</v>
      </c>
      <c r="L182" s="38"/>
      <c r="M182" s="159" t="s">
        <v>21</v>
      </c>
      <c r="N182" s="160" t="s">
        <v>42</v>
      </c>
      <c r="P182" s="161">
        <f>O182*H182</f>
        <v>0</v>
      </c>
      <c r="Q182" s="161">
        <v>0.001</v>
      </c>
      <c r="R182" s="161">
        <f>Q182*H182</f>
        <v>1.289741</v>
      </c>
      <c r="S182" s="161">
        <v>0.00031</v>
      </c>
      <c r="T182" s="162">
        <f>S182*H182</f>
        <v>0.39981971</v>
      </c>
      <c r="AR182" s="22" t="s">
        <v>208</v>
      </c>
      <c r="AT182" s="22" t="s">
        <v>129</v>
      </c>
      <c r="AU182" s="22" t="s">
        <v>81</v>
      </c>
      <c r="AY182" s="22" t="s">
        <v>126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22" t="s">
        <v>79</v>
      </c>
      <c r="BK182" s="163">
        <f>ROUND(I182*H182,2)</f>
        <v>0</v>
      </c>
      <c r="BL182" s="22" t="s">
        <v>208</v>
      </c>
      <c r="BM182" s="22" t="s">
        <v>326</v>
      </c>
    </row>
    <row r="183" spans="2:51" s="11" customFormat="1" ht="13.5">
      <c r="B183" s="164"/>
      <c r="D183" s="165" t="s">
        <v>136</v>
      </c>
      <c r="E183" s="166" t="s">
        <v>21</v>
      </c>
      <c r="F183" s="167" t="s">
        <v>327</v>
      </c>
      <c r="H183" s="168">
        <v>56.1</v>
      </c>
      <c r="I183" s="169"/>
      <c r="L183" s="164"/>
      <c r="M183" s="170"/>
      <c r="T183" s="171"/>
      <c r="AT183" s="166" t="s">
        <v>136</v>
      </c>
      <c r="AU183" s="166" t="s">
        <v>81</v>
      </c>
      <c r="AV183" s="11" t="s">
        <v>81</v>
      </c>
      <c r="AW183" s="11" t="s">
        <v>34</v>
      </c>
      <c r="AX183" s="11" t="s">
        <v>71</v>
      </c>
      <c r="AY183" s="166" t="s">
        <v>126</v>
      </c>
    </row>
    <row r="184" spans="2:51" s="11" customFormat="1" ht="13.5">
      <c r="B184" s="164"/>
      <c r="D184" s="165" t="s">
        <v>136</v>
      </c>
      <c r="E184" s="166" t="s">
        <v>21</v>
      </c>
      <c r="F184" s="167" t="s">
        <v>328</v>
      </c>
      <c r="H184" s="168">
        <v>42.297</v>
      </c>
      <c r="I184" s="169"/>
      <c r="L184" s="164"/>
      <c r="M184" s="170"/>
      <c r="T184" s="171"/>
      <c r="AT184" s="166" t="s">
        <v>136</v>
      </c>
      <c r="AU184" s="166" t="s">
        <v>81</v>
      </c>
      <c r="AV184" s="11" t="s">
        <v>81</v>
      </c>
      <c r="AW184" s="11" t="s">
        <v>34</v>
      </c>
      <c r="AX184" s="11" t="s">
        <v>71</v>
      </c>
      <c r="AY184" s="166" t="s">
        <v>126</v>
      </c>
    </row>
    <row r="185" spans="2:51" s="11" customFormat="1" ht="13.5">
      <c r="B185" s="164"/>
      <c r="D185" s="165" t="s">
        <v>136</v>
      </c>
      <c r="E185" s="166" t="s">
        <v>21</v>
      </c>
      <c r="F185" s="167" t="s">
        <v>329</v>
      </c>
      <c r="H185" s="168">
        <v>54.73</v>
      </c>
      <c r="I185" s="169"/>
      <c r="L185" s="164"/>
      <c r="M185" s="170"/>
      <c r="T185" s="171"/>
      <c r="AT185" s="166" t="s">
        <v>136</v>
      </c>
      <c r="AU185" s="166" t="s">
        <v>81</v>
      </c>
      <c r="AV185" s="11" t="s">
        <v>81</v>
      </c>
      <c r="AW185" s="11" t="s">
        <v>34</v>
      </c>
      <c r="AX185" s="11" t="s">
        <v>71</v>
      </c>
      <c r="AY185" s="166" t="s">
        <v>126</v>
      </c>
    </row>
    <row r="186" spans="2:51" s="11" customFormat="1" ht="13.5">
      <c r="B186" s="164"/>
      <c r="D186" s="165" t="s">
        <v>136</v>
      </c>
      <c r="E186" s="166" t="s">
        <v>21</v>
      </c>
      <c r="F186" s="167" t="s">
        <v>330</v>
      </c>
      <c r="H186" s="168">
        <v>18.12</v>
      </c>
      <c r="I186" s="169"/>
      <c r="L186" s="164"/>
      <c r="M186" s="170"/>
      <c r="T186" s="171"/>
      <c r="AT186" s="166" t="s">
        <v>136</v>
      </c>
      <c r="AU186" s="166" t="s">
        <v>81</v>
      </c>
      <c r="AV186" s="11" t="s">
        <v>81</v>
      </c>
      <c r="AW186" s="11" t="s">
        <v>34</v>
      </c>
      <c r="AX186" s="11" t="s">
        <v>71</v>
      </c>
      <c r="AY186" s="166" t="s">
        <v>126</v>
      </c>
    </row>
    <row r="187" spans="2:51" s="11" customFormat="1" ht="13.5">
      <c r="B187" s="164"/>
      <c r="D187" s="165" t="s">
        <v>136</v>
      </c>
      <c r="E187" s="166" t="s">
        <v>21</v>
      </c>
      <c r="F187" s="167" t="s">
        <v>331</v>
      </c>
      <c r="H187" s="168">
        <v>64.025</v>
      </c>
      <c r="I187" s="169"/>
      <c r="L187" s="164"/>
      <c r="M187" s="170"/>
      <c r="T187" s="171"/>
      <c r="AT187" s="166" t="s">
        <v>136</v>
      </c>
      <c r="AU187" s="166" t="s">
        <v>81</v>
      </c>
      <c r="AV187" s="11" t="s">
        <v>81</v>
      </c>
      <c r="AW187" s="11" t="s">
        <v>34</v>
      </c>
      <c r="AX187" s="11" t="s">
        <v>71</v>
      </c>
      <c r="AY187" s="166" t="s">
        <v>126</v>
      </c>
    </row>
    <row r="188" spans="2:51" s="11" customFormat="1" ht="13.5">
      <c r="B188" s="164"/>
      <c r="D188" s="165" t="s">
        <v>136</v>
      </c>
      <c r="E188" s="166" t="s">
        <v>21</v>
      </c>
      <c r="F188" s="167" t="s">
        <v>332</v>
      </c>
      <c r="H188" s="168">
        <v>17.4</v>
      </c>
      <c r="I188" s="169"/>
      <c r="L188" s="164"/>
      <c r="M188" s="170"/>
      <c r="T188" s="171"/>
      <c r="AT188" s="166" t="s">
        <v>136</v>
      </c>
      <c r="AU188" s="166" t="s">
        <v>81</v>
      </c>
      <c r="AV188" s="11" t="s">
        <v>81</v>
      </c>
      <c r="AW188" s="11" t="s">
        <v>34</v>
      </c>
      <c r="AX188" s="11" t="s">
        <v>71</v>
      </c>
      <c r="AY188" s="166" t="s">
        <v>126</v>
      </c>
    </row>
    <row r="189" spans="2:51" s="11" customFormat="1" ht="13.5">
      <c r="B189" s="164"/>
      <c r="D189" s="165" t="s">
        <v>136</v>
      </c>
      <c r="E189" s="166" t="s">
        <v>21</v>
      </c>
      <c r="F189" s="167" t="s">
        <v>333</v>
      </c>
      <c r="H189" s="168">
        <v>45.066</v>
      </c>
      <c r="I189" s="169"/>
      <c r="L189" s="164"/>
      <c r="M189" s="170"/>
      <c r="T189" s="171"/>
      <c r="AT189" s="166" t="s">
        <v>136</v>
      </c>
      <c r="AU189" s="166" t="s">
        <v>81</v>
      </c>
      <c r="AV189" s="11" t="s">
        <v>81</v>
      </c>
      <c r="AW189" s="11" t="s">
        <v>34</v>
      </c>
      <c r="AX189" s="11" t="s">
        <v>71</v>
      </c>
      <c r="AY189" s="166" t="s">
        <v>126</v>
      </c>
    </row>
    <row r="190" spans="2:51" s="11" customFormat="1" ht="13.5">
      <c r="B190" s="164"/>
      <c r="D190" s="165" t="s">
        <v>136</v>
      </c>
      <c r="E190" s="166" t="s">
        <v>21</v>
      </c>
      <c r="F190" s="167" t="s">
        <v>334</v>
      </c>
      <c r="H190" s="168">
        <v>76.56</v>
      </c>
      <c r="I190" s="169"/>
      <c r="L190" s="164"/>
      <c r="M190" s="170"/>
      <c r="T190" s="171"/>
      <c r="AT190" s="166" t="s">
        <v>136</v>
      </c>
      <c r="AU190" s="166" t="s">
        <v>81</v>
      </c>
      <c r="AV190" s="11" t="s">
        <v>81</v>
      </c>
      <c r="AW190" s="11" t="s">
        <v>34</v>
      </c>
      <c r="AX190" s="11" t="s">
        <v>71</v>
      </c>
      <c r="AY190" s="166" t="s">
        <v>126</v>
      </c>
    </row>
    <row r="191" spans="2:51" s="11" customFormat="1" ht="13.5">
      <c r="B191" s="164"/>
      <c r="D191" s="165" t="s">
        <v>136</v>
      </c>
      <c r="E191" s="166" t="s">
        <v>21</v>
      </c>
      <c r="F191" s="167" t="s">
        <v>335</v>
      </c>
      <c r="H191" s="168">
        <v>60.749</v>
      </c>
      <c r="I191" s="169"/>
      <c r="L191" s="164"/>
      <c r="M191" s="170"/>
      <c r="T191" s="171"/>
      <c r="AT191" s="166" t="s">
        <v>136</v>
      </c>
      <c r="AU191" s="166" t="s">
        <v>81</v>
      </c>
      <c r="AV191" s="11" t="s">
        <v>81</v>
      </c>
      <c r="AW191" s="11" t="s">
        <v>34</v>
      </c>
      <c r="AX191" s="11" t="s">
        <v>71</v>
      </c>
      <c r="AY191" s="166" t="s">
        <v>126</v>
      </c>
    </row>
    <row r="192" spans="2:51" s="11" customFormat="1" ht="13.5">
      <c r="B192" s="164"/>
      <c r="D192" s="165" t="s">
        <v>136</v>
      </c>
      <c r="E192" s="166" t="s">
        <v>21</v>
      </c>
      <c r="F192" s="167" t="s">
        <v>336</v>
      </c>
      <c r="H192" s="168">
        <v>45.066</v>
      </c>
      <c r="I192" s="169"/>
      <c r="L192" s="164"/>
      <c r="M192" s="170"/>
      <c r="T192" s="171"/>
      <c r="AT192" s="166" t="s">
        <v>136</v>
      </c>
      <c r="AU192" s="166" t="s">
        <v>81</v>
      </c>
      <c r="AV192" s="11" t="s">
        <v>81</v>
      </c>
      <c r="AW192" s="11" t="s">
        <v>34</v>
      </c>
      <c r="AX192" s="11" t="s">
        <v>71</v>
      </c>
      <c r="AY192" s="166" t="s">
        <v>126</v>
      </c>
    </row>
    <row r="193" spans="2:51" s="11" customFormat="1" ht="13.5">
      <c r="B193" s="164"/>
      <c r="D193" s="165" t="s">
        <v>136</v>
      </c>
      <c r="E193" s="166" t="s">
        <v>21</v>
      </c>
      <c r="F193" s="167" t="s">
        <v>337</v>
      </c>
      <c r="H193" s="168">
        <v>46.54</v>
      </c>
      <c r="I193" s="169"/>
      <c r="L193" s="164"/>
      <c r="M193" s="170"/>
      <c r="T193" s="171"/>
      <c r="AT193" s="166" t="s">
        <v>136</v>
      </c>
      <c r="AU193" s="166" t="s">
        <v>81</v>
      </c>
      <c r="AV193" s="11" t="s">
        <v>81</v>
      </c>
      <c r="AW193" s="11" t="s">
        <v>34</v>
      </c>
      <c r="AX193" s="11" t="s">
        <v>71</v>
      </c>
      <c r="AY193" s="166" t="s">
        <v>126</v>
      </c>
    </row>
    <row r="194" spans="2:51" s="11" customFormat="1" ht="13.5">
      <c r="B194" s="164"/>
      <c r="D194" s="165" t="s">
        <v>136</v>
      </c>
      <c r="E194" s="166" t="s">
        <v>21</v>
      </c>
      <c r="F194" s="167" t="s">
        <v>338</v>
      </c>
      <c r="H194" s="168">
        <v>18</v>
      </c>
      <c r="I194" s="169"/>
      <c r="L194" s="164"/>
      <c r="M194" s="170"/>
      <c r="T194" s="171"/>
      <c r="AT194" s="166" t="s">
        <v>136</v>
      </c>
      <c r="AU194" s="166" t="s">
        <v>81</v>
      </c>
      <c r="AV194" s="11" t="s">
        <v>81</v>
      </c>
      <c r="AW194" s="11" t="s">
        <v>34</v>
      </c>
      <c r="AX194" s="11" t="s">
        <v>71</v>
      </c>
      <c r="AY194" s="166" t="s">
        <v>126</v>
      </c>
    </row>
    <row r="195" spans="2:51" s="11" customFormat="1" ht="13.5">
      <c r="B195" s="164"/>
      <c r="D195" s="165" t="s">
        <v>136</v>
      </c>
      <c r="E195" s="166" t="s">
        <v>21</v>
      </c>
      <c r="F195" s="167" t="s">
        <v>339</v>
      </c>
      <c r="H195" s="168">
        <v>65.211</v>
      </c>
      <c r="I195" s="169"/>
      <c r="L195" s="164"/>
      <c r="M195" s="170"/>
      <c r="T195" s="171"/>
      <c r="AT195" s="166" t="s">
        <v>136</v>
      </c>
      <c r="AU195" s="166" t="s">
        <v>81</v>
      </c>
      <c r="AV195" s="11" t="s">
        <v>81</v>
      </c>
      <c r="AW195" s="11" t="s">
        <v>34</v>
      </c>
      <c r="AX195" s="11" t="s">
        <v>71</v>
      </c>
      <c r="AY195" s="166" t="s">
        <v>126</v>
      </c>
    </row>
    <row r="196" spans="2:51" s="11" customFormat="1" ht="13.5">
      <c r="B196" s="164"/>
      <c r="D196" s="165" t="s">
        <v>136</v>
      </c>
      <c r="E196" s="166" t="s">
        <v>21</v>
      </c>
      <c r="F196" s="167" t="s">
        <v>340</v>
      </c>
      <c r="H196" s="168">
        <v>42.239</v>
      </c>
      <c r="I196" s="169"/>
      <c r="L196" s="164"/>
      <c r="M196" s="170"/>
      <c r="T196" s="171"/>
      <c r="AT196" s="166" t="s">
        <v>136</v>
      </c>
      <c r="AU196" s="166" t="s">
        <v>81</v>
      </c>
      <c r="AV196" s="11" t="s">
        <v>81</v>
      </c>
      <c r="AW196" s="11" t="s">
        <v>34</v>
      </c>
      <c r="AX196" s="11" t="s">
        <v>71</v>
      </c>
      <c r="AY196" s="166" t="s">
        <v>126</v>
      </c>
    </row>
    <row r="197" spans="2:51" s="11" customFormat="1" ht="13.5">
      <c r="B197" s="164"/>
      <c r="D197" s="165" t="s">
        <v>136</v>
      </c>
      <c r="E197" s="166" t="s">
        <v>21</v>
      </c>
      <c r="F197" s="167" t="s">
        <v>341</v>
      </c>
      <c r="H197" s="168">
        <v>56.175</v>
      </c>
      <c r="I197" s="169"/>
      <c r="L197" s="164"/>
      <c r="M197" s="170"/>
      <c r="T197" s="171"/>
      <c r="AT197" s="166" t="s">
        <v>136</v>
      </c>
      <c r="AU197" s="166" t="s">
        <v>81</v>
      </c>
      <c r="AV197" s="11" t="s">
        <v>81</v>
      </c>
      <c r="AW197" s="11" t="s">
        <v>34</v>
      </c>
      <c r="AX197" s="11" t="s">
        <v>71</v>
      </c>
      <c r="AY197" s="166" t="s">
        <v>126</v>
      </c>
    </row>
    <row r="198" spans="2:51" s="11" customFormat="1" ht="13.5">
      <c r="B198" s="164"/>
      <c r="D198" s="165" t="s">
        <v>136</v>
      </c>
      <c r="E198" s="166" t="s">
        <v>21</v>
      </c>
      <c r="F198" s="167" t="s">
        <v>342</v>
      </c>
      <c r="H198" s="168">
        <v>32.175</v>
      </c>
      <c r="I198" s="169"/>
      <c r="L198" s="164"/>
      <c r="M198" s="170"/>
      <c r="T198" s="171"/>
      <c r="AT198" s="166" t="s">
        <v>136</v>
      </c>
      <c r="AU198" s="166" t="s">
        <v>81</v>
      </c>
      <c r="AV198" s="11" t="s">
        <v>81</v>
      </c>
      <c r="AW198" s="11" t="s">
        <v>34</v>
      </c>
      <c r="AX198" s="11" t="s">
        <v>71</v>
      </c>
      <c r="AY198" s="166" t="s">
        <v>126</v>
      </c>
    </row>
    <row r="199" spans="2:51" s="11" customFormat="1" ht="13.5">
      <c r="B199" s="164"/>
      <c r="D199" s="165" t="s">
        <v>136</v>
      </c>
      <c r="E199" s="166" t="s">
        <v>21</v>
      </c>
      <c r="F199" s="167" t="s">
        <v>343</v>
      </c>
      <c r="H199" s="168">
        <v>8.7</v>
      </c>
      <c r="I199" s="169"/>
      <c r="L199" s="164"/>
      <c r="M199" s="170"/>
      <c r="T199" s="171"/>
      <c r="AT199" s="166" t="s">
        <v>136</v>
      </c>
      <c r="AU199" s="166" t="s">
        <v>81</v>
      </c>
      <c r="AV199" s="11" t="s">
        <v>81</v>
      </c>
      <c r="AW199" s="11" t="s">
        <v>34</v>
      </c>
      <c r="AX199" s="11" t="s">
        <v>71</v>
      </c>
      <c r="AY199" s="166" t="s">
        <v>126</v>
      </c>
    </row>
    <row r="200" spans="2:51" s="11" customFormat="1" ht="13.5">
      <c r="B200" s="164"/>
      <c r="D200" s="165" t="s">
        <v>136</v>
      </c>
      <c r="E200" s="166" t="s">
        <v>21</v>
      </c>
      <c r="F200" s="167" t="s">
        <v>344</v>
      </c>
      <c r="H200" s="168">
        <v>27.852</v>
      </c>
      <c r="I200" s="169"/>
      <c r="L200" s="164"/>
      <c r="M200" s="170"/>
      <c r="T200" s="171"/>
      <c r="AT200" s="166" t="s">
        <v>136</v>
      </c>
      <c r="AU200" s="166" t="s">
        <v>81</v>
      </c>
      <c r="AV200" s="11" t="s">
        <v>81</v>
      </c>
      <c r="AW200" s="11" t="s">
        <v>34</v>
      </c>
      <c r="AX200" s="11" t="s">
        <v>71</v>
      </c>
      <c r="AY200" s="166" t="s">
        <v>126</v>
      </c>
    </row>
    <row r="201" spans="2:51" s="11" customFormat="1" ht="13.5">
      <c r="B201" s="164"/>
      <c r="D201" s="165" t="s">
        <v>136</v>
      </c>
      <c r="E201" s="166" t="s">
        <v>21</v>
      </c>
      <c r="F201" s="167" t="s">
        <v>345</v>
      </c>
      <c r="H201" s="168">
        <v>44.689</v>
      </c>
      <c r="I201" s="169"/>
      <c r="L201" s="164"/>
      <c r="M201" s="170"/>
      <c r="T201" s="171"/>
      <c r="AT201" s="166" t="s">
        <v>136</v>
      </c>
      <c r="AU201" s="166" t="s">
        <v>81</v>
      </c>
      <c r="AV201" s="11" t="s">
        <v>81</v>
      </c>
      <c r="AW201" s="11" t="s">
        <v>34</v>
      </c>
      <c r="AX201" s="11" t="s">
        <v>71</v>
      </c>
      <c r="AY201" s="166" t="s">
        <v>126</v>
      </c>
    </row>
    <row r="202" spans="2:51" s="11" customFormat="1" ht="13.5">
      <c r="B202" s="164"/>
      <c r="D202" s="165" t="s">
        <v>136</v>
      </c>
      <c r="E202" s="166" t="s">
        <v>21</v>
      </c>
      <c r="F202" s="167" t="s">
        <v>346</v>
      </c>
      <c r="H202" s="168">
        <v>67.034</v>
      </c>
      <c r="I202" s="169"/>
      <c r="L202" s="164"/>
      <c r="M202" s="170"/>
      <c r="T202" s="171"/>
      <c r="AT202" s="166" t="s">
        <v>136</v>
      </c>
      <c r="AU202" s="166" t="s">
        <v>81</v>
      </c>
      <c r="AV202" s="11" t="s">
        <v>81</v>
      </c>
      <c r="AW202" s="11" t="s">
        <v>34</v>
      </c>
      <c r="AX202" s="11" t="s">
        <v>71</v>
      </c>
      <c r="AY202" s="166" t="s">
        <v>126</v>
      </c>
    </row>
    <row r="203" spans="2:51" s="11" customFormat="1" ht="13.5">
      <c r="B203" s="164"/>
      <c r="D203" s="165" t="s">
        <v>136</v>
      </c>
      <c r="E203" s="166" t="s">
        <v>21</v>
      </c>
      <c r="F203" s="167" t="s">
        <v>347</v>
      </c>
      <c r="H203" s="168">
        <v>66.715</v>
      </c>
      <c r="I203" s="169"/>
      <c r="L203" s="164"/>
      <c r="M203" s="170"/>
      <c r="T203" s="171"/>
      <c r="AT203" s="166" t="s">
        <v>136</v>
      </c>
      <c r="AU203" s="166" t="s">
        <v>81</v>
      </c>
      <c r="AV203" s="11" t="s">
        <v>81</v>
      </c>
      <c r="AW203" s="11" t="s">
        <v>34</v>
      </c>
      <c r="AX203" s="11" t="s">
        <v>71</v>
      </c>
      <c r="AY203" s="166" t="s">
        <v>126</v>
      </c>
    </row>
    <row r="204" spans="2:51" s="11" customFormat="1" ht="13.5">
      <c r="B204" s="164"/>
      <c r="D204" s="165" t="s">
        <v>136</v>
      </c>
      <c r="E204" s="166" t="s">
        <v>21</v>
      </c>
      <c r="F204" s="167" t="s">
        <v>348</v>
      </c>
      <c r="H204" s="168">
        <v>67.454</v>
      </c>
      <c r="I204" s="169"/>
      <c r="L204" s="164"/>
      <c r="M204" s="170"/>
      <c r="T204" s="171"/>
      <c r="AT204" s="166" t="s">
        <v>136</v>
      </c>
      <c r="AU204" s="166" t="s">
        <v>81</v>
      </c>
      <c r="AV204" s="11" t="s">
        <v>81</v>
      </c>
      <c r="AW204" s="11" t="s">
        <v>34</v>
      </c>
      <c r="AX204" s="11" t="s">
        <v>71</v>
      </c>
      <c r="AY204" s="166" t="s">
        <v>126</v>
      </c>
    </row>
    <row r="205" spans="2:51" s="11" customFormat="1" ht="13.5">
      <c r="B205" s="164"/>
      <c r="D205" s="165" t="s">
        <v>136</v>
      </c>
      <c r="E205" s="166" t="s">
        <v>21</v>
      </c>
      <c r="F205" s="167" t="s">
        <v>349</v>
      </c>
      <c r="H205" s="168">
        <v>45.066</v>
      </c>
      <c r="I205" s="169"/>
      <c r="L205" s="164"/>
      <c r="M205" s="170"/>
      <c r="T205" s="171"/>
      <c r="AT205" s="166" t="s">
        <v>136</v>
      </c>
      <c r="AU205" s="166" t="s">
        <v>81</v>
      </c>
      <c r="AV205" s="11" t="s">
        <v>81</v>
      </c>
      <c r="AW205" s="11" t="s">
        <v>34</v>
      </c>
      <c r="AX205" s="11" t="s">
        <v>71</v>
      </c>
      <c r="AY205" s="166" t="s">
        <v>126</v>
      </c>
    </row>
    <row r="206" spans="2:51" s="11" customFormat="1" ht="13.5">
      <c r="B206" s="164"/>
      <c r="D206" s="165" t="s">
        <v>136</v>
      </c>
      <c r="E206" s="166" t="s">
        <v>21</v>
      </c>
      <c r="F206" s="167" t="s">
        <v>350</v>
      </c>
      <c r="H206" s="168">
        <v>37.352</v>
      </c>
      <c r="I206" s="169"/>
      <c r="L206" s="164"/>
      <c r="M206" s="170"/>
      <c r="T206" s="171"/>
      <c r="AT206" s="166" t="s">
        <v>136</v>
      </c>
      <c r="AU206" s="166" t="s">
        <v>81</v>
      </c>
      <c r="AV206" s="11" t="s">
        <v>81</v>
      </c>
      <c r="AW206" s="11" t="s">
        <v>34</v>
      </c>
      <c r="AX206" s="11" t="s">
        <v>71</v>
      </c>
      <c r="AY206" s="166" t="s">
        <v>126</v>
      </c>
    </row>
    <row r="207" spans="2:51" s="11" customFormat="1" ht="13.5">
      <c r="B207" s="164"/>
      <c r="D207" s="165" t="s">
        <v>136</v>
      </c>
      <c r="E207" s="166" t="s">
        <v>21</v>
      </c>
      <c r="F207" s="167" t="s">
        <v>351</v>
      </c>
      <c r="H207" s="168">
        <v>54.216</v>
      </c>
      <c r="I207" s="169"/>
      <c r="L207" s="164"/>
      <c r="M207" s="170"/>
      <c r="T207" s="171"/>
      <c r="AT207" s="166" t="s">
        <v>136</v>
      </c>
      <c r="AU207" s="166" t="s">
        <v>81</v>
      </c>
      <c r="AV207" s="11" t="s">
        <v>81</v>
      </c>
      <c r="AW207" s="11" t="s">
        <v>34</v>
      </c>
      <c r="AX207" s="11" t="s">
        <v>71</v>
      </c>
      <c r="AY207" s="166" t="s">
        <v>126</v>
      </c>
    </row>
    <row r="208" spans="2:51" s="11" customFormat="1" ht="13.5">
      <c r="B208" s="164"/>
      <c r="D208" s="165" t="s">
        <v>136</v>
      </c>
      <c r="E208" s="166" t="s">
        <v>21</v>
      </c>
      <c r="F208" s="167" t="s">
        <v>352</v>
      </c>
      <c r="H208" s="168">
        <v>16.646</v>
      </c>
      <c r="I208" s="169"/>
      <c r="L208" s="164"/>
      <c r="M208" s="170"/>
      <c r="T208" s="171"/>
      <c r="AT208" s="166" t="s">
        <v>136</v>
      </c>
      <c r="AU208" s="166" t="s">
        <v>81</v>
      </c>
      <c r="AV208" s="11" t="s">
        <v>81</v>
      </c>
      <c r="AW208" s="11" t="s">
        <v>34</v>
      </c>
      <c r="AX208" s="11" t="s">
        <v>71</v>
      </c>
      <c r="AY208" s="166" t="s">
        <v>126</v>
      </c>
    </row>
    <row r="209" spans="2:51" s="11" customFormat="1" ht="13.5">
      <c r="B209" s="164"/>
      <c r="D209" s="165" t="s">
        <v>136</v>
      </c>
      <c r="E209" s="166" t="s">
        <v>21</v>
      </c>
      <c r="F209" s="167" t="s">
        <v>353</v>
      </c>
      <c r="H209" s="168">
        <v>44.979</v>
      </c>
      <c r="I209" s="169"/>
      <c r="L209" s="164"/>
      <c r="M209" s="170"/>
      <c r="T209" s="171"/>
      <c r="AT209" s="166" t="s">
        <v>136</v>
      </c>
      <c r="AU209" s="166" t="s">
        <v>81</v>
      </c>
      <c r="AV209" s="11" t="s">
        <v>81</v>
      </c>
      <c r="AW209" s="11" t="s">
        <v>34</v>
      </c>
      <c r="AX209" s="11" t="s">
        <v>71</v>
      </c>
      <c r="AY209" s="166" t="s">
        <v>126</v>
      </c>
    </row>
    <row r="210" spans="2:51" s="11" customFormat="1" ht="13.5">
      <c r="B210" s="164"/>
      <c r="D210" s="165" t="s">
        <v>136</v>
      </c>
      <c r="E210" s="166" t="s">
        <v>21</v>
      </c>
      <c r="F210" s="167" t="s">
        <v>354</v>
      </c>
      <c r="H210" s="168">
        <v>45.066</v>
      </c>
      <c r="I210" s="169"/>
      <c r="L210" s="164"/>
      <c r="M210" s="170"/>
      <c r="T210" s="171"/>
      <c r="AT210" s="166" t="s">
        <v>136</v>
      </c>
      <c r="AU210" s="166" t="s">
        <v>81</v>
      </c>
      <c r="AV210" s="11" t="s">
        <v>81</v>
      </c>
      <c r="AW210" s="11" t="s">
        <v>34</v>
      </c>
      <c r="AX210" s="11" t="s">
        <v>71</v>
      </c>
      <c r="AY210" s="166" t="s">
        <v>126</v>
      </c>
    </row>
    <row r="211" spans="2:51" s="11" customFormat="1" ht="13.5">
      <c r="B211" s="164"/>
      <c r="D211" s="165" t="s">
        <v>136</v>
      </c>
      <c r="E211" s="166" t="s">
        <v>21</v>
      </c>
      <c r="F211" s="167" t="s">
        <v>355</v>
      </c>
      <c r="H211" s="168">
        <v>17.56</v>
      </c>
      <c r="I211" s="169"/>
      <c r="L211" s="164"/>
      <c r="M211" s="170"/>
      <c r="T211" s="171"/>
      <c r="AT211" s="166" t="s">
        <v>136</v>
      </c>
      <c r="AU211" s="166" t="s">
        <v>81</v>
      </c>
      <c r="AV211" s="11" t="s">
        <v>81</v>
      </c>
      <c r="AW211" s="11" t="s">
        <v>34</v>
      </c>
      <c r="AX211" s="11" t="s">
        <v>71</v>
      </c>
      <c r="AY211" s="166" t="s">
        <v>126</v>
      </c>
    </row>
    <row r="212" spans="2:51" s="11" customFormat="1" ht="13.5">
      <c r="B212" s="164"/>
      <c r="D212" s="165" t="s">
        <v>136</v>
      </c>
      <c r="E212" s="166" t="s">
        <v>21</v>
      </c>
      <c r="F212" s="167" t="s">
        <v>356</v>
      </c>
      <c r="H212" s="168">
        <v>8.758</v>
      </c>
      <c r="I212" s="169"/>
      <c r="L212" s="164"/>
      <c r="M212" s="170"/>
      <c r="T212" s="171"/>
      <c r="AT212" s="166" t="s">
        <v>136</v>
      </c>
      <c r="AU212" s="166" t="s">
        <v>81</v>
      </c>
      <c r="AV212" s="11" t="s">
        <v>81</v>
      </c>
      <c r="AW212" s="11" t="s">
        <v>34</v>
      </c>
      <c r="AX212" s="11" t="s">
        <v>71</v>
      </c>
      <c r="AY212" s="166" t="s">
        <v>126</v>
      </c>
    </row>
    <row r="213" spans="2:51" s="11" customFormat="1" ht="13.5">
      <c r="B213" s="164"/>
      <c r="D213" s="165" t="s">
        <v>136</v>
      </c>
      <c r="E213" s="166" t="s">
        <v>21</v>
      </c>
      <c r="F213" s="167" t="s">
        <v>357</v>
      </c>
      <c r="H213" s="168">
        <v>69.586</v>
      </c>
      <c r="I213" s="169"/>
      <c r="L213" s="164"/>
      <c r="M213" s="170"/>
      <c r="T213" s="171"/>
      <c r="AT213" s="166" t="s">
        <v>136</v>
      </c>
      <c r="AU213" s="166" t="s">
        <v>81</v>
      </c>
      <c r="AV213" s="11" t="s">
        <v>81</v>
      </c>
      <c r="AW213" s="11" t="s">
        <v>34</v>
      </c>
      <c r="AX213" s="11" t="s">
        <v>71</v>
      </c>
      <c r="AY213" s="166" t="s">
        <v>126</v>
      </c>
    </row>
    <row r="214" spans="2:51" s="11" customFormat="1" ht="13.5">
      <c r="B214" s="164"/>
      <c r="D214" s="165" t="s">
        <v>136</v>
      </c>
      <c r="E214" s="166" t="s">
        <v>21</v>
      </c>
      <c r="F214" s="167" t="s">
        <v>358</v>
      </c>
      <c r="H214" s="168">
        <v>37.802</v>
      </c>
      <c r="I214" s="169"/>
      <c r="L214" s="164"/>
      <c r="M214" s="170"/>
      <c r="T214" s="171"/>
      <c r="AT214" s="166" t="s">
        <v>136</v>
      </c>
      <c r="AU214" s="166" t="s">
        <v>81</v>
      </c>
      <c r="AV214" s="11" t="s">
        <v>81</v>
      </c>
      <c r="AW214" s="11" t="s">
        <v>34</v>
      </c>
      <c r="AX214" s="11" t="s">
        <v>71</v>
      </c>
      <c r="AY214" s="166" t="s">
        <v>126</v>
      </c>
    </row>
    <row r="215" spans="2:51" s="11" customFormat="1" ht="13.5">
      <c r="B215" s="164"/>
      <c r="D215" s="165" t="s">
        <v>136</v>
      </c>
      <c r="E215" s="166" t="s">
        <v>21</v>
      </c>
      <c r="F215" s="167" t="s">
        <v>359</v>
      </c>
      <c r="H215" s="168">
        <v>33.118</v>
      </c>
      <c r="I215" s="169"/>
      <c r="L215" s="164"/>
      <c r="M215" s="170"/>
      <c r="T215" s="171"/>
      <c r="AT215" s="166" t="s">
        <v>136</v>
      </c>
      <c r="AU215" s="166" t="s">
        <v>81</v>
      </c>
      <c r="AV215" s="11" t="s">
        <v>81</v>
      </c>
      <c r="AW215" s="11" t="s">
        <v>34</v>
      </c>
      <c r="AX215" s="11" t="s">
        <v>71</v>
      </c>
      <c r="AY215" s="166" t="s">
        <v>126</v>
      </c>
    </row>
    <row r="216" spans="2:51" s="12" customFormat="1" ht="13.5">
      <c r="B216" s="172"/>
      <c r="D216" s="165" t="s">
        <v>136</v>
      </c>
      <c r="E216" s="173" t="s">
        <v>21</v>
      </c>
      <c r="F216" s="174" t="s">
        <v>150</v>
      </c>
      <c r="H216" s="175">
        <v>1433.046</v>
      </c>
      <c r="I216" s="176"/>
      <c r="L216" s="172"/>
      <c r="M216" s="177"/>
      <c r="T216" s="178"/>
      <c r="AT216" s="173" t="s">
        <v>136</v>
      </c>
      <c r="AU216" s="173" t="s">
        <v>81</v>
      </c>
      <c r="AV216" s="12" t="s">
        <v>134</v>
      </c>
      <c r="AW216" s="12" t="s">
        <v>34</v>
      </c>
      <c r="AX216" s="12" t="s">
        <v>71</v>
      </c>
      <c r="AY216" s="173" t="s">
        <v>126</v>
      </c>
    </row>
    <row r="217" spans="2:51" s="11" customFormat="1" ht="13.5">
      <c r="B217" s="164"/>
      <c r="D217" s="165" t="s">
        <v>136</v>
      </c>
      <c r="E217" s="166" t="s">
        <v>21</v>
      </c>
      <c r="F217" s="167" t="s">
        <v>360</v>
      </c>
      <c r="H217" s="168">
        <v>1289.741</v>
      </c>
      <c r="I217" s="169"/>
      <c r="L217" s="164"/>
      <c r="M217" s="170"/>
      <c r="T217" s="171"/>
      <c r="AT217" s="166" t="s">
        <v>136</v>
      </c>
      <c r="AU217" s="166" t="s">
        <v>81</v>
      </c>
      <c r="AV217" s="11" t="s">
        <v>81</v>
      </c>
      <c r="AW217" s="11" t="s">
        <v>34</v>
      </c>
      <c r="AX217" s="11" t="s">
        <v>79</v>
      </c>
      <c r="AY217" s="166" t="s">
        <v>126</v>
      </c>
    </row>
    <row r="218" spans="2:65" s="1" customFormat="1" ht="16.5" customHeight="1">
      <c r="B218" s="38"/>
      <c r="C218" s="152" t="s">
        <v>361</v>
      </c>
      <c r="D218" s="152" t="s">
        <v>129</v>
      </c>
      <c r="E218" s="153" t="s">
        <v>362</v>
      </c>
      <c r="F218" s="154" t="s">
        <v>363</v>
      </c>
      <c r="G218" s="155" t="s">
        <v>132</v>
      </c>
      <c r="H218" s="156">
        <v>1289.741</v>
      </c>
      <c r="I218" s="157"/>
      <c r="J218" s="158">
        <f>ROUND(I218*H218,2)</f>
        <v>0</v>
      </c>
      <c r="K218" s="154" t="s">
        <v>133</v>
      </c>
      <c r="L218" s="38"/>
      <c r="M218" s="159" t="s">
        <v>21</v>
      </c>
      <c r="N218" s="160" t="s">
        <v>42</v>
      </c>
      <c r="P218" s="161">
        <f>O218*H218</f>
        <v>0</v>
      </c>
      <c r="Q218" s="161">
        <v>0</v>
      </c>
      <c r="R218" s="161">
        <f>Q218*H218</f>
        <v>0</v>
      </c>
      <c r="S218" s="161">
        <v>0</v>
      </c>
      <c r="T218" s="162">
        <f>S218*H218</f>
        <v>0</v>
      </c>
      <c r="AR218" s="22" t="s">
        <v>208</v>
      </c>
      <c r="AT218" s="22" t="s">
        <v>129</v>
      </c>
      <c r="AU218" s="22" t="s">
        <v>81</v>
      </c>
      <c r="AY218" s="22" t="s">
        <v>126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22" t="s">
        <v>79</v>
      </c>
      <c r="BK218" s="163">
        <f>ROUND(I218*H218,2)</f>
        <v>0</v>
      </c>
      <c r="BL218" s="22" t="s">
        <v>208</v>
      </c>
      <c r="BM218" s="22" t="s">
        <v>364</v>
      </c>
    </row>
    <row r="219" spans="2:65" s="1" customFormat="1" ht="25.5" customHeight="1">
      <c r="B219" s="38"/>
      <c r="C219" s="152" t="s">
        <v>365</v>
      </c>
      <c r="D219" s="152" t="s">
        <v>129</v>
      </c>
      <c r="E219" s="153" t="s">
        <v>366</v>
      </c>
      <c r="F219" s="154" t="s">
        <v>367</v>
      </c>
      <c r="G219" s="155" t="s">
        <v>132</v>
      </c>
      <c r="H219" s="156">
        <v>1433.046</v>
      </c>
      <c r="I219" s="157"/>
      <c r="J219" s="158">
        <f>ROUND(I219*H219,2)</f>
        <v>0</v>
      </c>
      <c r="K219" s="154" t="s">
        <v>133</v>
      </c>
      <c r="L219" s="38"/>
      <c r="M219" s="159" t="s">
        <v>21</v>
      </c>
      <c r="N219" s="160" t="s">
        <v>42</v>
      </c>
      <c r="P219" s="161">
        <f>O219*H219</f>
        <v>0</v>
      </c>
      <c r="Q219" s="161">
        <v>0.0002</v>
      </c>
      <c r="R219" s="161">
        <f>Q219*H219</f>
        <v>0.2866092</v>
      </c>
      <c r="S219" s="161">
        <v>0</v>
      </c>
      <c r="T219" s="162">
        <f>S219*H219</f>
        <v>0</v>
      </c>
      <c r="AR219" s="22" t="s">
        <v>208</v>
      </c>
      <c r="AT219" s="22" t="s">
        <v>129</v>
      </c>
      <c r="AU219" s="22" t="s">
        <v>81</v>
      </c>
      <c r="AY219" s="22" t="s">
        <v>126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22" t="s">
        <v>79</v>
      </c>
      <c r="BK219" s="163">
        <f>ROUND(I219*H219,2)</f>
        <v>0</v>
      </c>
      <c r="BL219" s="22" t="s">
        <v>208</v>
      </c>
      <c r="BM219" s="22" t="s">
        <v>368</v>
      </c>
    </row>
    <row r="220" spans="2:65" s="1" customFormat="1" ht="25.5" customHeight="1">
      <c r="B220" s="38"/>
      <c r="C220" s="152" t="s">
        <v>369</v>
      </c>
      <c r="D220" s="152" t="s">
        <v>129</v>
      </c>
      <c r="E220" s="153" t="s">
        <v>370</v>
      </c>
      <c r="F220" s="154" t="s">
        <v>371</v>
      </c>
      <c r="G220" s="155" t="s">
        <v>132</v>
      </c>
      <c r="H220" s="156">
        <v>1433.046</v>
      </c>
      <c r="I220" s="157"/>
      <c r="J220" s="158">
        <f>ROUND(I220*H220,2)</f>
        <v>0</v>
      </c>
      <c r="K220" s="154" t="s">
        <v>133</v>
      </c>
      <c r="L220" s="38"/>
      <c r="M220" s="159" t="s">
        <v>21</v>
      </c>
      <c r="N220" s="160" t="s">
        <v>42</v>
      </c>
      <c r="P220" s="161">
        <f>O220*H220</f>
        <v>0</v>
      </c>
      <c r="Q220" s="161">
        <v>0.00029</v>
      </c>
      <c r="R220" s="161">
        <f>Q220*H220</f>
        <v>0.41558334</v>
      </c>
      <c r="S220" s="161">
        <v>0</v>
      </c>
      <c r="T220" s="162">
        <f>S220*H220</f>
        <v>0</v>
      </c>
      <c r="AR220" s="22" t="s">
        <v>208</v>
      </c>
      <c r="AT220" s="22" t="s">
        <v>129</v>
      </c>
      <c r="AU220" s="22" t="s">
        <v>81</v>
      </c>
      <c r="AY220" s="22" t="s">
        <v>126</v>
      </c>
      <c r="BE220" s="163">
        <f>IF(N220="základní",J220,0)</f>
        <v>0</v>
      </c>
      <c r="BF220" s="163">
        <f>IF(N220="snížená",J220,0)</f>
        <v>0</v>
      </c>
      <c r="BG220" s="163">
        <f>IF(N220="zákl. přenesená",J220,0)</f>
        <v>0</v>
      </c>
      <c r="BH220" s="163">
        <f>IF(N220="sníž. přenesená",J220,0)</f>
        <v>0</v>
      </c>
      <c r="BI220" s="163">
        <f>IF(N220="nulová",J220,0)</f>
        <v>0</v>
      </c>
      <c r="BJ220" s="22" t="s">
        <v>79</v>
      </c>
      <c r="BK220" s="163">
        <f>ROUND(I220*H220,2)</f>
        <v>0</v>
      </c>
      <c r="BL220" s="22" t="s">
        <v>208</v>
      </c>
      <c r="BM220" s="22" t="s">
        <v>372</v>
      </c>
    </row>
    <row r="221" spans="2:63" s="10" customFormat="1" ht="37.35" customHeight="1">
      <c r="B221" s="140"/>
      <c r="D221" s="141" t="s">
        <v>70</v>
      </c>
      <c r="E221" s="142" t="s">
        <v>373</v>
      </c>
      <c r="F221" s="142" t="s">
        <v>374</v>
      </c>
      <c r="I221" s="143"/>
      <c r="J221" s="144">
        <f>BK221</f>
        <v>0</v>
      </c>
      <c r="L221" s="140"/>
      <c r="M221" s="145"/>
      <c r="P221" s="146">
        <f>P222</f>
        <v>0</v>
      </c>
      <c r="R221" s="146">
        <f>R222</f>
        <v>0</v>
      </c>
      <c r="T221" s="147">
        <f>T222</f>
        <v>0</v>
      </c>
      <c r="AR221" s="141" t="s">
        <v>134</v>
      </c>
      <c r="AT221" s="148" t="s">
        <v>70</v>
      </c>
      <c r="AU221" s="148" t="s">
        <v>71</v>
      </c>
      <c r="AY221" s="141" t="s">
        <v>126</v>
      </c>
      <c r="BK221" s="149">
        <f>BK222</f>
        <v>0</v>
      </c>
    </row>
    <row r="222" spans="2:65" s="1" customFormat="1" ht="25.5" customHeight="1">
      <c r="B222" s="38"/>
      <c r="C222" s="152" t="s">
        <v>375</v>
      </c>
      <c r="D222" s="152" t="s">
        <v>129</v>
      </c>
      <c r="E222" s="153" t="s">
        <v>376</v>
      </c>
      <c r="F222" s="154" t="s">
        <v>377</v>
      </c>
      <c r="G222" s="155" t="s">
        <v>378</v>
      </c>
      <c r="H222" s="156">
        <v>710</v>
      </c>
      <c r="I222" s="157"/>
      <c r="J222" s="158">
        <f>ROUND(I222*H222,2)</f>
        <v>0</v>
      </c>
      <c r="K222" s="154" t="s">
        <v>133</v>
      </c>
      <c r="L222" s="38"/>
      <c r="M222" s="159" t="s">
        <v>21</v>
      </c>
      <c r="N222" s="160" t="s">
        <v>42</v>
      </c>
      <c r="P222" s="161">
        <f>O222*H222</f>
        <v>0</v>
      </c>
      <c r="Q222" s="161">
        <v>0</v>
      </c>
      <c r="R222" s="161">
        <f>Q222*H222</f>
        <v>0</v>
      </c>
      <c r="S222" s="161">
        <v>0</v>
      </c>
      <c r="T222" s="162">
        <f>S222*H222</f>
        <v>0</v>
      </c>
      <c r="AR222" s="22" t="s">
        <v>379</v>
      </c>
      <c r="AT222" s="22" t="s">
        <v>129</v>
      </c>
      <c r="AU222" s="22" t="s">
        <v>79</v>
      </c>
      <c r="AY222" s="22" t="s">
        <v>126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22" t="s">
        <v>79</v>
      </c>
      <c r="BK222" s="163">
        <f>ROUND(I222*H222,2)</f>
        <v>0</v>
      </c>
      <c r="BL222" s="22" t="s">
        <v>379</v>
      </c>
      <c r="BM222" s="22" t="s">
        <v>380</v>
      </c>
    </row>
    <row r="223" spans="2:63" s="10" customFormat="1" ht="37.35" customHeight="1">
      <c r="B223" s="140"/>
      <c r="D223" s="141" t="s">
        <v>70</v>
      </c>
      <c r="E223" s="142" t="s">
        <v>381</v>
      </c>
      <c r="F223" s="142" t="s">
        <v>382</v>
      </c>
      <c r="I223" s="143"/>
      <c r="J223" s="144">
        <f>BK223</f>
        <v>0</v>
      </c>
      <c r="L223" s="140"/>
      <c r="M223" s="145"/>
      <c r="P223" s="146">
        <f>P224+P226</f>
        <v>0</v>
      </c>
      <c r="R223" s="146">
        <f>R224+R226</f>
        <v>0</v>
      </c>
      <c r="T223" s="147">
        <f>T224+T226</f>
        <v>0</v>
      </c>
      <c r="AR223" s="141" t="s">
        <v>157</v>
      </c>
      <c r="AT223" s="148" t="s">
        <v>70</v>
      </c>
      <c r="AU223" s="148" t="s">
        <v>71</v>
      </c>
      <c r="AY223" s="141" t="s">
        <v>126</v>
      </c>
      <c r="BK223" s="149">
        <f>BK224+BK226</f>
        <v>0</v>
      </c>
    </row>
    <row r="224" spans="2:63" s="10" customFormat="1" ht="19.9" customHeight="1">
      <c r="B224" s="140"/>
      <c r="D224" s="141" t="s">
        <v>70</v>
      </c>
      <c r="E224" s="150" t="s">
        <v>383</v>
      </c>
      <c r="F224" s="150" t="s">
        <v>384</v>
      </c>
      <c r="I224" s="143"/>
      <c r="J224" s="151">
        <f>BK224</f>
        <v>0</v>
      </c>
      <c r="L224" s="140"/>
      <c r="M224" s="145"/>
      <c r="P224" s="146">
        <f>P225</f>
        <v>0</v>
      </c>
      <c r="R224" s="146">
        <f>R225</f>
        <v>0</v>
      </c>
      <c r="T224" s="147">
        <f>T225</f>
        <v>0</v>
      </c>
      <c r="AR224" s="141" t="s">
        <v>157</v>
      </c>
      <c r="AT224" s="148" t="s">
        <v>70</v>
      </c>
      <c r="AU224" s="148" t="s">
        <v>79</v>
      </c>
      <c r="AY224" s="141" t="s">
        <v>126</v>
      </c>
      <c r="BK224" s="149">
        <f>BK225</f>
        <v>0</v>
      </c>
    </row>
    <row r="225" spans="2:65" s="1" customFormat="1" ht="16.5" customHeight="1">
      <c r="B225" s="38"/>
      <c r="C225" s="152" t="s">
        <v>385</v>
      </c>
      <c r="D225" s="152" t="s">
        <v>129</v>
      </c>
      <c r="E225" s="153" t="s">
        <v>386</v>
      </c>
      <c r="F225" s="154" t="s">
        <v>387</v>
      </c>
      <c r="G225" s="155" t="s">
        <v>388</v>
      </c>
      <c r="H225" s="156">
        <v>1</v>
      </c>
      <c r="I225" s="157"/>
      <c r="J225" s="158">
        <f>ROUND(I225*H225,2)</f>
        <v>0</v>
      </c>
      <c r="K225" s="154" t="s">
        <v>133</v>
      </c>
      <c r="L225" s="38"/>
      <c r="M225" s="159" t="s">
        <v>21</v>
      </c>
      <c r="N225" s="160" t="s">
        <v>42</v>
      </c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AR225" s="22" t="s">
        <v>389</v>
      </c>
      <c r="AT225" s="22" t="s">
        <v>129</v>
      </c>
      <c r="AU225" s="22" t="s">
        <v>81</v>
      </c>
      <c r="AY225" s="22" t="s">
        <v>126</v>
      </c>
      <c r="BE225" s="163">
        <f>IF(N225="základní",J225,0)</f>
        <v>0</v>
      </c>
      <c r="BF225" s="163">
        <f>IF(N225="snížená",J225,0)</f>
        <v>0</v>
      </c>
      <c r="BG225" s="163">
        <f>IF(N225="zákl. přenesená",J225,0)</f>
        <v>0</v>
      </c>
      <c r="BH225" s="163">
        <f>IF(N225="sníž. přenesená",J225,0)</f>
        <v>0</v>
      </c>
      <c r="BI225" s="163">
        <f>IF(N225="nulová",J225,0)</f>
        <v>0</v>
      </c>
      <c r="BJ225" s="22" t="s">
        <v>79</v>
      </c>
      <c r="BK225" s="163">
        <f>ROUND(I225*H225,2)</f>
        <v>0</v>
      </c>
      <c r="BL225" s="22" t="s">
        <v>389</v>
      </c>
      <c r="BM225" s="22" t="s">
        <v>390</v>
      </c>
    </row>
    <row r="226" spans="2:63" s="10" customFormat="1" ht="29.85" customHeight="1">
      <c r="B226" s="140"/>
      <c r="D226" s="141" t="s">
        <v>70</v>
      </c>
      <c r="E226" s="150" t="s">
        <v>391</v>
      </c>
      <c r="F226" s="150" t="s">
        <v>392</v>
      </c>
      <c r="I226" s="143"/>
      <c r="J226" s="151">
        <f>BK226</f>
        <v>0</v>
      </c>
      <c r="L226" s="140"/>
      <c r="M226" s="145"/>
      <c r="P226" s="146">
        <f>SUM(P227:P229)</f>
        <v>0</v>
      </c>
      <c r="R226" s="146">
        <f>SUM(R227:R229)</f>
        <v>0</v>
      </c>
      <c r="T226" s="147">
        <f>SUM(T227:T229)</f>
        <v>0</v>
      </c>
      <c r="AR226" s="141" t="s">
        <v>157</v>
      </c>
      <c r="AT226" s="148" t="s">
        <v>70</v>
      </c>
      <c r="AU226" s="148" t="s">
        <v>79</v>
      </c>
      <c r="AY226" s="141" t="s">
        <v>126</v>
      </c>
      <c r="BK226" s="149">
        <f>SUM(BK227:BK229)</f>
        <v>0</v>
      </c>
    </row>
    <row r="227" spans="2:65" s="1" customFormat="1" ht="16.5" customHeight="1">
      <c r="B227" s="38"/>
      <c r="C227" s="152" t="s">
        <v>393</v>
      </c>
      <c r="D227" s="152" t="s">
        <v>129</v>
      </c>
      <c r="E227" s="153" t="s">
        <v>394</v>
      </c>
      <c r="F227" s="154" t="s">
        <v>395</v>
      </c>
      <c r="G227" s="155" t="s">
        <v>388</v>
      </c>
      <c r="H227" s="156">
        <v>1</v>
      </c>
      <c r="I227" s="157"/>
      <c r="J227" s="158">
        <f>ROUND(I227*H227,2)</f>
        <v>0</v>
      </c>
      <c r="K227" s="154" t="s">
        <v>133</v>
      </c>
      <c r="L227" s="38"/>
      <c r="M227" s="159" t="s">
        <v>21</v>
      </c>
      <c r="N227" s="160" t="s">
        <v>42</v>
      </c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AR227" s="22" t="s">
        <v>389</v>
      </c>
      <c r="AT227" s="22" t="s">
        <v>129</v>
      </c>
      <c r="AU227" s="22" t="s">
        <v>81</v>
      </c>
      <c r="AY227" s="22" t="s">
        <v>126</v>
      </c>
      <c r="BE227" s="163">
        <f>IF(N227="základní",J227,0)</f>
        <v>0</v>
      </c>
      <c r="BF227" s="163">
        <f>IF(N227="snížená",J227,0)</f>
        <v>0</v>
      </c>
      <c r="BG227" s="163">
        <f>IF(N227="zákl. přenesená",J227,0)</f>
        <v>0</v>
      </c>
      <c r="BH227" s="163">
        <f>IF(N227="sníž. přenesená",J227,0)</f>
        <v>0</v>
      </c>
      <c r="BI227" s="163">
        <f>IF(N227="nulová",J227,0)</f>
        <v>0</v>
      </c>
      <c r="BJ227" s="22" t="s">
        <v>79</v>
      </c>
      <c r="BK227" s="163">
        <f>ROUND(I227*H227,2)</f>
        <v>0</v>
      </c>
      <c r="BL227" s="22" t="s">
        <v>389</v>
      </c>
      <c r="BM227" s="22" t="s">
        <v>396</v>
      </c>
    </row>
    <row r="228" spans="2:65" s="1" customFormat="1" ht="16.5" customHeight="1">
      <c r="B228" s="38"/>
      <c r="C228" s="152" t="s">
        <v>397</v>
      </c>
      <c r="D228" s="152" t="s">
        <v>129</v>
      </c>
      <c r="E228" s="153" t="s">
        <v>398</v>
      </c>
      <c r="F228" s="154" t="s">
        <v>399</v>
      </c>
      <c r="G228" s="155" t="s">
        <v>388</v>
      </c>
      <c r="H228" s="156">
        <v>1</v>
      </c>
      <c r="I228" s="157"/>
      <c r="J228" s="158">
        <f>ROUND(I228*H228,2)</f>
        <v>0</v>
      </c>
      <c r="K228" s="154" t="s">
        <v>133</v>
      </c>
      <c r="L228" s="38"/>
      <c r="M228" s="159" t="s">
        <v>21</v>
      </c>
      <c r="N228" s="160" t="s">
        <v>42</v>
      </c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AR228" s="22" t="s">
        <v>389</v>
      </c>
      <c r="AT228" s="22" t="s">
        <v>129</v>
      </c>
      <c r="AU228" s="22" t="s">
        <v>81</v>
      </c>
      <c r="AY228" s="22" t="s">
        <v>126</v>
      </c>
      <c r="BE228" s="163">
        <f>IF(N228="základní",J228,0)</f>
        <v>0</v>
      </c>
      <c r="BF228" s="163">
        <f>IF(N228="snížená",J228,0)</f>
        <v>0</v>
      </c>
      <c r="BG228" s="163">
        <f>IF(N228="zákl. přenesená",J228,0)</f>
        <v>0</v>
      </c>
      <c r="BH228" s="163">
        <f>IF(N228="sníž. přenesená",J228,0)</f>
        <v>0</v>
      </c>
      <c r="BI228" s="163">
        <f>IF(N228="nulová",J228,0)</f>
        <v>0</v>
      </c>
      <c r="BJ228" s="22" t="s">
        <v>79</v>
      </c>
      <c r="BK228" s="163">
        <f>ROUND(I228*H228,2)</f>
        <v>0</v>
      </c>
      <c r="BL228" s="22" t="s">
        <v>389</v>
      </c>
      <c r="BM228" s="22" t="s">
        <v>400</v>
      </c>
    </row>
    <row r="229" spans="2:65" s="1" customFormat="1" ht="16.5" customHeight="1">
      <c r="B229" s="38"/>
      <c r="C229" s="152" t="s">
        <v>401</v>
      </c>
      <c r="D229" s="152" t="s">
        <v>129</v>
      </c>
      <c r="E229" s="153" t="s">
        <v>402</v>
      </c>
      <c r="F229" s="154" t="s">
        <v>403</v>
      </c>
      <c r="G229" s="155" t="s">
        <v>388</v>
      </c>
      <c r="H229" s="156">
        <v>1</v>
      </c>
      <c r="I229" s="157"/>
      <c r="J229" s="158">
        <f>ROUND(I229*H229,2)</f>
        <v>0</v>
      </c>
      <c r="K229" s="154" t="s">
        <v>133</v>
      </c>
      <c r="L229" s="38"/>
      <c r="M229" s="159" t="s">
        <v>21</v>
      </c>
      <c r="N229" s="196" t="s">
        <v>42</v>
      </c>
      <c r="O229" s="197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AR229" s="22" t="s">
        <v>389</v>
      </c>
      <c r="AT229" s="22" t="s">
        <v>129</v>
      </c>
      <c r="AU229" s="22" t="s">
        <v>81</v>
      </c>
      <c r="AY229" s="22" t="s">
        <v>126</v>
      </c>
      <c r="BE229" s="163">
        <f>IF(N229="základní",J229,0)</f>
        <v>0</v>
      </c>
      <c r="BF229" s="163">
        <f>IF(N229="snížená",J229,0)</f>
        <v>0</v>
      </c>
      <c r="BG229" s="163">
        <f>IF(N229="zákl. přenesená",J229,0)</f>
        <v>0</v>
      </c>
      <c r="BH229" s="163">
        <f>IF(N229="sníž. přenesená",J229,0)</f>
        <v>0</v>
      </c>
      <c r="BI229" s="163">
        <f>IF(N229="nulová",J229,0)</f>
        <v>0</v>
      </c>
      <c r="BJ229" s="22" t="s">
        <v>79</v>
      </c>
      <c r="BK229" s="163">
        <f>ROUND(I229*H229,2)</f>
        <v>0</v>
      </c>
      <c r="BL229" s="22" t="s">
        <v>389</v>
      </c>
      <c r="BM229" s="22" t="s">
        <v>404</v>
      </c>
    </row>
    <row r="230" spans="2:12" s="1" customFormat="1" ht="6.95" customHeight="1">
      <c r="B230" s="51"/>
      <c r="C230" s="52"/>
      <c r="D230" s="52"/>
      <c r="E230" s="52"/>
      <c r="F230" s="52"/>
      <c r="G230" s="52"/>
      <c r="H230" s="52"/>
      <c r="I230" s="111"/>
      <c r="J230" s="52"/>
      <c r="K230" s="52"/>
      <c r="L230" s="38"/>
    </row>
  </sheetData>
  <sheetProtection algorithmName="SHA-512" hashValue="Z/UsfHGKPeiCgSVarEkWI6C+QBRKLTcMXTaJCFEn2atC10YlVtAInbvZYoII99QsxZdMeW9oqHmyNtccKVQVVg==" saltValue="QavvITLR0iSqbvRqq+8B/+kVz4dVWeEqOZpn39dJ1z9VrMLBKc0xseDQMg/61nefh+Fn1vZxUnQVnvJgDiKAnw==" spinCount="100000" sheet="1" objects="1" scenarios="1" formatColumns="0" formatRows="0" autoFilter="0"/>
  <autoFilter ref="C90:K229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4" customFormat="1" ht="45" customHeight="1">
      <c r="B3" s="295"/>
      <c r="C3" s="286" t="s">
        <v>405</v>
      </c>
      <c r="D3" s="286"/>
      <c r="E3" s="286"/>
      <c r="F3" s="286"/>
      <c r="G3" s="286"/>
      <c r="H3" s="286"/>
      <c r="I3" s="286"/>
      <c r="J3" s="286"/>
      <c r="K3" s="296"/>
    </row>
    <row r="4" spans="2:11" ht="25.5" customHeight="1">
      <c r="B4" s="297"/>
      <c r="C4" s="290" t="s">
        <v>406</v>
      </c>
      <c r="D4" s="290"/>
      <c r="E4" s="290"/>
      <c r="F4" s="290"/>
      <c r="G4" s="290"/>
      <c r="H4" s="290"/>
      <c r="I4" s="290"/>
      <c r="J4" s="290"/>
      <c r="K4" s="298"/>
    </row>
    <row r="5" spans="2:11" ht="5.25" customHeight="1">
      <c r="B5" s="297"/>
      <c r="C5" s="201"/>
      <c r="D5" s="201"/>
      <c r="E5" s="201"/>
      <c r="F5" s="201"/>
      <c r="G5" s="201"/>
      <c r="H5" s="201"/>
      <c r="I5" s="201"/>
      <c r="J5" s="201"/>
      <c r="K5" s="298"/>
    </row>
    <row r="6" spans="2:11" ht="15" customHeight="1">
      <c r="B6" s="297"/>
      <c r="C6" s="289" t="s">
        <v>407</v>
      </c>
      <c r="D6" s="289"/>
      <c r="E6" s="289"/>
      <c r="F6" s="289"/>
      <c r="G6" s="289"/>
      <c r="H6" s="289"/>
      <c r="I6" s="289"/>
      <c r="J6" s="289"/>
      <c r="K6" s="298"/>
    </row>
    <row r="7" spans="2:11" ht="15" customHeight="1">
      <c r="B7" s="203"/>
      <c r="C7" s="289" t="s">
        <v>408</v>
      </c>
      <c r="D7" s="289"/>
      <c r="E7" s="289"/>
      <c r="F7" s="289"/>
      <c r="G7" s="289"/>
      <c r="H7" s="289"/>
      <c r="I7" s="289"/>
      <c r="J7" s="289"/>
      <c r="K7" s="298"/>
    </row>
    <row r="8" spans="2:11" ht="12.75" customHeight="1">
      <c r="B8" s="203"/>
      <c r="C8" s="202"/>
      <c r="D8" s="202"/>
      <c r="E8" s="202"/>
      <c r="F8" s="202"/>
      <c r="G8" s="202"/>
      <c r="H8" s="202"/>
      <c r="I8" s="202"/>
      <c r="J8" s="202"/>
      <c r="K8" s="298"/>
    </row>
    <row r="9" spans="2:11" ht="15" customHeight="1">
      <c r="B9" s="203"/>
      <c r="C9" s="289" t="s">
        <v>409</v>
      </c>
      <c r="D9" s="289"/>
      <c r="E9" s="289"/>
      <c r="F9" s="289"/>
      <c r="G9" s="289"/>
      <c r="H9" s="289"/>
      <c r="I9" s="289"/>
      <c r="J9" s="289"/>
      <c r="K9" s="298"/>
    </row>
    <row r="10" spans="2:11" ht="15" customHeight="1">
      <c r="B10" s="203"/>
      <c r="C10" s="202"/>
      <c r="D10" s="289" t="s">
        <v>410</v>
      </c>
      <c r="E10" s="289"/>
      <c r="F10" s="289"/>
      <c r="G10" s="289"/>
      <c r="H10" s="289"/>
      <c r="I10" s="289"/>
      <c r="J10" s="289"/>
      <c r="K10" s="298"/>
    </row>
    <row r="11" spans="2:11" ht="15" customHeight="1">
      <c r="B11" s="203"/>
      <c r="C11" s="204"/>
      <c r="D11" s="289" t="s">
        <v>411</v>
      </c>
      <c r="E11" s="289"/>
      <c r="F11" s="289"/>
      <c r="G11" s="289"/>
      <c r="H11" s="289"/>
      <c r="I11" s="289"/>
      <c r="J11" s="289"/>
      <c r="K11" s="298"/>
    </row>
    <row r="12" spans="2:11" ht="12.75" customHeight="1">
      <c r="B12" s="203"/>
      <c r="C12" s="204"/>
      <c r="D12" s="204"/>
      <c r="E12" s="204"/>
      <c r="F12" s="204"/>
      <c r="G12" s="204"/>
      <c r="H12" s="204"/>
      <c r="I12" s="204"/>
      <c r="J12" s="204"/>
      <c r="K12" s="298"/>
    </row>
    <row r="13" spans="2:11" ht="15" customHeight="1">
      <c r="B13" s="203"/>
      <c r="C13" s="204"/>
      <c r="D13" s="289" t="s">
        <v>412</v>
      </c>
      <c r="E13" s="289"/>
      <c r="F13" s="289"/>
      <c r="G13" s="289"/>
      <c r="H13" s="289"/>
      <c r="I13" s="289"/>
      <c r="J13" s="289"/>
      <c r="K13" s="298"/>
    </row>
    <row r="14" spans="2:11" ht="15" customHeight="1">
      <c r="B14" s="203"/>
      <c r="C14" s="204"/>
      <c r="D14" s="289" t="s">
        <v>413</v>
      </c>
      <c r="E14" s="289"/>
      <c r="F14" s="289"/>
      <c r="G14" s="289"/>
      <c r="H14" s="289"/>
      <c r="I14" s="289"/>
      <c r="J14" s="289"/>
      <c r="K14" s="298"/>
    </row>
    <row r="15" spans="2:11" ht="15" customHeight="1">
      <c r="B15" s="203"/>
      <c r="C15" s="204"/>
      <c r="D15" s="289" t="s">
        <v>414</v>
      </c>
      <c r="E15" s="289"/>
      <c r="F15" s="289"/>
      <c r="G15" s="289"/>
      <c r="H15" s="289"/>
      <c r="I15" s="289"/>
      <c r="J15" s="289"/>
      <c r="K15" s="298"/>
    </row>
    <row r="16" spans="2:11" ht="15" customHeight="1">
      <c r="B16" s="203"/>
      <c r="C16" s="204"/>
      <c r="D16" s="204"/>
      <c r="E16" s="205" t="s">
        <v>78</v>
      </c>
      <c r="F16" s="289" t="s">
        <v>415</v>
      </c>
      <c r="G16" s="289"/>
      <c r="H16" s="289"/>
      <c r="I16" s="289"/>
      <c r="J16" s="289"/>
      <c r="K16" s="298"/>
    </row>
    <row r="17" spans="2:11" ht="15" customHeight="1">
      <c r="B17" s="203"/>
      <c r="C17" s="204"/>
      <c r="D17" s="204"/>
      <c r="E17" s="205" t="s">
        <v>416</v>
      </c>
      <c r="F17" s="289" t="s">
        <v>417</v>
      </c>
      <c r="G17" s="289"/>
      <c r="H17" s="289"/>
      <c r="I17" s="289"/>
      <c r="J17" s="289"/>
      <c r="K17" s="298"/>
    </row>
    <row r="18" spans="2:11" ht="15" customHeight="1">
      <c r="B18" s="203"/>
      <c r="C18" s="204"/>
      <c r="D18" s="204"/>
      <c r="E18" s="205" t="s">
        <v>418</v>
      </c>
      <c r="F18" s="289" t="s">
        <v>419</v>
      </c>
      <c r="G18" s="289"/>
      <c r="H18" s="289"/>
      <c r="I18" s="289"/>
      <c r="J18" s="289"/>
      <c r="K18" s="298"/>
    </row>
    <row r="19" spans="2:11" ht="15" customHeight="1">
      <c r="B19" s="203"/>
      <c r="C19" s="204"/>
      <c r="D19" s="204"/>
      <c r="E19" s="205" t="s">
        <v>420</v>
      </c>
      <c r="F19" s="289" t="s">
        <v>421</v>
      </c>
      <c r="G19" s="289"/>
      <c r="H19" s="289"/>
      <c r="I19" s="289"/>
      <c r="J19" s="289"/>
      <c r="K19" s="298"/>
    </row>
    <row r="20" spans="2:11" ht="15" customHeight="1">
      <c r="B20" s="203"/>
      <c r="C20" s="204"/>
      <c r="D20" s="204"/>
      <c r="E20" s="205" t="s">
        <v>422</v>
      </c>
      <c r="F20" s="289" t="s">
        <v>423</v>
      </c>
      <c r="G20" s="289"/>
      <c r="H20" s="289"/>
      <c r="I20" s="289"/>
      <c r="J20" s="289"/>
      <c r="K20" s="298"/>
    </row>
    <row r="21" spans="2:11" ht="15" customHeight="1">
      <c r="B21" s="203"/>
      <c r="C21" s="204"/>
      <c r="D21" s="204"/>
      <c r="E21" s="205" t="s">
        <v>424</v>
      </c>
      <c r="F21" s="289" t="s">
        <v>425</v>
      </c>
      <c r="G21" s="289"/>
      <c r="H21" s="289"/>
      <c r="I21" s="289"/>
      <c r="J21" s="289"/>
      <c r="K21" s="298"/>
    </row>
    <row r="22" spans="2:11" ht="12.75" customHeight="1">
      <c r="B22" s="203"/>
      <c r="C22" s="204"/>
      <c r="D22" s="204"/>
      <c r="E22" s="204"/>
      <c r="F22" s="204"/>
      <c r="G22" s="204"/>
      <c r="H22" s="204"/>
      <c r="I22" s="204"/>
      <c r="J22" s="204"/>
      <c r="K22" s="298"/>
    </row>
    <row r="23" spans="2:11" ht="15" customHeight="1">
      <c r="B23" s="203"/>
      <c r="C23" s="289" t="s">
        <v>426</v>
      </c>
      <c r="D23" s="289"/>
      <c r="E23" s="289"/>
      <c r="F23" s="289"/>
      <c r="G23" s="289"/>
      <c r="H23" s="289"/>
      <c r="I23" s="289"/>
      <c r="J23" s="289"/>
      <c r="K23" s="298"/>
    </row>
    <row r="24" spans="2:11" ht="15" customHeight="1">
      <c r="B24" s="203"/>
      <c r="C24" s="289" t="s">
        <v>427</v>
      </c>
      <c r="D24" s="289"/>
      <c r="E24" s="289"/>
      <c r="F24" s="289"/>
      <c r="G24" s="289"/>
      <c r="H24" s="289"/>
      <c r="I24" s="289"/>
      <c r="J24" s="289"/>
      <c r="K24" s="298"/>
    </row>
    <row r="25" spans="2:11" ht="15" customHeight="1">
      <c r="B25" s="203"/>
      <c r="C25" s="202"/>
      <c r="D25" s="289" t="s">
        <v>428</v>
      </c>
      <c r="E25" s="289"/>
      <c r="F25" s="289"/>
      <c r="G25" s="289"/>
      <c r="H25" s="289"/>
      <c r="I25" s="289"/>
      <c r="J25" s="289"/>
      <c r="K25" s="298"/>
    </row>
    <row r="26" spans="2:11" ht="15" customHeight="1">
      <c r="B26" s="203"/>
      <c r="C26" s="204"/>
      <c r="D26" s="289" t="s">
        <v>429</v>
      </c>
      <c r="E26" s="289"/>
      <c r="F26" s="289"/>
      <c r="G26" s="289"/>
      <c r="H26" s="289"/>
      <c r="I26" s="289"/>
      <c r="J26" s="289"/>
      <c r="K26" s="298"/>
    </row>
    <row r="27" spans="2:11" ht="12.75" customHeight="1">
      <c r="B27" s="203"/>
      <c r="C27" s="204"/>
      <c r="D27" s="204"/>
      <c r="E27" s="204"/>
      <c r="F27" s="204"/>
      <c r="G27" s="204"/>
      <c r="H27" s="204"/>
      <c r="I27" s="204"/>
      <c r="J27" s="204"/>
      <c r="K27" s="298"/>
    </row>
    <row r="28" spans="2:11" ht="15" customHeight="1">
      <c r="B28" s="203"/>
      <c r="C28" s="204"/>
      <c r="D28" s="289" t="s">
        <v>430</v>
      </c>
      <c r="E28" s="289"/>
      <c r="F28" s="289"/>
      <c r="G28" s="289"/>
      <c r="H28" s="289"/>
      <c r="I28" s="289"/>
      <c r="J28" s="289"/>
      <c r="K28" s="298"/>
    </row>
    <row r="29" spans="2:11" ht="15" customHeight="1">
      <c r="B29" s="203"/>
      <c r="C29" s="204"/>
      <c r="D29" s="289" t="s">
        <v>431</v>
      </c>
      <c r="E29" s="289"/>
      <c r="F29" s="289"/>
      <c r="G29" s="289"/>
      <c r="H29" s="289"/>
      <c r="I29" s="289"/>
      <c r="J29" s="289"/>
      <c r="K29" s="298"/>
    </row>
    <row r="30" spans="2:11" ht="12.75" customHeight="1">
      <c r="B30" s="203"/>
      <c r="C30" s="204"/>
      <c r="D30" s="204"/>
      <c r="E30" s="204"/>
      <c r="F30" s="204"/>
      <c r="G30" s="204"/>
      <c r="H30" s="204"/>
      <c r="I30" s="204"/>
      <c r="J30" s="204"/>
      <c r="K30" s="298"/>
    </row>
    <row r="31" spans="2:11" ht="15" customHeight="1">
      <c r="B31" s="203"/>
      <c r="C31" s="204"/>
      <c r="D31" s="289" t="s">
        <v>432</v>
      </c>
      <c r="E31" s="289"/>
      <c r="F31" s="289"/>
      <c r="G31" s="289"/>
      <c r="H31" s="289"/>
      <c r="I31" s="289"/>
      <c r="J31" s="289"/>
      <c r="K31" s="298"/>
    </row>
    <row r="32" spans="2:11" ht="15" customHeight="1">
      <c r="B32" s="203"/>
      <c r="C32" s="204"/>
      <c r="D32" s="289" t="s">
        <v>433</v>
      </c>
      <c r="E32" s="289"/>
      <c r="F32" s="289"/>
      <c r="G32" s="289"/>
      <c r="H32" s="289"/>
      <c r="I32" s="289"/>
      <c r="J32" s="289"/>
      <c r="K32" s="298"/>
    </row>
    <row r="33" spans="2:11" ht="15" customHeight="1">
      <c r="B33" s="203"/>
      <c r="C33" s="204"/>
      <c r="D33" s="289" t="s">
        <v>434</v>
      </c>
      <c r="E33" s="289"/>
      <c r="F33" s="289"/>
      <c r="G33" s="289"/>
      <c r="H33" s="289"/>
      <c r="I33" s="289"/>
      <c r="J33" s="289"/>
      <c r="K33" s="298"/>
    </row>
    <row r="34" spans="2:11" ht="15" customHeight="1">
      <c r="B34" s="203"/>
      <c r="C34" s="204"/>
      <c r="D34" s="202"/>
      <c r="E34" s="206" t="s">
        <v>111</v>
      </c>
      <c r="F34" s="202"/>
      <c r="G34" s="289" t="s">
        <v>435</v>
      </c>
      <c r="H34" s="289"/>
      <c r="I34" s="289"/>
      <c r="J34" s="289"/>
      <c r="K34" s="298"/>
    </row>
    <row r="35" spans="2:11" ht="30.75" customHeight="1">
      <c r="B35" s="203"/>
      <c r="C35" s="204"/>
      <c r="D35" s="202"/>
      <c r="E35" s="206" t="s">
        <v>436</v>
      </c>
      <c r="F35" s="202"/>
      <c r="G35" s="289" t="s">
        <v>437</v>
      </c>
      <c r="H35" s="289"/>
      <c r="I35" s="289"/>
      <c r="J35" s="289"/>
      <c r="K35" s="298"/>
    </row>
    <row r="36" spans="2:11" ht="15" customHeight="1">
      <c r="B36" s="203"/>
      <c r="C36" s="204"/>
      <c r="D36" s="202"/>
      <c r="E36" s="206" t="s">
        <v>52</v>
      </c>
      <c r="F36" s="202"/>
      <c r="G36" s="289" t="s">
        <v>438</v>
      </c>
      <c r="H36" s="289"/>
      <c r="I36" s="289"/>
      <c r="J36" s="289"/>
      <c r="K36" s="298"/>
    </row>
    <row r="37" spans="2:11" ht="15" customHeight="1">
      <c r="B37" s="203"/>
      <c r="C37" s="204"/>
      <c r="D37" s="202"/>
      <c r="E37" s="206" t="s">
        <v>112</v>
      </c>
      <c r="F37" s="202"/>
      <c r="G37" s="289" t="s">
        <v>439</v>
      </c>
      <c r="H37" s="289"/>
      <c r="I37" s="289"/>
      <c r="J37" s="289"/>
      <c r="K37" s="298"/>
    </row>
    <row r="38" spans="2:11" ht="15" customHeight="1">
      <c r="B38" s="203"/>
      <c r="C38" s="204"/>
      <c r="D38" s="202"/>
      <c r="E38" s="206" t="s">
        <v>113</v>
      </c>
      <c r="F38" s="202"/>
      <c r="G38" s="289" t="s">
        <v>440</v>
      </c>
      <c r="H38" s="289"/>
      <c r="I38" s="289"/>
      <c r="J38" s="289"/>
      <c r="K38" s="298"/>
    </row>
    <row r="39" spans="2:11" ht="15" customHeight="1">
      <c r="B39" s="203"/>
      <c r="C39" s="204"/>
      <c r="D39" s="202"/>
      <c r="E39" s="206" t="s">
        <v>114</v>
      </c>
      <c r="F39" s="202"/>
      <c r="G39" s="289" t="s">
        <v>441</v>
      </c>
      <c r="H39" s="289"/>
      <c r="I39" s="289"/>
      <c r="J39" s="289"/>
      <c r="K39" s="298"/>
    </row>
    <row r="40" spans="2:11" ht="15" customHeight="1">
      <c r="B40" s="203"/>
      <c r="C40" s="204"/>
      <c r="D40" s="202"/>
      <c r="E40" s="206" t="s">
        <v>442</v>
      </c>
      <c r="F40" s="202"/>
      <c r="G40" s="289" t="s">
        <v>443</v>
      </c>
      <c r="H40" s="289"/>
      <c r="I40" s="289"/>
      <c r="J40" s="289"/>
      <c r="K40" s="298"/>
    </row>
    <row r="41" spans="2:11" ht="15" customHeight="1">
      <c r="B41" s="203"/>
      <c r="C41" s="204"/>
      <c r="D41" s="202"/>
      <c r="E41" s="206"/>
      <c r="F41" s="202"/>
      <c r="G41" s="289" t="s">
        <v>444</v>
      </c>
      <c r="H41" s="289"/>
      <c r="I41" s="289"/>
      <c r="J41" s="289"/>
      <c r="K41" s="298"/>
    </row>
    <row r="42" spans="2:11" ht="15" customHeight="1">
      <c r="B42" s="203"/>
      <c r="C42" s="204"/>
      <c r="D42" s="202"/>
      <c r="E42" s="206" t="s">
        <v>445</v>
      </c>
      <c r="F42" s="202"/>
      <c r="G42" s="289" t="s">
        <v>446</v>
      </c>
      <c r="H42" s="289"/>
      <c r="I42" s="289"/>
      <c r="J42" s="289"/>
      <c r="K42" s="298"/>
    </row>
    <row r="43" spans="2:11" ht="15" customHeight="1">
      <c r="B43" s="203"/>
      <c r="C43" s="204"/>
      <c r="D43" s="202"/>
      <c r="E43" s="206" t="s">
        <v>116</v>
      </c>
      <c r="F43" s="202"/>
      <c r="G43" s="289" t="s">
        <v>447</v>
      </c>
      <c r="H43" s="289"/>
      <c r="I43" s="289"/>
      <c r="J43" s="289"/>
      <c r="K43" s="298"/>
    </row>
    <row r="44" spans="2:11" ht="12.75" customHeight="1">
      <c r="B44" s="203"/>
      <c r="C44" s="204"/>
      <c r="D44" s="202"/>
      <c r="E44" s="202"/>
      <c r="F44" s="202"/>
      <c r="G44" s="202"/>
      <c r="H44" s="202"/>
      <c r="I44" s="202"/>
      <c r="J44" s="202"/>
      <c r="K44" s="298"/>
    </row>
    <row r="45" spans="2:11" ht="15" customHeight="1">
      <c r="B45" s="203"/>
      <c r="C45" s="204"/>
      <c r="D45" s="289" t="s">
        <v>448</v>
      </c>
      <c r="E45" s="289"/>
      <c r="F45" s="289"/>
      <c r="G45" s="289"/>
      <c r="H45" s="289"/>
      <c r="I45" s="289"/>
      <c r="J45" s="289"/>
      <c r="K45" s="298"/>
    </row>
    <row r="46" spans="2:11" ht="15" customHeight="1">
      <c r="B46" s="203"/>
      <c r="C46" s="204"/>
      <c r="D46" s="204"/>
      <c r="E46" s="289" t="s">
        <v>449</v>
      </c>
      <c r="F46" s="289"/>
      <c r="G46" s="289"/>
      <c r="H46" s="289"/>
      <c r="I46" s="289"/>
      <c r="J46" s="289"/>
      <c r="K46" s="298"/>
    </row>
    <row r="47" spans="2:11" ht="15" customHeight="1">
      <c r="B47" s="203"/>
      <c r="C47" s="204"/>
      <c r="D47" s="204"/>
      <c r="E47" s="289" t="s">
        <v>450</v>
      </c>
      <c r="F47" s="289"/>
      <c r="G47" s="289"/>
      <c r="H47" s="289"/>
      <c r="I47" s="289"/>
      <c r="J47" s="289"/>
      <c r="K47" s="298"/>
    </row>
    <row r="48" spans="2:11" ht="15" customHeight="1">
      <c r="B48" s="203"/>
      <c r="C48" s="204"/>
      <c r="D48" s="204"/>
      <c r="E48" s="289" t="s">
        <v>451</v>
      </c>
      <c r="F48" s="289"/>
      <c r="G48" s="289"/>
      <c r="H48" s="289"/>
      <c r="I48" s="289"/>
      <c r="J48" s="289"/>
      <c r="K48" s="298"/>
    </row>
    <row r="49" spans="2:11" ht="15" customHeight="1">
      <c r="B49" s="203"/>
      <c r="C49" s="204"/>
      <c r="D49" s="289" t="s">
        <v>452</v>
      </c>
      <c r="E49" s="289"/>
      <c r="F49" s="289"/>
      <c r="G49" s="289"/>
      <c r="H49" s="289"/>
      <c r="I49" s="289"/>
      <c r="J49" s="289"/>
      <c r="K49" s="298"/>
    </row>
    <row r="50" spans="2:11" ht="25.5" customHeight="1">
      <c r="B50" s="297"/>
      <c r="C50" s="290" t="s">
        <v>453</v>
      </c>
      <c r="D50" s="290"/>
      <c r="E50" s="290"/>
      <c r="F50" s="290"/>
      <c r="G50" s="290"/>
      <c r="H50" s="290"/>
      <c r="I50" s="290"/>
      <c r="J50" s="290"/>
      <c r="K50" s="298"/>
    </row>
    <row r="51" spans="2:11" ht="5.25" customHeight="1">
      <c r="B51" s="297"/>
      <c r="C51" s="201"/>
      <c r="D51" s="201"/>
      <c r="E51" s="201"/>
      <c r="F51" s="201"/>
      <c r="G51" s="201"/>
      <c r="H51" s="201"/>
      <c r="I51" s="201"/>
      <c r="J51" s="201"/>
      <c r="K51" s="298"/>
    </row>
    <row r="52" spans="2:11" ht="15" customHeight="1">
      <c r="B52" s="297"/>
      <c r="C52" s="289" t="s">
        <v>454</v>
      </c>
      <c r="D52" s="289"/>
      <c r="E52" s="289"/>
      <c r="F52" s="289"/>
      <c r="G52" s="289"/>
      <c r="H52" s="289"/>
      <c r="I52" s="289"/>
      <c r="J52" s="289"/>
      <c r="K52" s="298"/>
    </row>
    <row r="53" spans="2:11" ht="15" customHeight="1">
      <c r="B53" s="297"/>
      <c r="C53" s="289" t="s">
        <v>455</v>
      </c>
      <c r="D53" s="289"/>
      <c r="E53" s="289"/>
      <c r="F53" s="289"/>
      <c r="G53" s="289"/>
      <c r="H53" s="289"/>
      <c r="I53" s="289"/>
      <c r="J53" s="289"/>
      <c r="K53" s="298"/>
    </row>
    <row r="54" spans="2:11" ht="12.75" customHeight="1">
      <c r="B54" s="297"/>
      <c r="C54" s="202"/>
      <c r="D54" s="202"/>
      <c r="E54" s="202"/>
      <c r="F54" s="202"/>
      <c r="G54" s="202"/>
      <c r="H54" s="202"/>
      <c r="I54" s="202"/>
      <c r="J54" s="202"/>
      <c r="K54" s="298"/>
    </row>
    <row r="55" spans="2:11" ht="15" customHeight="1">
      <c r="B55" s="297"/>
      <c r="C55" s="289" t="s">
        <v>456</v>
      </c>
      <c r="D55" s="289"/>
      <c r="E55" s="289"/>
      <c r="F55" s="289"/>
      <c r="G55" s="289"/>
      <c r="H55" s="289"/>
      <c r="I55" s="289"/>
      <c r="J55" s="289"/>
      <c r="K55" s="298"/>
    </row>
    <row r="56" spans="2:11" ht="15" customHeight="1">
      <c r="B56" s="297"/>
      <c r="C56" s="204"/>
      <c r="D56" s="289" t="s">
        <v>457</v>
      </c>
      <c r="E56" s="289"/>
      <c r="F56" s="289"/>
      <c r="G56" s="289"/>
      <c r="H56" s="289"/>
      <c r="I56" s="289"/>
      <c r="J56" s="289"/>
      <c r="K56" s="298"/>
    </row>
    <row r="57" spans="2:11" ht="15" customHeight="1">
      <c r="B57" s="297"/>
      <c r="C57" s="204"/>
      <c r="D57" s="289" t="s">
        <v>458</v>
      </c>
      <c r="E57" s="289"/>
      <c r="F57" s="289"/>
      <c r="G57" s="289"/>
      <c r="H57" s="289"/>
      <c r="I57" s="289"/>
      <c r="J57" s="289"/>
      <c r="K57" s="298"/>
    </row>
    <row r="58" spans="2:11" ht="15" customHeight="1">
      <c r="B58" s="297"/>
      <c r="C58" s="204"/>
      <c r="D58" s="289" t="s">
        <v>459</v>
      </c>
      <c r="E58" s="289"/>
      <c r="F58" s="289"/>
      <c r="G58" s="289"/>
      <c r="H58" s="289"/>
      <c r="I58" s="289"/>
      <c r="J58" s="289"/>
      <c r="K58" s="298"/>
    </row>
    <row r="59" spans="2:11" ht="15" customHeight="1">
      <c r="B59" s="297"/>
      <c r="C59" s="204"/>
      <c r="D59" s="289" t="s">
        <v>460</v>
      </c>
      <c r="E59" s="289"/>
      <c r="F59" s="289"/>
      <c r="G59" s="289"/>
      <c r="H59" s="289"/>
      <c r="I59" s="289"/>
      <c r="J59" s="289"/>
      <c r="K59" s="298"/>
    </row>
    <row r="60" spans="2:11" ht="15" customHeight="1">
      <c r="B60" s="297"/>
      <c r="C60" s="204"/>
      <c r="D60" s="288" t="s">
        <v>461</v>
      </c>
      <c r="E60" s="288"/>
      <c r="F60" s="288"/>
      <c r="G60" s="288"/>
      <c r="H60" s="288"/>
      <c r="I60" s="288"/>
      <c r="J60" s="288"/>
      <c r="K60" s="298"/>
    </row>
    <row r="61" spans="2:11" ht="15" customHeight="1">
      <c r="B61" s="297"/>
      <c r="C61" s="204"/>
      <c r="D61" s="289" t="s">
        <v>462</v>
      </c>
      <c r="E61" s="289"/>
      <c r="F61" s="289"/>
      <c r="G61" s="289"/>
      <c r="H61" s="289"/>
      <c r="I61" s="289"/>
      <c r="J61" s="289"/>
      <c r="K61" s="298"/>
    </row>
    <row r="62" spans="2:11" ht="12.75" customHeight="1">
      <c r="B62" s="297"/>
      <c r="C62" s="204"/>
      <c r="D62" s="204"/>
      <c r="E62" s="207"/>
      <c r="F62" s="204"/>
      <c r="G62" s="204"/>
      <c r="H62" s="204"/>
      <c r="I62" s="204"/>
      <c r="J62" s="204"/>
      <c r="K62" s="298"/>
    </row>
    <row r="63" spans="2:11" ht="15" customHeight="1">
      <c r="B63" s="297"/>
      <c r="C63" s="204"/>
      <c r="D63" s="289" t="s">
        <v>463</v>
      </c>
      <c r="E63" s="289"/>
      <c r="F63" s="289"/>
      <c r="G63" s="289"/>
      <c r="H63" s="289"/>
      <c r="I63" s="289"/>
      <c r="J63" s="289"/>
      <c r="K63" s="298"/>
    </row>
    <row r="64" spans="2:11" ht="15" customHeight="1">
      <c r="B64" s="297"/>
      <c r="C64" s="204"/>
      <c r="D64" s="288" t="s">
        <v>464</v>
      </c>
      <c r="E64" s="288"/>
      <c r="F64" s="288"/>
      <c r="G64" s="288"/>
      <c r="H64" s="288"/>
      <c r="I64" s="288"/>
      <c r="J64" s="288"/>
      <c r="K64" s="298"/>
    </row>
    <row r="65" spans="2:11" ht="15" customHeight="1">
      <c r="B65" s="297"/>
      <c r="C65" s="204"/>
      <c r="D65" s="289" t="s">
        <v>465</v>
      </c>
      <c r="E65" s="289"/>
      <c r="F65" s="289"/>
      <c r="G65" s="289"/>
      <c r="H65" s="289"/>
      <c r="I65" s="289"/>
      <c r="J65" s="289"/>
      <c r="K65" s="298"/>
    </row>
    <row r="66" spans="2:11" ht="15" customHeight="1">
      <c r="B66" s="297"/>
      <c r="C66" s="204"/>
      <c r="D66" s="289" t="s">
        <v>466</v>
      </c>
      <c r="E66" s="289"/>
      <c r="F66" s="289"/>
      <c r="G66" s="289"/>
      <c r="H66" s="289"/>
      <c r="I66" s="289"/>
      <c r="J66" s="289"/>
      <c r="K66" s="298"/>
    </row>
    <row r="67" spans="2:11" ht="15" customHeight="1">
      <c r="B67" s="297"/>
      <c r="C67" s="204"/>
      <c r="D67" s="289" t="s">
        <v>467</v>
      </c>
      <c r="E67" s="289"/>
      <c r="F67" s="289"/>
      <c r="G67" s="289"/>
      <c r="H67" s="289"/>
      <c r="I67" s="289"/>
      <c r="J67" s="289"/>
      <c r="K67" s="298"/>
    </row>
    <row r="68" spans="2:11" ht="15" customHeight="1">
      <c r="B68" s="297"/>
      <c r="C68" s="204"/>
      <c r="D68" s="289" t="s">
        <v>468</v>
      </c>
      <c r="E68" s="289"/>
      <c r="F68" s="289"/>
      <c r="G68" s="289"/>
      <c r="H68" s="289"/>
      <c r="I68" s="289"/>
      <c r="J68" s="289"/>
      <c r="K68" s="298"/>
    </row>
    <row r="69" spans="2:11" ht="12.75" customHeight="1">
      <c r="B69" s="299"/>
      <c r="C69" s="208"/>
      <c r="D69" s="208"/>
      <c r="E69" s="208"/>
      <c r="F69" s="208"/>
      <c r="G69" s="208"/>
      <c r="H69" s="208"/>
      <c r="I69" s="208"/>
      <c r="J69" s="208"/>
      <c r="K69" s="300"/>
    </row>
    <row r="70" spans="2:11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2:1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ht="45" customHeight="1">
      <c r="B73" s="306"/>
      <c r="C73" s="287" t="s">
        <v>86</v>
      </c>
      <c r="D73" s="287"/>
      <c r="E73" s="287"/>
      <c r="F73" s="287"/>
      <c r="G73" s="287"/>
      <c r="H73" s="287"/>
      <c r="I73" s="287"/>
      <c r="J73" s="287"/>
      <c r="K73" s="307"/>
    </row>
    <row r="74" spans="2:11" ht="17.25" customHeight="1">
      <c r="B74" s="306"/>
      <c r="C74" s="209" t="s">
        <v>469</v>
      </c>
      <c r="D74" s="209"/>
      <c r="E74" s="209"/>
      <c r="F74" s="209" t="s">
        <v>470</v>
      </c>
      <c r="G74" s="210"/>
      <c r="H74" s="209" t="s">
        <v>112</v>
      </c>
      <c r="I74" s="209" t="s">
        <v>56</v>
      </c>
      <c r="J74" s="209" t="s">
        <v>471</v>
      </c>
      <c r="K74" s="307"/>
    </row>
    <row r="75" spans="2:11" ht="17.25" customHeight="1">
      <c r="B75" s="306"/>
      <c r="C75" s="211" t="s">
        <v>472</v>
      </c>
      <c r="D75" s="211"/>
      <c r="E75" s="211"/>
      <c r="F75" s="212" t="s">
        <v>473</v>
      </c>
      <c r="G75" s="213"/>
      <c r="H75" s="211"/>
      <c r="I75" s="211"/>
      <c r="J75" s="211" t="s">
        <v>474</v>
      </c>
      <c r="K75" s="307"/>
    </row>
    <row r="76" spans="2:11" ht="5.25" customHeight="1">
      <c r="B76" s="306"/>
      <c r="C76" s="214"/>
      <c r="D76" s="214"/>
      <c r="E76" s="214"/>
      <c r="F76" s="214"/>
      <c r="G76" s="215"/>
      <c r="H76" s="214"/>
      <c r="I76" s="214"/>
      <c r="J76" s="214"/>
      <c r="K76" s="307"/>
    </row>
    <row r="77" spans="2:11" ht="15" customHeight="1">
      <c r="B77" s="306"/>
      <c r="C77" s="206" t="s">
        <v>52</v>
      </c>
      <c r="D77" s="214"/>
      <c r="E77" s="214"/>
      <c r="F77" s="216" t="s">
        <v>475</v>
      </c>
      <c r="G77" s="215"/>
      <c r="H77" s="206" t="s">
        <v>476</v>
      </c>
      <c r="I77" s="206" t="s">
        <v>477</v>
      </c>
      <c r="J77" s="206">
        <v>20</v>
      </c>
      <c r="K77" s="307"/>
    </row>
    <row r="78" spans="2:11" ht="15" customHeight="1">
      <c r="B78" s="306"/>
      <c r="C78" s="206" t="s">
        <v>478</v>
      </c>
      <c r="D78" s="206"/>
      <c r="E78" s="206"/>
      <c r="F78" s="216" t="s">
        <v>475</v>
      </c>
      <c r="G78" s="215"/>
      <c r="H78" s="206" t="s">
        <v>479</v>
      </c>
      <c r="I78" s="206" t="s">
        <v>477</v>
      </c>
      <c r="J78" s="206">
        <v>120</v>
      </c>
      <c r="K78" s="307"/>
    </row>
    <row r="79" spans="2:11" ht="15" customHeight="1">
      <c r="B79" s="217"/>
      <c r="C79" s="206" t="s">
        <v>480</v>
      </c>
      <c r="D79" s="206"/>
      <c r="E79" s="206"/>
      <c r="F79" s="216" t="s">
        <v>481</v>
      </c>
      <c r="G79" s="215"/>
      <c r="H79" s="206" t="s">
        <v>482</v>
      </c>
      <c r="I79" s="206" t="s">
        <v>477</v>
      </c>
      <c r="J79" s="206">
        <v>50</v>
      </c>
      <c r="K79" s="307"/>
    </row>
    <row r="80" spans="2:11" ht="15" customHeight="1">
      <c r="B80" s="217"/>
      <c r="C80" s="206" t="s">
        <v>483</v>
      </c>
      <c r="D80" s="206"/>
      <c r="E80" s="206"/>
      <c r="F80" s="216" t="s">
        <v>475</v>
      </c>
      <c r="G80" s="215"/>
      <c r="H80" s="206" t="s">
        <v>484</v>
      </c>
      <c r="I80" s="206" t="s">
        <v>485</v>
      </c>
      <c r="J80" s="206"/>
      <c r="K80" s="307"/>
    </row>
    <row r="81" spans="2:11" ht="15" customHeight="1">
      <c r="B81" s="217"/>
      <c r="C81" s="206" t="s">
        <v>486</v>
      </c>
      <c r="D81" s="206"/>
      <c r="E81" s="206"/>
      <c r="F81" s="216" t="s">
        <v>481</v>
      </c>
      <c r="G81" s="206"/>
      <c r="H81" s="206" t="s">
        <v>487</v>
      </c>
      <c r="I81" s="206" t="s">
        <v>477</v>
      </c>
      <c r="J81" s="206">
        <v>15</v>
      </c>
      <c r="K81" s="307"/>
    </row>
    <row r="82" spans="2:11" ht="15" customHeight="1">
      <c r="B82" s="217"/>
      <c r="C82" s="206" t="s">
        <v>488</v>
      </c>
      <c r="D82" s="206"/>
      <c r="E82" s="206"/>
      <c r="F82" s="216" t="s">
        <v>481</v>
      </c>
      <c r="G82" s="206"/>
      <c r="H82" s="206" t="s">
        <v>489</v>
      </c>
      <c r="I82" s="206" t="s">
        <v>477</v>
      </c>
      <c r="J82" s="206">
        <v>15</v>
      </c>
      <c r="K82" s="307"/>
    </row>
    <row r="83" spans="2:11" ht="15" customHeight="1">
      <c r="B83" s="217"/>
      <c r="C83" s="206" t="s">
        <v>490</v>
      </c>
      <c r="D83" s="206"/>
      <c r="E83" s="206"/>
      <c r="F83" s="216" t="s">
        <v>481</v>
      </c>
      <c r="G83" s="206"/>
      <c r="H83" s="206" t="s">
        <v>491</v>
      </c>
      <c r="I83" s="206" t="s">
        <v>477</v>
      </c>
      <c r="J83" s="206">
        <v>20</v>
      </c>
      <c r="K83" s="307"/>
    </row>
    <row r="84" spans="2:11" ht="15" customHeight="1">
      <c r="B84" s="217"/>
      <c r="C84" s="206" t="s">
        <v>492</v>
      </c>
      <c r="D84" s="206"/>
      <c r="E84" s="206"/>
      <c r="F84" s="216" t="s">
        <v>481</v>
      </c>
      <c r="G84" s="206"/>
      <c r="H84" s="206" t="s">
        <v>493</v>
      </c>
      <c r="I84" s="206" t="s">
        <v>477</v>
      </c>
      <c r="J84" s="206">
        <v>20</v>
      </c>
      <c r="K84" s="307"/>
    </row>
    <row r="85" spans="2:11" ht="15" customHeight="1">
      <c r="B85" s="217"/>
      <c r="C85" s="206" t="s">
        <v>494</v>
      </c>
      <c r="D85" s="206"/>
      <c r="E85" s="206"/>
      <c r="F85" s="216" t="s">
        <v>481</v>
      </c>
      <c r="G85" s="215"/>
      <c r="H85" s="206" t="s">
        <v>495</v>
      </c>
      <c r="I85" s="206" t="s">
        <v>477</v>
      </c>
      <c r="J85" s="206">
        <v>50</v>
      </c>
      <c r="K85" s="307"/>
    </row>
    <row r="86" spans="2:11" ht="15" customHeight="1">
      <c r="B86" s="217"/>
      <c r="C86" s="206" t="s">
        <v>496</v>
      </c>
      <c r="D86" s="206"/>
      <c r="E86" s="206"/>
      <c r="F86" s="216" t="s">
        <v>481</v>
      </c>
      <c r="G86" s="215"/>
      <c r="H86" s="206" t="s">
        <v>497</v>
      </c>
      <c r="I86" s="206" t="s">
        <v>477</v>
      </c>
      <c r="J86" s="206">
        <v>20</v>
      </c>
      <c r="K86" s="307"/>
    </row>
    <row r="87" spans="2:11" ht="15" customHeight="1">
      <c r="B87" s="217"/>
      <c r="C87" s="206" t="s">
        <v>498</v>
      </c>
      <c r="D87" s="206"/>
      <c r="E87" s="206"/>
      <c r="F87" s="216" t="s">
        <v>481</v>
      </c>
      <c r="G87" s="215"/>
      <c r="H87" s="206" t="s">
        <v>499</v>
      </c>
      <c r="I87" s="206" t="s">
        <v>477</v>
      </c>
      <c r="J87" s="206">
        <v>20</v>
      </c>
      <c r="K87" s="307"/>
    </row>
    <row r="88" spans="2:11" ht="15" customHeight="1">
      <c r="B88" s="217"/>
      <c r="C88" s="206" t="s">
        <v>500</v>
      </c>
      <c r="D88" s="206"/>
      <c r="E88" s="206"/>
      <c r="F88" s="216" t="s">
        <v>481</v>
      </c>
      <c r="G88" s="215"/>
      <c r="H88" s="206" t="s">
        <v>501</v>
      </c>
      <c r="I88" s="206" t="s">
        <v>477</v>
      </c>
      <c r="J88" s="206">
        <v>50</v>
      </c>
      <c r="K88" s="307"/>
    </row>
    <row r="89" spans="2:11" ht="15" customHeight="1">
      <c r="B89" s="217"/>
      <c r="C89" s="206" t="s">
        <v>502</v>
      </c>
      <c r="D89" s="206"/>
      <c r="E89" s="206"/>
      <c r="F89" s="216" t="s">
        <v>481</v>
      </c>
      <c r="G89" s="215"/>
      <c r="H89" s="206" t="s">
        <v>502</v>
      </c>
      <c r="I89" s="206" t="s">
        <v>477</v>
      </c>
      <c r="J89" s="206">
        <v>50</v>
      </c>
      <c r="K89" s="307"/>
    </row>
    <row r="90" spans="2:11" ht="15" customHeight="1">
      <c r="B90" s="217"/>
      <c r="C90" s="206" t="s">
        <v>117</v>
      </c>
      <c r="D90" s="206"/>
      <c r="E90" s="206"/>
      <c r="F90" s="216" t="s">
        <v>481</v>
      </c>
      <c r="G90" s="215"/>
      <c r="H90" s="206" t="s">
        <v>503</v>
      </c>
      <c r="I90" s="206" t="s">
        <v>477</v>
      </c>
      <c r="J90" s="206">
        <v>255</v>
      </c>
      <c r="K90" s="307"/>
    </row>
    <row r="91" spans="2:11" ht="15" customHeight="1">
      <c r="B91" s="217"/>
      <c r="C91" s="206" t="s">
        <v>504</v>
      </c>
      <c r="D91" s="206"/>
      <c r="E91" s="206"/>
      <c r="F91" s="216" t="s">
        <v>475</v>
      </c>
      <c r="G91" s="215"/>
      <c r="H91" s="206" t="s">
        <v>505</v>
      </c>
      <c r="I91" s="206" t="s">
        <v>506</v>
      </c>
      <c r="J91" s="206"/>
      <c r="K91" s="307"/>
    </row>
    <row r="92" spans="2:11" ht="15" customHeight="1">
      <c r="B92" s="217"/>
      <c r="C92" s="206" t="s">
        <v>507</v>
      </c>
      <c r="D92" s="206"/>
      <c r="E92" s="206"/>
      <c r="F92" s="216" t="s">
        <v>475</v>
      </c>
      <c r="G92" s="215"/>
      <c r="H92" s="206" t="s">
        <v>508</v>
      </c>
      <c r="I92" s="206" t="s">
        <v>509</v>
      </c>
      <c r="J92" s="206"/>
      <c r="K92" s="307"/>
    </row>
    <row r="93" spans="2:11" ht="15" customHeight="1">
      <c r="B93" s="217"/>
      <c r="C93" s="206" t="s">
        <v>510</v>
      </c>
      <c r="D93" s="206"/>
      <c r="E93" s="206"/>
      <c r="F93" s="216" t="s">
        <v>475</v>
      </c>
      <c r="G93" s="215"/>
      <c r="H93" s="206" t="s">
        <v>510</v>
      </c>
      <c r="I93" s="206" t="s">
        <v>509</v>
      </c>
      <c r="J93" s="206"/>
      <c r="K93" s="307"/>
    </row>
    <row r="94" spans="2:11" ht="15" customHeight="1">
      <c r="B94" s="217"/>
      <c r="C94" s="206" t="s">
        <v>37</v>
      </c>
      <c r="D94" s="206"/>
      <c r="E94" s="206"/>
      <c r="F94" s="216" t="s">
        <v>475</v>
      </c>
      <c r="G94" s="215"/>
      <c r="H94" s="206" t="s">
        <v>511</v>
      </c>
      <c r="I94" s="206" t="s">
        <v>509</v>
      </c>
      <c r="J94" s="206"/>
      <c r="K94" s="307"/>
    </row>
    <row r="95" spans="2:11" ht="15" customHeight="1">
      <c r="B95" s="217"/>
      <c r="C95" s="206" t="s">
        <v>47</v>
      </c>
      <c r="D95" s="206"/>
      <c r="E95" s="206"/>
      <c r="F95" s="216" t="s">
        <v>475</v>
      </c>
      <c r="G95" s="215"/>
      <c r="H95" s="206" t="s">
        <v>512</v>
      </c>
      <c r="I95" s="206" t="s">
        <v>509</v>
      </c>
      <c r="J95" s="206"/>
      <c r="K95" s="307"/>
    </row>
    <row r="96" spans="2:11" ht="15" customHeight="1">
      <c r="B96" s="308"/>
      <c r="C96" s="218"/>
      <c r="D96" s="218"/>
      <c r="E96" s="218"/>
      <c r="F96" s="218"/>
      <c r="G96" s="218"/>
      <c r="H96" s="218"/>
      <c r="I96" s="218"/>
      <c r="J96" s="218"/>
      <c r="K96" s="309"/>
    </row>
    <row r="97" spans="2:11" ht="18.75" customHeight="1">
      <c r="B97" s="310"/>
      <c r="C97" s="219"/>
      <c r="D97" s="219"/>
      <c r="E97" s="219"/>
      <c r="F97" s="219"/>
      <c r="G97" s="219"/>
      <c r="H97" s="219"/>
      <c r="I97" s="219"/>
      <c r="J97" s="219"/>
      <c r="K97" s="310"/>
    </row>
    <row r="98" spans="2:11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spans="2:11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spans="2:11" ht="45" customHeight="1">
      <c r="B100" s="306"/>
      <c r="C100" s="287" t="s">
        <v>513</v>
      </c>
      <c r="D100" s="287"/>
      <c r="E100" s="287"/>
      <c r="F100" s="287"/>
      <c r="G100" s="287"/>
      <c r="H100" s="287"/>
      <c r="I100" s="287"/>
      <c r="J100" s="287"/>
      <c r="K100" s="307"/>
    </row>
    <row r="101" spans="2:11" ht="17.25" customHeight="1">
      <c r="B101" s="306"/>
      <c r="C101" s="209" t="s">
        <v>469</v>
      </c>
      <c r="D101" s="209"/>
      <c r="E101" s="209"/>
      <c r="F101" s="209" t="s">
        <v>470</v>
      </c>
      <c r="G101" s="210"/>
      <c r="H101" s="209" t="s">
        <v>112</v>
      </c>
      <c r="I101" s="209" t="s">
        <v>56</v>
      </c>
      <c r="J101" s="209" t="s">
        <v>471</v>
      </c>
      <c r="K101" s="307"/>
    </row>
    <row r="102" spans="2:11" ht="17.25" customHeight="1">
      <c r="B102" s="306"/>
      <c r="C102" s="211" t="s">
        <v>472</v>
      </c>
      <c r="D102" s="211"/>
      <c r="E102" s="211"/>
      <c r="F102" s="212" t="s">
        <v>473</v>
      </c>
      <c r="G102" s="213"/>
      <c r="H102" s="211"/>
      <c r="I102" s="211"/>
      <c r="J102" s="211" t="s">
        <v>474</v>
      </c>
      <c r="K102" s="307"/>
    </row>
    <row r="103" spans="2:11" ht="5.25" customHeight="1">
      <c r="B103" s="306"/>
      <c r="C103" s="209"/>
      <c r="D103" s="209"/>
      <c r="E103" s="209"/>
      <c r="F103" s="209"/>
      <c r="G103" s="220"/>
      <c r="H103" s="209"/>
      <c r="I103" s="209"/>
      <c r="J103" s="209"/>
      <c r="K103" s="307"/>
    </row>
    <row r="104" spans="2:11" ht="15" customHeight="1">
      <c r="B104" s="306"/>
      <c r="C104" s="206" t="s">
        <v>52</v>
      </c>
      <c r="D104" s="214"/>
      <c r="E104" s="214"/>
      <c r="F104" s="216" t="s">
        <v>475</v>
      </c>
      <c r="G104" s="220"/>
      <c r="H104" s="206" t="s">
        <v>514</v>
      </c>
      <c r="I104" s="206" t="s">
        <v>477</v>
      </c>
      <c r="J104" s="206">
        <v>20</v>
      </c>
      <c r="K104" s="307"/>
    </row>
    <row r="105" spans="2:11" ht="15" customHeight="1">
      <c r="B105" s="306"/>
      <c r="C105" s="206" t="s">
        <v>478</v>
      </c>
      <c r="D105" s="206"/>
      <c r="E105" s="206"/>
      <c r="F105" s="216" t="s">
        <v>475</v>
      </c>
      <c r="G105" s="206"/>
      <c r="H105" s="206" t="s">
        <v>514</v>
      </c>
      <c r="I105" s="206" t="s">
        <v>477</v>
      </c>
      <c r="J105" s="206">
        <v>120</v>
      </c>
      <c r="K105" s="307"/>
    </row>
    <row r="106" spans="2:11" ht="15" customHeight="1">
      <c r="B106" s="217"/>
      <c r="C106" s="206" t="s">
        <v>480</v>
      </c>
      <c r="D106" s="206"/>
      <c r="E106" s="206"/>
      <c r="F106" s="216" t="s">
        <v>481</v>
      </c>
      <c r="G106" s="206"/>
      <c r="H106" s="206" t="s">
        <v>514</v>
      </c>
      <c r="I106" s="206" t="s">
        <v>477</v>
      </c>
      <c r="J106" s="206">
        <v>50</v>
      </c>
      <c r="K106" s="307"/>
    </row>
    <row r="107" spans="2:11" ht="15" customHeight="1">
      <c r="B107" s="217"/>
      <c r="C107" s="206" t="s">
        <v>483</v>
      </c>
      <c r="D107" s="206"/>
      <c r="E107" s="206"/>
      <c r="F107" s="216" t="s">
        <v>475</v>
      </c>
      <c r="G107" s="206"/>
      <c r="H107" s="206" t="s">
        <v>514</v>
      </c>
      <c r="I107" s="206" t="s">
        <v>485</v>
      </c>
      <c r="J107" s="206"/>
      <c r="K107" s="307"/>
    </row>
    <row r="108" spans="2:11" ht="15" customHeight="1">
      <c r="B108" s="217"/>
      <c r="C108" s="206" t="s">
        <v>494</v>
      </c>
      <c r="D108" s="206"/>
      <c r="E108" s="206"/>
      <c r="F108" s="216" t="s">
        <v>481</v>
      </c>
      <c r="G108" s="206"/>
      <c r="H108" s="206" t="s">
        <v>514</v>
      </c>
      <c r="I108" s="206" t="s">
        <v>477</v>
      </c>
      <c r="J108" s="206">
        <v>50</v>
      </c>
      <c r="K108" s="307"/>
    </row>
    <row r="109" spans="2:11" ht="15" customHeight="1">
      <c r="B109" s="217"/>
      <c r="C109" s="206" t="s">
        <v>502</v>
      </c>
      <c r="D109" s="206"/>
      <c r="E109" s="206"/>
      <c r="F109" s="216" t="s">
        <v>481</v>
      </c>
      <c r="G109" s="206"/>
      <c r="H109" s="206" t="s">
        <v>514</v>
      </c>
      <c r="I109" s="206" t="s">
        <v>477</v>
      </c>
      <c r="J109" s="206">
        <v>50</v>
      </c>
      <c r="K109" s="307"/>
    </row>
    <row r="110" spans="2:11" ht="15" customHeight="1">
      <c r="B110" s="217"/>
      <c r="C110" s="206" t="s">
        <v>500</v>
      </c>
      <c r="D110" s="206"/>
      <c r="E110" s="206"/>
      <c r="F110" s="216" t="s">
        <v>481</v>
      </c>
      <c r="G110" s="206"/>
      <c r="H110" s="206" t="s">
        <v>514</v>
      </c>
      <c r="I110" s="206" t="s">
        <v>477</v>
      </c>
      <c r="J110" s="206">
        <v>50</v>
      </c>
      <c r="K110" s="307"/>
    </row>
    <row r="111" spans="2:11" ht="15" customHeight="1">
      <c r="B111" s="217"/>
      <c r="C111" s="206" t="s">
        <v>52</v>
      </c>
      <c r="D111" s="206"/>
      <c r="E111" s="206"/>
      <c r="F111" s="216" t="s">
        <v>475</v>
      </c>
      <c r="G111" s="206"/>
      <c r="H111" s="206" t="s">
        <v>515</v>
      </c>
      <c r="I111" s="206" t="s">
        <v>477</v>
      </c>
      <c r="J111" s="206">
        <v>20</v>
      </c>
      <c r="K111" s="307"/>
    </row>
    <row r="112" spans="2:11" ht="15" customHeight="1">
      <c r="B112" s="217"/>
      <c r="C112" s="206" t="s">
        <v>516</v>
      </c>
      <c r="D112" s="206"/>
      <c r="E112" s="206"/>
      <c r="F112" s="216" t="s">
        <v>475</v>
      </c>
      <c r="G112" s="206"/>
      <c r="H112" s="206" t="s">
        <v>517</v>
      </c>
      <c r="I112" s="206" t="s">
        <v>477</v>
      </c>
      <c r="J112" s="206">
        <v>120</v>
      </c>
      <c r="K112" s="307"/>
    </row>
    <row r="113" spans="2:11" ht="15" customHeight="1">
      <c r="B113" s="217"/>
      <c r="C113" s="206" t="s">
        <v>37</v>
      </c>
      <c r="D113" s="206"/>
      <c r="E113" s="206"/>
      <c r="F113" s="216" t="s">
        <v>475</v>
      </c>
      <c r="G113" s="206"/>
      <c r="H113" s="206" t="s">
        <v>518</v>
      </c>
      <c r="I113" s="206" t="s">
        <v>509</v>
      </c>
      <c r="J113" s="206"/>
      <c r="K113" s="307"/>
    </row>
    <row r="114" spans="2:11" ht="15" customHeight="1">
      <c r="B114" s="217"/>
      <c r="C114" s="206" t="s">
        <v>47</v>
      </c>
      <c r="D114" s="206"/>
      <c r="E114" s="206"/>
      <c r="F114" s="216" t="s">
        <v>475</v>
      </c>
      <c r="G114" s="206"/>
      <c r="H114" s="206" t="s">
        <v>519</v>
      </c>
      <c r="I114" s="206" t="s">
        <v>509</v>
      </c>
      <c r="J114" s="206"/>
      <c r="K114" s="307"/>
    </row>
    <row r="115" spans="2:11" ht="15" customHeight="1">
      <c r="B115" s="217"/>
      <c r="C115" s="206" t="s">
        <v>56</v>
      </c>
      <c r="D115" s="206"/>
      <c r="E115" s="206"/>
      <c r="F115" s="216" t="s">
        <v>475</v>
      </c>
      <c r="G115" s="206"/>
      <c r="H115" s="206" t="s">
        <v>520</v>
      </c>
      <c r="I115" s="206" t="s">
        <v>521</v>
      </c>
      <c r="J115" s="206"/>
      <c r="K115" s="307"/>
    </row>
    <row r="116" spans="2:11" ht="15" customHeight="1">
      <c r="B116" s="308"/>
      <c r="C116" s="221"/>
      <c r="D116" s="221"/>
      <c r="E116" s="221"/>
      <c r="F116" s="221"/>
      <c r="G116" s="221"/>
      <c r="H116" s="221"/>
      <c r="I116" s="221"/>
      <c r="J116" s="221"/>
      <c r="K116" s="309"/>
    </row>
    <row r="117" spans="2:11" ht="18.75" customHeight="1">
      <c r="B117" s="311"/>
      <c r="C117" s="202"/>
      <c r="D117" s="202"/>
      <c r="E117" s="202"/>
      <c r="F117" s="222"/>
      <c r="G117" s="202"/>
      <c r="H117" s="202"/>
      <c r="I117" s="202"/>
      <c r="J117" s="202"/>
      <c r="K117" s="311"/>
    </row>
    <row r="118" spans="2:11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286" t="s">
        <v>522</v>
      </c>
      <c r="D120" s="286"/>
      <c r="E120" s="286"/>
      <c r="F120" s="286"/>
      <c r="G120" s="286"/>
      <c r="H120" s="286"/>
      <c r="I120" s="286"/>
      <c r="J120" s="286"/>
      <c r="K120" s="316"/>
    </row>
    <row r="121" spans="2:11" ht="17.25" customHeight="1">
      <c r="B121" s="223"/>
      <c r="C121" s="209" t="s">
        <v>469</v>
      </c>
      <c r="D121" s="209"/>
      <c r="E121" s="209"/>
      <c r="F121" s="209" t="s">
        <v>470</v>
      </c>
      <c r="G121" s="210"/>
      <c r="H121" s="209" t="s">
        <v>112</v>
      </c>
      <c r="I121" s="209" t="s">
        <v>56</v>
      </c>
      <c r="J121" s="209" t="s">
        <v>471</v>
      </c>
      <c r="K121" s="224"/>
    </row>
    <row r="122" spans="2:11" ht="17.25" customHeight="1">
      <c r="B122" s="223"/>
      <c r="C122" s="211" t="s">
        <v>472</v>
      </c>
      <c r="D122" s="211"/>
      <c r="E122" s="211"/>
      <c r="F122" s="212" t="s">
        <v>473</v>
      </c>
      <c r="G122" s="213"/>
      <c r="H122" s="211"/>
      <c r="I122" s="211"/>
      <c r="J122" s="211" t="s">
        <v>474</v>
      </c>
      <c r="K122" s="224"/>
    </row>
    <row r="123" spans="2:11" ht="5.25" customHeight="1">
      <c r="B123" s="225"/>
      <c r="C123" s="214"/>
      <c r="D123" s="214"/>
      <c r="E123" s="214"/>
      <c r="F123" s="214"/>
      <c r="G123" s="206"/>
      <c r="H123" s="214"/>
      <c r="I123" s="214"/>
      <c r="J123" s="214"/>
      <c r="K123" s="226"/>
    </row>
    <row r="124" spans="2:11" ht="15" customHeight="1">
      <c r="B124" s="225"/>
      <c r="C124" s="206" t="s">
        <v>478</v>
      </c>
      <c r="D124" s="214"/>
      <c r="E124" s="214"/>
      <c r="F124" s="216" t="s">
        <v>475</v>
      </c>
      <c r="G124" s="206"/>
      <c r="H124" s="206" t="s">
        <v>514</v>
      </c>
      <c r="I124" s="206" t="s">
        <v>477</v>
      </c>
      <c r="J124" s="206">
        <v>120</v>
      </c>
      <c r="K124" s="227"/>
    </row>
    <row r="125" spans="2:11" ht="15" customHeight="1">
      <c r="B125" s="225"/>
      <c r="C125" s="206" t="s">
        <v>523</v>
      </c>
      <c r="D125" s="206"/>
      <c r="E125" s="206"/>
      <c r="F125" s="216" t="s">
        <v>475</v>
      </c>
      <c r="G125" s="206"/>
      <c r="H125" s="206" t="s">
        <v>524</v>
      </c>
      <c r="I125" s="206" t="s">
        <v>477</v>
      </c>
      <c r="J125" s="206" t="s">
        <v>525</v>
      </c>
      <c r="K125" s="227"/>
    </row>
    <row r="126" spans="2:11" ht="15" customHeight="1">
      <c r="B126" s="225"/>
      <c r="C126" s="206" t="s">
        <v>424</v>
      </c>
      <c r="D126" s="206"/>
      <c r="E126" s="206"/>
      <c r="F126" s="216" t="s">
        <v>475</v>
      </c>
      <c r="G126" s="206"/>
      <c r="H126" s="206" t="s">
        <v>526</v>
      </c>
      <c r="I126" s="206" t="s">
        <v>477</v>
      </c>
      <c r="J126" s="206" t="s">
        <v>525</v>
      </c>
      <c r="K126" s="227"/>
    </row>
    <row r="127" spans="2:11" ht="15" customHeight="1">
      <c r="B127" s="225"/>
      <c r="C127" s="206" t="s">
        <v>486</v>
      </c>
      <c r="D127" s="206"/>
      <c r="E127" s="206"/>
      <c r="F127" s="216" t="s">
        <v>481</v>
      </c>
      <c r="G127" s="206"/>
      <c r="H127" s="206" t="s">
        <v>487</v>
      </c>
      <c r="I127" s="206" t="s">
        <v>477</v>
      </c>
      <c r="J127" s="206">
        <v>15</v>
      </c>
      <c r="K127" s="227"/>
    </row>
    <row r="128" spans="2:11" ht="15" customHeight="1">
      <c r="B128" s="225"/>
      <c r="C128" s="206" t="s">
        <v>488</v>
      </c>
      <c r="D128" s="206"/>
      <c r="E128" s="206"/>
      <c r="F128" s="216" t="s">
        <v>481</v>
      </c>
      <c r="G128" s="206"/>
      <c r="H128" s="206" t="s">
        <v>489</v>
      </c>
      <c r="I128" s="206" t="s">
        <v>477</v>
      </c>
      <c r="J128" s="206">
        <v>15</v>
      </c>
      <c r="K128" s="227"/>
    </row>
    <row r="129" spans="2:11" ht="15" customHeight="1">
      <c r="B129" s="225"/>
      <c r="C129" s="206" t="s">
        <v>490</v>
      </c>
      <c r="D129" s="206"/>
      <c r="E129" s="206"/>
      <c r="F129" s="216" t="s">
        <v>481</v>
      </c>
      <c r="G129" s="206"/>
      <c r="H129" s="206" t="s">
        <v>491</v>
      </c>
      <c r="I129" s="206" t="s">
        <v>477</v>
      </c>
      <c r="J129" s="206">
        <v>20</v>
      </c>
      <c r="K129" s="227"/>
    </row>
    <row r="130" spans="2:11" ht="15" customHeight="1">
      <c r="B130" s="225"/>
      <c r="C130" s="206" t="s">
        <v>492</v>
      </c>
      <c r="D130" s="206"/>
      <c r="E130" s="206"/>
      <c r="F130" s="216" t="s">
        <v>481</v>
      </c>
      <c r="G130" s="206"/>
      <c r="H130" s="206" t="s">
        <v>493</v>
      </c>
      <c r="I130" s="206" t="s">
        <v>477</v>
      </c>
      <c r="J130" s="206">
        <v>20</v>
      </c>
      <c r="K130" s="227"/>
    </row>
    <row r="131" spans="2:11" ht="15" customHeight="1">
      <c r="B131" s="225"/>
      <c r="C131" s="206" t="s">
        <v>480</v>
      </c>
      <c r="D131" s="206"/>
      <c r="E131" s="206"/>
      <c r="F131" s="216" t="s">
        <v>481</v>
      </c>
      <c r="G131" s="206"/>
      <c r="H131" s="206" t="s">
        <v>514</v>
      </c>
      <c r="I131" s="206" t="s">
        <v>477</v>
      </c>
      <c r="J131" s="206">
        <v>50</v>
      </c>
      <c r="K131" s="227"/>
    </row>
    <row r="132" spans="2:11" ht="15" customHeight="1">
      <c r="B132" s="225"/>
      <c r="C132" s="206" t="s">
        <v>494</v>
      </c>
      <c r="D132" s="206"/>
      <c r="E132" s="206"/>
      <c r="F132" s="216" t="s">
        <v>481</v>
      </c>
      <c r="G132" s="206"/>
      <c r="H132" s="206" t="s">
        <v>514</v>
      </c>
      <c r="I132" s="206" t="s">
        <v>477</v>
      </c>
      <c r="J132" s="206">
        <v>50</v>
      </c>
      <c r="K132" s="227"/>
    </row>
    <row r="133" spans="2:11" ht="15" customHeight="1">
      <c r="B133" s="225"/>
      <c r="C133" s="206" t="s">
        <v>500</v>
      </c>
      <c r="D133" s="206"/>
      <c r="E133" s="206"/>
      <c r="F133" s="216" t="s">
        <v>481</v>
      </c>
      <c r="G133" s="206"/>
      <c r="H133" s="206" t="s">
        <v>514</v>
      </c>
      <c r="I133" s="206" t="s">
        <v>477</v>
      </c>
      <c r="J133" s="206">
        <v>50</v>
      </c>
      <c r="K133" s="227"/>
    </row>
    <row r="134" spans="2:11" ht="15" customHeight="1">
      <c r="B134" s="225"/>
      <c r="C134" s="206" t="s">
        <v>502</v>
      </c>
      <c r="D134" s="206"/>
      <c r="E134" s="206"/>
      <c r="F134" s="216" t="s">
        <v>481</v>
      </c>
      <c r="G134" s="206"/>
      <c r="H134" s="206" t="s">
        <v>514</v>
      </c>
      <c r="I134" s="206" t="s">
        <v>477</v>
      </c>
      <c r="J134" s="206">
        <v>50</v>
      </c>
      <c r="K134" s="227"/>
    </row>
    <row r="135" spans="2:11" ht="15" customHeight="1">
      <c r="B135" s="225"/>
      <c r="C135" s="206" t="s">
        <v>117</v>
      </c>
      <c r="D135" s="206"/>
      <c r="E135" s="206"/>
      <c r="F135" s="216" t="s">
        <v>481</v>
      </c>
      <c r="G135" s="206"/>
      <c r="H135" s="206" t="s">
        <v>527</v>
      </c>
      <c r="I135" s="206" t="s">
        <v>477</v>
      </c>
      <c r="J135" s="206">
        <v>255</v>
      </c>
      <c r="K135" s="227"/>
    </row>
    <row r="136" spans="2:11" ht="15" customHeight="1">
      <c r="B136" s="225"/>
      <c r="C136" s="206" t="s">
        <v>504</v>
      </c>
      <c r="D136" s="206"/>
      <c r="E136" s="206"/>
      <c r="F136" s="216" t="s">
        <v>475</v>
      </c>
      <c r="G136" s="206"/>
      <c r="H136" s="206" t="s">
        <v>528</v>
      </c>
      <c r="I136" s="206" t="s">
        <v>506</v>
      </c>
      <c r="J136" s="206"/>
      <c r="K136" s="227"/>
    </row>
    <row r="137" spans="2:11" ht="15" customHeight="1">
      <c r="B137" s="225"/>
      <c r="C137" s="206" t="s">
        <v>507</v>
      </c>
      <c r="D137" s="206"/>
      <c r="E137" s="206"/>
      <c r="F137" s="216" t="s">
        <v>475</v>
      </c>
      <c r="G137" s="206"/>
      <c r="H137" s="206" t="s">
        <v>529</v>
      </c>
      <c r="I137" s="206" t="s">
        <v>509</v>
      </c>
      <c r="J137" s="206"/>
      <c r="K137" s="227"/>
    </row>
    <row r="138" spans="2:11" ht="15" customHeight="1">
      <c r="B138" s="225"/>
      <c r="C138" s="206" t="s">
        <v>510</v>
      </c>
      <c r="D138" s="206"/>
      <c r="E138" s="206"/>
      <c r="F138" s="216" t="s">
        <v>475</v>
      </c>
      <c r="G138" s="206"/>
      <c r="H138" s="206" t="s">
        <v>510</v>
      </c>
      <c r="I138" s="206" t="s">
        <v>509</v>
      </c>
      <c r="J138" s="206"/>
      <c r="K138" s="227"/>
    </row>
    <row r="139" spans="2:11" ht="15" customHeight="1">
      <c r="B139" s="225"/>
      <c r="C139" s="206" t="s">
        <v>37</v>
      </c>
      <c r="D139" s="206"/>
      <c r="E139" s="206"/>
      <c r="F139" s="216" t="s">
        <v>475</v>
      </c>
      <c r="G139" s="206"/>
      <c r="H139" s="206" t="s">
        <v>530</v>
      </c>
      <c r="I139" s="206" t="s">
        <v>509</v>
      </c>
      <c r="J139" s="206"/>
      <c r="K139" s="227"/>
    </row>
    <row r="140" spans="2:11" ht="15" customHeight="1">
      <c r="B140" s="225"/>
      <c r="C140" s="206" t="s">
        <v>531</v>
      </c>
      <c r="D140" s="206"/>
      <c r="E140" s="206"/>
      <c r="F140" s="216" t="s">
        <v>475</v>
      </c>
      <c r="G140" s="206"/>
      <c r="H140" s="206" t="s">
        <v>532</v>
      </c>
      <c r="I140" s="206" t="s">
        <v>509</v>
      </c>
      <c r="J140" s="206"/>
      <c r="K140" s="227"/>
    </row>
    <row r="141" spans="2:11" ht="15" customHeight="1">
      <c r="B141" s="228"/>
      <c r="C141" s="229"/>
      <c r="D141" s="229"/>
      <c r="E141" s="229"/>
      <c r="F141" s="229"/>
      <c r="G141" s="229"/>
      <c r="H141" s="229"/>
      <c r="I141" s="229"/>
      <c r="J141" s="229"/>
      <c r="K141" s="230"/>
    </row>
    <row r="142" spans="2:11" ht="18.75" customHeight="1">
      <c r="B142" s="202"/>
      <c r="C142" s="202"/>
      <c r="D142" s="202"/>
      <c r="E142" s="202"/>
      <c r="F142" s="222"/>
      <c r="G142" s="202"/>
      <c r="H142" s="202"/>
      <c r="I142" s="202"/>
      <c r="J142" s="202"/>
      <c r="K142" s="202"/>
    </row>
    <row r="143" spans="2:11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spans="2:11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spans="2:11" ht="45" customHeight="1">
      <c r="B145" s="306"/>
      <c r="C145" s="287" t="s">
        <v>533</v>
      </c>
      <c r="D145" s="287"/>
      <c r="E145" s="287"/>
      <c r="F145" s="287"/>
      <c r="G145" s="287"/>
      <c r="H145" s="287"/>
      <c r="I145" s="287"/>
      <c r="J145" s="287"/>
      <c r="K145" s="307"/>
    </row>
    <row r="146" spans="2:11" ht="17.25" customHeight="1">
      <c r="B146" s="306"/>
      <c r="C146" s="209" t="s">
        <v>469</v>
      </c>
      <c r="D146" s="209"/>
      <c r="E146" s="209"/>
      <c r="F146" s="209" t="s">
        <v>470</v>
      </c>
      <c r="G146" s="210"/>
      <c r="H146" s="209" t="s">
        <v>112</v>
      </c>
      <c r="I146" s="209" t="s">
        <v>56</v>
      </c>
      <c r="J146" s="209" t="s">
        <v>471</v>
      </c>
      <c r="K146" s="307"/>
    </row>
    <row r="147" spans="2:11" ht="17.25" customHeight="1">
      <c r="B147" s="306"/>
      <c r="C147" s="211" t="s">
        <v>472</v>
      </c>
      <c r="D147" s="211"/>
      <c r="E147" s="211"/>
      <c r="F147" s="212" t="s">
        <v>473</v>
      </c>
      <c r="G147" s="213"/>
      <c r="H147" s="211"/>
      <c r="I147" s="211"/>
      <c r="J147" s="211" t="s">
        <v>474</v>
      </c>
      <c r="K147" s="307"/>
    </row>
    <row r="148" spans="2:11" ht="5.25" customHeight="1">
      <c r="B148" s="217"/>
      <c r="C148" s="214"/>
      <c r="D148" s="214"/>
      <c r="E148" s="214"/>
      <c r="F148" s="214"/>
      <c r="G148" s="215"/>
      <c r="H148" s="214"/>
      <c r="I148" s="214"/>
      <c r="J148" s="214"/>
      <c r="K148" s="227"/>
    </row>
    <row r="149" spans="2:11" ht="15" customHeight="1">
      <c r="B149" s="217"/>
      <c r="C149" s="231" t="s">
        <v>478</v>
      </c>
      <c r="D149" s="206"/>
      <c r="E149" s="206"/>
      <c r="F149" s="232" t="s">
        <v>475</v>
      </c>
      <c r="G149" s="206"/>
      <c r="H149" s="231" t="s">
        <v>514</v>
      </c>
      <c r="I149" s="231" t="s">
        <v>477</v>
      </c>
      <c r="J149" s="231">
        <v>120</v>
      </c>
      <c r="K149" s="227"/>
    </row>
    <row r="150" spans="2:11" ht="15" customHeight="1">
      <c r="B150" s="217"/>
      <c r="C150" s="231" t="s">
        <v>523</v>
      </c>
      <c r="D150" s="206"/>
      <c r="E150" s="206"/>
      <c r="F150" s="232" t="s">
        <v>475</v>
      </c>
      <c r="G150" s="206"/>
      <c r="H150" s="231" t="s">
        <v>534</v>
      </c>
      <c r="I150" s="231" t="s">
        <v>477</v>
      </c>
      <c r="J150" s="231" t="s">
        <v>525</v>
      </c>
      <c r="K150" s="227"/>
    </row>
    <row r="151" spans="2:11" ht="15" customHeight="1">
      <c r="B151" s="217"/>
      <c r="C151" s="231" t="s">
        <v>424</v>
      </c>
      <c r="D151" s="206"/>
      <c r="E151" s="206"/>
      <c r="F151" s="232" t="s">
        <v>475</v>
      </c>
      <c r="G151" s="206"/>
      <c r="H151" s="231" t="s">
        <v>535</v>
      </c>
      <c r="I151" s="231" t="s">
        <v>477</v>
      </c>
      <c r="J151" s="231" t="s">
        <v>525</v>
      </c>
      <c r="K151" s="227"/>
    </row>
    <row r="152" spans="2:11" ht="15" customHeight="1">
      <c r="B152" s="217"/>
      <c r="C152" s="231" t="s">
        <v>480</v>
      </c>
      <c r="D152" s="206"/>
      <c r="E152" s="206"/>
      <c r="F152" s="232" t="s">
        <v>481</v>
      </c>
      <c r="G152" s="206"/>
      <c r="H152" s="231" t="s">
        <v>514</v>
      </c>
      <c r="I152" s="231" t="s">
        <v>477</v>
      </c>
      <c r="J152" s="231">
        <v>50</v>
      </c>
      <c r="K152" s="227"/>
    </row>
    <row r="153" spans="2:11" ht="15" customHeight="1">
      <c r="B153" s="217"/>
      <c r="C153" s="231" t="s">
        <v>483</v>
      </c>
      <c r="D153" s="206"/>
      <c r="E153" s="206"/>
      <c r="F153" s="232" t="s">
        <v>475</v>
      </c>
      <c r="G153" s="206"/>
      <c r="H153" s="231" t="s">
        <v>514</v>
      </c>
      <c r="I153" s="231" t="s">
        <v>485</v>
      </c>
      <c r="J153" s="231"/>
      <c r="K153" s="227"/>
    </row>
    <row r="154" spans="2:11" ht="15" customHeight="1">
      <c r="B154" s="217"/>
      <c r="C154" s="231" t="s">
        <v>494</v>
      </c>
      <c r="D154" s="206"/>
      <c r="E154" s="206"/>
      <c r="F154" s="232" t="s">
        <v>481</v>
      </c>
      <c r="G154" s="206"/>
      <c r="H154" s="231" t="s">
        <v>514</v>
      </c>
      <c r="I154" s="231" t="s">
        <v>477</v>
      </c>
      <c r="J154" s="231">
        <v>50</v>
      </c>
      <c r="K154" s="227"/>
    </row>
    <row r="155" spans="2:11" ht="15" customHeight="1">
      <c r="B155" s="217"/>
      <c r="C155" s="231" t="s">
        <v>502</v>
      </c>
      <c r="D155" s="206"/>
      <c r="E155" s="206"/>
      <c r="F155" s="232" t="s">
        <v>481</v>
      </c>
      <c r="G155" s="206"/>
      <c r="H155" s="231" t="s">
        <v>514</v>
      </c>
      <c r="I155" s="231" t="s">
        <v>477</v>
      </c>
      <c r="J155" s="231">
        <v>50</v>
      </c>
      <c r="K155" s="227"/>
    </row>
    <row r="156" spans="2:11" ht="15" customHeight="1">
      <c r="B156" s="217"/>
      <c r="C156" s="231" t="s">
        <v>500</v>
      </c>
      <c r="D156" s="206"/>
      <c r="E156" s="206"/>
      <c r="F156" s="232" t="s">
        <v>481</v>
      </c>
      <c r="G156" s="206"/>
      <c r="H156" s="231" t="s">
        <v>514</v>
      </c>
      <c r="I156" s="231" t="s">
        <v>477</v>
      </c>
      <c r="J156" s="231">
        <v>50</v>
      </c>
      <c r="K156" s="227"/>
    </row>
    <row r="157" spans="2:11" ht="15" customHeight="1">
      <c r="B157" s="217"/>
      <c r="C157" s="231" t="s">
        <v>91</v>
      </c>
      <c r="D157" s="206"/>
      <c r="E157" s="206"/>
      <c r="F157" s="232" t="s">
        <v>475</v>
      </c>
      <c r="G157" s="206"/>
      <c r="H157" s="231" t="s">
        <v>536</v>
      </c>
      <c r="I157" s="231" t="s">
        <v>477</v>
      </c>
      <c r="J157" s="231" t="s">
        <v>537</v>
      </c>
      <c r="K157" s="227"/>
    </row>
    <row r="158" spans="2:11" ht="15" customHeight="1">
      <c r="B158" s="217"/>
      <c r="C158" s="231" t="s">
        <v>538</v>
      </c>
      <c r="D158" s="206"/>
      <c r="E158" s="206"/>
      <c r="F158" s="232" t="s">
        <v>475</v>
      </c>
      <c r="G158" s="206"/>
      <c r="H158" s="231" t="s">
        <v>539</v>
      </c>
      <c r="I158" s="231" t="s">
        <v>509</v>
      </c>
      <c r="J158" s="231"/>
      <c r="K158" s="227"/>
    </row>
    <row r="159" spans="2:11" ht="15" customHeight="1">
      <c r="B159" s="233"/>
      <c r="C159" s="221"/>
      <c r="D159" s="221"/>
      <c r="E159" s="221"/>
      <c r="F159" s="221"/>
      <c r="G159" s="221"/>
      <c r="H159" s="221"/>
      <c r="I159" s="221"/>
      <c r="J159" s="221"/>
      <c r="K159" s="234"/>
    </row>
    <row r="160" spans="2:11" ht="18.75" customHeight="1">
      <c r="B160" s="202"/>
      <c r="C160" s="206"/>
      <c r="D160" s="206"/>
      <c r="E160" s="206"/>
      <c r="F160" s="216"/>
      <c r="G160" s="206"/>
      <c r="H160" s="206"/>
      <c r="I160" s="206"/>
      <c r="J160" s="206"/>
      <c r="K160" s="202"/>
    </row>
    <row r="161" spans="2:1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86" t="s">
        <v>540</v>
      </c>
      <c r="D163" s="286"/>
      <c r="E163" s="286"/>
      <c r="F163" s="286"/>
      <c r="G163" s="286"/>
      <c r="H163" s="286"/>
      <c r="I163" s="286"/>
      <c r="J163" s="286"/>
      <c r="K163" s="296"/>
    </row>
    <row r="164" spans="2:11" ht="17.25" customHeight="1">
      <c r="B164" s="295"/>
      <c r="C164" s="209" t="s">
        <v>469</v>
      </c>
      <c r="D164" s="209"/>
      <c r="E164" s="209"/>
      <c r="F164" s="209" t="s">
        <v>470</v>
      </c>
      <c r="G164" s="235"/>
      <c r="H164" s="236" t="s">
        <v>112</v>
      </c>
      <c r="I164" s="236" t="s">
        <v>56</v>
      </c>
      <c r="J164" s="209" t="s">
        <v>471</v>
      </c>
      <c r="K164" s="296"/>
    </row>
    <row r="165" spans="2:11" ht="17.25" customHeight="1">
      <c r="B165" s="297"/>
      <c r="C165" s="211" t="s">
        <v>472</v>
      </c>
      <c r="D165" s="211"/>
      <c r="E165" s="211"/>
      <c r="F165" s="212" t="s">
        <v>473</v>
      </c>
      <c r="G165" s="237"/>
      <c r="H165" s="238"/>
      <c r="I165" s="238"/>
      <c r="J165" s="211" t="s">
        <v>474</v>
      </c>
      <c r="K165" s="298"/>
    </row>
    <row r="166" spans="2:11" ht="5.25" customHeight="1">
      <c r="B166" s="217"/>
      <c r="C166" s="214"/>
      <c r="D166" s="214"/>
      <c r="E166" s="214"/>
      <c r="F166" s="214"/>
      <c r="G166" s="215"/>
      <c r="H166" s="214"/>
      <c r="I166" s="214"/>
      <c r="J166" s="214"/>
      <c r="K166" s="227"/>
    </row>
    <row r="167" spans="2:11" ht="15" customHeight="1">
      <c r="B167" s="217"/>
      <c r="C167" s="206" t="s">
        <v>478</v>
      </c>
      <c r="D167" s="206"/>
      <c r="E167" s="206"/>
      <c r="F167" s="216" t="s">
        <v>475</v>
      </c>
      <c r="G167" s="206"/>
      <c r="H167" s="206" t="s">
        <v>514</v>
      </c>
      <c r="I167" s="206" t="s">
        <v>477</v>
      </c>
      <c r="J167" s="206">
        <v>120</v>
      </c>
      <c r="K167" s="227"/>
    </row>
    <row r="168" spans="2:11" ht="15" customHeight="1">
      <c r="B168" s="217"/>
      <c r="C168" s="206" t="s">
        <v>523</v>
      </c>
      <c r="D168" s="206"/>
      <c r="E168" s="206"/>
      <c r="F168" s="216" t="s">
        <v>475</v>
      </c>
      <c r="G168" s="206"/>
      <c r="H168" s="206" t="s">
        <v>524</v>
      </c>
      <c r="I168" s="206" t="s">
        <v>477</v>
      </c>
      <c r="J168" s="206" t="s">
        <v>525</v>
      </c>
      <c r="K168" s="227"/>
    </row>
    <row r="169" spans="2:11" ht="15" customHeight="1">
      <c r="B169" s="217"/>
      <c r="C169" s="206" t="s">
        <v>424</v>
      </c>
      <c r="D169" s="206"/>
      <c r="E169" s="206"/>
      <c r="F169" s="216" t="s">
        <v>475</v>
      </c>
      <c r="G169" s="206"/>
      <c r="H169" s="206" t="s">
        <v>541</v>
      </c>
      <c r="I169" s="206" t="s">
        <v>477</v>
      </c>
      <c r="J169" s="206" t="s">
        <v>525</v>
      </c>
      <c r="K169" s="227"/>
    </row>
    <row r="170" spans="2:11" ht="15" customHeight="1">
      <c r="B170" s="217"/>
      <c r="C170" s="206" t="s">
        <v>480</v>
      </c>
      <c r="D170" s="206"/>
      <c r="E170" s="206"/>
      <c r="F170" s="216" t="s">
        <v>481</v>
      </c>
      <c r="G170" s="206"/>
      <c r="H170" s="206" t="s">
        <v>541</v>
      </c>
      <c r="I170" s="206" t="s">
        <v>477</v>
      </c>
      <c r="J170" s="206">
        <v>50</v>
      </c>
      <c r="K170" s="227"/>
    </row>
    <row r="171" spans="2:11" ht="15" customHeight="1">
      <c r="B171" s="217"/>
      <c r="C171" s="206" t="s">
        <v>483</v>
      </c>
      <c r="D171" s="206"/>
      <c r="E171" s="206"/>
      <c r="F171" s="216" t="s">
        <v>475</v>
      </c>
      <c r="G171" s="206"/>
      <c r="H171" s="206" t="s">
        <v>541</v>
      </c>
      <c r="I171" s="206" t="s">
        <v>485</v>
      </c>
      <c r="J171" s="206"/>
      <c r="K171" s="227"/>
    </row>
    <row r="172" spans="2:11" ht="15" customHeight="1">
      <c r="B172" s="217"/>
      <c r="C172" s="206" t="s">
        <v>494</v>
      </c>
      <c r="D172" s="206"/>
      <c r="E172" s="206"/>
      <c r="F172" s="216" t="s">
        <v>481</v>
      </c>
      <c r="G172" s="206"/>
      <c r="H172" s="206" t="s">
        <v>541</v>
      </c>
      <c r="I172" s="206" t="s">
        <v>477</v>
      </c>
      <c r="J172" s="206">
        <v>50</v>
      </c>
      <c r="K172" s="227"/>
    </row>
    <row r="173" spans="2:11" ht="15" customHeight="1">
      <c r="B173" s="217"/>
      <c r="C173" s="206" t="s">
        <v>502</v>
      </c>
      <c r="D173" s="206"/>
      <c r="E173" s="206"/>
      <c r="F173" s="216" t="s">
        <v>481</v>
      </c>
      <c r="G173" s="206"/>
      <c r="H173" s="206" t="s">
        <v>541</v>
      </c>
      <c r="I173" s="206" t="s">
        <v>477</v>
      </c>
      <c r="J173" s="206">
        <v>50</v>
      </c>
      <c r="K173" s="227"/>
    </row>
    <row r="174" spans="2:11" ht="15" customHeight="1">
      <c r="B174" s="217"/>
      <c r="C174" s="206" t="s">
        <v>500</v>
      </c>
      <c r="D174" s="206"/>
      <c r="E174" s="206"/>
      <c r="F174" s="216" t="s">
        <v>481</v>
      </c>
      <c r="G174" s="206"/>
      <c r="H174" s="206" t="s">
        <v>541</v>
      </c>
      <c r="I174" s="206" t="s">
        <v>477</v>
      </c>
      <c r="J174" s="206">
        <v>50</v>
      </c>
      <c r="K174" s="227"/>
    </row>
    <row r="175" spans="2:11" ht="15" customHeight="1">
      <c r="B175" s="217"/>
      <c r="C175" s="206" t="s">
        <v>111</v>
      </c>
      <c r="D175" s="206"/>
      <c r="E175" s="206"/>
      <c r="F175" s="216" t="s">
        <v>475</v>
      </c>
      <c r="G175" s="206"/>
      <c r="H175" s="206" t="s">
        <v>542</v>
      </c>
      <c r="I175" s="206" t="s">
        <v>543</v>
      </c>
      <c r="J175" s="206"/>
      <c r="K175" s="227"/>
    </row>
    <row r="176" spans="2:11" ht="15" customHeight="1">
      <c r="B176" s="217"/>
      <c r="C176" s="206" t="s">
        <v>56</v>
      </c>
      <c r="D176" s="206"/>
      <c r="E176" s="206"/>
      <c r="F176" s="216" t="s">
        <v>475</v>
      </c>
      <c r="G176" s="206"/>
      <c r="H176" s="206" t="s">
        <v>544</v>
      </c>
      <c r="I176" s="206" t="s">
        <v>545</v>
      </c>
      <c r="J176" s="206">
        <v>1</v>
      </c>
      <c r="K176" s="227"/>
    </row>
    <row r="177" spans="2:11" ht="15" customHeight="1">
      <c r="B177" s="217"/>
      <c r="C177" s="206" t="s">
        <v>52</v>
      </c>
      <c r="D177" s="206"/>
      <c r="E177" s="206"/>
      <c r="F177" s="216" t="s">
        <v>475</v>
      </c>
      <c r="G177" s="206"/>
      <c r="H177" s="206" t="s">
        <v>546</v>
      </c>
      <c r="I177" s="206" t="s">
        <v>477</v>
      </c>
      <c r="J177" s="206">
        <v>20</v>
      </c>
      <c r="K177" s="227"/>
    </row>
    <row r="178" spans="2:11" ht="15" customHeight="1">
      <c r="B178" s="217"/>
      <c r="C178" s="206" t="s">
        <v>112</v>
      </c>
      <c r="D178" s="206"/>
      <c r="E178" s="206"/>
      <c r="F178" s="216" t="s">
        <v>475</v>
      </c>
      <c r="G178" s="206"/>
      <c r="H178" s="206" t="s">
        <v>547</v>
      </c>
      <c r="I178" s="206" t="s">
        <v>477</v>
      </c>
      <c r="J178" s="206">
        <v>255</v>
      </c>
      <c r="K178" s="227"/>
    </row>
    <row r="179" spans="2:11" ht="15" customHeight="1">
      <c r="B179" s="217"/>
      <c r="C179" s="206" t="s">
        <v>113</v>
      </c>
      <c r="D179" s="206"/>
      <c r="E179" s="206"/>
      <c r="F179" s="216" t="s">
        <v>475</v>
      </c>
      <c r="G179" s="206"/>
      <c r="H179" s="206" t="s">
        <v>440</v>
      </c>
      <c r="I179" s="206" t="s">
        <v>477</v>
      </c>
      <c r="J179" s="206">
        <v>10</v>
      </c>
      <c r="K179" s="227"/>
    </row>
    <row r="180" spans="2:11" ht="15" customHeight="1">
      <c r="B180" s="217"/>
      <c r="C180" s="206" t="s">
        <v>114</v>
      </c>
      <c r="D180" s="206"/>
      <c r="E180" s="206"/>
      <c r="F180" s="216" t="s">
        <v>475</v>
      </c>
      <c r="G180" s="206"/>
      <c r="H180" s="206" t="s">
        <v>548</v>
      </c>
      <c r="I180" s="206" t="s">
        <v>509</v>
      </c>
      <c r="J180" s="206"/>
      <c r="K180" s="227"/>
    </row>
    <row r="181" spans="2:11" ht="15" customHeight="1">
      <c r="B181" s="217"/>
      <c r="C181" s="206" t="s">
        <v>549</v>
      </c>
      <c r="D181" s="206"/>
      <c r="E181" s="206"/>
      <c r="F181" s="216" t="s">
        <v>475</v>
      </c>
      <c r="G181" s="206"/>
      <c r="H181" s="206" t="s">
        <v>550</v>
      </c>
      <c r="I181" s="206" t="s">
        <v>509</v>
      </c>
      <c r="J181" s="206"/>
      <c r="K181" s="227"/>
    </row>
    <row r="182" spans="2:11" ht="15" customHeight="1">
      <c r="B182" s="217"/>
      <c r="C182" s="206" t="s">
        <v>538</v>
      </c>
      <c r="D182" s="206"/>
      <c r="E182" s="206"/>
      <c r="F182" s="216" t="s">
        <v>475</v>
      </c>
      <c r="G182" s="206"/>
      <c r="H182" s="206" t="s">
        <v>551</v>
      </c>
      <c r="I182" s="206" t="s">
        <v>509</v>
      </c>
      <c r="J182" s="206"/>
      <c r="K182" s="227"/>
    </row>
    <row r="183" spans="2:11" ht="15" customHeight="1">
      <c r="B183" s="217"/>
      <c r="C183" s="206" t="s">
        <v>116</v>
      </c>
      <c r="D183" s="206"/>
      <c r="E183" s="206"/>
      <c r="F183" s="216" t="s">
        <v>481</v>
      </c>
      <c r="G183" s="206"/>
      <c r="H183" s="206" t="s">
        <v>552</v>
      </c>
      <c r="I183" s="206" t="s">
        <v>477</v>
      </c>
      <c r="J183" s="206">
        <v>50</v>
      </c>
      <c r="K183" s="227"/>
    </row>
    <row r="184" spans="2:11" ht="15" customHeight="1">
      <c r="B184" s="217"/>
      <c r="C184" s="206" t="s">
        <v>553</v>
      </c>
      <c r="D184" s="206"/>
      <c r="E184" s="206"/>
      <c r="F184" s="216" t="s">
        <v>481</v>
      </c>
      <c r="G184" s="206"/>
      <c r="H184" s="206" t="s">
        <v>554</v>
      </c>
      <c r="I184" s="206" t="s">
        <v>555</v>
      </c>
      <c r="J184" s="206"/>
      <c r="K184" s="227"/>
    </row>
    <row r="185" spans="2:11" ht="15" customHeight="1">
      <c r="B185" s="217"/>
      <c r="C185" s="206" t="s">
        <v>556</v>
      </c>
      <c r="D185" s="206"/>
      <c r="E185" s="206"/>
      <c r="F185" s="216" t="s">
        <v>481</v>
      </c>
      <c r="G185" s="206"/>
      <c r="H185" s="206" t="s">
        <v>557</v>
      </c>
      <c r="I185" s="206" t="s">
        <v>555</v>
      </c>
      <c r="J185" s="206"/>
      <c r="K185" s="227"/>
    </row>
    <row r="186" spans="2:11" ht="15" customHeight="1">
      <c r="B186" s="217"/>
      <c r="C186" s="206" t="s">
        <v>558</v>
      </c>
      <c r="D186" s="206"/>
      <c r="E186" s="206"/>
      <c r="F186" s="216" t="s">
        <v>481</v>
      </c>
      <c r="G186" s="206"/>
      <c r="H186" s="206" t="s">
        <v>559</v>
      </c>
      <c r="I186" s="206" t="s">
        <v>555</v>
      </c>
      <c r="J186" s="206"/>
      <c r="K186" s="227"/>
    </row>
    <row r="187" spans="2:11" ht="15" customHeight="1">
      <c r="B187" s="217"/>
      <c r="C187" s="239" t="s">
        <v>560</v>
      </c>
      <c r="D187" s="206"/>
      <c r="E187" s="206"/>
      <c r="F187" s="216" t="s">
        <v>481</v>
      </c>
      <c r="G187" s="206"/>
      <c r="H187" s="206" t="s">
        <v>561</v>
      </c>
      <c r="I187" s="206" t="s">
        <v>562</v>
      </c>
      <c r="J187" s="240" t="s">
        <v>563</v>
      </c>
      <c r="K187" s="227"/>
    </row>
    <row r="188" spans="2:11" ht="15" customHeight="1">
      <c r="B188" s="217"/>
      <c r="C188" s="301" t="s">
        <v>41</v>
      </c>
      <c r="D188" s="206"/>
      <c r="E188" s="206"/>
      <c r="F188" s="216" t="s">
        <v>475</v>
      </c>
      <c r="G188" s="206"/>
      <c r="H188" s="202" t="s">
        <v>564</v>
      </c>
      <c r="I188" s="206" t="s">
        <v>565</v>
      </c>
      <c r="J188" s="206"/>
      <c r="K188" s="227"/>
    </row>
    <row r="189" spans="2:11" ht="15" customHeight="1">
      <c r="B189" s="217"/>
      <c r="C189" s="301" t="s">
        <v>566</v>
      </c>
      <c r="D189" s="206"/>
      <c r="E189" s="206"/>
      <c r="F189" s="216" t="s">
        <v>475</v>
      </c>
      <c r="G189" s="206"/>
      <c r="H189" s="206" t="s">
        <v>567</v>
      </c>
      <c r="I189" s="206" t="s">
        <v>509</v>
      </c>
      <c r="J189" s="206"/>
      <c r="K189" s="227"/>
    </row>
    <row r="190" spans="2:11" ht="15" customHeight="1">
      <c r="B190" s="217"/>
      <c r="C190" s="301" t="s">
        <v>568</v>
      </c>
      <c r="D190" s="206"/>
      <c r="E190" s="206"/>
      <c r="F190" s="216" t="s">
        <v>475</v>
      </c>
      <c r="G190" s="206"/>
      <c r="H190" s="206" t="s">
        <v>569</v>
      </c>
      <c r="I190" s="206" t="s">
        <v>509</v>
      </c>
      <c r="J190" s="206"/>
      <c r="K190" s="227"/>
    </row>
    <row r="191" spans="2:11" ht="15" customHeight="1">
      <c r="B191" s="217"/>
      <c r="C191" s="301" t="s">
        <v>570</v>
      </c>
      <c r="D191" s="206"/>
      <c r="E191" s="206"/>
      <c r="F191" s="216" t="s">
        <v>481</v>
      </c>
      <c r="G191" s="206"/>
      <c r="H191" s="206" t="s">
        <v>571</v>
      </c>
      <c r="I191" s="206" t="s">
        <v>509</v>
      </c>
      <c r="J191" s="206"/>
      <c r="K191" s="227"/>
    </row>
    <row r="192" spans="2:11" ht="15" customHeight="1">
      <c r="B192" s="233"/>
      <c r="C192" s="241"/>
      <c r="D192" s="221"/>
      <c r="E192" s="221"/>
      <c r="F192" s="221"/>
      <c r="G192" s="221"/>
      <c r="H192" s="221"/>
      <c r="I192" s="221"/>
      <c r="J192" s="221"/>
      <c r="K192" s="234"/>
    </row>
    <row r="193" spans="2:11" ht="18.75" customHeight="1">
      <c r="B193" s="202"/>
      <c r="C193" s="206"/>
      <c r="D193" s="206"/>
      <c r="E193" s="206"/>
      <c r="F193" s="216"/>
      <c r="G193" s="206"/>
      <c r="H193" s="206"/>
      <c r="I193" s="206"/>
      <c r="J193" s="206"/>
      <c r="K193" s="202"/>
    </row>
    <row r="194" spans="2:11" ht="18.75" customHeight="1">
      <c r="B194" s="202"/>
      <c r="C194" s="206"/>
      <c r="D194" s="206"/>
      <c r="E194" s="206"/>
      <c r="F194" s="216"/>
      <c r="G194" s="206"/>
      <c r="H194" s="206"/>
      <c r="I194" s="206"/>
      <c r="J194" s="206"/>
      <c r="K194" s="202"/>
    </row>
    <row r="195" spans="2:11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86" t="s">
        <v>572</v>
      </c>
      <c r="D197" s="286"/>
      <c r="E197" s="286"/>
      <c r="F197" s="286"/>
      <c r="G197" s="286"/>
      <c r="H197" s="286"/>
      <c r="I197" s="286"/>
      <c r="J197" s="286"/>
      <c r="K197" s="296"/>
    </row>
    <row r="198" spans="2:11" ht="25.5" customHeight="1">
      <c r="B198" s="295"/>
      <c r="C198" s="242" t="s">
        <v>573</v>
      </c>
      <c r="D198" s="242"/>
      <c r="E198" s="242"/>
      <c r="F198" s="242" t="s">
        <v>574</v>
      </c>
      <c r="G198" s="243"/>
      <c r="H198" s="285" t="s">
        <v>575</v>
      </c>
      <c r="I198" s="285"/>
      <c r="J198" s="285"/>
      <c r="K198" s="296"/>
    </row>
    <row r="199" spans="2:11" ht="5.25" customHeight="1">
      <c r="B199" s="217"/>
      <c r="C199" s="214"/>
      <c r="D199" s="214"/>
      <c r="E199" s="214"/>
      <c r="F199" s="214"/>
      <c r="G199" s="206"/>
      <c r="H199" s="214"/>
      <c r="I199" s="214"/>
      <c r="J199" s="214"/>
      <c r="K199" s="227"/>
    </row>
    <row r="200" spans="2:11" ht="15" customHeight="1">
      <c r="B200" s="217"/>
      <c r="C200" s="206" t="s">
        <v>565</v>
      </c>
      <c r="D200" s="206"/>
      <c r="E200" s="206"/>
      <c r="F200" s="216" t="s">
        <v>42</v>
      </c>
      <c r="G200" s="206"/>
      <c r="H200" s="283" t="s">
        <v>576</v>
      </c>
      <c r="I200" s="283"/>
      <c r="J200" s="283"/>
      <c r="K200" s="227"/>
    </row>
    <row r="201" spans="2:11" ht="15" customHeight="1">
      <c r="B201" s="217"/>
      <c r="C201" s="310"/>
      <c r="D201" s="206"/>
      <c r="E201" s="206"/>
      <c r="F201" s="216" t="s">
        <v>43</v>
      </c>
      <c r="G201" s="206"/>
      <c r="H201" s="283" t="s">
        <v>577</v>
      </c>
      <c r="I201" s="283"/>
      <c r="J201" s="283"/>
      <c r="K201" s="227"/>
    </row>
    <row r="202" spans="2:11" ht="15" customHeight="1">
      <c r="B202" s="217"/>
      <c r="C202" s="310"/>
      <c r="D202" s="206"/>
      <c r="E202" s="206"/>
      <c r="F202" s="216" t="s">
        <v>46</v>
      </c>
      <c r="G202" s="206"/>
      <c r="H202" s="283" t="s">
        <v>578</v>
      </c>
      <c r="I202" s="283"/>
      <c r="J202" s="283"/>
      <c r="K202" s="227"/>
    </row>
    <row r="203" spans="2:11" ht="15" customHeight="1">
      <c r="B203" s="217"/>
      <c r="C203" s="206"/>
      <c r="D203" s="206"/>
      <c r="E203" s="206"/>
      <c r="F203" s="216" t="s">
        <v>44</v>
      </c>
      <c r="G203" s="206"/>
      <c r="H203" s="283" t="s">
        <v>579</v>
      </c>
      <c r="I203" s="283"/>
      <c r="J203" s="283"/>
      <c r="K203" s="227"/>
    </row>
    <row r="204" spans="2:11" ht="15" customHeight="1">
      <c r="B204" s="217"/>
      <c r="C204" s="206"/>
      <c r="D204" s="206"/>
      <c r="E204" s="206"/>
      <c r="F204" s="216" t="s">
        <v>45</v>
      </c>
      <c r="G204" s="206"/>
      <c r="H204" s="283" t="s">
        <v>580</v>
      </c>
      <c r="I204" s="283"/>
      <c r="J204" s="283"/>
      <c r="K204" s="227"/>
    </row>
    <row r="205" spans="2:11" ht="15" customHeight="1">
      <c r="B205" s="217"/>
      <c r="C205" s="206"/>
      <c r="D205" s="206"/>
      <c r="E205" s="206"/>
      <c r="F205" s="216"/>
      <c r="G205" s="206"/>
      <c r="H205" s="206"/>
      <c r="I205" s="206"/>
      <c r="J205" s="206"/>
      <c r="K205" s="227"/>
    </row>
    <row r="206" spans="2:11" ht="15" customHeight="1">
      <c r="B206" s="217"/>
      <c r="C206" s="206" t="s">
        <v>521</v>
      </c>
      <c r="D206" s="206"/>
      <c r="E206" s="206"/>
      <c r="F206" s="216" t="s">
        <v>78</v>
      </c>
      <c r="G206" s="206"/>
      <c r="H206" s="283" t="s">
        <v>581</v>
      </c>
      <c r="I206" s="283"/>
      <c r="J206" s="283"/>
      <c r="K206" s="227"/>
    </row>
    <row r="207" spans="2:11" ht="15" customHeight="1">
      <c r="B207" s="217"/>
      <c r="C207" s="310"/>
      <c r="D207" s="206"/>
      <c r="E207" s="206"/>
      <c r="F207" s="216" t="s">
        <v>418</v>
      </c>
      <c r="G207" s="206"/>
      <c r="H207" s="283" t="s">
        <v>419</v>
      </c>
      <c r="I207" s="283"/>
      <c r="J207" s="283"/>
      <c r="K207" s="227"/>
    </row>
    <row r="208" spans="2:11" ht="15" customHeight="1">
      <c r="B208" s="217"/>
      <c r="C208" s="206"/>
      <c r="D208" s="206"/>
      <c r="E208" s="206"/>
      <c r="F208" s="216" t="s">
        <v>416</v>
      </c>
      <c r="G208" s="206"/>
      <c r="H208" s="283" t="s">
        <v>582</v>
      </c>
      <c r="I208" s="283"/>
      <c r="J208" s="283"/>
      <c r="K208" s="227"/>
    </row>
    <row r="209" spans="2:11" ht="15" customHeight="1">
      <c r="B209" s="317"/>
      <c r="C209" s="310"/>
      <c r="D209" s="310"/>
      <c r="E209" s="310"/>
      <c r="F209" s="216" t="s">
        <v>420</v>
      </c>
      <c r="G209" s="301"/>
      <c r="H209" s="284" t="s">
        <v>421</v>
      </c>
      <c r="I209" s="284"/>
      <c r="J209" s="284"/>
      <c r="K209" s="318"/>
    </row>
    <row r="210" spans="2:11" ht="15" customHeight="1">
      <c r="B210" s="317"/>
      <c r="C210" s="310"/>
      <c r="D210" s="310"/>
      <c r="E210" s="310"/>
      <c r="F210" s="216" t="s">
        <v>422</v>
      </c>
      <c r="G210" s="301"/>
      <c r="H210" s="284" t="s">
        <v>583</v>
      </c>
      <c r="I210" s="284"/>
      <c r="J210" s="284"/>
      <c r="K210" s="318"/>
    </row>
    <row r="211" spans="2:11" ht="15" customHeight="1">
      <c r="B211" s="317"/>
      <c r="C211" s="310"/>
      <c r="D211" s="310"/>
      <c r="E211" s="310"/>
      <c r="F211" s="319"/>
      <c r="G211" s="301"/>
      <c r="H211" s="320"/>
      <c r="I211" s="320"/>
      <c r="J211" s="320"/>
      <c r="K211" s="318"/>
    </row>
    <row r="212" spans="2:11" ht="15" customHeight="1">
      <c r="B212" s="317"/>
      <c r="C212" s="206" t="s">
        <v>545</v>
      </c>
      <c r="D212" s="310"/>
      <c r="E212" s="310"/>
      <c r="F212" s="216">
        <v>1</v>
      </c>
      <c r="G212" s="301"/>
      <c r="H212" s="284" t="s">
        <v>584</v>
      </c>
      <c r="I212" s="284"/>
      <c r="J212" s="284"/>
      <c r="K212" s="318"/>
    </row>
    <row r="213" spans="2:11" ht="15" customHeight="1">
      <c r="B213" s="317"/>
      <c r="C213" s="310"/>
      <c r="D213" s="310"/>
      <c r="E213" s="310"/>
      <c r="F213" s="216">
        <v>2</v>
      </c>
      <c r="G213" s="301"/>
      <c r="H213" s="284" t="s">
        <v>585</v>
      </c>
      <c r="I213" s="284"/>
      <c r="J213" s="284"/>
      <c r="K213" s="318"/>
    </row>
    <row r="214" spans="2:11" ht="15" customHeight="1">
      <c r="B214" s="317"/>
      <c r="C214" s="310"/>
      <c r="D214" s="310"/>
      <c r="E214" s="310"/>
      <c r="F214" s="216">
        <v>3</v>
      </c>
      <c r="G214" s="301"/>
      <c r="H214" s="284" t="s">
        <v>586</v>
      </c>
      <c r="I214" s="284"/>
      <c r="J214" s="284"/>
      <c r="K214" s="318"/>
    </row>
    <row r="215" spans="2:11" ht="15" customHeight="1">
      <c r="B215" s="317"/>
      <c r="C215" s="310"/>
      <c r="D215" s="310"/>
      <c r="E215" s="310"/>
      <c r="F215" s="216">
        <v>4</v>
      </c>
      <c r="G215" s="301"/>
      <c r="H215" s="284" t="s">
        <v>587</v>
      </c>
      <c r="I215" s="284"/>
      <c r="J215" s="284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Uživatel typu Host</cp:lastModifiedBy>
  <dcterms:created xsi:type="dcterms:W3CDTF">2018-07-04T05:14:31Z</dcterms:created>
  <dcterms:modified xsi:type="dcterms:W3CDTF">2018-07-10T08:54:13Z</dcterms:modified>
  <cp:category/>
  <cp:version/>
  <cp:contentType/>
  <cp:contentStatus/>
</cp:coreProperties>
</file>