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Čistící prostředky" sheetId="4" r:id="rId1"/>
  </sheets>
  <definedNames>
    <definedName name="_xlnm.Print_Area" localSheetId="0">'Čistící prostředky'!$A$1:$G$86</definedName>
  </definedNames>
  <calcPr calcId="162913"/>
</workbook>
</file>

<file path=xl/sharedStrings.xml><?xml version="1.0" encoding="utf-8"?>
<sst xmlns="http://schemas.openxmlformats.org/spreadsheetml/2006/main" count="259" uniqueCount="167">
  <si>
    <t>DRUH</t>
  </si>
  <si>
    <t>POPIS</t>
  </si>
  <si>
    <t>M.Jednotka</t>
  </si>
  <si>
    <t>Celková cena za položku bez DPH</t>
  </si>
  <si>
    <t>Aktivit - na nerez</t>
  </si>
  <si>
    <t xml:space="preserve">Aktivit - leštěnka </t>
  </si>
  <si>
    <t>Aktivit - na podlahu</t>
  </si>
  <si>
    <t>Clin na okna</t>
  </si>
  <si>
    <t>Fixinela</t>
  </si>
  <si>
    <t>Hadr Petra oranž.</t>
  </si>
  <si>
    <t>Houba na tabuli</t>
  </si>
  <si>
    <t xml:space="preserve">Hůl dřevěná </t>
  </si>
  <si>
    <t>Iron na okna</t>
  </si>
  <si>
    <t>Krém na ruce</t>
  </si>
  <si>
    <t>Kyselina citronová</t>
  </si>
  <si>
    <t>Leštěnka Pronto</t>
  </si>
  <si>
    <t>Lopatka a smetáček</t>
  </si>
  <si>
    <t>Pantra - mýdlový čistič</t>
  </si>
  <si>
    <t xml:space="preserve">Real </t>
  </si>
  <si>
    <t xml:space="preserve">Rukavice gumové </t>
  </si>
  <si>
    <t>Sáčky do košů 30l</t>
  </si>
  <si>
    <t>Sáčky do košů 60l</t>
  </si>
  <si>
    <t xml:space="preserve">SAVO </t>
  </si>
  <si>
    <t>SAVO WC</t>
  </si>
  <si>
    <t>Švédská utěrka 40x40</t>
  </si>
  <si>
    <t>Švédská utěrka 50x60</t>
  </si>
  <si>
    <t>Toaletní mýdlo</t>
  </si>
  <si>
    <t>Toaletní papír 240</t>
  </si>
  <si>
    <t>Toaletní papír 190</t>
  </si>
  <si>
    <t>Universal čistící prostředek</t>
  </si>
  <si>
    <t>WC štětka</t>
  </si>
  <si>
    <t>kus</t>
  </si>
  <si>
    <t>k zametání podlah</t>
  </si>
  <si>
    <t>koš na odpad</t>
  </si>
  <si>
    <t>koš na odpadky toaletní</t>
  </si>
  <si>
    <t>Koš hygienický</t>
  </si>
  <si>
    <t>k stírání podlah</t>
  </si>
  <si>
    <t>WC štětka komplet</t>
  </si>
  <si>
    <t>čistič odpadu u toalet</t>
  </si>
  <si>
    <t>Zvon gumový</t>
  </si>
  <si>
    <t>Stěrka ona okna</t>
  </si>
  <si>
    <t>Vědro kovové</t>
  </si>
  <si>
    <t>Vědro plastové</t>
  </si>
  <si>
    <t xml:space="preserve">balení </t>
  </si>
  <si>
    <t>Tyč aluminiová</t>
  </si>
  <si>
    <t>násada ke stěrkám mopu</t>
  </si>
  <si>
    <t>Vložky do rukavic - bavlněné</t>
  </si>
  <si>
    <t>vložky do rukavic proti pocení rukou</t>
  </si>
  <si>
    <t>Rýžák na hůl</t>
  </si>
  <si>
    <t>k mytí podlah</t>
  </si>
  <si>
    <t>Rýžák - ruční</t>
  </si>
  <si>
    <t>k mytí podlach, schodiště</t>
  </si>
  <si>
    <t>umývání tabulí</t>
  </si>
  <si>
    <t>Bistrol</t>
  </si>
  <si>
    <t>utírání skleněných ploch</t>
  </si>
  <si>
    <t>Sůl do myčky</t>
  </si>
  <si>
    <t>Leštidlo do myčky</t>
  </si>
  <si>
    <t>Návlek na rozmývák</t>
  </si>
  <si>
    <t>Tablety do pisoáru</t>
  </si>
  <si>
    <t>hygiena pisoáru</t>
  </si>
  <si>
    <t>Stěrka na podlahu</t>
  </si>
  <si>
    <t>Sítko do pisoáru - komplet</t>
  </si>
  <si>
    <t>Závěs WC - Kulička komplet</t>
  </si>
  <si>
    <t>Koště na pavučiny</t>
  </si>
  <si>
    <t>k odstranění pavučin</t>
  </si>
  <si>
    <t>hygiena toalety</t>
  </si>
  <si>
    <t>Smeták dřevěný 28cm</t>
  </si>
  <si>
    <t>Smeták dřevěný 40cm</t>
  </si>
  <si>
    <t>Hygienické sáčky mikrotenové</t>
  </si>
  <si>
    <t>Ocet</t>
  </si>
  <si>
    <t>Pytel PVC modrý 57,5x100</t>
  </si>
  <si>
    <t>Čistič koberců</t>
  </si>
  <si>
    <t>Držák na mop Speedy</t>
  </si>
  <si>
    <t>Hadr na podlahu Waflo</t>
  </si>
  <si>
    <t>Kyselina- solná</t>
  </si>
  <si>
    <t>Odpadkový koš 10l</t>
  </si>
  <si>
    <t>role</t>
  </si>
  <si>
    <t>Tekuté mýdlo s pumpičkou</t>
  </si>
  <si>
    <t>litr</t>
  </si>
  <si>
    <t>Houbička s abrazivní vrstvou</t>
  </si>
  <si>
    <t>Houba tvarovaná</t>
  </si>
  <si>
    <t>mytí nádobí  balení po 10 ks</t>
  </si>
  <si>
    <t>molitan mytí nádobí  balení po 5 ks</t>
  </si>
  <si>
    <t>stírání podlah 60x70 cm</t>
  </si>
  <si>
    <t xml:space="preserve">Čistič odpadů </t>
  </si>
  <si>
    <t>čistič podlah 5 litrů</t>
  </si>
  <si>
    <t>ke stírání podlah 60x80 cm</t>
  </si>
  <si>
    <t>čištění odpadů 1 litr</t>
  </si>
  <si>
    <t xml:space="preserve">Hydroxid sodný </t>
  </si>
  <si>
    <t>Leštěnka   Diava</t>
  </si>
  <si>
    <t>Pytel černý 120 l</t>
  </si>
  <si>
    <t>Pytel červený 120 l</t>
  </si>
  <si>
    <t xml:space="preserve">Pytel modrý 120 l </t>
  </si>
  <si>
    <t>Pytel zelený 120 l</t>
  </si>
  <si>
    <t>Pytel žlutý 120 l</t>
  </si>
  <si>
    <t>sáčky na odpad balení po 25 kusech</t>
  </si>
  <si>
    <t>Čistič vodního kamene -Dekalko</t>
  </si>
  <si>
    <t>Prášek na praní Pantra</t>
  </si>
  <si>
    <t>prášek na praní mopů 15 kg</t>
  </si>
  <si>
    <t>držák na mop 40 cm</t>
  </si>
  <si>
    <t>Mop Speedy 40 cm jazykový</t>
  </si>
  <si>
    <t>násada ke stěrkám na okna 3 m</t>
  </si>
  <si>
    <t>mytí rukou kanystr 5 litrů</t>
  </si>
  <si>
    <t xml:space="preserve">Tekuté mýdlo </t>
  </si>
  <si>
    <t>Tablety do myčky JAR</t>
  </si>
  <si>
    <t>Tablety do myčky Calgonit</t>
  </si>
  <si>
    <t>box</t>
  </si>
  <si>
    <t>Deo Brise osvěžovač vzduchu</t>
  </si>
  <si>
    <t xml:space="preserve">Víceúčelová utěrka Petra </t>
  </si>
  <si>
    <t>utírání povrchu 33x38 cm</t>
  </si>
  <si>
    <t>Rukavice lékařské jednorázové</t>
  </si>
  <si>
    <t>ochrana rukou 100ks v balení</t>
  </si>
  <si>
    <t>Tyč teleskopická 2x 150</t>
  </si>
  <si>
    <t xml:space="preserve">5P Plus </t>
  </si>
  <si>
    <t>k mytí bíle keramiky, wc, dlaždice, 500 ml</t>
  </si>
  <si>
    <t>120 litrů, 200 mikronů</t>
  </si>
  <si>
    <t>120 litrů, 80 mikronů</t>
  </si>
  <si>
    <t>sáčky do odpadkových košů 15 mikronů</t>
  </si>
  <si>
    <t>mytí rukou 100 g</t>
  </si>
  <si>
    <t>15- 20 mikronů</t>
  </si>
  <si>
    <t>kýbl na vodu 10 - 12 litrů</t>
  </si>
  <si>
    <t>Čistič vodního kamene - Ava</t>
  </si>
  <si>
    <t>generální úklid po malování 1 litr</t>
  </si>
  <si>
    <t>k mytí oken 35 cm</t>
  </si>
  <si>
    <t>čistič umyvadel a mastných povrchů 600 g</t>
  </si>
  <si>
    <t>čistič vodního kamene a rzi s rozprašovačem 500 ml</t>
  </si>
  <si>
    <t>leštěnka podlahové krytiny PVC 1 litr</t>
  </si>
  <si>
    <t>čistič oken 500 ml</t>
  </si>
  <si>
    <t xml:space="preserve">Jar </t>
  </si>
  <si>
    <t>dezinfekční  prostředek na podlahu 1 litr</t>
  </si>
  <si>
    <t>čistič oken a skleněných povrchů 500 ml</t>
  </si>
  <si>
    <t>čistič na koberce ruční mytí 500 ml</t>
  </si>
  <si>
    <t>leštěnka podlahové krytiny PVC 500 ml</t>
  </si>
  <si>
    <t>čistič na odtok odpadu ( krtek) 500 g</t>
  </si>
  <si>
    <t>čistič podlah   1 litr</t>
  </si>
  <si>
    <t>násada na smeták 150 cm</t>
  </si>
  <si>
    <t>čistič na nádobí 450 ml</t>
  </si>
  <si>
    <t>ošetření rukou 100 ml</t>
  </si>
  <si>
    <t>spray 300 ml</t>
  </si>
  <si>
    <t>čistič na vodní kámen (sáček 250 g)</t>
  </si>
  <si>
    <t>čistič na vodní kámen (sáček 150 g)</t>
  </si>
  <si>
    <t>hygiena na wc 40 g</t>
  </si>
  <si>
    <t>odstranění vodního kamene  (sáček) 100g</t>
  </si>
  <si>
    <t>leštěnka na nábytek 300 ml</t>
  </si>
  <si>
    <t>leštěnka na nábytek 200 ml</t>
  </si>
  <si>
    <t>k lesklému nádobí  1 litr</t>
  </si>
  <si>
    <t xml:space="preserve">Rozmývák na okna </t>
  </si>
  <si>
    <t>čistič na podlahy 5 litrů</t>
  </si>
  <si>
    <t>dezinfekční čistič 1 litr</t>
  </si>
  <si>
    <t>čístič na toalety  750 ml</t>
  </si>
  <si>
    <t>k mytí nádobí  1,5 kg</t>
  </si>
  <si>
    <t>k čištění oken  35 cm</t>
  </si>
  <si>
    <t>stírání podlah  45 cm</t>
  </si>
  <si>
    <t>tablety na mytí nadobí 50 ks</t>
  </si>
  <si>
    <t>hygiena pisoáru  KOSTKY 1 kg</t>
  </si>
  <si>
    <t>Tekuté mýdlo prémium Tork</t>
  </si>
  <si>
    <t>mytí 475 ml</t>
  </si>
  <si>
    <t>mytí rukou 300 ml</t>
  </si>
  <si>
    <t>rukavice z bavlněného úpletu máčené v PVC a odolné vůči kyselinám a louhům</t>
  </si>
  <si>
    <t>Ručníky papírové skládané zelené</t>
  </si>
  <si>
    <t>recyklované, pevné, jednovrstvé, rozměr 25x23x cm, karton =20 balíčků po 250 ks ručníků</t>
  </si>
  <si>
    <t>karton</t>
  </si>
  <si>
    <t>toaletní papír dvouvrstvý bílý, celulosa, průměr 240 cm</t>
  </si>
  <si>
    <t>toaletní papír dvouvrstvý bílý, celulosa, průměr 19 cm</t>
  </si>
  <si>
    <t>Celková nabídková cena v Kč bez DPH</t>
  </si>
  <si>
    <t>Cena za 1 jednotku v Kč bez DPH</t>
  </si>
  <si>
    <t xml:space="preserve">předpokládané oběry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</si>
</sst>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left" vertical="center"/>
      <protection/>
    </xf>
    <xf numFmtId="0" fontId="0" fillId="0" borderId="0" xfId="20" applyAlignment="1">
      <alignment horizontal="right" vertical="center"/>
      <protection/>
    </xf>
    <xf numFmtId="0" fontId="1" fillId="2" borderId="1" xfId="20" applyFont="1" applyFill="1" applyBorder="1" applyAlignment="1">
      <alignment horizontal="left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20" applyFill="1" applyAlignment="1">
      <alignment horizontal="left" vertical="center"/>
      <protection/>
    </xf>
    <xf numFmtId="0" fontId="0" fillId="0" borderId="0" xfId="20" applyFont="1" applyFill="1" applyAlignment="1">
      <alignment horizontal="left" vertical="center"/>
      <protection/>
    </xf>
    <xf numFmtId="0" fontId="0" fillId="0" borderId="4" xfId="20" applyFont="1" applyBorder="1" applyAlignment="1">
      <alignment horizontal="center" vertical="center" wrapText="1"/>
      <protection/>
    </xf>
    <xf numFmtId="0" fontId="0" fillId="0" borderId="5" xfId="20" applyFont="1" applyBorder="1" applyAlignment="1">
      <alignment horizontal="left" vertical="center" wrapText="1"/>
      <protection/>
    </xf>
    <xf numFmtId="0" fontId="0" fillId="0" borderId="5" xfId="20" applyFont="1" applyFill="1" applyBorder="1" applyAlignment="1">
      <alignment horizontal="left" vertical="center" wrapText="1"/>
      <protection/>
    </xf>
    <xf numFmtId="0" fontId="0" fillId="0" borderId="0" xfId="20" applyAlignment="1">
      <alignment horizontal="center"/>
      <protection/>
    </xf>
    <xf numFmtId="0" fontId="0" fillId="0" borderId="5" xfId="20" applyFont="1" applyBorder="1" applyAlignment="1">
      <alignment horizontal="right" vertical="center" wrapText="1"/>
      <protection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6" xfId="20" applyFont="1" applyBorder="1" applyAlignment="1">
      <alignment horizontal="right" vertical="center" wrapText="1"/>
      <protection/>
    </xf>
    <xf numFmtId="0" fontId="0" fillId="0" borderId="5" xfId="20" applyFont="1" applyFill="1" applyBorder="1" applyAlignment="1">
      <alignment horizontal="right" vertical="center" wrapText="1"/>
      <protection/>
    </xf>
    <xf numFmtId="0" fontId="0" fillId="3" borderId="5" xfId="20" applyFont="1" applyFill="1" applyBorder="1" applyAlignment="1">
      <alignment horizontal="left" vertical="center" wrapText="1"/>
      <protection/>
    </xf>
    <xf numFmtId="0" fontId="0" fillId="0" borderId="7" xfId="20" applyFont="1" applyBorder="1" applyAlignment="1">
      <alignment horizontal="center" vertical="center" wrapText="1"/>
      <protection/>
    </xf>
    <xf numFmtId="0" fontId="0" fillId="0" borderId="6" xfId="20" applyFont="1" applyFill="1" applyBorder="1" applyAlignment="1">
      <alignment horizontal="left" vertical="center" wrapText="1"/>
      <protection/>
    </xf>
    <xf numFmtId="0" fontId="0" fillId="0" borderId="0" xfId="20" applyAlignment="1">
      <alignment wrapText="1"/>
      <protection/>
    </xf>
    <xf numFmtId="44" fontId="0" fillId="0" borderId="5" xfId="21" applyFont="1" applyBorder="1" applyAlignment="1">
      <alignment horizontal="center" vertical="center" wrapText="1"/>
    </xf>
    <xf numFmtId="44" fontId="0" fillId="4" borderId="8" xfId="21" applyFont="1" applyFill="1" applyBorder="1" applyAlignment="1">
      <alignment horizontal="right" vertical="center" wrapText="1"/>
    </xf>
    <xf numFmtId="44" fontId="0" fillId="0" borderId="6" xfId="21" applyFont="1" applyBorder="1" applyAlignment="1">
      <alignment horizontal="center" vertical="center" wrapText="1"/>
    </xf>
    <xf numFmtId="44" fontId="0" fillId="4" borderId="9" xfId="21" applyFont="1" applyFill="1" applyBorder="1" applyAlignment="1">
      <alignment horizontal="right" vertical="center" wrapText="1"/>
    </xf>
    <xf numFmtId="0" fontId="0" fillId="0" borderId="10" xfId="20" applyFont="1" applyFill="1" applyBorder="1" applyAlignment="1">
      <alignment horizontal="left" vertical="center" wrapText="1"/>
      <protection/>
    </xf>
    <xf numFmtId="0" fontId="0" fillId="4" borderId="11" xfId="20" applyFont="1" applyFill="1" applyBorder="1" applyAlignment="1">
      <alignment horizontal="center" wrapText="1"/>
      <protection/>
    </xf>
    <xf numFmtId="44" fontId="2" fillId="4" borderId="12" xfId="21" applyFont="1" applyFill="1" applyBorder="1" applyAlignment="1">
      <alignment horizontal="right" vertical="center"/>
    </xf>
    <xf numFmtId="164" fontId="0" fillId="0" borderId="5" xfId="22" applyNumberFormat="1" applyFont="1" applyFill="1" applyBorder="1" applyAlignment="1">
      <alignment horizontal="right" vertical="center" wrapText="1"/>
    </xf>
    <xf numFmtId="164" fontId="0" fillId="0" borderId="5" xfId="22" applyNumberFormat="1" applyFont="1" applyFill="1" applyBorder="1" applyAlignment="1">
      <alignment horizontal="right" vertical="center" wrapText="1"/>
    </xf>
    <xf numFmtId="164" fontId="0" fillId="0" borderId="6" xfId="22" applyNumberFormat="1" applyFont="1" applyFill="1" applyBorder="1" applyAlignment="1">
      <alignment horizontal="right" vertical="center" wrapText="1"/>
    </xf>
    <xf numFmtId="164" fontId="0" fillId="0" borderId="0" xfId="22" applyNumberFormat="1" applyFont="1" applyFill="1" applyAlignment="1">
      <alignment horizontal="right" vertical="center"/>
    </xf>
    <xf numFmtId="164" fontId="1" fillId="2" borderId="2" xfId="22" applyNumberFormat="1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Čárk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BreakPreview" zoomScale="60" workbookViewId="0" topLeftCell="A1">
      <pane ySplit="1" topLeftCell="A82" activePane="bottomLeft" state="frozen"/>
      <selection pane="bottomLeft" activeCell="E12" sqref="E12"/>
    </sheetView>
  </sheetViews>
  <sheetFormatPr defaultColWidth="9.140625" defaultRowHeight="27" customHeight="1"/>
  <cols>
    <col min="1" max="1" width="3.57421875" style="2" bestFit="1" customWidth="1"/>
    <col min="2" max="2" width="39.140625" style="3" customWidth="1"/>
    <col min="3" max="3" width="42.00390625" style="3" customWidth="1"/>
    <col min="4" max="4" width="14.00390625" style="4" customWidth="1"/>
    <col min="5" max="5" width="15.28125" style="33" customWidth="1"/>
    <col min="6" max="6" width="19.8515625" style="14" customWidth="1"/>
    <col min="7" max="7" width="29.140625" style="1" customWidth="1"/>
    <col min="8" max="16384" width="9.140625" style="1" customWidth="1"/>
  </cols>
  <sheetData>
    <row r="1" spans="1:7" ht="27" customHeight="1">
      <c r="A1" s="5"/>
      <c r="B1" s="6" t="s">
        <v>0</v>
      </c>
      <c r="C1" s="6" t="s">
        <v>1</v>
      </c>
      <c r="D1" s="6" t="s">
        <v>2</v>
      </c>
      <c r="E1" s="34" t="s">
        <v>166</v>
      </c>
      <c r="F1" s="7" t="s">
        <v>165</v>
      </c>
      <c r="G1" s="8" t="s">
        <v>3</v>
      </c>
    </row>
    <row r="2" spans="1:7" ht="27" customHeight="1">
      <c r="A2" s="11">
        <v>1</v>
      </c>
      <c r="B2" s="13" t="s">
        <v>113</v>
      </c>
      <c r="C2" s="12" t="s">
        <v>129</v>
      </c>
      <c r="D2" s="15" t="s">
        <v>31</v>
      </c>
      <c r="E2" s="30">
        <v>60</v>
      </c>
      <c r="F2" s="23"/>
      <c r="G2" s="24">
        <f aca="true" t="shared" si="0" ref="G2:G41">F2*E2</f>
        <v>0</v>
      </c>
    </row>
    <row r="3" spans="1:7" ht="27" customHeight="1">
      <c r="A3" s="11">
        <f>A2+1</f>
        <v>2</v>
      </c>
      <c r="B3" s="13" t="s">
        <v>4</v>
      </c>
      <c r="C3" s="12" t="s">
        <v>125</v>
      </c>
      <c r="D3" s="15" t="s">
        <v>31</v>
      </c>
      <c r="E3" s="30">
        <f>140+169</f>
        <v>309</v>
      </c>
      <c r="F3" s="23"/>
      <c r="G3" s="24">
        <f t="shared" si="0"/>
        <v>0</v>
      </c>
    </row>
    <row r="4" spans="1:7" ht="27" customHeight="1">
      <c r="A4" s="11">
        <f aca="true" t="shared" si="1" ref="A4:A67">A3+1</f>
        <v>3</v>
      </c>
      <c r="B4" s="13" t="s">
        <v>5</v>
      </c>
      <c r="C4" s="13" t="s">
        <v>126</v>
      </c>
      <c r="D4" s="15" t="s">
        <v>31</v>
      </c>
      <c r="E4" s="30">
        <v>30</v>
      </c>
      <c r="F4" s="23"/>
      <c r="G4" s="24">
        <f t="shared" si="0"/>
        <v>0</v>
      </c>
    </row>
    <row r="5" spans="1:7" ht="27" customHeight="1">
      <c r="A5" s="11">
        <f t="shared" si="1"/>
        <v>4</v>
      </c>
      <c r="B5" s="13" t="s">
        <v>6</v>
      </c>
      <c r="C5" s="13" t="s">
        <v>134</v>
      </c>
      <c r="D5" s="18" t="s">
        <v>31</v>
      </c>
      <c r="E5" s="30">
        <f>67+95</f>
        <v>162</v>
      </c>
      <c r="F5" s="23"/>
      <c r="G5" s="24">
        <f t="shared" si="0"/>
        <v>0</v>
      </c>
    </row>
    <row r="6" spans="1:7" ht="27" customHeight="1">
      <c r="A6" s="11">
        <f t="shared" si="1"/>
        <v>5</v>
      </c>
      <c r="B6" s="13" t="s">
        <v>53</v>
      </c>
      <c r="C6" s="13" t="s">
        <v>132</v>
      </c>
      <c r="D6" s="18" t="s">
        <v>31</v>
      </c>
      <c r="E6" s="30">
        <v>60</v>
      </c>
      <c r="F6" s="23"/>
      <c r="G6" s="24">
        <f t="shared" si="0"/>
        <v>0</v>
      </c>
    </row>
    <row r="7" spans="1:7" ht="27" customHeight="1">
      <c r="A7" s="11">
        <f t="shared" si="1"/>
        <v>6</v>
      </c>
      <c r="B7" s="13" t="s">
        <v>7</v>
      </c>
      <c r="C7" s="12" t="s">
        <v>130</v>
      </c>
      <c r="D7" s="15" t="s">
        <v>31</v>
      </c>
      <c r="E7" s="30">
        <f>132+336+81</f>
        <v>549</v>
      </c>
      <c r="F7" s="23"/>
      <c r="G7" s="24">
        <f t="shared" si="0"/>
        <v>0</v>
      </c>
    </row>
    <row r="8" spans="1:7" ht="27" customHeight="1">
      <c r="A8" s="11">
        <f t="shared" si="1"/>
        <v>7</v>
      </c>
      <c r="B8" s="19" t="s">
        <v>84</v>
      </c>
      <c r="C8" s="12" t="s">
        <v>133</v>
      </c>
      <c r="D8" s="15" t="s">
        <v>31</v>
      </c>
      <c r="E8" s="30">
        <v>25</v>
      </c>
      <c r="F8" s="23"/>
      <c r="G8" s="24">
        <f t="shared" si="0"/>
        <v>0</v>
      </c>
    </row>
    <row r="9" spans="1:7" ht="27" customHeight="1">
      <c r="A9" s="11">
        <f t="shared" si="1"/>
        <v>8</v>
      </c>
      <c r="B9" s="19" t="s">
        <v>71</v>
      </c>
      <c r="C9" s="12" t="s">
        <v>131</v>
      </c>
      <c r="D9" s="15" t="s">
        <v>31</v>
      </c>
      <c r="E9" s="30">
        <v>10</v>
      </c>
      <c r="F9" s="23"/>
      <c r="G9" s="24">
        <f t="shared" si="0"/>
        <v>0</v>
      </c>
    </row>
    <row r="10" spans="1:7" ht="27" customHeight="1">
      <c r="A10" s="11">
        <f t="shared" si="1"/>
        <v>9</v>
      </c>
      <c r="B10" s="19" t="s">
        <v>96</v>
      </c>
      <c r="C10" s="12" t="s">
        <v>140</v>
      </c>
      <c r="D10" s="15" t="s">
        <v>31</v>
      </c>
      <c r="E10" s="30">
        <f>7+11+20</f>
        <v>38</v>
      </c>
      <c r="F10" s="23"/>
      <c r="G10" s="24">
        <f t="shared" si="0"/>
        <v>0</v>
      </c>
    </row>
    <row r="11" spans="1:7" ht="27" customHeight="1">
      <c r="A11" s="11">
        <f t="shared" si="1"/>
        <v>10</v>
      </c>
      <c r="B11" s="19" t="s">
        <v>121</v>
      </c>
      <c r="C11" s="12" t="s">
        <v>139</v>
      </c>
      <c r="D11" s="15" t="s">
        <v>31</v>
      </c>
      <c r="E11" s="30">
        <v>20</v>
      </c>
      <c r="F11" s="23"/>
      <c r="G11" s="24">
        <f t="shared" si="0"/>
        <v>0</v>
      </c>
    </row>
    <row r="12" spans="1:7" ht="27" customHeight="1">
      <c r="A12" s="11">
        <f t="shared" si="1"/>
        <v>11</v>
      </c>
      <c r="B12" s="13" t="s">
        <v>107</v>
      </c>
      <c r="C12" s="12" t="s">
        <v>138</v>
      </c>
      <c r="D12" s="15" t="s">
        <v>31</v>
      </c>
      <c r="E12" s="30">
        <f>177+335</f>
        <v>512</v>
      </c>
      <c r="F12" s="23"/>
      <c r="G12" s="24">
        <f t="shared" si="0"/>
        <v>0</v>
      </c>
    </row>
    <row r="13" spans="1:7" ht="27" customHeight="1">
      <c r="A13" s="11">
        <f t="shared" si="1"/>
        <v>12</v>
      </c>
      <c r="B13" s="19" t="s">
        <v>72</v>
      </c>
      <c r="C13" s="12" t="s">
        <v>99</v>
      </c>
      <c r="D13" s="15" t="s">
        <v>31</v>
      </c>
      <c r="E13" s="30">
        <f>7+16</f>
        <v>23</v>
      </c>
      <c r="F13" s="23"/>
      <c r="G13" s="24">
        <f t="shared" si="0"/>
        <v>0</v>
      </c>
    </row>
    <row r="14" spans="1:7" ht="27" customHeight="1">
      <c r="A14" s="11">
        <f t="shared" si="1"/>
        <v>13</v>
      </c>
      <c r="B14" s="13" t="s">
        <v>8</v>
      </c>
      <c r="C14" s="12" t="s">
        <v>114</v>
      </c>
      <c r="D14" s="15" t="s">
        <v>31</v>
      </c>
      <c r="E14" s="30">
        <f>698+839</f>
        <v>1537</v>
      </c>
      <c r="F14" s="23"/>
      <c r="G14" s="24">
        <f t="shared" si="0"/>
        <v>0</v>
      </c>
    </row>
    <row r="15" spans="1:7" ht="27" customHeight="1">
      <c r="A15" s="11">
        <f t="shared" si="1"/>
        <v>14</v>
      </c>
      <c r="B15" s="13" t="s">
        <v>73</v>
      </c>
      <c r="C15" s="12" t="s">
        <v>86</v>
      </c>
      <c r="D15" s="15" t="s">
        <v>31</v>
      </c>
      <c r="E15" s="30">
        <f>115+93</f>
        <v>208</v>
      </c>
      <c r="F15" s="23"/>
      <c r="G15" s="24">
        <f t="shared" si="0"/>
        <v>0</v>
      </c>
    </row>
    <row r="16" spans="1:7" ht="27" customHeight="1">
      <c r="A16" s="11">
        <f t="shared" si="1"/>
        <v>15</v>
      </c>
      <c r="B16" s="13" t="s">
        <v>9</v>
      </c>
      <c r="C16" s="12" t="s">
        <v>83</v>
      </c>
      <c r="D16" s="15" t="s">
        <v>31</v>
      </c>
      <c r="E16" s="30">
        <f>79+59</f>
        <v>138</v>
      </c>
      <c r="F16" s="23"/>
      <c r="G16" s="24">
        <f t="shared" si="0"/>
        <v>0</v>
      </c>
    </row>
    <row r="17" spans="1:7" ht="27" customHeight="1">
      <c r="A17" s="11">
        <f t="shared" si="1"/>
        <v>16</v>
      </c>
      <c r="B17" s="13" t="s">
        <v>10</v>
      </c>
      <c r="C17" s="12" t="s">
        <v>52</v>
      </c>
      <c r="D17" s="15" t="s">
        <v>31</v>
      </c>
      <c r="E17" s="30">
        <v>25</v>
      </c>
      <c r="F17" s="23"/>
      <c r="G17" s="24">
        <f t="shared" si="0"/>
        <v>0</v>
      </c>
    </row>
    <row r="18" spans="1:7" ht="27" customHeight="1">
      <c r="A18" s="11">
        <f t="shared" si="1"/>
        <v>17</v>
      </c>
      <c r="B18" s="19" t="s">
        <v>80</v>
      </c>
      <c r="C18" s="12" t="s">
        <v>82</v>
      </c>
      <c r="D18" s="15" t="s">
        <v>43</v>
      </c>
      <c r="E18" s="30">
        <f>225+272</f>
        <v>497</v>
      </c>
      <c r="F18" s="23"/>
      <c r="G18" s="24">
        <f t="shared" si="0"/>
        <v>0</v>
      </c>
    </row>
    <row r="19" spans="1:7" ht="27" customHeight="1">
      <c r="A19" s="11">
        <f t="shared" si="1"/>
        <v>18</v>
      </c>
      <c r="B19" s="19" t="s">
        <v>79</v>
      </c>
      <c r="C19" s="12" t="s">
        <v>81</v>
      </c>
      <c r="D19" s="15" t="s">
        <v>43</v>
      </c>
      <c r="E19" s="31">
        <f>50+300</f>
        <v>350</v>
      </c>
      <c r="F19" s="23"/>
      <c r="G19" s="24">
        <f t="shared" si="0"/>
        <v>0</v>
      </c>
    </row>
    <row r="20" spans="1:7" ht="27" customHeight="1">
      <c r="A20" s="11">
        <f t="shared" si="1"/>
        <v>19</v>
      </c>
      <c r="B20" s="13" t="s">
        <v>11</v>
      </c>
      <c r="C20" s="12" t="s">
        <v>135</v>
      </c>
      <c r="D20" s="15" t="s">
        <v>31</v>
      </c>
      <c r="E20" s="30">
        <f>27+19</f>
        <v>46</v>
      </c>
      <c r="F20" s="23"/>
      <c r="G20" s="24">
        <f t="shared" si="0"/>
        <v>0</v>
      </c>
    </row>
    <row r="21" spans="1:7" ht="27" customHeight="1">
      <c r="A21" s="11">
        <f t="shared" si="1"/>
        <v>20</v>
      </c>
      <c r="B21" s="19" t="s">
        <v>68</v>
      </c>
      <c r="C21" s="12" t="s">
        <v>95</v>
      </c>
      <c r="D21" s="15" t="s">
        <v>43</v>
      </c>
      <c r="E21" s="30">
        <v>100</v>
      </c>
      <c r="F21" s="23"/>
      <c r="G21" s="24">
        <f t="shared" si="0"/>
        <v>0</v>
      </c>
    </row>
    <row r="22" spans="1:7" ht="27" customHeight="1">
      <c r="A22" s="11">
        <f t="shared" si="1"/>
        <v>21</v>
      </c>
      <c r="B22" s="13" t="s">
        <v>12</v>
      </c>
      <c r="C22" s="12" t="s">
        <v>127</v>
      </c>
      <c r="D22" s="15" t="s">
        <v>31</v>
      </c>
      <c r="E22" s="30">
        <f>87+145</f>
        <v>232</v>
      </c>
      <c r="F22" s="23"/>
      <c r="G22" s="24">
        <f t="shared" si="0"/>
        <v>0</v>
      </c>
    </row>
    <row r="23" spans="1:7" ht="27" customHeight="1">
      <c r="A23" s="11">
        <f t="shared" si="1"/>
        <v>22</v>
      </c>
      <c r="B23" s="13" t="s">
        <v>128</v>
      </c>
      <c r="C23" s="12" t="s">
        <v>136</v>
      </c>
      <c r="D23" s="15" t="s">
        <v>31</v>
      </c>
      <c r="E23" s="30">
        <f>27+83+34+25+11+40+30+14</f>
        <v>264</v>
      </c>
      <c r="F23" s="23"/>
      <c r="G23" s="24">
        <f t="shared" si="0"/>
        <v>0</v>
      </c>
    </row>
    <row r="24" spans="1:7" ht="27" customHeight="1">
      <c r="A24" s="11">
        <f t="shared" si="1"/>
        <v>23</v>
      </c>
      <c r="B24" s="13" t="s">
        <v>13</v>
      </c>
      <c r="C24" s="12" t="s">
        <v>137</v>
      </c>
      <c r="D24" s="15" t="s">
        <v>31</v>
      </c>
      <c r="E24" s="30">
        <v>300</v>
      </c>
      <c r="F24" s="23"/>
      <c r="G24" s="24">
        <f t="shared" si="0"/>
        <v>0</v>
      </c>
    </row>
    <row r="25" spans="1:7" ht="27" customHeight="1">
      <c r="A25" s="11">
        <f t="shared" si="1"/>
        <v>24</v>
      </c>
      <c r="B25" s="13" t="s">
        <v>62</v>
      </c>
      <c r="C25" s="12" t="s">
        <v>141</v>
      </c>
      <c r="D25" s="15" t="s">
        <v>31</v>
      </c>
      <c r="E25" s="30">
        <f>440+797+169</f>
        <v>1406</v>
      </c>
      <c r="F25" s="23"/>
      <c r="G25" s="24">
        <f t="shared" si="0"/>
        <v>0</v>
      </c>
    </row>
    <row r="26" spans="1:7" ht="27" customHeight="1">
      <c r="A26" s="11">
        <f t="shared" si="1"/>
        <v>25</v>
      </c>
      <c r="B26" s="13" t="s">
        <v>63</v>
      </c>
      <c r="C26" s="12" t="s">
        <v>64</v>
      </c>
      <c r="D26" s="15" t="s">
        <v>31</v>
      </c>
      <c r="E26" s="30">
        <v>12</v>
      </c>
      <c r="F26" s="23"/>
      <c r="G26" s="24">
        <f t="shared" si="0"/>
        <v>0</v>
      </c>
    </row>
    <row r="27" spans="1:7" ht="27" customHeight="1">
      <c r="A27" s="11">
        <f t="shared" si="1"/>
        <v>26</v>
      </c>
      <c r="B27" s="13" t="s">
        <v>74</v>
      </c>
      <c r="C27" s="12" t="s">
        <v>87</v>
      </c>
      <c r="D27" s="15" t="s">
        <v>78</v>
      </c>
      <c r="E27" s="30">
        <f>27+43</f>
        <v>70</v>
      </c>
      <c r="F27" s="23"/>
      <c r="G27" s="24">
        <f t="shared" si="0"/>
        <v>0</v>
      </c>
    </row>
    <row r="28" spans="1:7" ht="27" customHeight="1">
      <c r="A28" s="11">
        <f t="shared" si="1"/>
        <v>27</v>
      </c>
      <c r="B28" s="13" t="s">
        <v>88</v>
      </c>
      <c r="C28" s="12" t="s">
        <v>87</v>
      </c>
      <c r="D28" s="15" t="s">
        <v>31</v>
      </c>
      <c r="E28" s="30"/>
      <c r="F28" s="23"/>
      <c r="G28" s="24">
        <f t="shared" si="0"/>
        <v>0</v>
      </c>
    </row>
    <row r="29" spans="1:7" ht="27" customHeight="1">
      <c r="A29" s="11">
        <f t="shared" si="1"/>
        <v>28</v>
      </c>
      <c r="B29" s="13" t="s">
        <v>14</v>
      </c>
      <c r="C29" s="12" t="s">
        <v>142</v>
      </c>
      <c r="D29" s="15" t="s">
        <v>31</v>
      </c>
      <c r="E29" s="30">
        <v>10</v>
      </c>
      <c r="F29" s="23"/>
      <c r="G29" s="24">
        <f t="shared" si="0"/>
        <v>0</v>
      </c>
    </row>
    <row r="30" spans="1:7" ht="27" customHeight="1">
      <c r="A30" s="11">
        <f t="shared" si="1"/>
        <v>29</v>
      </c>
      <c r="B30" s="13" t="s">
        <v>35</v>
      </c>
      <c r="C30" s="12" t="s">
        <v>34</v>
      </c>
      <c r="D30" s="15" t="s">
        <v>31</v>
      </c>
      <c r="E30" s="30">
        <v>20</v>
      </c>
      <c r="F30" s="23"/>
      <c r="G30" s="24">
        <f t="shared" si="0"/>
        <v>0</v>
      </c>
    </row>
    <row r="31" spans="1:7" ht="27" customHeight="1">
      <c r="A31" s="11">
        <f t="shared" si="1"/>
        <v>30</v>
      </c>
      <c r="B31" s="13" t="s">
        <v>15</v>
      </c>
      <c r="C31" s="12" t="s">
        <v>143</v>
      </c>
      <c r="D31" s="15" t="s">
        <v>31</v>
      </c>
      <c r="E31" s="30">
        <f>12+54+5</f>
        <v>71</v>
      </c>
      <c r="F31" s="23"/>
      <c r="G31" s="24">
        <f t="shared" si="0"/>
        <v>0</v>
      </c>
    </row>
    <row r="32" spans="1:7" ht="27" customHeight="1">
      <c r="A32" s="11">
        <f t="shared" si="1"/>
        <v>31</v>
      </c>
      <c r="B32" s="13" t="s">
        <v>89</v>
      </c>
      <c r="C32" s="12" t="s">
        <v>144</v>
      </c>
      <c r="D32" s="15" t="s">
        <v>31</v>
      </c>
      <c r="E32" s="30">
        <f>95+67</f>
        <v>162</v>
      </c>
      <c r="F32" s="23"/>
      <c r="G32" s="24">
        <f t="shared" si="0"/>
        <v>0</v>
      </c>
    </row>
    <row r="33" spans="1:7" ht="27" customHeight="1">
      <c r="A33" s="11">
        <f t="shared" si="1"/>
        <v>32</v>
      </c>
      <c r="B33" s="13" t="s">
        <v>56</v>
      </c>
      <c r="C33" s="12" t="s">
        <v>145</v>
      </c>
      <c r="D33" s="15" t="s">
        <v>31</v>
      </c>
      <c r="E33" s="30">
        <v>10</v>
      </c>
      <c r="F33" s="23"/>
      <c r="G33" s="24">
        <f t="shared" si="0"/>
        <v>0</v>
      </c>
    </row>
    <row r="34" spans="1:7" ht="27" customHeight="1">
      <c r="A34" s="11">
        <f t="shared" si="1"/>
        <v>33</v>
      </c>
      <c r="B34" s="13" t="s">
        <v>16</v>
      </c>
      <c r="C34" s="12" t="s">
        <v>32</v>
      </c>
      <c r="D34" s="15" t="s">
        <v>31</v>
      </c>
      <c r="E34" s="30">
        <f>21+22</f>
        <v>43</v>
      </c>
      <c r="F34" s="23"/>
      <c r="G34" s="24">
        <f t="shared" si="0"/>
        <v>0</v>
      </c>
    </row>
    <row r="35" spans="1:7" ht="27" customHeight="1">
      <c r="A35" s="11">
        <f t="shared" si="1"/>
        <v>34</v>
      </c>
      <c r="B35" s="13" t="s">
        <v>100</v>
      </c>
      <c r="C35" s="12" t="s">
        <v>36</v>
      </c>
      <c r="D35" s="15" t="s">
        <v>31</v>
      </c>
      <c r="E35" s="30">
        <v>176</v>
      </c>
      <c r="F35" s="23"/>
      <c r="G35" s="24">
        <f t="shared" si="0"/>
        <v>0</v>
      </c>
    </row>
    <row r="36" spans="1:7" ht="27" customHeight="1">
      <c r="A36" s="11">
        <f t="shared" si="1"/>
        <v>35</v>
      </c>
      <c r="B36" s="13" t="s">
        <v>57</v>
      </c>
      <c r="C36" s="12" t="s">
        <v>123</v>
      </c>
      <c r="D36" s="15" t="s">
        <v>31</v>
      </c>
      <c r="E36" s="30">
        <v>35</v>
      </c>
      <c r="F36" s="23"/>
      <c r="G36" s="24">
        <f t="shared" si="0"/>
        <v>0</v>
      </c>
    </row>
    <row r="37" spans="1:7" ht="27" customHeight="1">
      <c r="A37" s="11">
        <f t="shared" si="1"/>
        <v>36</v>
      </c>
      <c r="B37" s="19" t="s">
        <v>146</v>
      </c>
      <c r="C37" s="12" t="s">
        <v>123</v>
      </c>
      <c r="D37" s="15" t="s">
        <v>31</v>
      </c>
      <c r="E37" s="30">
        <f>10</f>
        <v>10</v>
      </c>
      <c r="F37" s="23"/>
      <c r="G37" s="24">
        <f t="shared" si="0"/>
        <v>0</v>
      </c>
    </row>
    <row r="38" spans="1:7" ht="27" customHeight="1">
      <c r="A38" s="11">
        <f t="shared" si="1"/>
        <v>37</v>
      </c>
      <c r="B38" s="13" t="s">
        <v>69</v>
      </c>
      <c r="C38" s="12" t="s">
        <v>122</v>
      </c>
      <c r="D38" s="15" t="s">
        <v>31</v>
      </c>
      <c r="E38" s="30">
        <v>25</v>
      </c>
      <c r="F38" s="23"/>
      <c r="G38" s="24">
        <f t="shared" si="0"/>
        <v>0</v>
      </c>
    </row>
    <row r="39" spans="1:7" ht="27" customHeight="1">
      <c r="A39" s="11">
        <f t="shared" si="1"/>
        <v>38</v>
      </c>
      <c r="B39" s="13" t="s">
        <v>75</v>
      </c>
      <c r="C39" s="12" t="s">
        <v>33</v>
      </c>
      <c r="D39" s="15" t="s">
        <v>31</v>
      </c>
      <c r="E39" s="30">
        <f>57</f>
        <v>57</v>
      </c>
      <c r="F39" s="23"/>
      <c r="G39" s="24">
        <f t="shared" si="0"/>
        <v>0</v>
      </c>
    </row>
    <row r="40" spans="1:7" ht="27" customHeight="1">
      <c r="A40" s="11">
        <f t="shared" si="1"/>
        <v>39</v>
      </c>
      <c r="B40" s="13" t="s">
        <v>17</v>
      </c>
      <c r="C40" s="12" t="s">
        <v>147</v>
      </c>
      <c r="D40" s="15" t="s">
        <v>31</v>
      </c>
      <c r="E40" s="31">
        <f>98+97</f>
        <v>195</v>
      </c>
      <c r="F40" s="23"/>
      <c r="G40" s="24">
        <f t="shared" si="0"/>
        <v>0</v>
      </c>
    </row>
    <row r="41" spans="1:7" ht="27" customHeight="1">
      <c r="A41" s="11">
        <f t="shared" si="1"/>
        <v>40</v>
      </c>
      <c r="B41" s="13" t="s">
        <v>90</v>
      </c>
      <c r="C41" s="12" t="s">
        <v>115</v>
      </c>
      <c r="D41" s="15" t="s">
        <v>76</v>
      </c>
      <c r="E41" s="30">
        <v>20</v>
      </c>
      <c r="F41" s="23"/>
      <c r="G41" s="24">
        <f t="shared" si="0"/>
        <v>0</v>
      </c>
    </row>
    <row r="42" spans="1:7" ht="27" customHeight="1">
      <c r="A42" s="11">
        <f t="shared" si="1"/>
        <v>41</v>
      </c>
      <c r="B42" s="13" t="s">
        <v>91</v>
      </c>
      <c r="C42" s="12" t="s">
        <v>116</v>
      </c>
      <c r="D42" s="15" t="s">
        <v>76</v>
      </c>
      <c r="E42" s="30">
        <v>10</v>
      </c>
      <c r="F42" s="23"/>
      <c r="G42" s="24">
        <f>F42*E42</f>
        <v>0</v>
      </c>
    </row>
    <row r="43" spans="1:7" ht="27" customHeight="1">
      <c r="A43" s="11">
        <f t="shared" si="1"/>
        <v>42</v>
      </c>
      <c r="B43" s="13" t="s">
        <v>92</v>
      </c>
      <c r="C43" s="12" t="s">
        <v>116</v>
      </c>
      <c r="D43" s="15" t="s">
        <v>76</v>
      </c>
      <c r="E43" s="30">
        <v>297</v>
      </c>
      <c r="F43" s="23"/>
      <c r="G43" s="24">
        <f aca="true" t="shared" si="2" ref="G43:G85">F43*E43</f>
        <v>0</v>
      </c>
    </row>
    <row r="44" spans="1:7" ht="27" customHeight="1">
      <c r="A44" s="11">
        <f t="shared" si="1"/>
        <v>43</v>
      </c>
      <c r="B44" s="13" t="s">
        <v>93</v>
      </c>
      <c r="C44" s="12" t="s">
        <v>116</v>
      </c>
      <c r="D44" s="15" t="s">
        <v>76</v>
      </c>
      <c r="E44" s="30">
        <v>12</v>
      </c>
      <c r="F44" s="23"/>
      <c r="G44" s="24">
        <f t="shared" si="2"/>
        <v>0</v>
      </c>
    </row>
    <row r="45" spans="1:7" ht="27" customHeight="1">
      <c r="A45" s="11">
        <f t="shared" si="1"/>
        <v>44</v>
      </c>
      <c r="B45" s="13" t="s">
        <v>94</v>
      </c>
      <c r="C45" s="12" t="s">
        <v>116</v>
      </c>
      <c r="D45" s="15" t="s">
        <v>76</v>
      </c>
      <c r="E45" s="30">
        <v>241</v>
      </c>
      <c r="F45" s="23"/>
      <c r="G45" s="24">
        <f t="shared" si="2"/>
        <v>0</v>
      </c>
    </row>
    <row r="46" spans="1:7" ht="27" customHeight="1">
      <c r="A46" s="11">
        <f t="shared" si="1"/>
        <v>45</v>
      </c>
      <c r="B46" s="13" t="s">
        <v>90</v>
      </c>
      <c r="C46" s="12" t="s">
        <v>116</v>
      </c>
      <c r="D46" s="15" t="s">
        <v>76</v>
      </c>
      <c r="E46" s="30">
        <v>473</v>
      </c>
      <c r="F46" s="23"/>
      <c r="G46" s="24">
        <f t="shared" si="2"/>
        <v>0</v>
      </c>
    </row>
    <row r="47" spans="1:7" ht="27" customHeight="1">
      <c r="A47" s="11">
        <f t="shared" si="1"/>
        <v>46</v>
      </c>
      <c r="B47" s="13" t="s">
        <v>70</v>
      </c>
      <c r="C47" s="12" t="s">
        <v>119</v>
      </c>
      <c r="D47" s="15" t="s">
        <v>31</v>
      </c>
      <c r="E47" s="30">
        <v>20</v>
      </c>
      <c r="F47" s="23"/>
      <c r="G47" s="24">
        <f t="shared" si="2"/>
        <v>0</v>
      </c>
    </row>
    <row r="48" spans="1:7" ht="27" customHeight="1">
      <c r="A48" s="11">
        <f t="shared" si="1"/>
        <v>47</v>
      </c>
      <c r="B48" s="13" t="s">
        <v>97</v>
      </c>
      <c r="C48" s="12" t="s">
        <v>98</v>
      </c>
      <c r="D48" s="15" t="s">
        <v>31</v>
      </c>
      <c r="E48" s="30">
        <v>4</v>
      </c>
      <c r="F48" s="23"/>
      <c r="G48" s="24">
        <f t="shared" si="2"/>
        <v>0</v>
      </c>
    </row>
    <row r="49" spans="1:7" ht="27" customHeight="1">
      <c r="A49" s="11">
        <f t="shared" si="1"/>
        <v>48</v>
      </c>
      <c r="B49" s="13" t="s">
        <v>18</v>
      </c>
      <c r="C49" s="12" t="s">
        <v>124</v>
      </c>
      <c r="D49" s="15" t="s">
        <v>31</v>
      </c>
      <c r="E49" s="30">
        <f>290+307</f>
        <v>597</v>
      </c>
      <c r="F49" s="23"/>
      <c r="G49" s="24">
        <f t="shared" si="2"/>
        <v>0</v>
      </c>
    </row>
    <row r="50" spans="1:7" s="22" customFormat="1" ht="27" customHeight="1">
      <c r="A50" s="11">
        <f t="shared" si="1"/>
        <v>49</v>
      </c>
      <c r="B50" s="13" t="s">
        <v>159</v>
      </c>
      <c r="C50" s="19" t="s">
        <v>160</v>
      </c>
      <c r="D50" s="15" t="s">
        <v>161</v>
      </c>
      <c r="E50" s="30">
        <f>124+219</f>
        <v>343</v>
      </c>
      <c r="F50" s="23"/>
      <c r="G50" s="24">
        <f t="shared" si="2"/>
        <v>0</v>
      </c>
    </row>
    <row r="51" spans="1:7" s="22" customFormat="1" ht="27" customHeight="1">
      <c r="A51" s="11">
        <f t="shared" si="1"/>
        <v>50</v>
      </c>
      <c r="B51" s="13" t="s">
        <v>19</v>
      </c>
      <c r="C51" s="12" t="s">
        <v>158</v>
      </c>
      <c r="D51" s="15" t="s">
        <v>31</v>
      </c>
      <c r="E51" s="30">
        <f>198+251</f>
        <v>449</v>
      </c>
      <c r="F51" s="23"/>
      <c r="G51" s="24">
        <f t="shared" si="2"/>
        <v>0</v>
      </c>
    </row>
    <row r="52" spans="1:7" ht="27" customHeight="1">
      <c r="A52" s="11">
        <f t="shared" si="1"/>
        <v>51</v>
      </c>
      <c r="B52" s="13" t="s">
        <v>110</v>
      </c>
      <c r="C52" s="12" t="s">
        <v>111</v>
      </c>
      <c r="D52" s="15" t="s">
        <v>43</v>
      </c>
      <c r="E52" s="30">
        <f>20</f>
        <v>20</v>
      </c>
      <c r="F52" s="23"/>
      <c r="G52" s="24">
        <f t="shared" si="2"/>
        <v>0</v>
      </c>
    </row>
    <row r="53" spans="1:7" ht="27" customHeight="1">
      <c r="A53" s="11">
        <f t="shared" si="1"/>
        <v>52</v>
      </c>
      <c r="B53" s="13" t="s">
        <v>48</v>
      </c>
      <c r="C53" s="12" t="s">
        <v>49</v>
      </c>
      <c r="D53" s="15" t="s">
        <v>31</v>
      </c>
      <c r="E53" s="30">
        <v>10</v>
      </c>
      <c r="F53" s="23"/>
      <c r="G53" s="24">
        <f t="shared" si="2"/>
        <v>0</v>
      </c>
    </row>
    <row r="54" spans="1:7" ht="27" customHeight="1">
      <c r="A54" s="11">
        <f t="shared" si="1"/>
        <v>53</v>
      </c>
      <c r="B54" s="13" t="s">
        <v>50</v>
      </c>
      <c r="C54" s="12" t="s">
        <v>51</v>
      </c>
      <c r="D54" s="15" t="s">
        <v>31</v>
      </c>
      <c r="E54" s="30">
        <v>14</v>
      </c>
      <c r="F54" s="23"/>
      <c r="G54" s="24">
        <f t="shared" si="2"/>
        <v>0</v>
      </c>
    </row>
    <row r="55" spans="1:7" ht="27" customHeight="1">
      <c r="A55" s="11">
        <f t="shared" si="1"/>
        <v>54</v>
      </c>
      <c r="B55" s="13" t="s">
        <v>20</v>
      </c>
      <c r="C55" s="12" t="s">
        <v>117</v>
      </c>
      <c r="D55" s="15" t="s">
        <v>76</v>
      </c>
      <c r="E55" s="30">
        <f>472+600</f>
        <v>1072</v>
      </c>
      <c r="F55" s="23"/>
      <c r="G55" s="24">
        <f t="shared" si="2"/>
        <v>0</v>
      </c>
    </row>
    <row r="56" spans="1:7" ht="27" customHeight="1">
      <c r="A56" s="11">
        <f t="shared" si="1"/>
        <v>55</v>
      </c>
      <c r="B56" s="13" t="s">
        <v>21</v>
      </c>
      <c r="C56" s="12" t="s">
        <v>117</v>
      </c>
      <c r="D56" s="15" t="s">
        <v>76</v>
      </c>
      <c r="E56" s="30">
        <f>250+396</f>
        <v>646</v>
      </c>
      <c r="F56" s="23"/>
      <c r="G56" s="24">
        <f t="shared" si="2"/>
        <v>0</v>
      </c>
    </row>
    <row r="57" spans="1:7" ht="27" customHeight="1">
      <c r="A57" s="11">
        <f t="shared" si="1"/>
        <v>56</v>
      </c>
      <c r="B57" s="13" t="s">
        <v>22</v>
      </c>
      <c r="C57" s="12" t="s">
        <v>148</v>
      </c>
      <c r="D57" s="15" t="s">
        <v>31</v>
      </c>
      <c r="E57" s="30">
        <f>320+420</f>
        <v>740</v>
      </c>
      <c r="F57" s="23"/>
      <c r="G57" s="24">
        <f t="shared" si="2"/>
        <v>0</v>
      </c>
    </row>
    <row r="58" spans="1:7" ht="27" customHeight="1">
      <c r="A58" s="11">
        <f t="shared" si="1"/>
        <v>57</v>
      </c>
      <c r="B58" s="13" t="s">
        <v>23</v>
      </c>
      <c r="C58" s="12" t="s">
        <v>149</v>
      </c>
      <c r="D58" s="15" t="s">
        <v>31</v>
      </c>
      <c r="E58" s="30">
        <f>714+937</f>
        <v>1651</v>
      </c>
      <c r="F58" s="23"/>
      <c r="G58" s="24">
        <f t="shared" si="2"/>
        <v>0</v>
      </c>
    </row>
    <row r="59" spans="1:7" ht="27" customHeight="1">
      <c r="A59" s="11">
        <f t="shared" si="1"/>
        <v>58</v>
      </c>
      <c r="B59" s="13" t="s">
        <v>61</v>
      </c>
      <c r="C59" s="12" t="s">
        <v>59</v>
      </c>
      <c r="D59" s="15" t="s">
        <v>31</v>
      </c>
      <c r="E59" s="30">
        <f>307+384</f>
        <v>691</v>
      </c>
      <c r="F59" s="23"/>
      <c r="G59" s="24">
        <f t="shared" si="2"/>
        <v>0</v>
      </c>
    </row>
    <row r="60" spans="1:7" ht="27" customHeight="1">
      <c r="A60" s="11">
        <f t="shared" si="1"/>
        <v>59</v>
      </c>
      <c r="B60" s="13" t="s">
        <v>55</v>
      </c>
      <c r="C60" s="12" t="s">
        <v>150</v>
      </c>
      <c r="D60" s="15" t="s">
        <v>31</v>
      </c>
      <c r="E60" s="30">
        <v>15</v>
      </c>
      <c r="F60" s="23"/>
      <c r="G60" s="24">
        <f t="shared" si="2"/>
        <v>0</v>
      </c>
    </row>
    <row r="61" spans="1:7" ht="27" customHeight="1">
      <c r="A61" s="11">
        <f t="shared" si="1"/>
        <v>60</v>
      </c>
      <c r="B61" s="13" t="s">
        <v>66</v>
      </c>
      <c r="C61" s="12" t="s">
        <v>32</v>
      </c>
      <c r="D61" s="15" t="s">
        <v>31</v>
      </c>
      <c r="E61" s="30">
        <f>20+20</f>
        <v>40</v>
      </c>
      <c r="F61" s="23"/>
      <c r="G61" s="24">
        <f t="shared" si="2"/>
        <v>0</v>
      </c>
    </row>
    <row r="62" spans="1:7" ht="27" customHeight="1">
      <c r="A62" s="11">
        <f t="shared" si="1"/>
        <v>61</v>
      </c>
      <c r="B62" s="13" t="s">
        <v>67</v>
      </c>
      <c r="C62" s="12" t="s">
        <v>32</v>
      </c>
      <c r="D62" s="15" t="s">
        <v>31</v>
      </c>
      <c r="E62" s="30">
        <v>5</v>
      </c>
      <c r="F62" s="23"/>
      <c r="G62" s="24">
        <f t="shared" si="2"/>
        <v>0</v>
      </c>
    </row>
    <row r="63" spans="1:7" ht="27" customHeight="1">
      <c r="A63" s="11">
        <f t="shared" si="1"/>
        <v>62</v>
      </c>
      <c r="B63" s="13" t="s">
        <v>24</v>
      </c>
      <c r="C63" s="12" t="s">
        <v>54</v>
      </c>
      <c r="D63" s="15" t="s">
        <v>31</v>
      </c>
      <c r="E63" s="30">
        <f>113+226+40+14</f>
        <v>393</v>
      </c>
      <c r="F63" s="23"/>
      <c r="G63" s="24">
        <f t="shared" si="2"/>
        <v>0</v>
      </c>
    </row>
    <row r="64" spans="1:7" ht="27" customHeight="1">
      <c r="A64" s="11">
        <f t="shared" si="1"/>
        <v>63</v>
      </c>
      <c r="B64" s="13" t="s">
        <v>25</v>
      </c>
      <c r="C64" s="12" t="s">
        <v>54</v>
      </c>
      <c r="D64" s="15" t="s">
        <v>31</v>
      </c>
      <c r="E64" s="30">
        <f>249+67</f>
        <v>316</v>
      </c>
      <c r="F64" s="23"/>
      <c r="G64" s="24">
        <f t="shared" si="2"/>
        <v>0</v>
      </c>
    </row>
    <row r="65" spans="1:7" ht="27" customHeight="1">
      <c r="A65" s="11">
        <f t="shared" si="1"/>
        <v>64</v>
      </c>
      <c r="B65" s="13" t="s">
        <v>40</v>
      </c>
      <c r="C65" s="12" t="s">
        <v>151</v>
      </c>
      <c r="D65" s="15" t="s">
        <v>31</v>
      </c>
      <c r="E65" s="30">
        <v>20</v>
      </c>
      <c r="F65" s="23"/>
      <c r="G65" s="24">
        <f t="shared" si="2"/>
        <v>0</v>
      </c>
    </row>
    <row r="66" spans="1:7" ht="27" customHeight="1">
      <c r="A66" s="11">
        <f t="shared" si="1"/>
        <v>65</v>
      </c>
      <c r="B66" s="13" t="s">
        <v>60</v>
      </c>
      <c r="C66" s="12" t="s">
        <v>152</v>
      </c>
      <c r="D66" s="15" t="s">
        <v>31</v>
      </c>
      <c r="E66" s="30">
        <v>5</v>
      </c>
      <c r="F66" s="23"/>
      <c r="G66" s="24">
        <f t="shared" si="2"/>
        <v>0</v>
      </c>
    </row>
    <row r="67" spans="1:7" ht="27" customHeight="1">
      <c r="A67" s="11">
        <f t="shared" si="1"/>
        <v>66</v>
      </c>
      <c r="B67" s="13" t="s">
        <v>104</v>
      </c>
      <c r="C67" s="12" t="s">
        <v>153</v>
      </c>
      <c r="D67" s="15" t="s">
        <v>106</v>
      </c>
      <c r="E67" s="30">
        <v>20</v>
      </c>
      <c r="F67" s="23"/>
      <c r="G67" s="24">
        <f t="shared" si="2"/>
        <v>0</v>
      </c>
    </row>
    <row r="68" spans="1:7" ht="27" customHeight="1">
      <c r="A68" s="11">
        <f aca="true" t="shared" si="3" ref="A68:A85">A67+1</f>
        <v>67</v>
      </c>
      <c r="B68" s="13" t="s">
        <v>105</v>
      </c>
      <c r="C68" s="12" t="s">
        <v>153</v>
      </c>
      <c r="D68" s="15" t="s">
        <v>106</v>
      </c>
      <c r="E68" s="30">
        <v>20</v>
      </c>
      <c r="F68" s="23"/>
      <c r="G68" s="24">
        <f t="shared" si="2"/>
        <v>0</v>
      </c>
    </row>
    <row r="69" spans="1:7" ht="27" customHeight="1">
      <c r="A69" s="11">
        <f t="shared" si="3"/>
        <v>68</v>
      </c>
      <c r="B69" s="13" t="s">
        <v>58</v>
      </c>
      <c r="C69" s="12" t="s">
        <v>154</v>
      </c>
      <c r="D69" s="15" t="s">
        <v>31</v>
      </c>
      <c r="E69" s="30">
        <v>130</v>
      </c>
      <c r="F69" s="23"/>
      <c r="G69" s="24">
        <f t="shared" si="2"/>
        <v>0</v>
      </c>
    </row>
    <row r="70" spans="1:7" ht="27" customHeight="1">
      <c r="A70" s="11">
        <f t="shared" si="3"/>
        <v>69</v>
      </c>
      <c r="B70" s="13" t="s">
        <v>103</v>
      </c>
      <c r="C70" s="12" t="s">
        <v>102</v>
      </c>
      <c r="D70" s="15" t="s">
        <v>31</v>
      </c>
      <c r="E70" s="30">
        <f>165+191+5</f>
        <v>361</v>
      </c>
      <c r="F70" s="23"/>
      <c r="G70" s="24">
        <f t="shared" si="2"/>
        <v>0</v>
      </c>
    </row>
    <row r="71" spans="1:7" ht="27" customHeight="1">
      <c r="A71" s="11">
        <f t="shared" si="3"/>
        <v>70</v>
      </c>
      <c r="B71" s="13" t="s">
        <v>155</v>
      </c>
      <c r="C71" s="12" t="s">
        <v>156</v>
      </c>
      <c r="D71" s="15" t="s">
        <v>31</v>
      </c>
      <c r="E71" s="30">
        <f>51</f>
        <v>51</v>
      </c>
      <c r="F71" s="23"/>
      <c r="G71" s="24">
        <f t="shared" si="2"/>
        <v>0</v>
      </c>
    </row>
    <row r="72" spans="1:7" ht="27" customHeight="1">
      <c r="A72" s="11">
        <f t="shared" si="3"/>
        <v>71</v>
      </c>
      <c r="B72" s="13" t="s">
        <v>77</v>
      </c>
      <c r="C72" s="12" t="s">
        <v>157</v>
      </c>
      <c r="D72" s="15" t="s">
        <v>31</v>
      </c>
      <c r="E72" s="30">
        <f>50</f>
        <v>50</v>
      </c>
      <c r="F72" s="23"/>
      <c r="G72" s="24">
        <f t="shared" si="2"/>
        <v>0</v>
      </c>
    </row>
    <row r="73" spans="1:7" ht="27" customHeight="1">
      <c r="A73" s="11">
        <f t="shared" si="3"/>
        <v>72</v>
      </c>
      <c r="B73" s="13" t="s">
        <v>26</v>
      </c>
      <c r="C73" s="12" t="s">
        <v>118</v>
      </c>
      <c r="D73" s="15" t="s">
        <v>31</v>
      </c>
      <c r="E73" s="30">
        <v>40</v>
      </c>
      <c r="F73" s="23"/>
      <c r="G73" s="24">
        <f t="shared" si="2"/>
        <v>0</v>
      </c>
    </row>
    <row r="74" spans="1:7" ht="27" customHeight="1">
      <c r="A74" s="11">
        <f t="shared" si="3"/>
        <v>73</v>
      </c>
      <c r="B74" s="13" t="s">
        <v>27</v>
      </c>
      <c r="C74" s="19" t="s">
        <v>162</v>
      </c>
      <c r="D74" s="15" t="s">
        <v>31</v>
      </c>
      <c r="E74" s="30">
        <f>1740</f>
        <v>1740</v>
      </c>
      <c r="F74" s="23"/>
      <c r="G74" s="24">
        <f t="shared" si="2"/>
        <v>0</v>
      </c>
    </row>
    <row r="75" spans="1:7" ht="27" customHeight="1">
      <c r="A75" s="11">
        <f t="shared" si="3"/>
        <v>74</v>
      </c>
      <c r="B75" s="13" t="s">
        <v>28</v>
      </c>
      <c r="C75" s="19" t="s">
        <v>163</v>
      </c>
      <c r="D75" s="15" t="s">
        <v>31</v>
      </c>
      <c r="E75" s="31">
        <f>11510+11215</f>
        <v>22725</v>
      </c>
      <c r="F75" s="23"/>
      <c r="G75" s="24">
        <f t="shared" si="2"/>
        <v>0</v>
      </c>
    </row>
    <row r="76" spans="1:7" ht="27" customHeight="1">
      <c r="A76" s="11">
        <f t="shared" si="3"/>
        <v>75</v>
      </c>
      <c r="B76" s="13" t="s">
        <v>112</v>
      </c>
      <c r="C76" s="12" t="s">
        <v>101</v>
      </c>
      <c r="D76" s="15" t="s">
        <v>31</v>
      </c>
      <c r="E76" s="30">
        <v>27</v>
      </c>
      <c r="F76" s="23"/>
      <c r="G76" s="24">
        <f t="shared" si="2"/>
        <v>0</v>
      </c>
    </row>
    <row r="77" spans="1:7" ht="27" customHeight="1">
      <c r="A77" s="11">
        <f t="shared" si="3"/>
        <v>76</v>
      </c>
      <c r="B77" s="13" t="s">
        <v>44</v>
      </c>
      <c r="C77" s="12" t="s">
        <v>45</v>
      </c>
      <c r="D77" s="15" t="s">
        <v>31</v>
      </c>
      <c r="E77" s="31">
        <f>10+6</f>
        <v>16</v>
      </c>
      <c r="F77" s="23"/>
      <c r="G77" s="24">
        <f t="shared" si="2"/>
        <v>0</v>
      </c>
    </row>
    <row r="78" spans="1:7" ht="27" customHeight="1">
      <c r="A78" s="11">
        <f t="shared" si="3"/>
        <v>77</v>
      </c>
      <c r="B78" s="13" t="s">
        <v>29</v>
      </c>
      <c r="C78" s="12" t="s">
        <v>85</v>
      </c>
      <c r="D78" s="15" t="s">
        <v>31</v>
      </c>
      <c r="E78" s="30">
        <f>81+79</f>
        <v>160</v>
      </c>
      <c r="F78" s="23"/>
      <c r="G78" s="24">
        <f t="shared" si="2"/>
        <v>0</v>
      </c>
    </row>
    <row r="79" spans="1:7" ht="27" customHeight="1">
      <c r="A79" s="11">
        <f t="shared" si="3"/>
        <v>78</v>
      </c>
      <c r="B79" s="19" t="s">
        <v>108</v>
      </c>
      <c r="C79" s="12" t="s">
        <v>109</v>
      </c>
      <c r="D79" s="15" t="s">
        <v>31</v>
      </c>
      <c r="E79" s="30">
        <f>521+603+50</f>
        <v>1174</v>
      </c>
      <c r="F79" s="23"/>
      <c r="G79" s="24">
        <f t="shared" si="2"/>
        <v>0</v>
      </c>
    </row>
    <row r="80" spans="1:7" ht="27" customHeight="1">
      <c r="A80" s="11">
        <f t="shared" si="3"/>
        <v>79</v>
      </c>
      <c r="B80" s="13" t="s">
        <v>41</v>
      </c>
      <c r="C80" s="12" t="s">
        <v>120</v>
      </c>
      <c r="D80" s="15" t="s">
        <v>31</v>
      </c>
      <c r="E80" s="30">
        <v>10</v>
      </c>
      <c r="F80" s="23"/>
      <c r="G80" s="24">
        <f t="shared" si="2"/>
        <v>0</v>
      </c>
    </row>
    <row r="81" spans="1:7" ht="27" customHeight="1">
      <c r="A81" s="11">
        <f t="shared" si="3"/>
        <v>80</v>
      </c>
      <c r="B81" s="13" t="s">
        <v>42</v>
      </c>
      <c r="C81" s="12" t="s">
        <v>120</v>
      </c>
      <c r="D81" s="15" t="s">
        <v>31</v>
      </c>
      <c r="E81" s="30">
        <v>30</v>
      </c>
      <c r="F81" s="23"/>
      <c r="G81" s="24">
        <f t="shared" si="2"/>
        <v>0</v>
      </c>
    </row>
    <row r="82" spans="1:7" ht="27" customHeight="1">
      <c r="A82" s="11">
        <f t="shared" si="3"/>
        <v>81</v>
      </c>
      <c r="B82" s="13" t="s">
        <v>46</v>
      </c>
      <c r="C82" s="12" t="s">
        <v>47</v>
      </c>
      <c r="D82" s="15" t="s">
        <v>31</v>
      </c>
      <c r="E82" s="30">
        <f>15</f>
        <v>15</v>
      </c>
      <c r="F82" s="23"/>
      <c r="G82" s="24">
        <f t="shared" si="2"/>
        <v>0</v>
      </c>
    </row>
    <row r="83" spans="1:7" ht="27" customHeight="1">
      <c r="A83" s="11">
        <f t="shared" si="3"/>
        <v>82</v>
      </c>
      <c r="B83" s="13" t="s">
        <v>30</v>
      </c>
      <c r="C83" s="12" t="s">
        <v>65</v>
      </c>
      <c r="D83" s="15" t="s">
        <v>31</v>
      </c>
      <c r="E83" s="30">
        <v>112</v>
      </c>
      <c r="F83" s="23"/>
      <c r="G83" s="24">
        <f t="shared" si="2"/>
        <v>0</v>
      </c>
    </row>
    <row r="84" spans="1:7" ht="27" customHeight="1">
      <c r="A84" s="11">
        <f t="shared" si="3"/>
        <v>83</v>
      </c>
      <c r="B84" s="13" t="s">
        <v>37</v>
      </c>
      <c r="C84" s="12" t="s">
        <v>65</v>
      </c>
      <c r="D84" s="15" t="s">
        <v>31</v>
      </c>
      <c r="E84" s="30">
        <v>110</v>
      </c>
      <c r="F84" s="23"/>
      <c r="G84" s="24">
        <f t="shared" si="2"/>
        <v>0</v>
      </c>
    </row>
    <row r="85" spans="1:7" ht="27" customHeight="1" thickBot="1">
      <c r="A85" s="20">
        <f t="shared" si="3"/>
        <v>84</v>
      </c>
      <c r="B85" s="21" t="s">
        <v>39</v>
      </c>
      <c r="C85" s="16" t="s">
        <v>38</v>
      </c>
      <c r="D85" s="17" t="s">
        <v>31</v>
      </c>
      <c r="E85" s="32">
        <v>10</v>
      </c>
      <c r="F85" s="25"/>
      <c r="G85" s="26">
        <f t="shared" si="2"/>
        <v>0</v>
      </c>
    </row>
    <row r="86" spans="2:7" ht="27" customHeight="1" thickBot="1">
      <c r="B86" s="27"/>
      <c r="F86" s="28" t="s">
        <v>164</v>
      </c>
      <c r="G86" s="29">
        <f>SUM(G2:G85)</f>
        <v>0</v>
      </c>
    </row>
    <row r="89" ht="27" customHeight="1">
      <c r="B89" s="9"/>
    </row>
    <row r="90" ht="27" customHeight="1">
      <c r="B90" s="9"/>
    </row>
    <row r="91" ht="27" customHeight="1">
      <c r="B91" s="10"/>
    </row>
    <row r="92" ht="27" customHeight="1">
      <c r="B92" s="10"/>
    </row>
    <row r="93" ht="27" customHeight="1">
      <c r="B93" s="10"/>
    </row>
    <row r="94" ht="27" customHeight="1">
      <c r="B94" s="9"/>
    </row>
    <row r="95" ht="27" customHeight="1">
      <c r="B95" s="9"/>
    </row>
  </sheetData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scale="55" r:id="rId1"/>
  <headerFooter alignWithMargins="0">
    <oddHeader>&amp;LPříloha č. 1 – Specifikace položek k odběru</oddHeader>
    <oddFooter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Jaromír Hejl</cp:lastModifiedBy>
  <cp:lastPrinted>2018-03-09T08:35:17Z</cp:lastPrinted>
  <dcterms:created xsi:type="dcterms:W3CDTF">2011-10-05T07:27:18Z</dcterms:created>
  <dcterms:modified xsi:type="dcterms:W3CDTF">2018-03-09T08:35:20Z</dcterms:modified>
  <cp:category/>
  <cp:version/>
  <cp:contentType/>
  <cp:contentStatus/>
</cp:coreProperties>
</file>