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Sekce A - stavební část" sheetId="2" r:id="rId2"/>
    <sheet name="B - Sekce B - stavební část" sheetId="3" r:id="rId3"/>
    <sheet name="C - Sekce C - stavební část" sheetId="4" r:id="rId4"/>
    <sheet name="D - Sekce D - stavební část" sheetId="5" r:id="rId5"/>
    <sheet name="F - Sekce F - stavební část" sheetId="6" r:id="rId6"/>
    <sheet name="G - Sekce G - stavební část" sheetId="7" r:id="rId7"/>
    <sheet name="D110 - ZTI - D110" sheetId="8" r:id="rId8"/>
    <sheet name="G107 - ZTI - G107" sheetId="9" r:id="rId9"/>
    <sheet name="G112 - ZTI - G112A+B" sheetId="10" r:id="rId10"/>
    <sheet name="UT - Zařízení pro vytápěn..." sheetId="11" r:id="rId11"/>
    <sheet name="EL - Elektroinstalace - s..." sheetId="12" r:id="rId12"/>
    <sheet name="VZT - Zařízení vzduchotec..." sheetId="13" r:id="rId13"/>
    <sheet name="01S - Byt správce - stave..." sheetId="14" r:id="rId14"/>
    <sheet name="02S - Byt správce - ZTI" sheetId="15" r:id="rId15"/>
    <sheet name="03S - Byt správce - VZT" sheetId="16" r:id="rId16"/>
    <sheet name="04S - Byt správce - EL" sheetId="17" r:id="rId17"/>
    <sheet name="VON - Vedlejší a ostatní ..." sheetId="18" r:id="rId18"/>
  </sheets>
  <definedNames>
    <definedName name="_xlnm.Print_Area" localSheetId="0">'Rekapitulace stavby'!$D$4:$AO$76,'Rekapitulace stavby'!$C$82:$AQ$115</definedName>
    <definedName name="_xlnm.Print_Titles" localSheetId="0">'Rekapitulace stavby'!$92:$92</definedName>
    <definedName name="_xlnm._FilterDatabase" localSheetId="1" hidden="1">'A - Sekce A - stavební část'!$C$132:$K$211</definedName>
    <definedName name="_xlnm.Print_Area" localSheetId="1">'A - Sekce A - stavební část'!$C$4:$J$76,'A - Sekce A - stavební část'!$C$82:$J$112,'A - Sekce A - stavební část'!$C$118:$K$211</definedName>
    <definedName name="_xlnm.Print_Titles" localSheetId="1">'A - Sekce A - stavební část'!$132:$132</definedName>
    <definedName name="_xlnm._FilterDatabase" localSheetId="2" hidden="1">'B - Sekce B - stavební část'!$C$132:$K$207</definedName>
    <definedName name="_xlnm.Print_Area" localSheetId="2">'B - Sekce B - stavební část'!$C$4:$J$76,'B - Sekce B - stavební část'!$C$82:$J$112,'B - Sekce B - stavební část'!$C$118:$K$207</definedName>
    <definedName name="_xlnm.Print_Titles" localSheetId="2">'B - Sekce B - stavební část'!$132:$132</definedName>
    <definedName name="_xlnm._FilterDatabase" localSheetId="3" hidden="1">'C - Sekce C - stavební část'!$C$132:$K$210</definedName>
    <definedName name="_xlnm.Print_Area" localSheetId="3">'C - Sekce C - stavební část'!$C$4:$J$76,'C - Sekce C - stavební část'!$C$82:$J$112,'C - Sekce C - stavební část'!$C$118:$K$210</definedName>
    <definedName name="_xlnm.Print_Titles" localSheetId="3">'C - Sekce C - stavební část'!$132:$132</definedName>
    <definedName name="_xlnm._FilterDatabase" localSheetId="4" hidden="1">'D - Sekce D - stavební část'!$C$131:$K$233</definedName>
    <definedName name="_xlnm.Print_Area" localSheetId="4">'D - Sekce D - stavební část'!$C$4:$J$76,'D - Sekce D - stavební část'!$C$82:$J$111,'D - Sekce D - stavební část'!$C$117:$K$233</definedName>
    <definedName name="_xlnm.Print_Titles" localSheetId="4">'D - Sekce D - stavební část'!$131:$131</definedName>
    <definedName name="_xlnm._FilterDatabase" localSheetId="5" hidden="1">'F - Sekce F - stavební část'!$C$132:$K$199</definedName>
    <definedName name="_xlnm.Print_Area" localSheetId="5">'F - Sekce F - stavební část'!$C$4:$J$76,'F - Sekce F - stavební část'!$C$82:$J$112,'F - Sekce F - stavební část'!$C$118:$K$199</definedName>
    <definedName name="_xlnm.Print_Titles" localSheetId="5">'F - Sekce F - stavební část'!$132:$132</definedName>
    <definedName name="_xlnm._FilterDatabase" localSheetId="6" hidden="1">'G - Sekce G - stavební část'!$C$132:$K$258</definedName>
    <definedName name="_xlnm.Print_Area" localSheetId="6">'G - Sekce G - stavební část'!$C$4:$J$76,'G - Sekce G - stavební část'!$C$82:$J$112,'G - Sekce G - stavební část'!$C$118:$K$258</definedName>
    <definedName name="_xlnm.Print_Titles" localSheetId="6">'G - Sekce G - stavební část'!$132:$132</definedName>
    <definedName name="_xlnm._FilterDatabase" localSheetId="7" hidden="1">'D110 - ZTI - D110'!$C$128:$K$178</definedName>
    <definedName name="_xlnm.Print_Area" localSheetId="7">'D110 - ZTI - D110'!$C$4:$J$76,'D110 - ZTI - D110'!$C$82:$J$108,'D110 - ZTI - D110'!$C$114:$K$178</definedName>
    <definedName name="_xlnm.Print_Titles" localSheetId="7">'D110 - ZTI - D110'!$128:$128</definedName>
    <definedName name="_xlnm._FilterDatabase" localSheetId="8" hidden="1">'G107 - ZTI - G107'!$C$128:$K$178</definedName>
    <definedName name="_xlnm.Print_Area" localSheetId="8">'G107 - ZTI - G107'!$C$4:$J$76,'G107 - ZTI - G107'!$C$82:$J$108,'G107 - ZTI - G107'!$C$114:$K$178</definedName>
    <definedName name="_xlnm.Print_Titles" localSheetId="8">'G107 - ZTI - G107'!$128:$128</definedName>
    <definedName name="_xlnm._FilterDatabase" localSheetId="9" hidden="1">'G112 - ZTI - G112A+B'!$C$127:$K$168</definedName>
    <definedName name="_xlnm.Print_Area" localSheetId="9">'G112 - ZTI - G112A+B'!$C$4:$J$76,'G112 - ZTI - G112A+B'!$C$82:$J$107,'G112 - ZTI - G112A+B'!$C$113:$K$168</definedName>
    <definedName name="_xlnm.Print_Titles" localSheetId="9">'G112 - ZTI - G112A+B'!$127:$127</definedName>
    <definedName name="_xlnm._FilterDatabase" localSheetId="10" hidden="1">'UT - Zařízení pro vytápěn...'!$C$120:$K$143</definedName>
    <definedName name="_xlnm.Print_Area" localSheetId="10">'UT - Zařízení pro vytápěn...'!$C$4:$J$76,'UT - Zařízení pro vytápěn...'!$C$82:$J$102,'UT - Zařízení pro vytápěn...'!$C$108:$K$143</definedName>
    <definedName name="_xlnm.Print_Titles" localSheetId="10">'UT - Zařízení pro vytápěn...'!$120:$120</definedName>
    <definedName name="_xlnm._FilterDatabase" localSheetId="11" hidden="1">'EL - Elektroinstalace - s...'!$C$125:$K$201</definedName>
    <definedName name="_xlnm.Print_Area" localSheetId="11">'EL - Elektroinstalace - s...'!$C$4:$J$76,'EL - Elektroinstalace - s...'!$C$82:$J$107,'EL - Elektroinstalace - s...'!$C$113:$K$201</definedName>
    <definedName name="_xlnm.Print_Titles" localSheetId="11">'EL - Elektroinstalace - s...'!$125:$125</definedName>
    <definedName name="_xlnm._FilterDatabase" localSheetId="12" hidden="1">'VZT - Zařízení vzduchotec...'!$C$119:$K$134</definedName>
    <definedName name="_xlnm.Print_Area" localSheetId="12">'VZT - Zařízení vzduchotec...'!$C$4:$J$76,'VZT - Zařízení vzduchotec...'!$C$82:$J$101,'VZT - Zařízení vzduchotec...'!$C$107:$K$134</definedName>
    <definedName name="_xlnm.Print_Titles" localSheetId="12">'VZT - Zařízení vzduchotec...'!$119:$119</definedName>
    <definedName name="_xlnm._FilterDatabase" localSheetId="13" hidden="1">'01S - Byt správce - stave...'!$C$134:$K$250</definedName>
    <definedName name="_xlnm.Print_Area" localSheetId="13">'01S - Byt správce - stave...'!$C$4:$J$76,'01S - Byt správce - stave...'!$C$82:$J$114,'01S - Byt správce - stave...'!$C$120:$K$250</definedName>
    <definedName name="_xlnm.Print_Titles" localSheetId="13">'01S - Byt správce - stave...'!$134:$134</definedName>
    <definedName name="_xlnm._FilterDatabase" localSheetId="14" hidden="1">'02S - Byt správce - ZTI'!$C$127:$K$175</definedName>
    <definedName name="_xlnm.Print_Area" localSheetId="14">'02S - Byt správce - ZTI'!$C$4:$J$76,'02S - Byt správce - ZTI'!$C$82:$J$107,'02S - Byt správce - ZTI'!$C$113:$K$175</definedName>
    <definedName name="_xlnm.Print_Titles" localSheetId="14">'02S - Byt správce - ZTI'!$127:$127</definedName>
    <definedName name="_xlnm._FilterDatabase" localSheetId="15" hidden="1">'03S - Byt správce - VZT'!$C$123:$K$140</definedName>
    <definedName name="_xlnm.Print_Area" localSheetId="15">'03S - Byt správce - VZT'!$C$4:$J$76,'03S - Byt správce - VZT'!$C$82:$J$103,'03S - Byt správce - VZT'!$C$109:$K$140</definedName>
    <definedName name="_xlnm.Print_Titles" localSheetId="15">'03S - Byt správce - VZT'!$123:$123</definedName>
    <definedName name="_xlnm._FilterDatabase" localSheetId="16" hidden="1">'04S - Byt správce - EL'!$C$128:$K$186</definedName>
    <definedName name="_xlnm.Print_Area" localSheetId="16">'04S - Byt správce - EL'!$C$4:$J$76,'04S - Byt správce - EL'!$C$82:$J$108,'04S - Byt správce - EL'!$C$114:$K$186</definedName>
    <definedName name="_xlnm.Print_Titles" localSheetId="16">'04S - Byt správce - EL'!$128:$128</definedName>
    <definedName name="_xlnm._FilterDatabase" localSheetId="17" hidden="1">'VON - Vedlejší a ostatní ...'!$C$120:$K$132</definedName>
    <definedName name="_xlnm.Print_Area" localSheetId="17">'VON - Vedlejší a ostatní ...'!$C$4:$J$76,'VON - Vedlejší a ostatní ...'!$C$82:$J$102,'VON - Vedlejší a ostatní ...'!$C$108:$K$132</definedName>
    <definedName name="_xlnm.Print_Titles" localSheetId="17">'VON - Vedlejší a ostatní ...'!$120:$120</definedName>
  </definedNames>
  <calcPr/>
</workbook>
</file>

<file path=xl/calcChain.xml><?xml version="1.0" encoding="utf-8"?>
<calcChain xmlns="http://schemas.openxmlformats.org/spreadsheetml/2006/main">
  <c i="18" l="1" r="J37"/>
  <c r="J36"/>
  <c i="1" r="AY114"/>
  <c i="18" r="J35"/>
  <c i="1" r="AX114"/>
  <c i="18" r="BI132"/>
  <c r="BH132"/>
  <c r="BG132"/>
  <c r="BF132"/>
  <c r="T132"/>
  <c r="T131"/>
  <c r="R132"/>
  <c r="R131"/>
  <c r="P132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T125"/>
  <c r="R126"/>
  <c r="R125"/>
  <c r="P126"/>
  <c r="P125"/>
  <c r="BI124"/>
  <c r="BH124"/>
  <c r="BG124"/>
  <c r="BF124"/>
  <c r="T124"/>
  <c r="T123"/>
  <c r="R124"/>
  <c r="R123"/>
  <c r="P124"/>
  <c r="P123"/>
  <c r="J117"/>
  <c r="F117"/>
  <c r="F115"/>
  <c r="E113"/>
  <c r="J91"/>
  <c r="F91"/>
  <c r="F89"/>
  <c r="E87"/>
  <c r="J24"/>
  <c r="E24"/>
  <c r="J118"/>
  <c r="J23"/>
  <c r="J18"/>
  <c r="E18"/>
  <c r="F92"/>
  <c r="J17"/>
  <c r="J12"/>
  <c r="J89"/>
  <c r="E7"/>
  <c r="E85"/>
  <c i="17" r="J39"/>
  <c r="J38"/>
  <c i="1" r="AY113"/>
  <c i="17" r="J37"/>
  <c i="1" r="AX113"/>
  <c i="17" r="BI186"/>
  <c r="BH186"/>
  <c r="BG186"/>
  <c r="BF186"/>
  <c r="T186"/>
  <c r="T185"/>
  <c r="R186"/>
  <c r="R185"/>
  <c r="P186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F125"/>
  <c r="F123"/>
  <c r="E121"/>
  <c r="J93"/>
  <c r="F93"/>
  <c r="F91"/>
  <c r="E89"/>
  <c r="J26"/>
  <c r="E26"/>
  <c r="J126"/>
  <c r="J25"/>
  <c r="J20"/>
  <c r="E20"/>
  <c r="F126"/>
  <c r="J19"/>
  <c r="J14"/>
  <c r="J91"/>
  <c r="E7"/>
  <c r="E117"/>
  <c i="16" r="J39"/>
  <c r="J38"/>
  <c i="1" r="AY112"/>
  <c i="16" r="J37"/>
  <c i="1" r="AX112"/>
  <c i="16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T126"/>
  <c r="T125"/>
  <c r="R127"/>
  <c r="R126"/>
  <c r="R125"/>
  <c r="P127"/>
  <c r="P126"/>
  <c r="P125"/>
  <c r="J120"/>
  <c r="F120"/>
  <c r="F118"/>
  <c r="E116"/>
  <c r="J93"/>
  <c r="F93"/>
  <c r="F91"/>
  <c r="E89"/>
  <c r="J26"/>
  <c r="E26"/>
  <c r="J94"/>
  <c r="J25"/>
  <c r="J20"/>
  <c r="E20"/>
  <c r="F94"/>
  <c r="J19"/>
  <c r="J14"/>
  <c r="J118"/>
  <c r="E7"/>
  <c r="E85"/>
  <c i="15" r="J39"/>
  <c r="J38"/>
  <c i="1" r="AY111"/>
  <c i="15" r="J37"/>
  <c i="1" r="AX111"/>
  <c i="15"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3"/>
  <c r="F93"/>
  <c r="F91"/>
  <c r="E89"/>
  <c r="J26"/>
  <c r="E26"/>
  <c r="J125"/>
  <c r="J25"/>
  <c r="J20"/>
  <c r="E20"/>
  <c r="F125"/>
  <c r="J19"/>
  <c r="J14"/>
  <c r="J122"/>
  <c r="E7"/>
  <c r="E116"/>
  <c i="14" r="J39"/>
  <c r="J38"/>
  <c i="1" r="AY110"/>
  <c i="14" r="J37"/>
  <c i="1" r="AX110"/>
  <c i="14" r="BI250"/>
  <c r="BH250"/>
  <c r="BG250"/>
  <c r="BF250"/>
  <c r="T250"/>
  <c r="T249"/>
  <c r="R250"/>
  <c r="R249"/>
  <c r="P250"/>
  <c r="P249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38"/>
  <c r="BH238"/>
  <c r="BG238"/>
  <c r="BF238"/>
  <c r="T238"/>
  <c r="T237"/>
  <c r="R238"/>
  <c r="R237"/>
  <c r="P238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T175"/>
  <c r="R176"/>
  <c r="R175"/>
  <c r="P176"/>
  <c r="P175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J131"/>
  <c r="F131"/>
  <c r="F129"/>
  <c r="E127"/>
  <c r="J93"/>
  <c r="F93"/>
  <c r="F91"/>
  <c r="E89"/>
  <c r="J26"/>
  <c r="E26"/>
  <c r="J132"/>
  <c r="J25"/>
  <c r="J20"/>
  <c r="E20"/>
  <c r="F132"/>
  <c r="J19"/>
  <c r="J14"/>
  <c r="J129"/>
  <c r="E7"/>
  <c r="E123"/>
  <c i="13" r="J37"/>
  <c r="J36"/>
  <c i="1" r="AY108"/>
  <c i="13" r="J35"/>
  <c i="1" r="AX108"/>
  <c i="13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T122"/>
  <c r="T121"/>
  <c r="R123"/>
  <c r="R122"/>
  <c r="R121"/>
  <c r="P123"/>
  <c r="P122"/>
  <c r="P121"/>
  <c r="J116"/>
  <c r="F116"/>
  <c r="F114"/>
  <c r="E112"/>
  <c r="J91"/>
  <c r="F91"/>
  <c r="F89"/>
  <c r="E87"/>
  <c r="J24"/>
  <c r="E24"/>
  <c r="J117"/>
  <c r="J23"/>
  <c r="J18"/>
  <c r="E18"/>
  <c r="F117"/>
  <c r="J17"/>
  <c r="J12"/>
  <c r="J114"/>
  <c r="E7"/>
  <c r="E85"/>
  <c i="12" r="J37"/>
  <c r="J36"/>
  <c i="1" r="AY107"/>
  <c i="12" r="J35"/>
  <c i="1" r="AX107"/>
  <c i="12"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1"/>
  <c r="F91"/>
  <c r="F89"/>
  <c r="E87"/>
  <c r="J24"/>
  <c r="E24"/>
  <c r="J123"/>
  <c r="J23"/>
  <c r="J18"/>
  <c r="E18"/>
  <c r="F123"/>
  <c r="J17"/>
  <c r="J12"/>
  <c r="J120"/>
  <c r="E7"/>
  <c r="E116"/>
  <c i="11" r="J37"/>
  <c r="J36"/>
  <c i="1" r="AY106"/>
  <c i="11" r="J35"/>
  <c i="1" r="AX106"/>
  <c i="11"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T123"/>
  <c r="T122"/>
  <c r="R124"/>
  <c r="R123"/>
  <c r="R122"/>
  <c r="P124"/>
  <c r="P123"/>
  <c r="P122"/>
  <c r="J117"/>
  <c r="F117"/>
  <c r="F115"/>
  <c r="E113"/>
  <c r="J91"/>
  <c r="F91"/>
  <c r="F89"/>
  <c r="E87"/>
  <c r="J24"/>
  <c r="E24"/>
  <c r="J92"/>
  <c r="J23"/>
  <c r="J18"/>
  <c r="E18"/>
  <c r="F92"/>
  <c r="J17"/>
  <c r="J12"/>
  <c r="J115"/>
  <c r="E7"/>
  <c r="E111"/>
  <c i="10" r="J39"/>
  <c r="J38"/>
  <c i="1" r="AY105"/>
  <c i="10" r="J37"/>
  <c i="1" r="AX105"/>
  <c i="10"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3"/>
  <c r="F93"/>
  <c r="F91"/>
  <c r="E89"/>
  <c r="J26"/>
  <c r="E26"/>
  <c r="J125"/>
  <c r="J25"/>
  <c r="J20"/>
  <c r="E20"/>
  <c r="F94"/>
  <c r="J19"/>
  <c r="J14"/>
  <c r="J122"/>
  <c r="E7"/>
  <c r="E116"/>
  <c i="9" r="J39"/>
  <c r="J38"/>
  <c i="1" r="AY104"/>
  <c i="9" r="J37"/>
  <c i="1" r="AX104"/>
  <c i="9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5"/>
  <c r="F125"/>
  <c r="F123"/>
  <c r="E121"/>
  <c r="J93"/>
  <c r="F93"/>
  <c r="F91"/>
  <c r="E89"/>
  <c r="J26"/>
  <c r="E26"/>
  <c r="J126"/>
  <c r="J25"/>
  <c r="J20"/>
  <c r="E20"/>
  <c r="F94"/>
  <c r="J19"/>
  <c r="J14"/>
  <c r="J123"/>
  <c r="E7"/>
  <c r="E85"/>
  <c i="8" r="J39"/>
  <c r="J38"/>
  <c i="1" r="AY103"/>
  <c i="8" r="J37"/>
  <c i="1" r="AX103"/>
  <c i="8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5"/>
  <c r="F125"/>
  <c r="F123"/>
  <c r="E121"/>
  <c r="J93"/>
  <c r="F93"/>
  <c r="F91"/>
  <c r="E89"/>
  <c r="J26"/>
  <c r="E26"/>
  <c r="J126"/>
  <c r="J25"/>
  <c r="J20"/>
  <c r="E20"/>
  <c r="F126"/>
  <c r="J19"/>
  <c r="J14"/>
  <c r="J123"/>
  <c r="E7"/>
  <c r="E117"/>
  <c i="7" r="J39"/>
  <c r="J38"/>
  <c i="1" r="AY101"/>
  <c i="7" r="J37"/>
  <c i="1" r="AX101"/>
  <c i="7"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T246"/>
  <c r="R247"/>
  <c r="R246"/>
  <c r="P247"/>
  <c r="P246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130"/>
  <c r="J25"/>
  <c r="J20"/>
  <c r="E20"/>
  <c r="F130"/>
  <c r="J19"/>
  <c r="J14"/>
  <c r="J91"/>
  <c r="E7"/>
  <c r="E85"/>
  <c i="6" r="J39"/>
  <c r="J38"/>
  <c i="1" r="AY100"/>
  <c i="6" r="J37"/>
  <c i="1" r="AX100"/>
  <c i="6"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T194"/>
  <c r="R195"/>
  <c r="R194"/>
  <c r="P195"/>
  <c r="P194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130"/>
  <c r="J25"/>
  <c r="J20"/>
  <c r="E20"/>
  <c r="F94"/>
  <c r="J19"/>
  <c r="J14"/>
  <c r="J127"/>
  <c r="E7"/>
  <c r="E121"/>
  <c i="5" r="J39"/>
  <c r="J38"/>
  <c i="1" r="AY99"/>
  <c i="5" r="J37"/>
  <c i="1" r="AX99"/>
  <c i="5" r="BI233"/>
  <c r="BH233"/>
  <c r="BG233"/>
  <c r="BF233"/>
  <c r="T233"/>
  <c r="T232"/>
  <c r="R233"/>
  <c r="R232"/>
  <c r="P233"/>
  <c r="P232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5"/>
  <c r="BH135"/>
  <c r="BG135"/>
  <c r="BF135"/>
  <c r="T135"/>
  <c r="R135"/>
  <c r="P135"/>
  <c r="J128"/>
  <c r="F128"/>
  <c r="F126"/>
  <c r="E124"/>
  <c r="J93"/>
  <c r="F93"/>
  <c r="F91"/>
  <c r="E89"/>
  <c r="J26"/>
  <c r="E26"/>
  <c r="J94"/>
  <c r="J25"/>
  <c r="J20"/>
  <c r="E20"/>
  <c r="F129"/>
  <c r="J19"/>
  <c r="J14"/>
  <c r="J91"/>
  <c r="E7"/>
  <c r="E120"/>
  <c i="4" r="J39"/>
  <c r="J38"/>
  <c i="1" r="AY98"/>
  <c i="4" r="J37"/>
  <c i="1" r="AX98"/>
  <c i="4"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94"/>
  <c r="J25"/>
  <c r="J20"/>
  <c r="E20"/>
  <c r="F130"/>
  <c r="J19"/>
  <c r="J14"/>
  <c r="J91"/>
  <c r="E7"/>
  <c r="E121"/>
  <c i="3" r="J39"/>
  <c r="J38"/>
  <c i="1" r="AY97"/>
  <c i="3" r="J37"/>
  <c i="1" r="AX97"/>
  <c i="3" r="BI207"/>
  <c r="BH207"/>
  <c r="BG207"/>
  <c r="BF207"/>
  <c r="T207"/>
  <c r="T206"/>
  <c r="T205"/>
  <c r="R207"/>
  <c r="R206"/>
  <c r="R205"/>
  <c r="P207"/>
  <c r="P206"/>
  <c r="P205"/>
  <c r="BI204"/>
  <c r="BH204"/>
  <c r="BG204"/>
  <c r="BF204"/>
  <c r="T204"/>
  <c r="T203"/>
  <c r="R204"/>
  <c r="R203"/>
  <c r="P204"/>
  <c r="P203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94"/>
  <c r="J25"/>
  <c r="J20"/>
  <c r="E20"/>
  <c r="F130"/>
  <c r="J19"/>
  <c r="J14"/>
  <c r="J127"/>
  <c r="E7"/>
  <c r="E121"/>
  <c i="2" r="J39"/>
  <c r="J38"/>
  <c i="1" r="AY96"/>
  <c i="2" r="J37"/>
  <c i="1" r="AX96"/>
  <c i="2"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94"/>
  <c r="J25"/>
  <c r="J20"/>
  <c r="E20"/>
  <c r="F94"/>
  <c r="J19"/>
  <c r="J14"/>
  <c r="J127"/>
  <c r="E7"/>
  <c r="E85"/>
  <c i="1" r="L90"/>
  <c r="AM90"/>
  <c r="AM89"/>
  <c r="L89"/>
  <c r="AM87"/>
  <c r="L87"/>
  <c r="L85"/>
  <c r="L84"/>
  <c i="2" r="BK190"/>
  <c r="J163"/>
  <c r="BK198"/>
  <c r="J162"/>
  <c r="J210"/>
  <c r="BK203"/>
  <c r="BK192"/>
  <c r="BK151"/>
  <c r="J140"/>
  <c r="J206"/>
  <c r="BK194"/>
  <c r="BK167"/>
  <c r="BK140"/>
  <c r="J192"/>
  <c r="J167"/>
  <c r="BK161"/>
  <c r="J165"/>
  <c i="3" r="BK191"/>
  <c r="BK154"/>
  <c r="J140"/>
  <c r="J207"/>
  <c r="J187"/>
  <c r="BK159"/>
  <c r="BK146"/>
  <c r="BK140"/>
  <c r="J194"/>
  <c r="J173"/>
  <c r="J155"/>
  <c r="BK194"/>
  <c r="BK170"/>
  <c r="J156"/>
  <c r="BK182"/>
  <c r="J163"/>
  <c r="J151"/>
  <c i="4" r="BK207"/>
  <c r="BK192"/>
  <c r="J171"/>
  <c r="J147"/>
  <c r="BK204"/>
  <c r="BK159"/>
  <c r="J144"/>
  <c r="BK182"/>
  <c r="J160"/>
  <c r="J209"/>
  <c r="J168"/>
  <c r="J152"/>
  <c r="BK197"/>
  <c r="J187"/>
  <c r="BK171"/>
  <c r="J146"/>
  <c i="5" r="BK219"/>
  <c r="BK197"/>
  <c r="BK180"/>
  <c r="J153"/>
  <c r="BK193"/>
  <c r="J165"/>
  <c r="J149"/>
  <c r="BK205"/>
  <c r="BK188"/>
  <c r="J233"/>
  <c r="J198"/>
  <c r="J172"/>
  <c r="BK207"/>
  <c r="J181"/>
  <c r="BK165"/>
  <c r="BK149"/>
  <c r="BK217"/>
  <c r="J176"/>
  <c r="BK146"/>
  <c i="6" r="BK178"/>
  <c r="J158"/>
  <c r="BK189"/>
  <c r="J161"/>
  <c r="BK140"/>
  <c r="BK156"/>
  <c r="BK143"/>
  <c r="J182"/>
  <c r="BK162"/>
  <c r="J140"/>
  <c r="J183"/>
  <c r="BK172"/>
  <c r="BK154"/>
  <c r="BK187"/>
  <c r="BK169"/>
  <c r="BK161"/>
  <c r="BK151"/>
  <c r="J149"/>
  <c i="7" r="BK253"/>
  <c r="BK241"/>
  <c r="J221"/>
  <c r="BK207"/>
  <c r="J144"/>
  <c r="J253"/>
  <c r="J241"/>
  <c r="J229"/>
  <c r="J159"/>
  <c r="J250"/>
  <c r="BK233"/>
  <c r="J209"/>
  <c r="BK165"/>
  <c r="BK136"/>
  <c r="J222"/>
  <c r="J207"/>
  <c r="BK191"/>
  <c r="J163"/>
  <c r="BK199"/>
  <c r="J176"/>
  <c r="BK148"/>
  <c r="J199"/>
  <c r="BK176"/>
  <c r="J137"/>
  <c i="8" r="BK162"/>
  <c r="BK150"/>
  <c r="J132"/>
  <c r="BK170"/>
  <c r="J167"/>
  <c r="BK140"/>
  <c r="J174"/>
  <c r="J160"/>
  <c r="J150"/>
  <c r="J140"/>
  <c r="BK149"/>
  <c i="9" r="J132"/>
  <c r="BK166"/>
  <c r="BK151"/>
  <c r="BK143"/>
  <c r="BK178"/>
  <c r="BK160"/>
  <c r="BK133"/>
  <c r="BK157"/>
  <c r="BK141"/>
  <c r="J133"/>
  <c r="J162"/>
  <c r="BK154"/>
  <c r="BK138"/>
  <c i="10" r="BK152"/>
  <c r="J140"/>
  <c r="J132"/>
  <c r="BK163"/>
  <c r="BK151"/>
  <c r="J167"/>
  <c r="BK150"/>
  <c r="J139"/>
  <c r="J168"/>
  <c r="J152"/>
  <c r="J157"/>
  <c r="J146"/>
  <c r="BK148"/>
  <c i="11" r="J130"/>
  <c r="J139"/>
  <c r="BK141"/>
  <c r="BK127"/>
  <c r="BK134"/>
  <c r="BK139"/>
  <c r="J141"/>
  <c i="12" r="J194"/>
  <c r="BK188"/>
  <c r="J178"/>
  <c r="BK168"/>
  <c r="BK155"/>
  <c r="J143"/>
  <c r="J196"/>
  <c r="BK178"/>
  <c r="BK150"/>
  <c r="J134"/>
  <c r="J197"/>
  <c r="J181"/>
  <c r="BK167"/>
  <c r="J157"/>
  <c r="BK139"/>
  <c r="BK199"/>
  <c r="BK195"/>
  <c r="J171"/>
  <c r="J158"/>
  <c r="BK140"/>
  <c r="J201"/>
  <c r="BK185"/>
  <c r="J177"/>
  <c r="J159"/>
  <c r="BK130"/>
  <c r="BK166"/>
  <c r="BK144"/>
  <c i="13" r="BK129"/>
  <c r="J127"/>
  <c r="J131"/>
  <c r="J126"/>
  <c r="BK127"/>
  <c i="14" r="J226"/>
  <c r="BK205"/>
  <c r="BK190"/>
  <c r="BK159"/>
  <c r="J139"/>
  <c r="BK248"/>
  <c r="J235"/>
  <c r="J224"/>
  <c r="BK192"/>
  <c r="BK178"/>
  <c r="J159"/>
  <c r="J229"/>
  <c r="J208"/>
  <c r="J193"/>
  <c r="J185"/>
  <c r="BK145"/>
  <c r="BK233"/>
  <c r="BK222"/>
  <c r="J212"/>
  <c r="BK171"/>
  <c r="J154"/>
  <c r="BK206"/>
  <c r="J192"/>
  <c r="J181"/>
  <c r="BK161"/>
  <c r="BK138"/>
  <c r="J198"/>
  <c r="J182"/>
  <c r="J162"/>
  <c r="J153"/>
  <c i="15" r="BK173"/>
  <c r="BK151"/>
  <c r="J171"/>
  <c r="BK160"/>
  <c r="J149"/>
  <c r="J135"/>
  <c r="J164"/>
  <c r="J147"/>
  <c r="J139"/>
  <c r="BK131"/>
  <c r="J156"/>
  <c r="J145"/>
  <c r="J173"/>
  <c r="J162"/>
  <c r="J152"/>
  <c r="BK133"/>
  <c i="16" r="J127"/>
  <c r="BK132"/>
  <c r="BK135"/>
  <c r="BK130"/>
  <c r="BK134"/>
  <c i="17" r="BK177"/>
  <c r="BK161"/>
  <c r="BK133"/>
  <c r="BK171"/>
  <c r="J160"/>
  <c r="BK151"/>
  <c r="BK186"/>
  <c r="J164"/>
  <c r="J147"/>
  <c r="J134"/>
  <c r="BK170"/>
  <c r="J162"/>
  <c r="BK143"/>
  <c r="J175"/>
  <c r="J149"/>
  <c r="J138"/>
  <c r="J174"/>
  <c r="J141"/>
  <c i="18" r="BK130"/>
  <c r="BK128"/>
  <c r="J129"/>
  <c i="2" r="BK209"/>
  <c r="J173"/>
  <c r="J151"/>
  <c r="J211"/>
  <c r="BK186"/>
  <c i="1" r="AS109"/>
  <c i="2" r="J159"/>
  <c r="J143"/>
  <c r="J207"/>
  <c r="J197"/>
  <c r="J154"/>
  <c r="BK180"/>
  <c r="BK165"/>
  <c r="BK143"/>
  <c r="BK166"/>
  <c i="3" r="BK184"/>
  <c r="J161"/>
  <c r="BK142"/>
  <c r="J204"/>
  <c r="BK179"/>
  <c r="BK158"/>
  <c r="BK145"/>
  <c r="BK204"/>
  <c r="J191"/>
  <c r="J164"/>
  <c r="BK199"/>
  <c r="J179"/>
  <c r="J165"/>
  <c r="BK207"/>
  <c r="BK175"/>
  <c r="J158"/>
  <c i="4" r="J210"/>
  <c r="J193"/>
  <c r="J175"/>
  <c r="BK161"/>
  <c r="J208"/>
  <c r="J181"/>
  <c r="BK150"/>
  <c r="J197"/>
  <c r="BK181"/>
  <c r="J155"/>
  <c r="J186"/>
  <c r="BK158"/>
  <c r="J141"/>
  <c r="BK193"/>
  <c r="J182"/>
  <c r="BK170"/>
  <c r="J143"/>
  <c i="5" r="J223"/>
  <c r="J207"/>
  <c r="BK189"/>
  <c r="BK174"/>
  <c r="J148"/>
  <c r="J177"/>
  <c r="BK153"/>
  <c r="BK215"/>
  <c r="BK191"/>
  <c r="BK142"/>
  <c r="BK223"/>
  <c r="J189"/>
  <c r="BK163"/>
  <c r="J197"/>
  <c r="BK151"/>
  <c r="J142"/>
  <c r="J191"/>
  <c r="J155"/>
  <c i="6" r="BK199"/>
  <c r="J163"/>
  <c r="J145"/>
  <c r="BK183"/>
  <c r="J162"/>
  <c r="BK147"/>
  <c r="J176"/>
  <c r="BK158"/>
  <c r="J146"/>
  <c r="BK184"/>
  <c r="J172"/>
  <c r="BK145"/>
  <c i="7" r="J231"/>
  <c r="BK222"/>
  <c r="BK201"/>
  <c r="J148"/>
  <c r="J254"/>
  <c r="BK242"/>
  <c r="BK209"/>
  <c r="BK161"/>
  <c r="BK254"/>
  <c r="J236"/>
  <c r="BK225"/>
  <c r="J175"/>
  <c r="BK144"/>
  <c r="J233"/>
  <c r="BK213"/>
  <c r="BK185"/>
  <c r="BK142"/>
  <c r="J186"/>
  <c r="BK154"/>
  <c r="J142"/>
  <c r="BK195"/>
  <c r="J185"/>
  <c r="BK170"/>
  <c i="8" r="BK168"/>
  <c r="BK156"/>
  <c r="J147"/>
  <c r="BK133"/>
  <c r="J165"/>
  <c r="J159"/>
  <c r="BK158"/>
  <c r="BK157"/>
  <c r="J156"/>
  <c r="BK154"/>
  <c r="J149"/>
  <c r="J146"/>
  <c r="BK145"/>
  <c r="J138"/>
  <c r="J135"/>
  <c r="J134"/>
  <c r="BK132"/>
  <c r="BK178"/>
  <c r="BK177"/>
  <c r="BK174"/>
  <c r="J172"/>
  <c r="BK171"/>
  <c r="J170"/>
  <c r="J166"/>
  <c r="BK165"/>
  <c r="J157"/>
  <c r="J178"/>
  <c r="J169"/>
  <c r="BK159"/>
  <c r="BK147"/>
  <c r="BK139"/>
  <c i="9" r="J172"/>
  <c r="J165"/>
  <c r="BK132"/>
  <c r="BK168"/>
  <c r="J147"/>
  <c r="J176"/>
  <c r="BK161"/>
  <c r="J141"/>
  <c r="J175"/>
  <c r="BK149"/>
  <c r="BK176"/>
  <c r="J159"/>
  <c r="BK150"/>
  <c r="BK139"/>
  <c r="J157"/>
  <c r="J151"/>
  <c r="BK140"/>
  <c i="10" r="BK157"/>
  <c r="J144"/>
  <c r="BK168"/>
  <c r="BK162"/>
  <c r="J155"/>
  <c r="BK133"/>
  <c r="BK156"/>
  <c r="BK142"/>
  <c r="J163"/>
  <c r="BK131"/>
  <c r="BK140"/>
  <c i="11" r="BK140"/>
  <c r="J138"/>
  <c r="BK138"/>
  <c r="J140"/>
  <c r="J124"/>
  <c r="J131"/>
  <c r="BK131"/>
  <c i="12" r="J191"/>
  <c r="J185"/>
  <c r="J173"/>
  <c r="BK156"/>
  <c r="J152"/>
  <c r="BK137"/>
  <c r="BK189"/>
  <c r="BK159"/>
  <c r="BK148"/>
  <c r="BK138"/>
  <c r="J198"/>
  <c r="J183"/>
  <c r="BK175"/>
  <c r="J165"/>
  <c r="BK151"/>
  <c r="BK136"/>
  <c r="J184"/>
  <c r="J167"/>
  <c r="J160"/>
  <c r="BK133"/>
  <c r="J199"/>
  <c r="BK184"/>
  <c r="BK164"/>
  <c r="J153"/>
  <c r="J132"/>
  <c r="BK171"/>
  <c r="BK145"/>
  <c i="13" r="J133"/>
  <c r="J123"/>
  <c r="BK130"/>
  <c r="J129"/>
  <c i="14" r="J236"/>
  <c r="BK218"/>
  <c r="J196"/>
  <c r="J183"/>
  <c r="J169"/>
  <c r="J152"/>
  <c r="BK250"/>
  <c r="BK244"/>
  <c r="J221"/>
  <c r="BK207"/>
  <c r="BK186"/>
  <c r="J160"/>
  <c r="J247"/>
  <c r="BK224"/>
  <c r="J201"/>
  <c r="J180"/>
  <c r="J148"/>
  <c r="BK236"/>
  <c r="BK230"/>
  <c r="J204"/>
  <c r="J161"/>
  <c r="BK143"/>
  <c r="BK199"/>
  <c r="J186"/>
  <c r="J179"/>
  <c r="BK153"/>
  <c r="J199"/>
  <c r="J188"/>
  <c r="J156"/>
  <c r="J145"/>
  <c i="15" r="BK156"/>
  <c r="J132"/>
  <c r="BK166"/>
  <c r="BK143"/>
  <c r="BK171"/>
  <c r="J163"/>
  <c r="J146"/>
  <c r="BK136"/>
  <c r="BK165"/>
  <c r="J160"/>
  <c r="BK147"/>
  <c r="J141"/>
  <c r="J166"/>
  <c r="BK140"/>
  <c i="16" r="J139"/>
  <c r="BK139"/>
  <c r="J133"/>
  <c r="BK138"/>
  <c r="J140"/>
  <c r="BK133"/>
  <c i="17" r="J173"/>
  <c r="BK152"/>
  <c r="BK137"/>
  <c r="BK180"/>
  <c r="BK162"/>
  <c r="J155"/>
  <c r="BK149"/>
  <c r="BK183"/>
  <c r="J159"/>
  <c r="J142"/>
  <c r="J131"/>
  <c r="BK182"/>
  <c r="BK166"/>
  <c r="BK147"/>
  <c r="BK179"/>
  <c r="J157"/>
  <c r="BK134"/>
  <c r="BK160"/>
  <c r="BK139"/>
  <c i="18" r="J126"/>
  <c r="J124"/>
  <c r="BK126"/>
  <c i="7" r="J242"/>
  <c r="J225"/>
  <c r="BK214"/>
  <c r="BK178"/>
  <c r="J138"/>
  <c r="J252"/>
  <c r="BK236"/>
  <c r="J178"/>
  <c r="J257"/>
  <c r="BK234"/>
  <c r="BK193"/>
  <c r="BK159"/>
  <c r="BK252"/>
  <c r="BK204"/>
  <c r="J189"/>
  <c r="BK181"/>
  <c r="J187"/>
  <c r="J161"/>
  <c r="BK146"/>
  <c r="BK197"/>
  <c r="BK187"/>
  <c r="BK163"/>
  <c i="8" r="BK164"/>
  <c r="BK152"/>
  <c r="J139"/>
  <c r="J176"/>
  <c r="J168"/>
  <c r="BK151"/>
  <c r="BK172"/>
  <c r="J162"/>
  <c r="J152"/>
  <c r="BK144"/>
  <c r="BK143"/>
  <c i="9" r="J169"/>
  <c r="BK158"/>
  <c r="BK172"/>
  <c r="BK165"/>
  <c r="J134"/>
  <c r="BK169"/>
  <c r="BK147"/>
  <c r="BK162"/>
  <c r="J145"/>
  <c r="BK175"/>
  <c r="J168"/>
  <c r="J144"/>
  <c r="BK167"/>
  <c r="J160"/>
  <c r="J152"/>
  <c r="J135"/>
  <c i="10" r="BK153"/>
  <c r="J143"/>
  <c r="J131"/>
  <c r="BK160"/>
  <c r="BK149"/>
  <c r="J137"/>
  <c r="J159"/>
  <c r="BK146"/>
  <c r="J134"/>
  <c r="J158"/>
  <c r="BK132"/>
  <c r="BK144"/>
  <c i="11" r="BK143"/>
  <c r="BK124"/>
  <c r="J128"/>
  <c r="J142"/>
  <c r="BK133"/>
  <c r="BK137"/>
  <c r="J134"/>
  <c i="12" r="BK193"/>
  <c r="J187"/>
  <c r="BK181"/>
  <c r="BK160"/>
  <c r="BK153"/>
  <c r="BK142"/>
  <c r="BK173"/>
  <c r="BK152"/>
  <c r="J140"/>
  <c r="BK132"/>
  <c r="J190"/>
  <c r="BK179"/>
  <c r="J166"/>
  <c r="BK154"/>
  <c r="J138"/>
  <c r="BK198"/>
  <c r="BK187"/>
  <c r="J168"/>
  <c r="BK161"/>
  <c r="BK143"/>
  <c r="J129"/>
  <c r="BK190"/>
  <c r="J174"/>
  <c r="J139"/>
  <c r="BK176"/>
  <c r="J151"/>
  <c r="J130"/>
  <c i="13" r="BK123"/>
  <c r="BK126"/>
  <c r="BK128"/>
  <c r="J130"/>
  <c i="14" r="BK227"/>
  <c r="BK201"/>
  <c r="BK176"/>
  <c r="BK154"/>
  <c r="J250"/>
  <c r="BK238"/>
  <c r="BK226"/>
  <c r="J205"/>
  <c r="BK185"/>
  <c r="BK169"/>
  <c r="BK139"/>
  <c r="J233"/>
  <c r="BK212"/>
  <c r="J191"/>
  <c r="BK167"/>
  <c r="BK235"/>
  <c r="BK229"/>
  <c r="J218"/>
  <c r="J195"/>
  <c r="BK148"/>
  <c r="J203"/>
  <c r="J190"/>
  <c r="J168"/>
  <c r="BK203"/>
  <c r="BK183"/>
  <c r="BK163"/>
  <c i="15" r="J175"/>
  <c r="BK162"/>
  <c r="J140"/>
  <c r="BK153"/>
  <c r="BK139"/>
  <c r="J134"/>
  <c r="J155"/>
  <c r="BK141"/>
  <c r="BK167"/>
  <c r="BK157"/>
  <c r="J151"/>
  <c r="BK175"/>
  <c r="BK172"/>
  <c r="BK161"/>
  <c r="BK154"/>
  <c r="J131"/>
  <c i="16" r="J136"/>
  <c r="J130"/>
  <c r="J134"/>
  <c r="J138"/>
  <c r="J132"/>
  <c i="17" r="BK175"/>
  <c r="BK165"/>
  <c r="J150"/>
  <c r="BK135"/>
  <c r="BK169"/>
  <c r="BK156"/>
  <c r="BK146"/>
  <c r="J184"/>
  <c r="J166"/>
  <c r="J151"/>
  <c r="BK138"/>
  <c r="J181"/>
  <c r="BK164"/>
  <c r="J146"/>
  <c r="J177"/>
  <c r="J169"/>
  <c r="J145"/>
  <c r="J133"/>
  <c r="BK168"/>
  <c i="18" r="J132"/>
  <c r="J130"/>
  <c r="BK129"/>
  <c i="2" r="BK210"/>
  <c r="BK175"/>
  <c r="BK149"/>
  <c r="J182"/>
  <c r="BK142"/>
  <c r="J209"/>
  <c r="J198"/>
  <c r="BK182"/>
  <c r="BK147"/>
  <c i="1" r="AS95"/>
  <c i="2" r="BK173"/>
  <c r="BK136"/>
  <c r="J175"/>
  <c r="BK164"/>
  <c r="J180"/>
  <c r="J147"/>
  <c i="3" r="J189"/>
  <c r="J170"/>
  <c r="J146"/>
  <c r="J36"/>
  <c r="J149"/>
  <c r="BK187"/>
  <c r="BK164"/>
  <c r="BK156"/>
  <c r="J145"/>
  <c i="4" r="J198"/>
  <c r="J179"/>
  <c r="J159"/>
  <c r="BK144"/>
  <c r="BK209"/>
  <c r="BK186"/>
  <c r="J158"/>
  <c r="BK208"/>
  <c r="BK175"/>
  <c r="BK152"/>
  <c r="BK143"/>
  <c r="J184"/>
  <c r="BK156"/>
  <c r="J207"/>
  <c r="BK184"/>
  <c r="BK177"/>
  <c r="BK155"/>
  <c i="5" r="BK227"/>
  <c r="J215"/>
  <c r="BK198"/>
  <c r="BK179"/>
  <c r="J169"/>
  <c r="BK144"/>
  <c r="BK172"/>
  <c r="J225"/>
  <c r="J193"/>
  <c r="J143"/>
  <c r="J227"/>
  <c r="J213"/>
  <c r="J188"/>
  <c r="BK167"/>
  <c r="J205"/>
  <c r="J179"/>
  <c r="J157"/>
  <c r="BK148"/>
  <c r="J209"/>
  <c r="BK177"/>
  <c r="BK164"/>
  <c r="J135"/>
  <c i="6" r="BK174"/>
  <c r="BK146"/>
  <c r="BK195"/>
  <c r="J171"/>
  <c r="J155"/>
  <c r="BK198"/>
  <c r="J174"/>
  <c r="J187"/>
  <c r="BK176"/>
  <c r="J142"/>
  <c i="7" r="BK229"/>
  <c r="J219"/>
  <c r="J211"/>
  <c r="J204"/>
  <c r="J180"/>
  <c r="J136"/>
  <c r="J234"/>
  <c r="J214"/>
  <c r="BK168"/>
  <c r="BK137"/>
  <c r="BK247"/>
  <c r="BK223"/>
  <c r="J170"/>
  <c r="J154"/>
  <c r="BK256"/>
  <c r="BK221"/>
  <c r="J184"/>
  <c r="J146"/>
  <c r="BK189"/>
  <c r="BK180"/>
  <c r="J150"/>
  <c r="J193"/>
  <c r="BK184"/>
  <c r="BK150"/>
  <c i="8" r="BK166"/>
  <c r="J158"/>
  <c r="J153"/>
  <c r="J141"/>
  <c r="J177"/>
  <c r="BK169"/>
  <c r="BK160"/>
  <c r="J144"/>
  <c r="BK176"/>
  <c r="J164"/>
  <c r="BK153"/>
  <c r="BK146"/>
  <c r="BK138"/>
  <c r="BK141"/>
  <c i="9" r="J170"/>
  <c r="J164"/>
  <c r="J177"/>
  <c r="J158"/>
  <c r="J138"/>
  <c r="BK171"/>
  <c r="BK159"/>
  <c r="J146"/>
  <c r="BK177"/>
  <c r="BK146"/>
  <c r="BK174"/>
  <c r="J156"/>
  <c r="J143"/>
  <c r="J174"/>
  <c r="J161"/>
  <c r="J149"/>
  <c r="J139"/>
  <c i="10" r="BK161"/>
  <c r="J151"/>
  <c r="BK137"/>
  <c r="J166"/>
  <c r="J161"/>
  <c r="BK158"/>
  <c r="J145"/>
  <c r="BK166"/>
  <c r="J153"/>
  <c r="BK143"/>
  <c r="J165"/>
  <c r="J150"/>
  <c r="J156"/>
  <c r="BK139"/>
  <c r="BK138"/>
  <c i="11" r="J127"/>
  <c r="BK130"/>
  <c r="BK129"/>
  <c r="J137"/>
  <c r="J129"/>
  <c r="J133"/>
  <c r="J132"/>
  <c i="12" r="J189"/>
  <c r="J182"/>
  <c r="J176"/>
  <c r="J164"/>
  <c r="J154"/>
  <c r="J144"/>
  <c r="J193"/>
  <c r="J155"/>
  <c r="J146"/>
  <c r="J136"/>
  <c r="BK201"/>
  <c r="BK182"/>
  <c r="BK172"/>
  <c r="BK158"/>
  <c r="J147"/>
  <c r="BK197"/>
  <c r="BK174"/>
  <c r="BK165"/>
  <c r="J148"/>
  <c r="BK131"/>
  <c r="BK196"/>
  <c r="BK183"/>
  <c r="J172"/>
  <c r="J137"/>
  <c r="BK177"/>
  <c r="BK163"/>
  <c r="J133"/>
  <c i="13" r="J134"/>
  <c r="BK133"/>
  <c r="BK131"/>
  <c r="BK134"/>
  <c i="14" r="J245"/>
  <c r="BK221"/>
  <c r="J210"/>
  <c r="J178"/>
  <c r="J167"/>
  <c r="BK141"/>
  <c r="BK247"/>
  <c r="J227"/>
  <c r="BK208"/>
  <c r="BK188"/>
  <c r="BK179"/>
  <c r="BK168"/>
  <c r="J244"/>
  <c r="BK231"/>
  <c r="BK216"/>
  <c r="J206"/>
  <c r="BK173"/>
  <c r="J141"/>
  <c r="J231"/>
  <c r="BK219"/>
  <c r="BK210"/>
  <c r="J163"/>
  <c r="J219"/>
  <c r="BK191"/>
  <c r="BK180"/>
  <c r="BK160"/>
  <c r="BK152"/>
  <c r="BK195"/>
  <c r="BK181"/>
  <c r="J158"/>
  <c r="J143"/>
  <c i="15" r="J168"/>
  <c r="BK146"/>
  <c r="J167"/>
  <c r="BK155"/>
  <c r="J148"/>
  <c r="J172"/>
  <c r="BK159"/>
  <c r="J143"/>
  <c r="BK132"/>
  <c r="BK164"/>
  <c r="J154"/>
  <c r="J133"/>
  <c r="BK170"/>
  <c r="J159"/>
  <c r="BK145"/>
  <c i="16" r="BK137"/>
  <c r="BK140"/>
  <c r="BK127"/>
  <c r="J137"/>
  <c i="17" r="J178"/>
  <c r="J171"/>
  <c r="J156"/>
  <c r="J148"/>
  <c r="BK178"/>
  <c r="J165"/>
  <c r="BK159"/>
  <c r="J154"/>
  <c r="BK140"/>
  <c r="J180"/>
  <c r="J152"/>
  <c r="BK141"/>
  <c r="BK184"/>
  <c r="J167"/>
  <c r="BK148"/>
  <c r="J137"/>
  <c r="BK174"/>
  <c r="J143"/>
  <c r="BK181"/>
  <c r="BK142"/>
  <c r="BK132"/>
  <c i="18" r="BK124"/>
  <c r="J128"/>
  <c i="2" r="BK207"/>
  <c r="BK171"/>
  <c r="BK145"/>
  <c r="BK188"/>
  <c r="J161"/>
  <c r="BK208"/>
  <c r="BK197"/>
  <c r="BK154"/>
  <c r="J136"/>
  <c r="J208"/>
  <c r="J203"/>
  <c r="BK162"/>
  <c r="J196"/>
  <c r="J166"/>
  <c r="BK159"/>
  <c r="J149"/>
  <c i="3" r="J182"/>
  <c r="BK151"/>
  <c r="J136"/>
  <c r="BK189"/>
  <c r="BK163"/>
  <c r="BK149"/>
  <c r="J142"/>
  <c r="BK197"/>
  <c r="BK177"/>
  <c r="BK162"/>
  <c r="J197"/>
  <c r="J175"/>
  <c r="J159"/>
  <c r="BK198"/>
  <c r="J177"/>
  <c r="J162"/>
  <c r="BK147"/>
  <c i="4" r="J204"/>
  <c r="J177"/>
  <c r="J157"/>
  <c r="BK141"/>
  <c r="J192"/>
  <c r="J173"/>
  <c r="J148"/>
  <c r="J188"/>
  <c r="J170"/>
  <c r="BK146"/>
  <c r="J196"/>
  <c r="BK157"/>
  <c r="J136"/>
  <c r="BK188"/>
  <c r="BK173"/>
  <c r="J161"/>
  <c i="5" r="BK233"/>
  <c r="BK209"/>
  <c r="BK181"/>
  <c r="BK159"/>
  <c r="BK211"/>
  <c r="BK155"/>
  <c r="BK213"/>
  <c r="BK169"/>
  <c r="BK228"/>
  <c r="J219"/>
  <c r="J180"/>
  <c r="J144"/>
  <c r="J174"/>
  <c r="J163"/>
  <c r="J147"/>
  <c r="J211"/>
  <c r="J195"/>
  <c r="J167"/>
  <c i="6" r="J198"/>
  <c r="BK167"/>
  <c r="J156"/>
  <c r="J199"/>
  <c r="J180"/>
  <c r="J159"/>
  <c r="J190"/>
  <c r="BK171"/>
  <c r="J151"/>
  <c r="BK159"/>
  <c r="J136"/>
  <c r="J184"/>
  <c r="BK180"/>
  <c r="BK160"/>
  <c r="J195"/>
  <c r="BK182"/>
  <c r="BK163"/>
  <c r="BK155"/>
  <c r="J147"/>
  <c r="J143"/>
  <c i="7" r="BK239"/>
  <c r="J223"/>
  <c r="J213"/>
  <c r="BK186"/>
  <c r="J168"/>
  <c r="J256"/>
  <c r="J247"/>
  <c r="BK219"/>
  <c r="J197"/>
  <c r="BK160"/>
  <c r="BK257"/>
  <c r="J239"/>
  <c r="BK231"/>
  <c r="J183"/>
  <c r="J160"/>
  <c r="BK138"/>
  <c r="BK250"/>
  <c r="J195"/>
  <c r="BK183"/>
  <c r="J201"/>
  <c r="J181"/>
  <c r="J165"/>
  <c r="BK211"/>
  <c r="J191"/>
  <c r="BK175"/>
  <c i="8" r="BK175"/>
  <c r="J161"/>
  <c r="J154"/>
  <c r="J143"/>
  <c r="J175"/>
  <c r="BK161"/>
  <c r="J133"/>
  <c r="J171"/>
  <c r="BK167"/>
  <c r="J151"/>
  <c r="J145"/>
  <c r="BK135"/>
  <c r="BK134"/>
  <c i="9" r="J167"/>
  <c r="J154"/>
  <c r="J171"/>
  <c r="BK152"/>
  <c r="J178"/>
  <c r="BK164"/>
  <c r="BK153"/>
  <c r="BK144"/>
  <c r="BK135"/>
  <c r="J150"/>
  <c r="BK134"/>
  <c r="BK170"/>
  <c r="J153"/>
  <c r="J140"/>
  <c r="J166"/>
  <c r="BK156"/>
  <c r="BK145"/>
  <c i="10" r="BK167"/>
  <c r="BK155"/>
  <c r="BK134"/>
  <c r="BK165"/>
  <c r="BK159"/>
  <c r="J142"/>
  <c r="J160"/>
  <c r="J148"/>
  <c r="J138"/>
  <c r="J162"/>
  <c r="BK145"/>
  <c r="J149"/>
  <c r="J133"/>
  <c i="11" r="BK132"/>
  <c r="J143"/>
  <c r="BK135"/>
  <c r="J135"/>
  <c r="BK128"/>
  <c r="BK142"/>
  <c i="12" r="BK157"/>
  <c r="BK146"/>
  <c r="J195"/>
  <c r="J163"/>
  <c r="J142"/>
  <c r="J131"/>
  <c r="J188"/>
  <c r="J170"/>
  <c r="J161"/>
  <c r="J150"/>
  <c r="BK129"/>
  <c r="BK194"/>
  <c r="BK170"/>
  <c r="J156"/>
  <c r="BK134"/>
  <c r="BK128"/>
  <c r="BK191"/>
  <c r="J179"/>
  <c r="J145"/>
  <c r="J175"/>
  <c r="BK147"/>
  <c r="J128"/>
  <c i="13" r="J128"/>
  <c r="BK132"/>
  <c r="J132"/>
  <c i="14" r="J228"/>
  <c r="BK214"/>
  <c r="BK193"/>
  <c r="J173"/>
  <c r="BK155"/>
  <c r="J138"/>
  <c r="BK245"/>
  <c r="J230"/>
  <c r="J216"/>
  <c r="J187"/>
  <c r="J176"/>
  <c r="J248"/>
  <c r="J222"/>
  <c r="BK196"/>
  <c r="BK187"/>
  <c r="BK162"/>
  <c r="J238"/>
  <c r="BK228"/>
  <c r="J214"/>
  <c r="J194"/>
  <c r="BK158"/>
  <c r="BK204"/>
  <c r="BK198"/>
  <c r="BK182"/>
  <c r="BK156"/>
  <c r="J207"/>
  <c r="BK194"/>
  <c r="J171"/>
  <c r="J155"/>
  <c i="15" r="J170"/>
  <c r="BK148"/>
  <c r="J174"/>
  <c r="BK152"/>
  <c r="J136"/>
  <c r="J165"/>
  <c r="BK149"/>
  <c r="BK142"/>
  <c r="BK135"/>
  <c r="BK168"/>
  <c r="J161"/>
  <c r="J153"/>
  <c r="J142"/>
  <c r="BK174"/>
  <c r="BK163"/>
  <c r="J157"/>
  <c r="BK134"/>
  <c i="16" r="BK131"/>
  <c r="J135"/>
  <c r="J131"/>
  <c r="BK136"/>
  <c i="17" r="J182"/>
  <c r="J170"/>
  <c r="J139"/>
  <c r="BK131"/>
  <c r="BK167"/>
  <c r="BK157"/>
  <c r="BK150"/>
  <c r="J132"/>
  <c r="BK173"/>
  <c r="BK154"/>
  <c r="J186"/>
  <c r="J168"/>
  <c r="BK155"/>
  <c r="J183"/>
  <c r="J161"/>
  <c r="J140"/>
  <c r="J179"/>
  <c r="BK145"/>
  <c r="J135"/>
  <c i="18" r="BK132"/>
  <c i="2" r="J188"/>
  <c r="J164"/>
  <c r="J146"/>
  <c r="J190"/>
  <c r="J145"/>
  <c r="BK211"/>
  <c r="BK206"/>
  <c r="BK196"/>
  <c r="BK176"/>
  <c i="1" r="AS102"/>
  <c i="2" r="J186"/>
  <c r="BK146"/>
  <c r="J194"/>
  <c r="J171"/>
  <c r="BK163"/>
  <c r="J176"/>
  <c r="J142"/>
  <c i="3" r="BK173"/>
  <c r="BK143"/>
  <c r="J198"/>
  <c r="BK166"/>
  <c r="BK155"/>
  <c r="J143"/>
  <c r="J199"/>
  <c r="J184"/>
  <c r="J154"/>
  <c r="J193"/>
  <c r="J166"/>
  <c r="J147"/>
  <c r="BK193"/>
  <c r="BK165"/>
  <c r="BK161"/>
  <c r="BK136"/>
  <c i="4" r="J190"/>
  <c r="J166"/>
  <c r="J150"/>
  <c r="BK210"/>
  <c r="BK187"/>
  <c r="J156"/>
  <c r="BK136"/>
  <c r="BK196"/>
  <c r="BK166"/>
  <c r="BK148"/>
  <c r="BK198"/>
  <c r="BK160"/>
  <c r="BK147"/>
  <c r="BK190"/>
  <c r="BK179"/>
  <c r="BK168"/>
  <c i="5" r="J228"/>
  <c r="J217"/>
  <c r="J199"/>
  <c r="BK176"/>
  <c r="J151"/>
  <c r="BK196"/>
  <c r="BK157"/>
  <c r="J146"/>
  <c r="BK195"/>
  <c r="BK147"/>
  <c r="BK225"/>
  <c r="BK199"/>
  <c r="BK178"/>
  <c r="J159"/>
  <c r="J178"/>
  <c r="J164"/>
  <c r="BK135"/>
  <c r="J196"/>
  <c r="BK143"/>
  <c i="6" r="BK190"/>
  <c r="J160"/>
  <c r="BK142"/>
  <c r="J169"/>
  <c r="BK149"/>
  <c r="J189"/>
  <c r="J154"/>
  <c r="BK136"/>
  <c r="J178"/>
  <c r="J167"/>
  <c i="2" l="1" r="P141"/>
  <c r="R144"/>
  <c r="P153"/>
  <c r="R153"/>
  <c r="T153"/>
  <c r="BK189"/>
  <c r="J189"/>
  <c r="J107"/>
  <c r="BK195"/>
  <c r="J195"/>
  <c r="J108"/>
  <c r="BK205"/>
  <c r="J205"/>
  <c r="J111"/>
  <c i="3" r="BK135"/>
  <c r="J135"/>
  <c r="J100"/>
  <c r="BK141"/>
  <c r="J141"/>
  <c r="J101"/>
  <c r="R144"/>
  <c r="P153"/>
  <c r="P160"/>
  <c r="R190"/>
  <c r="BK196"/>
  <c r="J196"/>
  <c r="J108"/>
  <c i="4" r="R135"/>
  <c r="BK145"/>
  <c r="J145"/>
  <c r="J102"/>
  <c r="R154"/>
  <c r="T180"/>
  <c r="T189"/>
  <c r="BK206"/>
  <c r="J206"/>
  <c r="J111"/>
  <c i="5" r="T134"/>
  <c r="P162"/>
  <c r="P171"/>
  <c r="T171"/>
  <c r="BK194"/>
  <c r="J194"/>
  <c r="J107"/>
  <c r="P218"/>
  <c r="T224"/>
  <c i="6" r="R135"/>
  <c r="BK144"/>
  <c r="J144"/>
  <c r="J102"/>
  <c r="P153"/>
  <c r="R153"/>
  <c r="T153"/>
  <c r="P181"/>
  <c r="T186"/>
  <c i="7" r="BK158"/>
  <c r="J158"/>
  <c r="J101"/>
  <c r="P167"/>
  <c r="R182"/>
  <c r="P224"/>
  <c r="T238"/>
  <c r="P249"/>
  <c r="P248"/>
  <c i="8" r="R131"/>
  <c r="R130"/>
  <c r="R137"/>
  <c r="T142"/>
  <c r="T148"/>
  <c r="P163"/>
  <c r="R173"/>
  <c i="9" r="T137"/>
  <c r="T142"/>
  <c r="P155"/>
  <c r="R163"/>
  <c r="T173"/>
  <c i="10" r="BK130"/>
  <c r="J130"/>
  <c r="J100"/>
  <c r="BK136"/>
  <c r="J136"/>
  <c r="J102"/>
  <c r="BK141"/>
  <c r="J141"/>
  <c r="J103"/>
  <c r="P147"/>
  <c r="R154"/>
  <c r="R164"/>
  <c i="11" r="BK136"/>
  <c r="J136"/>
  <c r="J101"/>
  <c i="2" r="BK135"/>
  <c r="J135"/>
  <c r="J100"/>
  <c r="P135"/>
  <c r="T141"/>
  <c r="T160"/>
  <c r="P195"/>
  <c r="P205"/>
  <c r="P204"/>
  <c i="3" r="T135"/>
  <c r="T141"/>
  <c r="R153"/>
  <c r="BK160"/>
  <c r="J160"/>
  <c r="J106"/>
  <c r="BK190"/>
  <c r="J190"/>
  <c r="J107"/>
  <c r="R196"/>
  <c i="4" r="T135"/>
  <c r="T134"/>
  <c r="T142"/>
  <c r="T145"/>
  <c r="BK180"/>
  <c r="J180"/>
  <c r="J106"/>
  <c r="R189"/>
  <c r="T195"/>
  <c r="T206"/>
  <c r="T205"/>
  <c i="5" r="BK145"/>
  <c r="J145"/>
  <c r="J101"/>
  <c r="R162"/>
  <c r="P175"/>
  <c r="R194"/>
  <c r="BK224"/>
  <c r="J224"/>
  <c r="J109"/>
  <c i="6" r="T135"/>
  <c r="P144"/>
  <c r="T157"/>
  <c r="T181"/>
  <c r="R197"/>
  <c r="R196"/>
  <c i="7" r="P135"/>
  <c r="P134"/>
  <c r="P158"/>
  <c r="BK182"/>
  <c r="J182"/>
  <c r="J105"/>
  <c r="P212"/>
  <c r="T224"/>
  <c r="BK249"/>
  <c r="BK248"/>
  <c r="J248"/>
  <c r="J110"/>
  <c i="8" r="BK142"/>
  <c r="J142"/>
  <c r="J103"/>
  <c r="P148"/>
  <c r="R155"/>
  <c r="T163"/>
  <c i="9" r="T131"/>
  <c r="T130"/>
  <c r="P137"/>
  <c r="R142"/>
  <c r="T148"/>
  <c r="BK163"/>
  <c r="J163"/>
  <c r="J106"/>
  <c r="BK173"/>
  <c r="J173"/>
  <c r="J107"/>
  <c i="10" r="T130"/>
  <c r="T129"/>
  <c r="T136"/>
  <c r="T135"/>
  <c r="T141"/>
  <c r="T147"/>
  <c r="T154"/>
  <c r="T164"/>
  <c i="11" r="P126"/>
  <c r="P125"/>
  <c r="P121"/>
  <c i="1" r="AU106"/>
  <c i="11" r="P136"/>
  <c i="12" r="R127"/>
  <c r="R135"/>
  <c r="BK149"/>
  <c r="J149"/>
  <c r="J100"/>
  <c r="BK162"/>
  <c r="J162"/>
  <c r="J101"/>
  <c r="P169"/>
  <c r="R180"/>
  <c r="P192"/>
  <c i="13" r="BK125"/>
  <c r="J125"/>
  <c r="J100"/>
  <c i="14" r="P137"/>
  <c r="R147"/>
  <c r="T157"/>
  <c r="T177"/>
  <c r="T174"/>
  <c r="P202"/>
  <c r="P225"/>
  <c i="15" r="T130"/>
  <c r="T129"/>
  <c r="P144"/>
  <c r="R150"/>
  <c r="T158"/>
  <c i="16" r="R129"/>
  <c r="R128"/>
  <c r="R124"/>
  <c i="17" r="T130"/>
  <c r="P144"/>
  <c r="R153"/>
  <c r="P163"/>
  <c r="R172"/>
  <c r="T172"/>
  <c i="2" r="R135"/>
  <c r="R134"/>
  <c r="R141"/>
  <c r="BK153"/>
  <c r="J153"/>
  <c r="J105"/>
  <c r="R160"/>
  <c r="T189"/>
  <c r="T205"/>
  <c r="T204"/>
  <c i="3" r="P135"/>
  <c r="P141"/>
  <c r="BK144"/>
  <c r="J144"/>
  <c r="J102"/>
  <c r="BK153"/>
  <c r="J153"/>
  <c r="J105"/>
  <c r="R160"/>
  <c r="P190"/>
  <c r="T196"/>
  <c i="4" r="BK135"/>
  <c r="J135"/>
  <c r="J100"/>
  <c r="BK142"/>
  <c r="J142"/>
  <c r="J101"/>
  <c r="P145"/>
  <c r="T154"/>
  <c r="T153"/>
  <c r="BK189"/>
  <c r="J189"/>
  <c r="J107"/>
  <c r="BK195"/>
  <c r="J195"/>
  <c r="J108"/>
  <c r="P206"/>
  <c r="P205"/>
  <c i="5" r="BK134"/>
  <c r="P145"/>
  <c r="BK162"/>
  <c r="J162"/>
  <c r="J102"/>
  <c r="BK171"/>
  <c r="J171"/>
  <c r="J105"/>
  <c r="R171"/>
  <c r="T175"/>
  <c r="BK218"/>
  <c r="J218"/>
  <c r="J108"/>
  <c r="T218"/>
  <c i="6" r="BK141"/>
  <c r="J141"/>
  <c r="J101"/>
  <c r="T141"/>
  <c r="BK157"/>
  <c r="J157"/>
  <c r="J106"/>
  <c r="BK181"/>
  <c r="J181"/>
  <c r="J107"/>
  <c r="BK186"/>
  <c r="J186"/>
  <c r="J108"/>
  <c r="T197"/>
  <c r="T196"/>
  <c i="7" r="T135"/>
  <c r="BK167"/>
  <c r="J167"/>
  <c r="J104"/>
  <c r="P182"/>
  <c r="R212"/>
  <c r="T212"/>
  <c r="BK238"/>
  <c r="J238"/>
  <c r="J108"/>
  <c i="8" r="P131"/>
  <c r="P130"/>
  <c r="P137"/>
  <c r="R142"/>
  <c r="BK155"/>
  <c r="J155"/>
  <c r="J105"/>
  <c r="BK163"/>
  <c r="J163"/>
  <c r="J106"/>
  <c r="P173"/>
  <c i="9" r="P131"/>
  <c r="P130"/>
  <c r="R137"/>
  <c r="BK148"/>
  <c r="J148"/>
  <c r="J104"/>
  <c r="R155"/>
  <c r="P173"/>
  <c i="12" r="P127"/>
  <c r="T135"/>
  <c r="T149"/>
  <c r="T162"/>
  <c r="BK180"/>
  <c r="J180"/>
  <c r="J103"/>
  <c r="R186"/>
  <c r="T192"/>
  <c i="13" r="P125"/>
  <c r="P124"/>
  <c r="P120"/>
  <c i="1" r="AU108"/>
  <c i="14" r="R137"/>
  <c r="T147"/>
  <c r="BK166"/>
  <c r="J166"/>
  <c r="J103"/>
  <c r="BK177"/>
  <c r="J177"/>
  <c r="J107"/>
  <c r="P189"/>
  <c r="R202"/>
  <c r="T225"/>
  <c r="T243"/>
  <c i="15" r="R130"/>
  <c r="R129"/>
  <c r="T138"/>
  <c r="T144"/>
  <c r="R158"/>
  <c r="R169"/>
  <c i="16" r="BK129"/>
  <c r="BK128"/>
  <c r="J128"/>
  <c r="J101"/>
  <c i="17" r="BK130"/>
  <c r="J130"/>
  <c r="J99"/>
  <c r="P136"/>
  <c r="R144"/>
  <c r="T153"/>
  <c r="BK163"/>
  <c r="J163"/>
  <c r="J104"/>
  <c r="P172"/>
  <c r="R176"/>
  <c i="18" r="BK127"/>
  <c r="J127"/>
  <c r="J100"/>
  <c i="4" r="P142"/>
  <c r="R145"/>
  <c r="P154"/>
  <c r="R180"/>
  <c r="R195"/>
  <c i="5" r="R134"/>
  <c r="T145"/>
  <c r="BK175"/>
  <c r="J175"/>
  <c r="J106"/>
  <c r="T194"/>
  <c r="R224"/>
  <c i="6" r="BK135"/>
  <c r="R141"/>
  <c r="R144"/>
  <c r="BK153"/>
  <c r="J153"/>
  <c r="J105"/>
  <c r="R157"/>
  <c r="R186"/>
  <c r="BK197"/>
  <c r="J197"/>
  <c r="J111"/>
  <c i="7" r="R135"/>
  <c r="T158"/>
  <c r="R167"/>
  <c r="T167"/>
  <c r="BK212"/>
  <c r="J212"/>
  <c r="J106"/>
  <c r="R224"/>
  <c r="R238"/>
  <c r="R249"/>
  <c r="R248"/>
  <c i="8" r="T131"/>
  <c r="T130"/>
  <c r="T137"/>
  <c r="BK148"/>
  <c r="J148"/>
  <c r="J104"/>
  <c r="P155"/>
  <c r="R163"/>
  <c r="T173"/>
  <c i="9" r="R131"/>
  <c r="R130"/>
  <c r="BK142"/>
  <c r="J142"/>
  <c r="J103"/>
  <c r="P148"/>
  <c r="BK155"/>
  <c r="J155"/>
  <c r="J105"/>
  <c r="P163"/>
  <c r="R173"/>
  <c i="10" r="P130"/>
  <c r="P129"/>
  <c r="R136"/>
  <c r="R141"/>
  <c r="R147"/>
  <c r="P154"/>
  <c r="BK164"/>
  <c r="J164"/>
  <c r="J106"/>
  <c i="11" r="BK126"/>
  <c r="J126"/>
  <c r="J100"/>
  <c r="T126"/>
  <c r="T125"/>
  <c r="T121"/>
  <c r="T136"/>
  <c i="12" r="BK135"/>
  <c r="J135"/>
  <c r="J98"/>
  <c r="BK141"/>
  <c r="J141"/>
  <c r="J99"/>
  <c r="P149"/>
  <c r="R162"/>
  <c r="T169"/>
  <c r="BK186"/>
  <c r="J186"/>
  <c r="J104"/>
  <c r="R192"/>
  <c i="14" r="BK137"/>
  <c r="P147"/>
  <c r="R157"/>
  <c r="P166"/>
  <c r="P177"/>
  <c r="P174"/>
  <c r="R189"/>
  <c r="T202"/>
  <c r="BK243"/>
  <c r="J243"/>
  <c r="J112"/>
  <c i="15" r="BK138"/>
  <c r="J138"/>
  <c r="J102"/>
  <c r="BK144"/>
  <c r="J144"/>
  <c r="J103"/>
  <c r="P150"/>
  <c r="T150"/>
  <c r="BK169"/>
  <c r="J169"/>
  <c r="J106"/>
  <c i="16" r="P129"/>
  <c r="P128"/>
  <c r="P124"/>
  <c i="1" r="AU112"/>
  <c i="17" r="P130"/>
  <c r="R136"/>
  <c r="T136"/>
  <c r="BK153"/>
  <c r="J153"/>
  <c r="J102"/>
  <c r="BK158"/>
  <c r="J158"/>
  <c r="J103"/>
  <c r="T158"/>
  <c r="BK172"/>
  <c r="J172"/>
  <c r="J105"/>
  <c r="P176"/>
  <c i="18" r="P127"/>
  <c r="P122"/>
  <c r="P121"/>
  <c i="1" r="AU114"/>
  <c i="2" r="BK141"/>
  <c r="J141"/>
  <c r="J101"/>
  <c r="P144"/>
  <c r="P160"/>
  <c r="R189"/>
  <c r="R195"/>
  <c r="R205"/>
  <c r="R204"/>
  <c i="3" r="R135"/>
  <c r="T144"/>
  <c i="12" r="T127"/>
  <c r="P141"/>
  <c r="R149"/>
  <c r="BK169"/>
  <c r="J169"/>
  <c r="J102"/>
  <c r="P180"/>
  <c r="P186"/>
  <c r="T186"/>
  <c i="13" r="T125"/>
  <c r="T124"/>
  <c r="T120"/>
  <c i="14" r="T137"/>
  <c r="BK157"/>
  <c r="J157"/>
  <c r="J102"/>
  <c r="R166"/>
  <c r="BK189"/>
  <c r="J189"/>
  <c r="J108"/>
  <c r="T189"/>
  <c r="BK225"/>
  <c r="J225"/>
  <c r="J110"/>
  <c r="R243"/>
  <c i="15" r="BK130"/>
  <c r="J130"/>
  <c r="J100"/>
  <c r="R138"/>
  <c r="BK150"/>
  <c r="J150"/>
  <c r="J104"/>
  <c r="P158"/>
  <c r="T169"/>
  <c i="16" r="T129"/>
  <c r="T128"/>
  <c r="T124"/>
  <c i="17" r="R130"/>
  <c r="BK144"/>
  <c r="J144"/>
  <c r="J101"/>
  <c r="P153"/>
  <c r="R158"/>
  <c r="R163"/>
  <c r="BK176"/>
  <c r="J176"/>
  <c r="J106"/>
  <c i="18" r="R127"/>
  <c r="R122"/>
  <c r="R121"/>
  <c i="2" r="T135"/>
  <c r="BK144"/>
  <c r="J144"/>
  <c r="J102"/>
  <c r="T144"/>
  <c r="BK160"/>
  <c r="J160"/>
  <c r="J106"/>
  <c r="P189"/>
  <c r="T195"/>
  <c i="3" r="R141"/>
  <c r="P144"/>
  <c r="T153"/>
  <c r="T160"/>
  <c r="T190"/>
  <c r="P196"/>
  <c i="4" r="P135"/>
  <c r="P134"/>
  <c r="R142"/>
  <c r="BK154"/>
  <c r="BK153"/>
  <c r="J153"/>
  <c r="J104"/>
  <c r="P180"/>
  <c r="P189"/>
  <c r="P195"/>
  <c r="R206"/>
  <c r="R205"/>
  <c i="5" r="P134"/>
  <c r="P133"/>
  <c r="R145"/>
  <c r="T162"/>
  <c r="R175"/>
  <c r="P194"/>
  <c r="R218"/>
  <c r="P224"/>
  <c i="6" r="P135"/>
  <c r="P141"/>
  <c r="T144"/>
  <c r="P157"/>
  <c r="R181"/>
  <c r="P186"/>
  <c r="P197"/>
  <c r="P196"/>
  <c i="7" r="BK135"/>
  <c r="J135"/>
  <c r="J100"/>
  <c r="R158"/>
  <c r="T182"/>
  <c r="BK224"/>
  <c r="J224"/>
  <c r="J107"/>
  <c r="P238"/>
  <c r="T249"/>
  <c r="T248"/>
  <c i="8" r="BK131"/>
  <c r="J131"/>
  <c r="J100"/>
  <c r="BK137"/>
  <c r="J137"/>
  <c r="J102"/>
  <c r="P142"/>
  <c r="R148"/>
  <c r="T155"/>
  <c r="BK173"/>
  <c r="J173"/>
  <c r="J107"/>
  <c i="9" r="BK131"/>
  <c r="J131"/>
  <c r="J100"/>
  <c r="BK137"/>
  <c r="J137"/>
  <c r="J102"/>
  <c r="P142"/>
  <c r="R148"/>
  <c r="T155"/>
  <c r="T163"/>
  <c i="10" r="R130"/>
  <c r="R129"/>
  <c r="P136"/>
  <c r="P141"/>
  <c r="BK147"/>
  <c r="J147"/>
  <c r="J104"/>
  <c r="BK154"/>
  <c r="J154"/>
  <c r="J105"/>
  <c r="P164"/>
  <c i="11" r="R126"/>
  <c r="R125"/>
  <c r="R121"/>
  <c r="R136"/>
  <c i="12" r="BK127"/>
  <c r="J127"/>
  <c r="J97"/>
  <c r="P135"/>
  <c r="R141"/>
  <c r="T141"/>
  <c r="P162"/>
  <c r="R169"/>
  <c r="T180"/>
  <c r="BK192"/>
  <c r="J192"/>
  <c r="J105"/>
  <c i="13" r="R125"/>
  <c r="R124"/>
  <c r="R120"/>
  <c i="14" r="BK147"/>
  <c r="J147"/>
  <c r="J101"/>
  <c r="P157"/>
  <c r="T166"/>
  <c r="R177"/>
  <c r="R174"/>
  <c r="BK202"/>
  <c r="J202"/>
  <c r="J109"/>
  <c r="R225"/>
  <c r="P243"/>
  <c i="15" r="P130"/>
  <c r="P129"/>
  <c r="P138"/>
  <c r="R144"/>
  <c r="BK158"/>
  <c r="J158"/>
  <c r="J105"/>
  <c r="P169"/>
  <c i="17" r="BK136"/>
  <c r="J136"/>
  <c r="J100"/>
  <c r="T144"/>
  <c r="P158"/>
  <c r="T163"/>
  <c r="T176"/>
  <c i="18" r="T127"/>
  <c r="T122"/>
  <c r="T121"/>
  <c i="3" r="BK203"/>
  <c r="J203"/>
  <c r="J109"/>
  <c i="4" r="BK151"/>
  <c r="J151"/>
  <c r="J103"/>
  <c i="6" r="BK150"/>
  <c r="J150"/>
  <c r="J103"/>
  <c i="7" r="BK164"/>
  <c r="J164"/>
  <c r="J102"/>
  <c i="14" r="BK172"/>
  <c r="J172"/>
  <c r="J104"/>
  <c r="BK175"/>
  <c r="J175"/>
  <c r="J106"/>
  <c r="BK249"/>
  <c r="J249"/>
  <c r="J113"/>
  <c i="2" r="BK202"/>
  <c r="J202"/>
  <c r="J109"/>
  <c i="3" r="BK206"/>
  <c r="J206"/>
  <c r="J111"/>
  <c i="5" r="BK168"/>
  <c r="J168"/>
  <c r="J103"/>
  <c r="BK232"/>
  <c r="J232"/>
  <c r="J110"/>
  <c i="7" r="BK246"/>
  <c r="J246"/>
  <c r="J109"/>
  <c i="12" r="BK200"/>
  <c r="J200"/>
  <c r="J106"/>
  <c i="14" r="BK237"/>
  <c r="J237"/>
  <c r="J111"/>
  <c i="13" r="BK122"/>
  <c r="J122"/>
  <c r="J98"/>
  <c i="17" r="BK185"/>
  <c r="J185"/>
  <c r="J107"/>
  <c i="18" r="BK123"/>
  <c r="J123"/>
  <c r="J98"/>
  <c r="BK125"/>
  <c r="J125"/>
  <c r="J99"/>
  <c i="2" r="BK150"/>
  <c r="J150"/>
  <c r="J103"/>
  <c i="3" r="BK150"/>
  <c r="J150"/>
  <c r="J103"/>
  <c i="4" r="BK203"/>
  <c r="J203"/>
  <c r="J109"/>
  <c i="6" r="BK194"/>
  <c r="J194"/>
  <c r="J109"/>
  <c i="11" r="BK123"/>
  <c r="J123"/>
  <c r="J98"/>
  <c i="16" r="BK126"/>
  <c r="J126"/>
  <c r="J100"/>
  <c i="18" r="BK131"/>
  <c r="J131"/>
  <c r="J101"/>
  <c r="J92"/>
  <c r="J115"/>
  <c r="F118"/>
  <c r="E111"/>
  <c r="BE130"/>
  <c r="BE126"/>
  <c r="BE128"/>
  <c r="BE129"/>
  <c r="BE132"/>
  <c r="BE124"/>
  <c i="16" r="J129"/>
  <c r="J102"/>
  <c i="17" r="J94"/>
  <c r="BE134"/>
  <c r="BE143"/>
  <c r="BE146"/>
  <c r="BE152"/>
  <c r="BE159"/>
  <c r="BE167"/>
  <c r="E85"/>
  <c r="J123"/>
  <c r="BE137"/>
  <c r="BE139"/>
  <c r="BE160"/>
  <c r="BE162"/>
  <c r="BE165"/>
  <c r="BE168"/>
  <c r="BE173"/>
  <c r="BE175"/>
  <c r="BE178"/>
  <c r="BE180"/>
  <c r="BE181"/>
  <c r="BE184"/>
  <c r="F94"/>
  <c r="BE135"/>
  <c r="BE145"/>
  <c r="BE149"/>
  <c r="BE156"/>
  <c r="BE179"/>
  <c r="BE183"/>
  <c r="BE132"/>
  <c r="BE133"/>
  <c r="BE140"/>
  <c r="BE150"/>
  <c r="BE182"/>
  <c r="BE131"/>
  <c r="BE141"/>
  <c r="BE148"/>
  <c r="BE154"/>
  <c r="BE161"/>
  <c r="BE166"/>
  <c r="BE170"/>
  <c r="BE177"/>
  <c r="BE186"/>
  <c r="BE138"/>
  <c r="BE142"/>
  <c r="BE147"/>
  <c r="BE151"/>
  <c r="BE155"/>
  <c r="BE157"/>
  <c r="BE164"/>
  <c r="BE169"/>
  <c r="BE171"/>
  <c r="BE174"/>
  <c i="16" r="J91"/>
  <c r="BE135"/>
  <c r="BE138"/>
  <c r="E112"/>
  <c r="J121"/>
  <c r="BE140"/>
  <c i="15" r="BK129"/>
  <c i="16" r="F121"/>
  <c r="BE137"/>
  <c r="BE130"/>
  <c r="BE132"/>
  <c r="BE133"/>
  <c r="BE139"/>
  <c r="BE127"/>
  <c r="BE131"/>
  <c r="BE134"/>
  <c r="BE136"/>
  <c i="15" r="E85"/>
  <c r="BE132"/>
  <c r="BE135"/>
  <c r="BE141"/>
  <c r="BE146"/>
  <c r="BE147"/>
  <c r="BE157"/>
  <c r="BE165"/>
  <c r="BE167"/>
  <c r="BE168"/>
  <c r="BE171"/>
  <c i="14" r="J137"/>
  <c r="J100"/>
  <c i="15" r="F94"/>
  <c r="BE136"/>
  <c r="BE140"/>
  <c r="BE143"/>
  <c r="BE145"/>
  <c r="BE148"/>
  <c r="BE152"/>
  <c r="BE159"/>
  <c r="BE162"/>
  <c r="BE166"/>
  <c r="BE170"/>
  <c r="J91"/>
  <c r="BE133"/>
  <c r="BE151"/>
  <c r="BE153"/>
  <c r="BE156"/>
  <c r="BE160"/>
  <c r="J94"/>
  <c r="BE142"/>
  <c r="BE154"/>
  <c r="BE164"/>
  <c r="BE172"/>
  <c r="BE173"/>
  <c r="BE174"/>
  <c r="BE175"/>
  <c r="BE131"/>
  <c r="BE134"/>
  <c r="BE139"/>
  <c r="BE149"/>
  <c r="BE155"/>
  <c r="BE161"/>
  <c r="BE163"/>
  <c i="14" r="J94"/>
  <c r="BE152"/>
  <c r="BE154"/>
  <c r="BE159"/>
  <c r="BE182"/>
  <c r="BE187"/>
  <c r="BE190"/>
  <c r="BE191"/>
  <c r="BE141"/>
  <c r="BE148"/>
  <c r="BE167"/>
  <c r="BE185"/>
  <c r="BE196"/>
  <c r="BE201"/>
  <c r="BE205"/>
  <c r="BE208"/>
  <c r="J91"/>
  <c r="BE145"/>
  <c r="BE153"/>
  <c r="BE156"/>
  <c r="BE160"/>
  <c r="BE162"/>
  <c r="BE168"/>
  <c r="BE169"/>
  <c r="BE192"/>
  <c r="BE193"/>
  <c r="BE216"/>
  <c r="BE244"/>
  <c r="BE245"/>
  <c r="F94"/>
  <c r="BE139"/>
  <c r="BE143"/>
  <c r="BE161"/>
  <c r="BE163"/>
  <c r="BE171"/>
  <c r="BE176"/>
  <c r="BE178"/>
  <c r="BE179"/>
  <c r="BE181"/>
  <c r="BE198"/>
  <c r="BE203"/>
  <c r="BE210"/>
  <c r="BE226"/>
  <c r="BE233"/>
  <c r="BE236"/>
  <c r="E85"/>
  <c r="BE138"/>
  <c r="BE155"/>
  <c r="BE158"/>
  <c r="BE173"/>
  <c r="BE183"/>
  <c r="BE194"/>
  <c r="BE195"/>
  <c r="BE206"/>
  <c r="BE214"/>
  <c r="BE218"/>
  <c r="BE228"/>
  <c r="BE231"/>
  <c r="BE247"/>
  <c r="BE248"/>
  <c r="BE250"/>
  <c i="13" r="BK124"/>
  <c i="14" r="BE180"/>
  <c r="BE186"/>
  <c r="BE188"/>
  <c r="BE199"/>
  <c r="BE204"/>
  <c r="BE207"/>
  <c r="BE212"/>
  <c r="BE219"/>
  <c r="BE221"/>
  <c r="BE222"/>
  <c r="BE224"/>
  <c r="BE227"/>
  <c r="BE229"/>
  <c r="BE230"/>
  <c r="BE235"/>
  <c r="BE238"/>
  <c i="13" r="J89"/>
  <c r="F92"/>
  <c r="BE126"/>
  <c r="BE131"/>
  <c r="E110"/>
  <c r="BE127"/>
  <c r="BE128"/>
  <c r="BE129"/>
  <c r="BE130"/>
  <c r="J92"/>
  <c r="BE123"/>
  <c r="BE133"/>
  <c r="BE132"/>
  <c r="BE134"/>
  <c i="11" r="BK125"/>
  <c r="J125"/>
  <c r="J99"/>
  <c i="12" r="BE132"/>
  <c r="BE142"/>
  <c r="BE150"/>
  <c r="BE156"/>
  <c r="BE161"/>
  <c r="BE165"/>
  <c r="BE170"/>
  <c r="BE178"/>
  <c r="F92"/>
  <c r="BE128"/>
  <c r="BE129"/>
  <c r="BE131"/>
  <c r="BE138"/>
  <c r="BE160"/>
  <c r="BE171"/>
  <c r="BE176"/>
  <c r="BE187"/>
  <c r="J89"/>
  <c r="BE130"/>
  <c r="BE139"/>
  <c r="BE147"/>
  <c r="BE155"/>
  <c r="BE157"/>
  <c r="BE159"/>
  <c r="BE166"/>
  <c r="BE172"/>
  <c r="BE173"/>
  <c r="BE183"/>
  <c r="BE185"/>
  <c r="BE189"/>
  <c r="BE196"/>
  <c r="BE199"/>
  <c r="E85"/>
  <c r="J92"/>
  <c r="BE134"/>
  <c r="BE143"/>
  <c r="BE146"/>
  <c r="BE148"/>
  <c r="BE152"/>
  <c r="BE153"/>
  <c r="BE168"/>
  <c r="BE181"/>
  <c r="BE193"/>
  <c r="BE195"/>
  <c r="BE198"/>
  <c r="BE201"/>
  <c r="BE133"/>
  <c r="BE137"/>
  <c r="BE144"/>
  <c r="BE145"/>
  <c r="BE154"/>
  <c r="BE158"/>
  <c r="BE164"/>
  <c r="BE177"/>
  <c r="BE179"/>
  <c r="BE182"/>
  <c r="BE188"/>
  <c r="BE191"/>
  <c r="BE194"/>
  <c r="BE197"/>
  <c r="BE136"/>
  <c r="BE140"/>
  <c r="BE151"/>
  <c r="BE163"/>
  <c r="BE167"/>
  <c r="BE174"/>
  <c r="BE175"/>
  <c r="BE184"/>
  <c r="BE190"/>
  <c i="11" r="J89"/>
  <c r="J118"/>
  <c r="BE129"/>
  <c r="BE130"/>
  <c r="BE133"/>
  <c r="BE138"/>
  <c r="BE124"/>
  <c r="BE127"/>
  <c r="BE132"/>
  <c r="BE135"/>
  <c i="10" r="BK135"/>
  <c r="J135"/>
  <c r="J101"/>
  <c i="11" r="BE143"/>
  <c r="F118"/>
  <c r="BE128"/>
  <c r="BE134"/>
  <c r="BE139"/>
  <c r="BE140"/>
  <c r="E85"/>
  <c r="BE137"/>
  <c r="BE141"/>
  <c r="BE142"/>
  <c r="BE131"/>
  <c i="10" r="J91"/>
  <c r="BE137"/>
  <c r="BE142"/>
  <c r="BE144"/>
  <c r="E85"/>
  <c r="J94"/>
  <c r="BE131"/>
  <c r="BE132"/>
  <c r="BE138"/>
  <c r="BE152"/>
  <c r="BE155"/>
  <c r="BE143"/>
  <c r="BE151"/>
  <c r="BE157"/>
  <c r="BE159"/>
  <c r="BE165"/>
  <c r="BE166"/>
  <c r="BE145"/>
  <c r="BE149"/>
  <c r="BE158"/>
  <c r="BE161"/>
  <c r="BE167"/>
  <c r="F125"/>
  <c r="BE134"/>
  <c r="BE140"/>
  <c r="BE146"/>
  <c r="BE148"/>
  <c r="BE150"/>
  <c r="BE153"/>
  <c r="BE156"/>
  <c r="BE168"/>
  <c r="BE133"/>
  <c r="BE139"/>
  <c r="BE160"/>
  <c r="BE162"/>
  <c r="BE163"/>
  <c i="9" r="E117"/>
  <c r="BE134"/>
  <c r="BE141"/>
  <c r="BE144"/>
  <c r="BE146"/>
  <c r="BE150"/>
  <c r="BE159"/>
  <c r="BE165"/>
  <c r="BE170"/>
  <c r="J91"/>
  <c r="F126"/>
  <c r="BE138"/>
  <c r="BE147"/>
  <c r="BE149"/>
  <c r="BE154"/>
  <c r="BE158"/>
  <c r="BE160"/>
  <c r="BE162"/>
  <c r="BE167"/>
  <c r="BE177"/>
  <c r="J94"/>
  <c r="BE132"/>
  <c r="BE161"/>
  <c r="BE166"/>
  <c r="BE171"/>
  <c r="BE172"/>
  <c r="BE174"/>
  <c r="BE139"/>
  <c r="BE140"/>
  <c r="BE145"/>
  <c r="BE152"/>
  <c r="BE168"/>
  <c r="BE135"/>
  <c r="BE143"/>
  <c r="BE151"/>
  <c r="BE156"/>
  <c r="BE157"/>
  <c r="BE164"/>
  <c r="BE169"/>
  <c r="BE175"/>
  <c r="BE176"/>
  <c r="BE178"/>
  <c r="BE133"/>
  <c r="BE153"/>
  <c i="7" r="BK134"/>
  <c r="J134"/>
  <c r="J99"/>
  <c r="J249"/>
  <c r="J111"/>
  <c i="8" r="F94"/>
  <c r="BE133"/>
  <c r="BE135"/>
  <c r="BE140"/>
  <c r="E85"/>
  <c r="J94"/>
  <c r="BE134"/>
  <c r="BE151"/>
  <c r="BE156"/>
  <c r="BE161"/>
  <c r="BE164"/>
  <c r="BE168"/>
  <c r="BE177"/>
  <c i="7" r="BK166"/>
  <c r="J166"/>
  <c r="J103"/>
  <c i="8" r="BE132"/>
  <c r="BE139"/>
  <c r="BE143"/>
  <c r="BE147"/>
  <c r="BE149"/>
  <c r="BE150"/>
  <c r="BE154"/>
  <c r="BE157"/>
  <c r="BE158"/>
  <c r="BE162"/>
  <c r="BE175"/>
  <c r="J91"/>
  <c r="BE144"/>
  <c r="BE152"/>
  <c r="BE153"/>
  <c r="BE159"/>
  <c r="BE165"/>
  <c r="BE172"/>
  <c r="BE174"/>
  <c r="BE176"/>
  <c r="BE178"/>
  <c r="BE138"/>
  <c r="BE141"/>
  <c r="BE145"/>
  <c r="BE146"/>
  <c r="BE160"/>
  <c r="BE166"/>
  <c r="BE167"/>
  <c r="BE169"/>
  <c r="BE170"/>
  <c r="BE171"/>
  <c i="7" r="F94"/>
  <c r="BE161"/>
  <c r="BE165"/>
  <c r="BE180"/>
  <c r="BE181"/>
  <c r="BE186"/>
  <c i="6" r="BK152"/>
  <c r="J152"/>
  <c r="J104"/>
  <c i="7" r="E121"/>
  <c r="BE144"/>
  <c r="BE160"/>
  <c r="BE163"/>
  <c r="BE175"/>
  <c r="BE178"/>
  <c r="BE183"/>
  <c r="BE184"/>
  <c r="BE185"/>
  <c r="BE197"/>
  <c r="J127"/>
  <c r="BE138"/>
  <c r="BE159"/>
  <c r="BE187"/>
  <c r="BE201"/>
  <c r="BE222"/>
  <c r="BE225"/>
  <c r="BE231"/>
  <c r="BE239"/>
  <c r="BE242"/>
  <c r="BE247"/>
  <c r="BE253"/>
  <c r="BE168"/>
  <c r="BE191"/>
  <c r="BE195"/>
  <c r="BE207"/>
  <c r="BE213"/>
  <c r="BE214"/>
  <c r="BE229"/>
  <c r="BE241"/>
  <c r="BE252"/>
  <c r="BE257"/>
  <c i="6" r="J135"/>
  <c r="J100"/>
  <c i="7" r="J94"/>
  <c r="BE136"/>
  <c r="BE148"/>
  <c r="BE150"/>
  <c r="BE154"/>
  <c r="BE170"/>
  <c r="BE193"/>
  <c r="BE199"/>
  <c r="BE221"/>
  <c r="BE223"/>
  <c r="BE236"/>
  <c r="BE250"/>
  <c r="BE137"/>
  <c r="BE142"/>
  <c r="BE146"/>
  <c r="BE176"/>
  <c r="BE189"/>
  <c r="BE204"/>
  <c r="BE209"/>
  <c r="BE211"/>
  <c r="BE219"/>
  <c r="BE233"/>
  <c r="BE234"/>
  <c r="BE254"/>
  <c r="BE256"/>
  <c i="5" r="BK170"/>
  <c r="J170"/>
  <c r="J104"/>
  <c i="6" r="J91"/>
  <c r="BE136"/>
  <c r="BE140"/>
  <c r="BE154"/>
  <c r="BE160"/>
  <c r="BE172"/>
  <c r="BE180"/>
  <c r="BE184"/>
  <c r="BE189"/>
  <c r="J94"/>
  <c r="F130"/>
  <c r="BE178"/>
  <c r="E85"/>
  <c r="BE143"/>
  <c r="BE147"/>
  <c r="BE156"/>
  <c r="BE158"/>
  <c r="BE161"/>
  <c r="BE171"/>
  <c r="BE174"/>
  <c r="BE183"/>
  <c r="BE190"/>
  <c r="BE195"/>
  <c i="5" r="J134"/>
  <c r="J100"/>
  <c i="6" r="BE142"/>
  <c r="BE145"/>
  <c r="BE149"/>
  <c r="BE169"/>
  <c r="BE187"/>
  <c r="BE146"/>
  <c r="BE151"/>
  <c r="BE163"/>
  <c r="BE167"/>
  <c r="BE182"/>
  <c r="BE198"/>
  <c r="BE155"/>
  <c r="BE159"/>
  <c r="BE162"/>
  <c r="BE176"/>
  <c r="BE199"/>
  <c i="5" r="J126"/>
  <c r="BE148"/>
  <c r="BE149"/>
  <c r="BE153"/>
  <c r="BE159"/>
  <c r="BE163"/>
  <c r="BE165"/>
  <c r="BE188"/>
  <c r="BE193"/>
  <c r="BE198"/>
  <c r="BE199"/>
  <c r="BE207"/>
  <c i="4" r="BK205"/>
  <c r="J205"/>
  <c r="J110"/>
  <c i="5" r="E85"/>
  <c r="J129"/>
  <c r="BE146"/>
  <c r="BE177"/>
  <c r="BE189"/>
  <c r="BE225"/>
  <c r="F94"/>
  <c r="BE169"/>
  <c r="BE179"/>
  <c r="BE215"/>
  <c r="BE228"/>
  <c r="BE135"/>
  <c r="BE144"/>
  <c r="BE172"/>
  <c r="BE174"/>
  <c r="BE181"/>
  <c r="BE197"/>
  <c r="BE209"/>
  <c r="BE211"/>
  <c r="BE217"/>
  <c r="BE219"/>
  <c r="BE223"/>
  <c r="BE227"/>
  <c i="4" r="J154"/>
  <c r="J105"/>
  <c i="5" r="BE151"/>
  <c r="BE164"/>
  <c r="BE176"/>
  <c r="BE180"/>
  <c r="BE195"/>
  <c r="BE233"/>
  <c r="BE142"/>
  <c r="BE143"/>
  <c r="BE147"/>
  <c r="BE155"/>
  <c r="BE157"/>
  <c r="BE167"/>
  <c r="BE178"/>
  <c r="BE191"/>
  <c r="BE196"/>
  <c r="BE205"/>
  <c r="BE213"/>
  <c i="4" r="J127"/>
  <c r="J130"/>
  <c r="BE143"/>
  <c r="BE144"/>
  <c r="BE148"/>
  <c r="BE157"/>
  <c r="BE182"/>
  <c r="BE186"/>
  <c r="BE196"/>
  <c r="BE204"/>
  <c r="BE150"/>
  <c r="BE159"/>
  <c r="BE166"/>
  <c r="BE179"/>
  <c r="BE187"/>
  <c r="BE193"/>
  <c r="E85"/>
  <c r="F94"/>
  <c r="BE136"/>
  <c r="BE152"/>
  <c r="BE168"/>
  <c r="BE184"/>
  <c r="BE192"/>
  <c r="BE207"/>
  <c r="BE141"/>
  <c r="BE146"/>
  <c r="BE147"/>
  <c r="BE155"/>
  <c r="BE160"/>
  <c r="BE171"/>
  <c r="BE181"/>
  <c r="BE190"/>
  <c r="BE198"/>
  <c r="BE209"/>
  <c r="BE210"/>
  <c i="3" r="BK152"/>
  <c r="J152"/>
  <c r="J104"/>
  <c i="4" r="BE156"/>
  <c r="BE158"/>
  <c r="BE161"/>
  <c r="BE170"/>
  <c r="BE173"/>
  <c r="BE175"/>
  <c r="BE177"/>
  <c r="BE188"/>
  <c r="BE197"/>
  <c r="BE208"/>
  <c i="2" r="BK204"/>
  <c r="J204"/>
  <c r="J110"/>
  <c i="3" r="J91"/>
  <c r="J130"/>
  <c r="BE142"/>
  <c r="BE162"/>
  <c r="BE173"/>
  <c r="BE179"/>
  <c r="BE184"/>
  <c r="BE189"/>
  <c r="BE204"/>
  <c r="E85"/>
  <c r="BE143"/>
  <c r="BE145"/>
  <c r="BE154"/>
  <c r="BE155"/>
  <c r="BE158"/>
  <c r="BE164"/>
  <c r="BE165"/>
  <c r="BE191"/>
  <c r="BE197"/>
  <c r="BE198"/>
  <c r="BE207"/>
  <c r="BE149"/>
  <c r="BE151"/>
  <c r="BE156"/>
  <c r="BE161"/>
  <c r="BE163"/>
  <c r="BE166"/>
  <c r="BE170"/>
  <c r="BE175"/>
  <c r="BE187"/>
  <c r="BE193"/>
  <c r="F94"/>
  <c r="BE136"/>
  <c r="BE182"/>
  <c r="BE199"/>
  <c i="1" r="AW97"/>
  <c i="3" r="BE140"/>
  <c r="BE146"/>
  <c r="BE147"/>
  <c r="BE159"/>
  <c r="BE177"/>
  <c r="BE194"/>
  <c i="2" r="J91"/>
  <c r="F130"/>
  <c r="BE140"/>
  <c r="BE164"/>
  <c r="E121"/>
  <c r="BE145"/>
  <c r="BE173"/>
  <c r="BE186"/>
  <c r="BE151"/>
  <c r="BE159"/>
  <c r="BE166"/>
  <c r="BE171"/>
  <c r="BE180"/>
  <c r="BE182"/>
  <c r="BE188"/>
  <c r="BE192"/>
  <c r="BE198"/>
  <c r="BE203"/>
  <c r="BE207"/>
  <c r="BE209"/>
  <c r="J130"/>
  <c r="BE142"/>
  <c r="BE146"/>
  <c r="BE175"/>
  <c r="BE190"/>
  <c r="BE194"/>
  <c r="BE143"/>
  <c r="BE149"/>
  <c r="BE154"/>
  <c r="BE161"/>
  <c r="BE163"/>
  <c r="BE165"/>
  <c r="BE196"/>
  <c r="BE206"/>
  <c r="BE208"/>
  <c r="BE210"/>
  <c r="BE136"/>
  <c r="BE147"/>
  <c r="BE162"/>
  <c r="BE167"/>
  <c r="BE176"/>
  <c r="BE197"/>
  <c r="BE211"/>
  <c r="F39"/>
  <c i="1" r="BD96"/>
  <c i="3" r="F37"/>
  <c i="1" r="BB97"/>
  <c i="4" r="F37"/>
  <c i="1" r="BB98"/>
  <c i="5" r="J36"/>
  <c i="1" r="AW99"/>
  <c i="6" r="J36"/>
  <c i="1" r="AW100"/>
  <c i="7" r="J36"/>
  <c i="1" r="AW101"/>
  <c i="8" r="F39"/>
  <c i="1" r="BD103"/>
  <c i="9" r="F39"/>
  <c i="1" r="BD104"/>
  <c i="10" r="F36"/>
  <c i="1" r="BA105"/>
  <c i="11" r="F37"/>
  <c i="1" r="BD106"/>
  <c i="12" r="F36"/>
  <c i="1" r="BC107"/>
  <c i="13" r="F34"/>
  <c i="1" r="BA108"/>
  <c i="14" r="F36"/>
  <c i="1" r="BA110"/>
  <c i="15" r="F36"/>
  <c i="1" r="BA111"/>
  <c i="16" r="F38"/>
  <c i="1" r="BC112"/>
  <c i="17" r="F39"/>
  <c i="1" r="BD113"/>
  <c i="18" r="F35"/>
  <c i="1" r="BB114"/>
  <c r="AS94"/>
  <c i="2" r="F38"/>
  <c i="1" r="BC96"/>
  <c i="4" r="F36"/>
  <c i="1" r="BA98"/>
  <c i="5" r="F36"/>
  <c i="1" r="BA99"/>
  <c i="6" r="F37"/>
  <c i="1" r="BB100"/>
  <c i="7" r="F37"/>
  <c i="1" r="BB101"/>
  <c i="8" r="F37"/>
  <c i="1" r="BB103"/>
  <c i="9" r="F36"/>
  <c i="1" r="BA104"/>
  <c i="10" r="J36"/>
  <c i="1" r="AW105"/>
  <c i="11" r="F35"/>
  <c i="1" r="BB106"/>
  <c i="12" r="J34"/>
  <c i="1" r="AW107"/>
  <c i="13" r="F37"/>
  <c i="1" r="BD108"/>
  <c i="14" r="F39"/>
  <c i="1" r="BD110"/>
  <c i="15" r="F39"/>
  <c i="1" r="BD111"/>
  <c i="16" r="F36"/>
  <c i="1" r="BA112"/>
  <c i="17" r="F36"/>
  <c i="1" r="BA113"/>
  <c i="18" r="F37"/>
  <c i="1" r="BD114"/>
  <c i="2" r="F37"/>
  <c i="1" r="BB96"/>
  <c i="3" r="F36"/>
  <c i="1" r="BA97"/>
  <c i="4" r="J36"/>
  <c i="1" r="AW98"/>
  <c i="5" r="F37"/>
  <c i="1" r="BB99"/>
  <c i="6" r="F36"/>
  <c i="1" r="BA100"/>
  <c i="6" r="F38"/>
  <c i="1" r="BC100"/>
  <c i="7" r="F39"/>
  <c i="1" r="BD101"/>
  <c i="8" r="F38"/>
  <c i="1" r="BC103"/>
  <c i="9" r="F37"/>
  <c i="1" r="BB104"/>
  <c i="10" r="F38"/>
  <c i="1" r="BC105"/>
  <c i="11" r="F36"/>
  <c i="1" r="BC106"/>
  <c i="12" r="F37"/>
  <c i="1" r="BD107"/>
  <c i="13" r="F36"/>
  <c i="1" r="BC108"/>
  <c i="14" r="J36"/>
  <c i="1" r="AW110"/>
  <c i="15" r="J36"/>
  <c i="1" r="AW111"/>
  <c i="16" r="J36"/>
  <c i="1" r="AW112"/>
  <c i="17" r="F37"/>
  <c i="1" r="BB113"/>
  <c i="18" r="F36"/>
  <c i="1" r="BC114"/>
  <c i="2" r="F36"/>
  <c i="1" r="BA96"/>
  <c i="3" r="F39"/>
  <c i="1" r="BD97"/>
  <c i="4" r="F39"/>
  <c i="1" r="BD98"/>
  <c i="5" r="F39"/>
  <c i="1" r="BD99"/>
  <c i="6" r="F39"/>
  <c i="1" r="BD100"/>
  <c i="7" r="F36"/>
  <c i="1" r="BA101"/>
  <c i="8" r="F36"/>
  <c i="1" r="BA103"/>
  <c i="9" r="F38"/>
  <c i="1" r="BC104"/>
  <c i="10" r="F39"/>
  <c i="1" r="BD105"/>
  <c i="11" r="J34"/>
  <c i="1" r="AW106"/>
  <c i="12" r="F35"/>
  <c i="1" r="BB107"/>
  <c i="13" r="F35"/>
  <c i="1" r="BB108"/>
  <c i="14" r="F37"/>
  <c i="1" r="BB110"/>
  <c i="15" r="F38"/>
  <c i="1" r="BC111"/>
  <c i="16" r="F39"/>
  <c i="1" r="BD112"/>
  <c i="17" r="J36"/>
  <c i="1" r="AW113"/>
  <c i="18" r="J34"/>
  <c i="1" r="AW114"/>
  <c i="2" r="J36"/>
  <c i="1" r="AW96"/>
  <c i="3" r="F38"/>
  <c i="1" r="BC97"/>
  <c i="4" r="F38"/>
  <c i="1" r="BC98"/>
  <c i="5" r="F38"/>
  <c i="1" r="BC99"/>
  <c i="7" r="F38"/>
  <c i="1" r="BC101"/>
  <c i="8" r="J36"/>
  <c i="1" r="AW103"/>
  <c i="9" r="J36"/>
  <c i="1" r="AW104"/>
  <c i="10" r="F37"/>
  <c i="1" r="BB105"/>
  <c i="11" r="F34"/>
  <c i="1" r="BA106"/>
  <c i="12" r="F34"/>
  <c i="1" r="BA107"/>
  <c i="13" r="J34"/>
  <c i="1" r="AW108"/>
  <c i="14" r="F38"/>
  <c i="1" r="BC110"/>
  <c i="15" r="F37"/>
  <c i="1" r="BB111"/>
  <c i="16" r="F37"/>
  <c i="1" r="BB112"/>
  <c i="17" r="F38"/>
  <c i="1" r="BC113"/>
  <c i="18" r="F34"/>
  <c i="1" r="BA114"/>
  <c i="17" l="1" r="R129"/>
  <c i="7" r="R166"/>
  <c i="12" r="P126"/>
  <c i="1" r="AU107"/>
  <c i="17" r="T129"/>
  <c i="15" r="P137"/>
  <c r="P128"/>
  <c i="1" r="AU111"/>
  <c i="14" r="T136"/>
  <c r="T135"/>
  <c i="12" r="T126"/>
  <c i="7" r="R134"/>
  <c r="R133"/>
  <c i="15" r="T137"/>
  <c r="T128"/>
  <c r="R137"/>
  <c i="10" r="R135"/>
  <c i="7" r="T166"/>
  <c r="T134"/>
  <c r="T133"/>
  <c i="5" r="R170"/>
  <c r="BK133"/>
  <c r="J133"/>
  <c r="J99"/>
  <c i="3" r="P134"/>
  <c i="14" r="P136"/>
  <c r="P135"/>
  <c i="1" r="AU110"/>
  <c i="12" r="R126"/>
  <c i="5" r="P170"/>
  <c r="P132"/>
  <c i="1" r="AU99"/>
  <c i="2" r="P134"/>
  <c i="7" r="P166"/>
  <c r="P133"/>
  <c i="1" r="AU101"/>
  <c i="6" r="T152"/>
  <c r="P152"/>
  <c i="4" r="R153"/>
  <c i="2" r="R152"/>
  <c r="R133"/>
  <c i="10" r="P135"/>
  <c r="P128"/>
  <c i="1" r="AU105"/>
  <c i="2" r="T134"/>
  <c i="14" r="BK136"/>
  <c i="6" r="BK134"/>
  <c r="J134"/>
  <c r="J99"/>
  <c i="5" r="R133"/>
  <c r="R132"/>
  <c i="14" r="R136"/>
  <c r="R135"/>
  <c i="9" r="R136"/>
  <c r="R129"/>
  <c i="8" r="P136"/>
  <c r="P129"/>
  <c i="1" r="AU103"/>
  <c i="10" r="T128"/>
  <c i="6" r="T134"/>
  <c r="T133"/>
  <c i="4" r="T133"/>
  <c i="3" r="R152"/>
  <c i="9" r="T136"/>
  <c r="T129"/>
  <c i="8" r="R136"/>
  <c r="R129"/>
  <c i="6" r="R134"/>
  <c i="5" r="T170"/>
  <c i="4" r="R134"/>
  <c r="R133"/>
  <c i="3" r="P152"/>
  <c i="2" r="T152"/>
  <c i="10" r="R128"/>
  <c i="6" r="P134"/>
  <c r="P133"/>
  <c i="1" r="AU100"/>
  <c i="3" r="T152"/>
  <c r="R134"/>
  <c r="R133"/>
  <c i="17" r="P129"/>
  <c i="1" r="AU113"/>
  <c i="8" r="T136"/>
  <c r="T129"/>
  <c i="4" r="P153"/>
  <c r="P133"/>
  <c i="1" r="AU98"/>
  <c i="15" r="R128"/>
  <c i="9" r="P136"/>
  <c r="P129"/>
  <c i="1" r="AU104"/>
  <c i="3" r="T134"/>
  <c r="T133"/>
  <c i="6" r="R152"/>
  <c i="5" r="T133"/>
  <c r="T132"/>
  <c i="2" r="P152"/>
  <c i="3" r="BK205"/>
  <c r="J205"/>
  <c r="J110"/>
  <c i="6" r="BK196"/>
  <c r="J196"/>
  <c r="J110"/>
  <c i="3" r="BK134"/>
  <c r="J134"/>
  <c r="J99"/>
  <c i="8" r="BK136"/>
  <c r="J136"/>
  <c r="J101"/>
  <c i="9" r="BK130"/>
  <c r="J130"/>
  <c r="J99"/>
  <c i="14" r="BK174"/>
  <c r="J174"/>
  <c r="J105"/>
  <c i="16" r="BK125"/>
  <c r="J125"/>
  <c r="J99"/>
  <c i="12" r="BK126"/>
  <c r="J126"/>
  <c i="18" r="BK122"/>
  <c r="BK121"/>
  <c r="J121"/>
  <c r="J96"/>
  <c i="4" r="BK134"/>
  <c r="J134"/>
  <c r="J99"/>
  <c i="8" r="BK130"/>
  <c r="J130"/>
  <c r="J99"/>
  <c i="9" r="BK136"/>
  <c r="J136"/>
  <c r="J101"/>
  <c i="10" r="BK129"/>
  <c r="J129"/>
  <c r="J99"/>
  <c i="11" r="BK122"/>
  <c r="J122"/>
  <c r="J97"/>
  <c i="2" r="BK134"/>
  <c r="J134"/>
  <c r="J99"/>
  <c r="BK152"/>
  <c r="J152"/>
  <c r="J104"/>
  <c i="13" r="BK121"/>
  <c r="J121"/>
  <c r="J97"/>
  <c i="15" r="BK137"/>
  <c r="J137"/>
  <c r="J101"/>
  <c i="17" r="BK129"/>
  <c r="J129"/>
  <c i="15" r="J129"/>
  <c r="J99"/>
  <c i="13" r="J124"/>
  <c r="J99"/>
  <c i="11" r="BK121"/>
  <c r="J121"/>
  <c i="10" r="BK128"/>
  <c r="J128"/>
  <c r="J98"/>
  <c i="7" r="BK133"/>
  <c r="J133"/>
  <c r="J98"/>
  <c i="6" r="BK133"/>
  <c r="J133"/>
  <c i="3" r="BK133"/>
  <c r="J133"/>
  <c r="J98"/>
  <c i="2" r="F35"/>
  <c i="1" r="AZ96"/>
  <c i="5" r="J35"/>
  <c i="1" r="AV99"/>
  <c r="AT99"/>
  <c r="BA95"/>
  <c r="AW95"/>
  <c i="9" r="J35"/>
  <c i="1" r="AV104"/>
  <c r="AT104"/>
  <c i="11" r="J33"/>
  <c i="1" r="AV106"/>
  <c r="AT106"/>
  <c i="14" r="J35"/>
  <c i="1" r="AV110"/>
  <c r="AT110"/>
  <c r="BD109"/>
  <c i="2" r="J35"/>
  <c i="1" r="AV96"/>
  <c r="AT96"/>
  <c i="6" r="F35"/>
  <c i="1" r="AZ100"/>
  <c r="BD95"/>
  <c i="8" r="J35"/>
  <c i="1" r="AV103"/>
  <c r="AT103"/>
  <c r="BD102"/>
  <c i="11" r="F33"/>
  <c i="1" r="AZ106"/>
  <c i="14" r="F35"/>
  <c i="1" r="AZ110"/>
  <c i="18" r="F33"/>
  <c i="1" r="AZ114"/>
  <c i="4" r="J35"/>
  <c i="1" r="AV98"/>
  <c r="AT98"/>
  <c i="6" r="J35"/>
  <c i="1" r="AV100"/>
  <c r="AT100"/>
  <c r="BC95"/>
  <c r="AY95"/>
  <c i="9" r="F35"/>
  <c i="1" r="AZ104"/>
  <c r="BB102"/>
  <c r="AX102"/>
  <c i="13" r="J33"/>
  <c i="1" r="AV108"/>
  <c r="AT108"/>
  <c i="15" r="J35"/>
  <c i="1" r="AV111"/>
  <c r="AT111"/>
  <c i="17" r="J35"/>
  <c i="1" r="AV113"/>
  <c r="AT113"/>
  <c i="3" r="F35"/>
  <c i="1" r="AZ97"/>
  <c i="5" r="F35"/>
  <c i="1" r="AZ99"/>
  <c i="8" r="F35"/>
  <c i="1" r="AZ103"/>
  <c r="BC102"/>
  <c r="AY102"/>
  <c i="11" r="J30"/>
  <c i="1" r="AG106"/>
  <c i="12" r="J33"/>
  <c i="1" r="AV107"/>
  <c r="AT107"/>
  <c i="16" r="F35"/>
  <c i="1" r="AZ112"/>
  <c r="BC109"/>
  <c r="AY109"/>
  <c i="18" r="J33"/>
  <c i="1" r="AV114"/>
  <c r="AT114"/>
  <c i="12" r="J30"/>
  <c i="1" r="AG107"/>
  <c i="17" r="J32"/>
  <c i="1" r="AG113"/>
  <c i="3" r="J35"/>
  <c i="1" r="AV97"/>
  <c r="AT97"/>
  <c i="4" r="F35"/>
  <c i="1" r="AZ98"/>
  <c i="6" r="J32"/>
  <c i="1" r="AG100"/>
  <c i="7" r="J35"/>
  <c i="1" r="AV101"/>
  <c r="AT101"/>
  <c i="10" r="J35"/>
  <c i="1" r="AV105"/>
  <c r="AT105"/>
  <c i="12" r="F33"/>
  <c i="1" r="AZ107"/>
  <c i="16" r="J35"/>
  <c i="1" r="AV112"/>
  <c r="AT112"/>
  <c r="BB109"/>
  <c r="AX109"/>
  <c r="BB95"/>
  <c r="AX95"/>
  <c i="7" r="F35"/>
  <c i="1" r="AZ101"/>
  <c r="BA102"/>
  <c r="AW102"/>
  <c i="10" r="F35"/>
  <c i="1" r="AZ105"/>
  <c i="13" r="F33"/>
  <c i="1" r="AZ108"/>
  <c i="15" r="F35"/>
  <c i="1" r="AZ111"/>
  <c r="BA109"/>
  <c r="AW109"/>
  <c i="17" r="F35"/>
  <c i="1" r="AZ113"/>
  <c i="6" l="1" r="R133"/>
  <c i="2" r="T133"/>
  <c i="3" r="P133"/>
  <c i="1" r="AU97"/>
  <c i="14" r="BK135"/>
  <c r="J135"/>
  <c i="2" r="P133"/>
  <c i="1" r="AU96"/>
  <c i="15" r="BK128"/>
  <c r="J128"/>
  <c i="8" r="BK129"/>
  <c r="J129"/>
  <c r="J98"/>
  <c i="13" r="BK120"/>
  <c r="J120"/>
  <c r="J96"/>
  <c i="17" r="J98"/>
  <c i="4" r="BK133"/>
  <c r="J133"/>
  <c i="16" r="BK124"/>
  <c r="J124"/>
  <c r="J98"/>
  <c i="12" r="J96"/>
  <c i="9" r="BK129"/>
  <c r="J129"/>
  <c r="J98"/>
  <c i="14" r="J136"/>
  <c r="J99"/>
  <c i="18" r="J122"/>
  <c r="J97"/>
  <c i="5" r="BK132"/>
  <c r="J132"/>
  <c r="J98"/>
  <c i="2" r="BK133"/>
  <c r="J133"/>
  <c i="17" r="J41"/>
  <c i="1" r="AN106"/>
  <c i="11" r="J96"/>
  <c i="12" r="J39"/>
  <c i="11" r="J39"/>
  <c i="1" r="AN100"/>
  <c i="6" r="J98"/>
  <c r="J41"/>
  <c i="1" r="AN113"/>
  <c r="AN107"/>
  <c i="14" r="J32"/>
  <c i="1" r="AG110"/>
  <c r="AU109"/>
  <c i="7" r="J32"/>
  <c i="1" r="AG101"/>
  <c r="AN101"/>
  <c r="BC94"/>
  <c r="AY94"/>
  <c i="10" r="J32"/>
  <c i="1" r="AG105"/>
  <c r="BB94"/>
  <c r="W31"/>
  <c i="18" r="J30"/>
  <c i="1" r="AG114"/>
  <c r="AZ109"/>
  <c r="AV109"/>
  <c r="AT109"/>
  <c r="AU102"/>
  <c i="4" r="J32"/>
  <c i="1" r="AG98"/>
  <c i="2" r="J32"/>
  <c i="1" r="AG96"/>
  <c i="3" r="J32"/>
  <c i="1" r="AG97"/>
  <c r="AZ102"/>
  <c r="AV102"/>
  <c r="AT102"/>
  <c r="BD94"/>
  <c r="W33"/>
  <c i="15" r="J32"/>
  <c i="1" r="AG111"/>
  <c r="AZ95"/>
  <c r="AV95"/>
  <c r="AT95"/>
  <c r="BA94"/>
  <c r="W30"/>
  <c i="2" l="1" r="J41"/>
  <c i="15" r="J41"/>
  <c i="18" r="J39"/>
  <c i="14" r="J41"/>
  <c i="4" r="J41"/>
  <c r="J98"/>
  <c i="15" r="J98"/>
  <c i="14" r="J98"/>
  <c i="2" r="J98"/>
  <c i="10" r="J41"/>
  <c i="1" r="AN105"/>
  <c i="7" r="J41"/>
  <c i="3" r="J41"/>
  <c i="1" r="AN97"/>
  <c r="AN110"/>
  <c r="AN96"/>
  <c r="AN98"/>
  <c r="AN111"/>
  <c r="AN114"/>
  <c r="AX94"/>
  <c i="9" r="J32"/>
  <c i="1" r="AG104"/>
  <c i="5" r="J32"/>
  <c i="1" r="AG99"/>
  <c r="AN99"/>
  <c i="16" r="J32"/>
  <c i="1" r="AG112"/>
  <c r="AN112"/>
  <c r="AZ94"/>
  <c r="AV94"/>
  <c r="AK29"/>
  <c i="8" r="J32"/>
  <c i="1" r="AG103"/>
  <c r="AU95"/>
  <c r="AU94"/>
  <c r="AW94"/>
  <c r="AK30"/>
  <c i="13" r="J30"/>
  <c i="1" r="AG108"/>
  <c r="AN108"/>
  <c r="W32"/>
  <c i="9" l="1" r="J41"/>
  <c i="13" r="J39"/>
  <c i="5" r="J41"/>
  <c i="16" r="J41"/>
  <c i="8" r="J41"/>
  <c i="1" r="AN104"/>
  <c r="AN103"/>
  <c r="AG102"/>
  <c r="AG95"/>
  <c r="AG109"/>
  <c r="AT94"/>
  <c r="W29"/>
  <c l="1" r="AN95"/>
  <c r="AN102"/>
  <c r="AN109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<sst xmlns="http://schemas.openxmlformats.org/spreadsheetml/2006/main">
  <si>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</si>
  <si>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</si>
  <si>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</si>
  <si>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</si>
  <si>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</si>
  <si>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{99c570b4-7a0b-4f7f-84d1-85049b8afc37}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</si>
  <si>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</si>
  <si>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</si>
  <si>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</si>
  <si>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</si>
  <si>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</si>
  <si>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</si>
  <si>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</si>
  <si>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</si>
  <si>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PR13N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</si>
  <si>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</si>
  <si>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</si>
  <si>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UHK Palachovy koleje - Částečná rekonstrukce a modernizace - IV.etapa - neinvestiční část</t>
  </si>
  <si>
    <t>KSO:</t>
  </si>
  <si>
    <t>CC-CZ:</t>
  </si>
  <si>
    <t>Místo:</t>
  </si>
  <si>
    <t>Hradec Králové</t>
  </si>
  <si>
    <t>Datum:</t>
  </si>
  <si>
    <t>30. 6. 2025</t>
  </si>
  <si>
    <t>Zadavatel:</t>
  </si>
  <si>
    <t>IČ:</t>
  </si>
  <si>
    <t>Univerzita Hradec Králové</t>
  </si>
  <si>
    <t>DIČ:</t>
  </si>
  <si>
    <t>Uchazeč:</t>
  </si>
  <si>
    <t>Vyplň údaj</t>
  </si>
  <si>
    <t>Projektant:</t>
  </si>
  <si>
    <t>PRIDOS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</si>
  <si>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</si>
  <si>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</si>
  <si>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</si>
  <si>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</si>
  <si>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</si>
  <si>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</si>
  <si>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</si>
  <si>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</si>
  <si>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</si>
  <si>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</si>
  <si>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</si>
  <si>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</si>
  <si>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</si>
  <si>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</si>
  <si>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</si>
  <si>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</si>
  <si>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</si>
  <si>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</si>
  <si>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</si>
  <si>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</si>
  <si>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</si>
  <si>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</si>
  <si>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</si>
  <si>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</si>
  <si>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</si>
  <si>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</si>
  <si>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</si>
  <si>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</si>
  <si>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</si>
  <si>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</si>
  <si>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</si>
  <si>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</si>
  <si>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</si>
  <si>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</si>
  <si>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</si>
  <si>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</si>
  <si>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</si>
  <si>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</si>
  <si>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</si>
  <si>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</si>
  <si>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</si>
  <si>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</si>
  <si>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</si>
  <si>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</si>
  <si>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</si>
  <si>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</si>
  <si>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</si>
  <si>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</si>
  <si>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AR</t>
  </si>
  <si>
    <t>Stavební část</t>
  </si>
  <si>
    <t>STA</t>
  </si>
  <si>
    <t>1</t>
  </si>
  <si>
    <t>{9949227c-4bf8-48d8-8026-a48b9702b766}</t>
  </si>
  <si>
    <t>2</t>
  </si>
  <si>
    <t>/</t>
  </si>
  <si>
    <t>A</t>
  </si>
  <si>
    <t>Sekce A - stavební část</t>
  </si>
  <si>
    <t>Soupis</t>
  </si>
  <si>
    <t>{68d7ea21-4043-405d-814e-a13f930367dc}</t>
  </si>
  <si>
    <t>B</t>
  </si>
  <si>
    <t>Sekce B - stavební část</t>
  </si>
  <si>
    <t>{bf5c478e-8de5-4eaf-a702-aaea4ac80b82}</t>
  </si>
  <si>
    <t>C</t>
  </si>
  <si>
    <t>Sekce C - stavební část</t>
  </si>
  <si>
    <t>{1c7f46a6-b5f3-42b2-82b5-039dd8b68a1a}</t>
  </si>
  <si>
    <t>Sekce D - stavební část</t>
  </si>
  <si>
    <t>{d70dbbcb-7062-4d99-971a-c628d071e8cd}</t>
  </si>
  <si>
    <t>F</t>
  </si>
  <si>
    <t>Sekce F - stavební část</t>
  </si>
  <si>
    <t>{b5a03ea7-ce3c-4ebb-961f-285e70c8512e}</t>
  </si>
  <si>
    <t>G</t>
  </si>
  <si>
    <t>Sekce G - stavební část</t>
  </si>
  <si>
    <t>{f4c0532c-81f9-4de2-9a53-b276de1120f2}</t>
  </si>
  <si>
    <t>ZTI</t>
  </si>
  <si>
    <t>Zařízení zdravotně technických instalací</t>
  </si>
  <si>
    <t>{821dc26f-8b6c-4cfe-86f4-bd5962ebf78f}</t>
  </si>
  <si>
    <t>D110</t>
  </si>
  <si>
    <t>ZTI - D110</t>
  </si>
  <si>
    <t>{34e6a7d0-1173-4c6e-9d2f-778e93a8ca75}</t>
  </si>
  <si>
    <t>G107</t>
  </si>
  <si>
    <t>ZTI - G107</t>
  </si>
  <si>
    <t>{6f31835b-98e5-479c-899b-f1f2568a7cc0}</t>
  </si>
  <si>
    <t>G112</t>
  </si>
  <si>
    <t>ZTI - G112A+B</t>
  </si>
  <si>
    <t>{7d14254a-cd08-420b-8465-ea83f716e59b}</t>
  </si>
  <si>
    <t>UT</t>
  </si>
  <si>
    <t>Zařízení pro vytápění staveb - sekce D a G</t>
  </si>
  <si>
    <t>{708d552c-759e-4fc0-a2c4-1e51024b6f5e}</t>
  </si>
  <si>
    <t>EL</t>
  </si>
  <si>
    <t>Elektroinstalace - sekce A-G</t>
  </si>
  <si>
    <t>{034f67c7-864f-4e36-b45d-11c33d245943}</t>
  </si>
  <si>
    <t>VZT</t>
  </si>
  <si>
    <t>Zařízení vzduchotechniky - sekce D a G</t>
  </si>
  <si>
    <t>{bdc2583d-7a67-4886-9121-824d6fd1defa}</t>
  </si>
  <si>
    <t>BS</t>
  </si>
  <si>
    <t xml:space="preserve">Byt správce  - 1.NP</t>
  </si>
  <si>
    <t>{30ab3cd1-c38c-4676-b2e9-2ebe61d99a1d}</t>
  </si>
  <si>
    <t>01S</t>
  </si>
  <si>
    <t>Byt správce - stavební část</t>
  </si>
  <si>
    <t>{817e5a6c-cb66-442a-9e98-447f6442cc50}</t>
  </si>
  <si>
    <t>02S</t>
  </si>
  <si>
    <t>Byt správce - ZTI</t>
  </si>
  <si>
    <t>{7d1d0ad6-949f-4097-863a-f3009e716a23}</t>
  </si>
  <si>
    <t>03S</t>
  </si>
  <si>
    <t>Byt správce - VZT</t>
  </si>
  <si>
    <t>{bbacde44-58c0-4cc1-9c4e-1538f9ee9eaa}</t>
  </si>
  <si>
    <t>04S</t>
  </si>
  <si>
    <t>Byt správce - EL</t>
  </si>
  <si>
    <t>{c0dccf5d-52e7-48bb-bf4d-6e2089764e32}</t>
  </si>
  <si>
    <t>VON</t>
  </si>
  <si>
    <t>Vedlejší a ostatní náklady</t>
  </si>
  <si>
    <t>{ee5cc135-0006-438a-a861-c7981e043b5d}</t>
  </si>
  <si>
    <t>KRYCÍ LIST SOUPISU PRACÍ</t>
  </si>
  <si>
    <t>Objekt:</t>
  </si>
  <si>
    <t>AR - Stavební část</t>
  </si>
  <si>
    <t>Soupis:</t>
  </si>
  <si>
    <t>A - Sekce A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</si>
  <si>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</si>
  <si>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</si>
  <si>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</si>
  <si>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</si>
  <si>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</si>
  <si>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</si>
  <si>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</si>
  <si>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</si>
  <si>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</si>
  <si>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</si>
  <si>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</si>
  <si>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</si>
  <si>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</si>
  <si>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</si>
  <si>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</si>
  <si>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HZS - Hodinové zúčtovací sazby</t>
  </si>
  <si>
    <t>Ostatní - Ostatní</t>
  </si>
  <si>
    <t xml:space="preserve">    799 - Vybavení místností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</si>
  <si>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</si>
  <si>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</si>
  <si>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</si>
  <si>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</si>
  <si>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</si>
  <si>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</si>
  <si>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</si>
  <si>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</si>
  <si>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</si>
  <si>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</si>
  <si>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</si>
  <si>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</si>
  <si>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</si>
  <si>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</si>
  <si>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</si>
  <si>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</si>
  <si>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</si>
  <si>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</si>
  <si>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</si>
  <si>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612142001</t>
  </si>
  <si>
    <t>Pletivo sklovláknité vnitřních stěn vtlačené do tmelu</t>
  </si>
  <si>
    <t>m2</t>
  </si>
  <si>
    <t>CS ÚRS 2025 01</t>
  </si>
  <si>
    <t>4</t>
  </si>
  <si>
    <t>-421398052</t>
  </si>
  <si>
    <t>VV</t>
  </si>
  <si>
    <t>"A105"40</t>
  </si>
  <si>
    <t>"A108"40</t>
  </si>
  <si>
    <t>Součet</t>
  </si>
  <si>
    <t>612321131</t>
  </si>
  <si>
    <t>Vápenocementový štuk vnitřních stěn tloušťky do 3 mm</t>
  </si>
  <si>
    <t>353772110</t>
  </si>
  <si>
    <t>9</t>
  </si>
  <si>
    <t>Ostatní konstrukce a práce, bourání</t>
  </si>
  <si>
    <t>3</t>
  </si>
  <si>
    <t>949101111</t>
  </si>
  <si>
    <t>Lešení pomocné pro objekty pozemních staveb s lešeňovou podlahou v do 1,9 m zatížení do 150 kg/m2</t>
  </si>
  <si>
    <t>1348729715</t>
  </si>
  <si>
    <t>952901111</t>
  </si>
  <si>
    <t>Vyčištění budov bytové a občanské výstavby při výšce podlaží do 4 m</t>
  </si>
  <si>
    <t>-493851917</t>
  </si>
  <si>
    <t>997</t>
  </si>
  <si>
    <t>Doprava suti a vybouraných hmot</t>
  </si>
  <si>
    <t>5</t>
  </si>
  <si>
    <t>997013211</t>
  </si>
  <si>
    <t>Vnitrostaveništní doprava suti a vybouraných hmot pro budovy v do 6 m ručně</t>
  </si>
  <si>
    <t>t</t>
  </si>
  <si>
    <t>-239530471</t>
  </si>
  <si>
    <t>997013501</t>
  </si>
  <si>
    <t>Odvoz suti a vybouraných hmot na skládku nebo meziskládku do 1 km se složením</t>
  </si>
  <si>
    <t>-684053645</t>
  </si>
  <si>
    <t>7</t>
  </si>
  <si>
    <t>997013509</t>
  </si>
  <si>
    <t>Příplatek k odvozu suti a vybouraných hmot na skládku ZKD 1 km přes 1 km</t>
  </si>
  <si>
    <t>1812870731</t>
  </si>
  <si>
    <t>0,117*9 'Přepočtené koeficientem množství</t>
  </si>
  <si>
    <t>8</t>
  </si>
  <si>
    <t>997013631</t>
  </si>
  <si>
    <t>Poplatek za uložení na skládce (skládkovné) stavebního odpadu směsného kód odpadu 17 09 04</t>
  </si>
  <si>
    <t>-1707030042</t>
  </si>
  <si>
    <t>998</t>
  </si>
  <si>
    <t>Přesun hmot</t>
  </si>
  <si>
    <t>998018001</t>
  </si>
  <si>
    <t>Přesun hmot pro budovy ruční pro budovy v do 6 m</t>
  </si>
  <si>
    <t>321423998</t>
  </si>
  <si>
    <t>PSV</t>
  </si>
  <si>
    <t>Práce a dodávky PSV</t>
  </si>
  <si>
    <t>767</t>
  </si>
  <si>
    <t>Konstrukce zámečnické</t>
  </si>
  <si>
    <t>13</t>
  </si>
  <si>
    <t>7676207.1</t>
  </si>
  <si>
    <t>Montáž a dodávka pákového ovladače na stávající sklopné okno</t>
  </si>
  <si>
    <t>kus</t>
  </si>
  <si>
    <t>16</t>
  </si>
  <si>
    <t>-305336214</t>
  </si>
  <si>
    <t>"A101"1</t>
  </si>
  <si>
    <t>"A105"1</t>
  </si>
  <si>
    <t>"A108"1</t>
  </si>
  <si>
    <t>14</t>
  </si>
  <si>
    <t>998767311</t>
  </si>
  <si>
    <t>Přesun hmot procentní pro zámečnické konstrukce ruční v objektech v do 6 m</t>
  </si>
  <si>
    <t>%</t>
  </si>
  <si>
    <t>-1570542880</t>
  </si>
  <si>
    <t>776</t>
  </si>
  <si>
    <t>Podlahy povlakové</t>
  </si>
  <si>
    <t>15</t>
  </si>
  <si>
    <t>776111115</t>
  </si>
  <si>
    <t>Broušení podkladu povlakových podlah před litím stěrky</t>
  </si>
  <si>
    <t>2123070080</t>
  </si>
  <si>
    <t>776111116</t>
  </si>
  <si>
    <t>Odstranění zbytků lepidla z podkladu povlakových podlah broušením</t>
  </si>
  <si>
    <t>-1557700976</t>
  </si>
  <si>
    <t>17</t>
  </si>
  <si>
    <t>776111311</t>
  </si>
  <si>
    <t>Vysátí podkladu povlakových podlah</t>
  </si>
  <si>
    <t>1779767876</t>
  </si>
  <si>
    <t>18</t>
  </si>
  <si>
    <t>776121112</t>
  </si>
  <si>
    <t>Vodou ředitelná penetrace savého podkladu povlakových podlah</t>
  </si>
  <si>
    <t>1009958476</t>
  </si>
  <si>
    <t>19</t>
  </si>
  <si>
    <t>776141122</t>
  </si>
  <si>
    <t>Stěrka podlahová nivelační pro vyrovnání podkladu povlakových podlah pevnosti 30 MPa tl přes 3 do 5 mm</t>
  </si>
  <si>
    <t>-1037604209</t>
  </si>
  <si>
    <t>20</t>
  </si>
  <si>
    <t>776201811</t>
  </si>
  <si>
    <t>Demontáž lepených povlakových podlah ručně</t>
  </si>
  <si>
    <t>1733260439</t>
  </si>
  <si>
    <t>776221111</t>
  </si>
  <si>
    <t>Lepení pásů z PVC standardním lepidlem</t>
  </si>
  <si>
    <t>-714819906</t>
  </si>
  <si>
    <t>"A105"15,01</t>
  </si>
  <si>
    <t>"A108"14,37</t>
  </si>
  <si>
    <t>22</t>
  </si>
  <si>
    <t>M</t>
  </si>
  <si>
    <t>284111.1</t>
  </si>
  <si>
    <t xml:space="preserve">podlahovina PVC zátěžové, třída zátěže 34/43, protiskluznost R10 </t>
  </si>
  <si>
    <t>32</t>
  </si>
  <si>
    <t>-540464757</t>
  </si>
  <si>
    <t>29,38*1,1 'Přepočtené koeficientem množství</t>
  </si>
  <si>
    <t>23</t>
  </si>
  <si>
    <t>776223112</t>
  </si>
  <si>
    <t>Spoj povlakových podlahovin z PVC svařováním za studena</t>
  </si>
  <si>
    <t>m</t>
  </si>
  <si>
    <t>-302562007</t>
  </si>
  <si>
    <t>29,38*1,43 'Přepočtené koeficientem množství</t>
  </si>
  <si>
    <t>24</t>
  </si>
  <si>
    <t>776410811</t>
  </si>
  <si>
    <t>Odstranění soklíků a lišt pryžových nebo plastových</t>
  </si>
  <si>
    <t>-708043096</t>
  </si>
  <si>
    <t>25</t>
  </si>
  <si>
    <t>776421111</t>
  </si>
  <si>
    <t>Montáž obvodových lišt lepením</t>
  </si>
  <si>
    <t>66333216</t>
  </si>
  <si>
    <t>"A105"15,23</t>
  </si>
  <si>
    <t>"A108"15,23</t>
  </si>
  <si>
    <t>26</t>
  </si>
  <si>
    <t>284110.1</t>
  </si>
  <si>
    <t>lišta soklová PVC</t>
  </si>
  <si>
    <t>1947800662</t>
  </si>
  <si>
    <t>30,46*1,05 'Přepočtené koeficientem množství</t>
  </si>
  <si>
    <t>27</t>
  </si>
  <si>
    <t>776421312</t>
  </si>
  <si>
    <t>Montáž přechodových šroubovaných lišt</t>
  </si>
  <si>
    <t>176090468</t>
  </si>
  <si>
    <t>"A105"0,8</t>
  </si>
  <si>
    <t>"A108"0,8</t>
  </si>
  <si>
    <t>28</t>
  </si>
  <si>
    <t>553431.1</t>
  </si>
  <si>
    <t xml:space="preserve">profil přechodový Al </t>
  </si>
  <si>
    <t>-1191729436</t>
  </si>
  <si>
    <t>1,6*1,05 'Přepočtené koeficientem množství</t>
  </si>
  <si>
    <t>29</t>
  </si>
  <si>
    <t>998776311</t>
  </si>
  <si>
    <t>Přesun hmot procentní pro podlahy povlakové ruční v objektech v do 6 m</t>
  </si>
  <si>
    <t>363358310</t>
  </si>
  <si>
    <t>783</t>
  </si>
  <si>
    <t>Dokončovací práce - nátěry</t>
  </si>
  <si>
    <t>30</t>
  </si>
  <si>
    <t>78331.1</t>
  </si>
  <si>
    <t>Nátěr zámečnických konstrukcí (zárubní) vč. přípravy podkladu</t>
  </si>
  <si>
    <t>869928106</t>
  </si>
  <si>
    <t>(0,8+1,97*2)*0,25*1</t>
  </si>
  <si>
    <t>31</t>
  </si>
  <si>
    <t>78361.1</t>
  </si>
  <si>
    <t xml:space="preserve">Nátěr stávajícího otopného tělesa (15 článků) a připojovacího potrubí vč. přípravy podkladu </t>
  </si>
  <si>
    <t>1392373245</t>
  </si>
  <si>
    <t>43</t>
  </si>
  <si>
    <t>78361.20</t>
  </si>
  <si>
    <t xml:space="preserve">Nátěr stávajícího otopného tělesa (20 článků) a připojovacího potrubí vč. přípravy podkladu </t>
  </si>
  <si>
    <t>1896707891</t>
  </si>
  <si>
    <t>784</t>
  </si>
  <si>
    <t>Dokončovací práce - malby a tapety</t>
  </si>
  <si>
    <t>784121001</t>
  </si>
  <si>
    <t>Oškrabání malby v místnostech v do 3,80 m</t>
  </si>
  <si>
    <t>-523435892</t>
  </si>
  <si>
    <t>33</t>
  </si>
  <si>
    <t>784181101</t>
  </si>
  <si>
    <t>Základní akrylátová jednonásobná bezbarvá penetrace podkladu v místnostech v do 3,80 m</t>
  </si>
  <si>
    <t>-349262461</t>
  </si>
  <si>
    <t>34</t>
  </si>
  <si>
    <t>784211101</t>
  </si>
  <si>
    <t>Dvojnásobné bílé malby ze směsí za mokra výborně oděruvzdorných v místnostech v do 3,80 m</t>
  </si>
  <si>
    <t>579771206</t>
  </si>
  <si>
    <t>"A105"40,0+15,0</t>
  </si>
  <si>
    <t>"A108"40,0+15,0</t>
  </si>
  <si>
    <t>HZS</t>
  </si>
  <si>
    <t>Hodinové zúčtovací sazby</t>
  </si>
  <si>
    <t>35</t>
  </si>
  <si>
    <t>HZS1292</t>
  </si>
  <si>
    <t>Ostatní neuvedené práce a demontáže</t>
  </si>
  <si>
    <t>hod</t>
  </si>
  <si>
    <t>512</t>
  </si>
  <si>
    <t>-1547365622</t>
  </si>
  <si>
    <t>Ostatní</t>
  </si>
  <si>
    <t>799</t>
  </si>
  <si>
    <t>Vybavení místností</t>
  </si>
  <si>
    <t>36</t>
  </si>
  <si>
    <t>799.1Os1</t>
  </si>
  <si>
    <t>Montáž a dodávka nábytkového vybavení - regálový systém pro sklad povlečení 1600x1800x600mm - podrobný popis Tabulka PSV ozn. 01/Os1</t>
  </si>
  <si>
    <t>537571358</t>
  </si>
  <si>
    <t>37</t>
  </si>
  <si>
    <t>799.1OsB</t>
  </si>
  <si>
    <t>Montáž a dodávka nábytkového vybavení - jednoduchý psací stůl 1800x800x750mm - podrobný popis Tabulka PSV ozn. 01/Os</t>
  </si>
  <si>
    <t>-1505950959</t>
  </si>
  <si>
    <t>38</t>
  </si>
  <si>
    <t>799.1OsC</t>
  </si>
  <si>
    <t>Montáž a dodávka nábytkového vybavení - konferenční židle nosnost min. 120kg - podrobný popis Tabulka PSV ozn. 01/Os</t>
  </si>
  <si>
    <t>825793586</t>
  </si>
  <si>
    <t>40</t>
  </si>
  <si>
    <t>799.3OsA</t>
  </si>
  <si>
    <t xml:space="preserve">Montáž a dodávka nábytkového vybavení - psací stůl 750x1200x650mm se šuplíky  - podrobný popis Tabulka PSV ozn. 03/Os</t>
  </si>
  <si>
    <t>-1584419404</t>
  </si>
  <si>
    <t>41</t>
  </si>
  <si>
    <t>799.3OsB</t>
  </si>
  <si>
    <t xml:space="preserve">Montáž a dodávka nábytkového vybavení - kanc. křeslo na kolečkách nosnost 136kg  - podrobný popis Tabulka PSV ozn. 03/Os</t>
  </si>
  <si>
    <t>8270498</t>
  </si>
  <si>
    <t>42</t>
  </si>
  <si>
    <t>799.3OsC</t>
  </si>
  <si>
    <t>Montáž a dodávka nábytkového vybavení - šatní skříňka dvouprostorová 500x450x1950mm - podrobný popis Tabulka PSV ozn. 03/Os</t>
  </si>
  <si>
    <t>1649253603</t>
  </si>
  <si>
    <t>B - Sekce B - stavební část</t>
  </si>
  <si>
    <t xml:space="preserve">    766 - Konstrukce truhlářské</t>
  </si>
  <si>
    <t>"B104"41</t>
  </si>
  <si>
    <t>"B111+112"100</t>
  </si>
  <si>
    <t>695720155</t>
  </si>
  <si>
    <t>-619818685</t>
  </si>
  <si>
    <t>-183555072</t>
  </si>
  <si>
    <t>0,606*9 'Přepočtené koeficientem množství</t>
  </si>
  <si>
    <t>-1332078458</t>
  </si>
  <si>
    <t>-1095214923</t>
  </si>
  <si>
    <t>766</t>
  </si>
  <si>
    <t>Konstrukce truhlářské</t>
  </si>
  <si>
    <t>10</t>
  </si>
  <si>
    <t>766411821</t>
  </si>
  <si>
    <t>Demontáž truhlářského obložení stěn</t>
  </si>
  <si>
    <t>224208424</t>
  </si>
  <si>
    <t>11</t>
  </si>
  <si>
    <t>766411822</t>
  </si>
  <si>
    <t>Demontáž truhlářského obložení stěn podkladových roštů</t>
  </si>
  <si>
    <t>1207751772</t>
  </si>
  <si>
    <t>76666.02</t>
  </si>
  <si>
    <t>Montáž a dodávka vnitřní dveře plné 800x1970mm, kování, zámek, gen.klíč - popis Tabulka PSV ozn.02</t>
  </si>
  <si>
    <t>1830622327</t>
  </si>
  <si>
    <t>"B112"1</t>
  </si>
  <si>
    <t>766691914</t>
  </si>
  <si>
    <t>Vyvěšení nebo zavěšení dřevěných křídel dveří pl do 2 m2</t>
  </si>
  <si>
    <t>698999638</t>
  </si>
  <si>
    <t>998766311</t>
  </si>
  <si>
    <t>Přesun hmot procentní pro kce truhlářské ruční v objektech v do 6 m</t>
  </si>
  <si>
    <t>715168182</t>
  </si>
  <si>
    <t>"B104"15,97</t>
  </si>
  <si>
    <t>"B111+112"41,49</t>
  </si>
  <si>
    <t>15,97*1,1 'Přepočtené koeficientem množství</t>
  </si>
  <si>
    <t>15,97*1,43 'Přepočtené koeficientem množství</t>
  </si>
  <si>
    <t>16,16+37,5</t>
  </si>
  <si>
    <t>"B104"16,16</t>
  </si>
  <si>
    <t>16,16*1,05 'Přepočtené koeficientem množství</t>
  </si>
  <si>
    <t>"B104"0,8</t>
  </si>
  <si>
    <t>0,8*1,05 'Přepočtené koeficientem množství</t>
  </si>
  <si>
    <t>381686571</t>
  </si>
  <si>
    <t>44</t>
  </si>
  <si>
    <t>-1268196991</t>
  </si>
  <si>
    <t>78471.1</t>
  </si>
  <si>
    <t>Otěruzdorný nátěr dvojnásobný stěn do v.1,1m</t>
  </si>
  <si>
    <t>-1864032435</t>
  </si>
  <si>
    <t>"B111+112"41,25</t>
  </si>
  <si>
    <t>39</t>
  </si>
  <si>
    <t>"B104"41,0+16,0</t>
  </si>
  <si>
    <t>"B111+112"100+42</t>
  </si>
  <si>
    <t>1450875066</t>
  </si>
  <si>
    <t>799.5Os</t>
  </si>
  <si>
    <t>Montáž a dodávka nábytkového vybavení - regálový systém pro sklad zavazadel 1600x1800x600mm - podrobný popis Tabulka PSV ozn. 05/Os</t>
  </si>
  <si>
    <t>-217547468</t>
  </si>
  <si>
    <t>C - Sekce C - stavební část</t>
  </si>
  <si>
    <t xml:space="preserve">    781 - Dokončovací práce - obklady</t>
  </si>
  <si>
    <t>"C102+106"62</t>
  </si>
  <si>
    <t>"C103"38</t>
  </si>
  <si>
    <t>"C104"38</t>
  </si>
  <si>
    <t>-1361185225</t>
  </si>
  <si>
    <t>543301684</t>
  </si>
  <si>
    <t>525554370</t>
  </si>
  <si>
    <t>0,199*9 'Přepočtené koeficientem množství</t>
  </si>
  <si>
    <t>-1330501967</t>
  </si>
  <si>
    <t>1530765358</t>
  </si>
  <si>
    <t>"C102+106"20,4</t>
  </si>
  <si>
    <t>"C103"14,37</t>
  </si>
  <si>
    <t>"C104"14,54</t>
  </si>
  <si>
    <t>49,31*1,1 'Přepočtené koeficientem množství</t>
  </si>
  <si>
    <t>49,31*1,43 'Přepočtené koeficientem množství</t>
  </si>
  <si>
    <t>26,0+15,27+15,33</t>
  </si>
  <si>
    <t>56,6*1,05 'Přepočtené koeficientem množství</t>
  </si>
  <si>
    <t>0,8*5+0,8+0,8</t>
  </si>
  <si>
    <t>5,6*1,05 'Přepočtené koeficientem množství</t>
  </si>
  <si>
    <t>1155945016</t>
  </si>
  <si>
    <t>781</t>
  </si>
  <si>
    <t>Dokončovací práce - obklady</t>
  </si>
  <si>
    <t>781121011</t>
  </si>
  <si>
    <t>Nátěr penetrační na stěnu</t>
  </si>
  <si>
    <t>148055597</t>
  </si>
  <si>
    <t>781472217</t>
  </si>
  <si>
    <t>Montáž obkladů keramických hladkých lepených cementovým flexibilním lepidlem přes 12 do 19 ks/m2</t>
  </si>
  <si>
    <t>-2106897978</t>
  </si>
  <si>
    <t>"C104"3,75</t>
  </si>
  <si>
    <t>59761711</t>
  </si>
  <si>
    <t>obklad keramický nemrazuvzdorný povrch hladký/matný tl do 10mm přes 12 do 19ks/m2</t>
  </si>
  <si>
    <t>-670289031</t>
  </si>
  <si>
    <t>3,75*1,1 'Přepočtené koeficientem množství</t>
  </si>
  <si>
    <t>781472291</t>
  </si>
  <si>
    <t>Příplatek k montáži obkladů keramických lepených cementovým flexibilním lepidlem za plochu do 10 m2</t>
  </si>
  <si>
    <t>-1170879933</t>
  </si>
  <si>
    <t>781479193X3</t>
  </si>
  <si>
    <t>Příplatek k cenám za montáž a dodání všech doplňkových prvků a lišt (nerez) dle vybraného výrobce a úprav (proniků) v obkladech</t>
  </si>
  <si>
    <t>726162434</t>
  </si>
  <si>
    <t>998781311</t>
  </si>
  <si>
    <t>Přesun hmot procentní pro obklady keramické ruční v objektech v do 6 m</t>
  </si>
  <si>
    <t>2087210385</t>
  </si>
  <si>
    <t>(0,8+1,97*2)*0,25*(1+1)</t>
  </si>
  <si>
    <t>46</t>
  </si>
  <si>
    <t>-1680568873</t>
  </si>
  <si>
    <t>78361.25</t>
  </si>
  <si>
    <t xml:space="preserve">Nátěr stávajícího otopného tělesa (25 článků) a připojovacího potrubí vč. přípravy podkladu </t>
  </si>
  <si>
    <t>1679040476</t>
  </si>
  <si>
    <t>"C103"1</t>
  </si>
  <si>
    <t>"C102+106"62,0+21,0</t>
  </si>
  <si>
    <t>"C103"39,0+15,0</t>
  </si>
  <si>
    <t>"C104"39,0+15,0</t>
  </si>
  <si>
    <t>-1276465129</t>
  </si>
  <si>
    <t>799.4Os1</t>
  </si>
  <si>
    <t>Montáž a dodávka sušáku na prádlo dl.3,4m - podrobný popis Tabulka PSV ozn. 04/Os</t>
  </si>
  <si>
    <t>227562791</t>
  </si>
  <si>
    <t>799.4Os2</t>
  </si>
  <si>
    <t>Montáž a dodávka sušáku na prádlo dl.4,2m - podrobný popis Tabulka PSV ozn. 04/Os</t>
  </si>
  <si>
    <t>2103890761</t>
  </si>
  <si>
    <t>799.8Os1</t>
  </si>
  <si>
    <t>Montáž a dodávka nábytkového vybavení - regálový systém pro sklad povlečení 900x1800x400mm - podrobný popis Tabulka PSV ozn. 08/Os</t>
  </si>
  <si>
    <t>1825701350</t>
  </si>
  <si>
    <t>45</t>
  </si>
  <si>
    <t>799.8Os2</t>
  </si>
  <si>
    <t>Montáž a dodávka nábytkového vybavení - skříň dvouprostorová 800x750x400mm - podrobný popis Tabulka PSV ozn. 08/Os</t>
  </si>
  <si>
    <t>-506043849</t>
  </si>
  <si>
    <t>D - Sekce D - stavební část</t>
  </si>
  <si>
    <t xml:space="preserve">    763 - Konstrukce suché výstavby</t>
  </si>
  <si>
    <t xml:space="preserve">    771 - Podlahy z dlaždic</t>
  </si>
  <si>
    <t>"D109"10,0+40,0</t>
  </si>
  <si>
    <t>"D110"11</t>
  </si>
  <si>
    <t>"D111"59</t>
  </si>
  <si>
    <t>"D112"54</t>
  </si>
  <si>
    <t>"D113"62</t>
  </si>
  <si>
    <t>642944121</t>
  </si>
  <si>
    <t>Osazování ocelových zárubní dodatečné pl do 2,5 m2</t>
  </si>
  <si>
    <t>-1977242072</t>
  </si>
  <si>
    <t>55331431</t>
  </si>
  <si>
    <t>zárubeň jednokřídlá ocelová pro dodatečnou montáž tl stěny 75-100mm rozměru 700/1970, 2100mm</t>
  </si>
  <si>
    <t>1042704759</t>
  </si>
  <si>
    <t>95394.01Z</t>
  </si>
  <si>
    <t xml:space="preserve">Montáž a dodávka nájezdového plechu dl. 900mm š.200mm do vstupních dveří </t>
  </si>
  <si>
    <t>2055135841</t>
  </si>
  <si>
    <t>960.1</t>
  </si>
  <si>
    <t>Bourání podlahy v místě části ležaté kanalizace (šířka 0,6m, hloubka 1,0m) vč. obsypu pískem a stavebního doplnění podlahy vč. izolace</t>
  </si>
  <si>
    <t>1265480385</t>
  </si>
  <si>
    <t>"D110"2,0</t>
  </si>
  <si>
    <t>962051115</t>
  </si>
  <si>
    <t>Bourání příček ze ŽB tl do 100 mm</t>
  </si>
  <si>
    <t>-820755406</t>
  </si>
  <si>
    <t>"D109"10,0</t>
  </si>
  <si>
    <t>968072455</t>
  </si>
  <si>
    <t>Vybourání kovových dveřních zárubní pl do 2 m2</t>
  </si>
  <si>
    <t>914888767</t>
  </si>
  <si>
    <t>"D109"2,0</t>
  </si>
  <si>
    <t>96901.B01</t>
  </si>
  <si>
    <t>Demontáž větracího potrubí ( cca 3,5m) včetně likvidace materiálu (azbest)</t>
  </si>
  <si>
    <t>soubor</t>
  </si>
  <si>
    <t>-645273627</t>
  </si>
  <si>
    <t>"D108"1</t>
  </si>
  <si>
    <t>974031164</t>
  </si>
  <si>
    <t>Vysekání rýh ve zdivu cihelném hl do 150 mm š do 150 mm</t>
  </si>
  <si>
    <t>1113086952</t>
  </si>
  <si>
    <t>"D110 ZTI"3,0</t>
  </si>
  <si>
    <t>977211111</t>
  </si>
  <si>
    <t>Řezání stěnovou pilou betonových nebo ŽB kcí s výztuží průměru do 16 mm hl do 200 mm</t>
  </si>
  <si>
    <t>851369506</t>
  </si>
  <si>
    <t>"zárubeň D111?"(0,9+2,1*2)*2</t>
  </si>
  <si>
    <t>-384137127</t>
  </si>
  <si>
    <t>-1874146126</t>
  </si>
  <si>
    <t>-2019428032</t>
  </si>
  <si>
    <t>9,558*9 'Přepočtené koeficientem množství</t>
  </si>
  <si>
    <t>167819169</t>
  </si>
  <si>
    <t>763</t>
  </si>
  <si>
    <t>Konstrukce suché výstavby</t>
  </si>
  <si>
    <t>7631113.1</t>
  </si>
  <si>
    <t xml:space="preserve">SDK zaplentování otvorů  desky 2xDFRIEH2 12,5mm  s izolací 80mm</t>
  </si>
  <si>
    <t>-1539662159</t>
  </si>
  <si>
    <t>0,9*2,1*2</t>
  </si>
  <si>
    <t>998763511</t>
  </si>
  <si>
    <t>Přesun hmot procentní pro konstrukce montované z desek ruční v objektech v do 6 m</t>
  </si>
  <si>
    <t>693451717</t>
  </si>
  <si>
    <t>771</t>
  </si>
  <si>
    <t>Podlahy z dlaždic</t>
  </si>
  <si>
    <t>771111011</t>
  </si>
  <si>
    <t>Vysátí podkladu před pokládkou dlažby</t>
  </si>
  <si>
    <t>-430860725</t>
  </si>
  <si>
    <t>771121011</t>
  </si>
  <si>
    <t>Nátěr penetrační na podlahu</t>
  </si>
  <si>
    <t>-522790863</t>
  </si>
  <si>
    <t>771121025</t>
  </si>
  <si>
    <t>Broušení stávajícího podkladu před litím stěrky před pokládkou dlažby</t>
  </si>
  <si>
    <t>1053148949</t>
  </si>
  <si>
    <t>771151022</t>
  </si>
  <si>
    <t>Samonivelační stěrka podlah pevnosti 30 MPa tl přes 3 do 5 mm</t>
  </si>
  <si>
    <t>-528419801</t>
  </si>
  <si>
    <t>771471810</t>
  </si>
  <si>
    <t xml:space="preserve">Demontáž soklíků z dlaždic keramických </t>
  </si>
  <si>
    <t>1462956938</t>
  </si>
  <si>
    <t>771571810</t>
  </si>
  <si>
    <t>Demontáž podlah z dlaždic keramických</t>
  </si>
  <si>
    <t>1087521460</t>
  </si>
  <si>
    <t>"D109"12,0</t>
  </si>
  <si>
    <t>"D110"2,7</t>
  </si>
  <si>
    <t>"D111"16,47</t>
  </si>
  <si>
    <t>"D112"25,0</t>
  </si>
  <si>
    <t>"D113"16,4</t>
  </si>
  <si>
    <t>771574413</t>
  </si>
  <si>
    <t>Montáž podlah keramických hladkých lepených cementovým flexibilním lepidlem přes 2 do 4 ks/m2</t>
  </si>
  <si>
    <t>-1506233363</t>
  </si>
  <si>
    <t>59761152</t>
  </si>
  <si>
    <t>dlažba keramická slinutá mrazuvzdorná R10/A povrch hladký/matný tl do 10mm přes 2 do 4ks/m2</t>
  </si>
  <si>
    <t>937417678</t>
  </si>
  <si>
    <t>3,5*1,15 'Přepočtené koeficientem množství</t>
  </si>
  <si>
    <t>771591112</t>
  </si>
  <si>
    <t>Izolace pod dlažbu nátěrem nebo stěrkou ve dvou vrstvách</t>
  </si>
  <si>
    <t>-2114717765</t>
  </si>
  <si>
    <t>3,5*1,25 'Přepočtené koeficientem množství</t>
  </si>
  <si>
    <t>998771311</t>
  </si>
  <si>
    <t>Přesun hmot procentní pro podlahy z dlaždic ruční v objektech v do 6 m</t>
  </si>
  <si>
    <t>1673370084</t>
  </si>
  <si>
    <t>776141124</t>
  </si>
  <si>
    <t>Stěrka podlahová nivelační pro vyrovnání podkladu povlakových podlah pevnosti 30 MPa tl přes 8 do 10 mm</t>
  </si>
  <si>
    <t>47</t>
  </si>
  <si>
    <t>"D109"11,2</t>
  </si>
  <si>
    <t>"D113"17,0</t>
  </si>
  <si>
    <t>48</t>
  </si>
  <si>
    <t>69,67*1,1 'Přepočtené koeficientem množství</t>
  </si>
  <si>
    <t>49</t>
  </si>
  <si>
    <t>69,67*1,43 'Přepočtené koeficientem množství</t>
  </si>
  <si>
    <t>50</t>
  </si>
  <si>
    <t>16,0+16,45+22,0+17,0</t>
  </si>
  <si>
    <t>51</t>
  </si>
  <si>
    <t>71,45*1,05 'Přepočtené koeficientem množství</t>
  </si>
  <si>
    <t>52</t>
  </si>
  <si>
    <t>0,8*5+0,7</t>
  </si>
  <si>
    <t>53</t>
  </si>
  <si>
    <t>4,7*1,05 'Přepočtené koeficientem množství</t>
  </si>
  <si>
    <t>54</t>
  </si>
  <si>
    <t>61</t>
  </si>
  <si>
    <t>(0,8+1,97*2)*0,25*5</t>
  </si>
  <si>
    <t>(0,7+1,97*2)*0,25*1</t>
  </si>
  <si>
    <t>66</t>
  </si>
  <si>
    <t>-2099290120</t>
  </si>
  <si>
    <t>62</t>
  </si>
  <si>
    <t>52+8,5+76+79+79</t>
  </si>
  <si>
    <t>63</t>
  </si>
  <si>
    <t>64</t>
  </si>
  <si>
    <t>236</t>
  </si>
  <si>
    <t>69,67+3,5</t>
  </si>
  <si>
    <t>65</t>
  </si>
  <si>
    <t>289451503</t>
  </si>
  <si>
    <t>F - Sekce F - stavební část</t>
  </si>
  <si>
    <t>"F111"55</t>
  </si>
  <si>
    <t>"F112"43</t>
  </si>
  <si>
    <t>0,528*9 'Přepočtené koeficientem množství</t>
  </si>
  <si>
    <t>2080614202</t>
  </si>
  <si>
    <t>704273347</t>
  </si>
  <si>
    <t>-1845387123</t>
  </si>
  <si>
    <t>-360089534</t>
  </si>
  <si>
    <t>"F111"24,41</t>
  </si>
  <si>
    <t>"F112"17,0</t>
  </si>
  <si>
    <t>41,41*1,1 'Přepočtené koeficientem množství</t>
  </si>
  <si>
    <t>41,41*1,43 'Přepočtené koeficientem množství</t>
  </si>
  <si>
    <t>234263914</t>
  </si>
  <si>
    <t>21,05+17,0</t>
  </si>
  <si>
    <t>38,05*1,05 'Přepočtené koeficientem množství</t>
  </si>
  <si>
    <t>0,8*2+0,8</t>
  </si>
  <si>
    <t>2,4*1,05 'Přepočtené koeficientem množství</t>
  </si>
  <si>
    <t>1150337286</t>
  </si>
  <si>
    <t>78361.36</t>
  </si>
  <si>
    <t xml:space="preserve">Nátěr stávajícího otopného tělesa (36 článků) a připojovacího potrubí vč. přípravy podkladu </t>
  </si>
  <si>
    <t>-237982352</t>
  </si>
  <si>
    <t>665717133</t>
  </si>
  <si>
    <t>"F111"20,0</t>
  </si>
  <si>
    <t>80+60</t>
  </si>
  <si>
    <t>55+25-20</t>
  </si>
  <si>
    <t>43+17</t>
  </si>
  <si>
    <t>-489998447</t>
  </si>
  <si>
    <t>-381062337</t>
  </si>
  <si>
    <t>2106459266</t>
  </si>
  <si>
    <t>G - Sekce G - stavební část</t>
  </si>
  <si>
    <t>1585956405</t>
  </si>
  <si>
    <t>"G107B"1,0</t>
  </si>
  <si>
    <t>"G112"3,0</t>
  </si>
  <si>
    <t>"G112"10,0</t>
  </si>
  <si>
    <t>"G112"2,0</t>
  </si>
  <si>
    <t>96901.G112</t>
  </si>
  <si>
    <t>Demontáž větracího potrubí ( cca 6,25m) včetně likvidace materiálu (azbest)</t>
  </si>
  <si>
    <t>2093265152</t>
  </si>
  <si>
    <t>"G112"1</t>
  </si>
  <si>
    <t>971052631</t>
  </si>
  <si>
    <t>Vybourání nebo prorážení otvorů v ŽB příčkách a zdech pl do 4 m2 tl do 150 mm</t>
  </si>
  <si>
    <t>-838506659</t>
  </si>
  <si>
    <t>"G113"1,0*2,0</t>
  </si>
  <si>
    <t>-840135964</t>
  </si>
  <si>
    <t>"G107B ZTI"3,0</t>
  </si>
  <si>
    <t>"G112 ZTI"3,0</t>
  </si>
  <si>
    <t>294729029</t>
  </si>
  <si>
    <t>"G113"(2,15*2+1,25*2)</t>
  </si>
  <si>
    <t>"zárubeň G113 a G115"(0,9+2,1*2)*2</t>
  </si>
  <si>
    <t>5,308*9 'Přepočtené koeficientem množství</t>
  </si>
  <si>
    <t>1+1+1+1+1+1+1+2+2</t>
  </si>
  <si>
    <t>76681.G101</t>
  </si>
  <si>
    <t xml:space="preserve">Demontáž a likvidace stávajících dřev. regálů  </t>
  </si>
  <si>
    <t>1652780670</t>
  </si>
  <si>
    <t>"G101"1</t>
  </si>
  <si>
    <t>"G102"1</t>
  </si>
  <si>
    <t>"G105"1</t>
  </si>
  <si>
    <t>76681.G104</t>
  </si>
  <si>
    <t>Demontáž a zpětná montáž vestavěné skříně dl. 3,35m s doplněním 50% dřev. roštů - m.č. G104</t>
  </si>
  <si>
    <t>-1027597558</t>
  </si>
  <si>
    <t>76681.G107</t>
  </si>
  <si>
    <t>Demontáž a likvidace stávající vybavení - prac. stoly m.č.G107</t>
  </si>
  <si>
    <t>-1577794292</t>
  </si>
  <si>
    <t>"G107"1</t>
  </si>
  <si>
    <t>76681.G107a</t>
  </si>
  <si>
    <t>Demontáž a likvidace dřevěné příčkové stěny tl. 50mm (plocha 10,6m2) - m.č.G107</t>
  </si>
  <si>
    <t>-1872897833</t>
  </si>
  <si>
    <t>76681.G110</t>
  </si>
  <si>
    <t>Demontáž a zpětná montáž nábytkové stěny dl. 4,2m s posuv. dveřmi - m.č. G110</t>
  </si>
  <si>
    <t>-58098046</t>
  </si>
  <si>
    <t>-1685586087</t>
  </si>
  <si>
    <t>59</t>
  </si>
  <si>
    <t>60</t>
  </si>
  <si>
    <t>256967445</t>
  </si>
  <si>
    <t>15,0+7,4+4,0+14,5+15,5+12,0+14,5+14,5+9,0+14,5+22,0+4,4+14,0</t>
  </si>
  <si>
    <t>776201814</t>
  </si>
  <si>
    <t>Demontáž povlakových podlahovin volně položených podlepených páskou</t>
  </si>
  <si>
    <t>1807971913</t>
  </si>
  <si>
    <t>"G104"14,5</t>
  </si>
  <si>
    <t>15,0+7,5+4,0+14,5+11,23+12,0+11,0+3,5+14,5+15,62+14,5+4,4+22,0+14,0</t>
  </si>
  <si>
    <t>163,75*1,1 'Přepočtené koeficientem množství</t>
  </si>
  <si>
    <t>67</t>
  </si>
  <si>
    <t>163,75*1,43 'Přepočtené koeficientem množství</t>
  </si>
  <si>
    <t>68</t>
  </si>
  <si>
    <t>353189610</t>
  </si>
  <si>
    <t>16,0+11,5+9,0+15,5+22,64+14,0+15,2+15,5+11,0+15,5+9,2+19,5+16,0</t>
  </si>
  <si>
    <t>69</t>
  </si>
  <si>
    <t>16,0+11,5+9,0+15,5+20,94+14,0+15,2+15,5+11,0+15,5+9,2+19,5+16,0</t>
  </si>
  <si>
    <t>70</t>
  </si>
  <si>
    <t>188,84-34,94</t>
  </si>
  <si>
    <t>153,9*1,05 'Přepočtené koeficientem množství</t>
  </si>
  <si>
    <t>71</t>
  </si>
  <si>
    <t>28411010</t>
  </si>
  <si>
    <t>lišta soklová PVC v.100mm</t>
  </si>
  <si>
    <t>-971760033</t>
  </si>
  <si>
    <t>20,94+14,0</t>
  </si>
  <si>
    <t>34,94*1,05 'Přepočtené koeficientem množství</t>
  </si>
  <si>
    <t>72</t>
  </si>
  <si>
    <t>0,8+0,8+0,8+0,8+0,8+0,8+0,7*2+0,8*2+0,8*2</t>
  </si>
  <si>
    <t>73</t>
  </si>
  <si>
    <t>9,4*1,05 'Přepočtené koeficientem množství</t>
  </si>
  <si>
    <t>74</t>
  </si>
  <si>
    <t>75</t>
  </si>
  <si>
    <t>-992796820</t>
  </si>
  <si>
    <t>76</t>
  </si>
  <si>
    <t>781472214</t>
  </si>
  <si>
    <t>Montáž obkladů keramických hladkých lepených cementovým flexibilním lepidlem přes 4 do 6 ks/m2</t>
  </si>
  <si>
    <t>1791116482</t>
  </si>
  <si>
    <t>"G107B"3,2</t>
  </si>
  <si>
    <t>"G112"(1,85+0,9)*2*1,5*2+0,9*0,15*2</t>
  </si>
  <si>
    <t>"G113"2,0*1,5</t>
  </si>
  <si>
    <t>77</t>
  </si>
  <si>
    <t>59761717</t>
  </si>
  <si>
    <t>obklad keramický povrch hladký/matný tl do 10mm přes 4 do 6ks/m2</t>
  </si>
  <si>
    <t>1243475830</t>
  </si>
  <si>
    <t>22,97*1,15 'Přepočtené koeficientem množství</t>
  </si>
  <si>
    <t>78</t>
  </si>
  <si>
    <t>781473810</t>
  </si>
  <si>
    <t>Demontáž obkladů z obkladaček keramických lepených</t>
  </si>
  <si>
    <t>-72828659</t>
  </si>
  <si>
    <t>79</t>
  </si>
  <si>
    <t>-970639586</t>
  </si>
  <si>
    <t>80</t>
  </si>
  <si>
    <t>-765760275</t>
  </si>
  <si>
    <t>81</t>
  </si>
  <si>
    <t>(0,8+1,97*2)*0,25*11</t>
  </si>
  <si>
    <t>(0,7+1,97*2)*0,25*2</t>
  </si>
  <si>
    <t>82</t>
  </si>
  <si>
    <t>1943956811</t>
  </si>
  <si>
    <t>"G104"1</t>
  </si>
  <si>
    <t>83</t>
  </si>
  <si>
    <t>78361.11</t>
  </si>
  <si>
    <t xml:space="preserve">Nátěr stávajícího otopného tělesa (11 článků) a připojovacího potrubí vč. přípravy podkladu </t>
  </si>
  <si>
    <t>1343387511</t>
  </si>
  <si>
    <t>"G117"1</t>
  </si>
  <si>
    <t>96</t>
  </si>
  <si>
    <t>-380542167</t>
  </si>
  <si>
    <t>84</t>
  </si>
  <si>
    <t>78361.30</t>
  </si>
  <si>
    <t xml:space="preserve">Nátěr stávajícího otopného tělesa (30 článků) a připojovacího potrubí vč. přípravy podkladu </t>
  </si>
  <si>
    <t>430552619</t>
  </si>
  <si>
    <t>"G116"1</t>
  </si>
  <si>
    <t>85</t>
  </si>
  <si>
    <t>94712173</t>
  </si>
  <si>
    <t>"G116"22,0</t>
  </si>
  <si>
    <t>86</t>
  </si>
  <si>
    <t>56+37+26+54+58+48+54+55+38+10+39+28+72+55</t>
  </si>
  <si>
    <t>87</t>
  </si>
  <si>
    <t>88</t>
  </si>
  <si>
    <t>"stěny"482,0+3,0</t>
  </si>
  <si>
    <t>"stropy"163,75+5,59</t>
  </si>
  <si>
    <t>89</t>
  </si>
  <si>
    <t>-995735522</t>
  </si>
  <si>
    <t>90</t>
  </si>
  <si>
    <t>799.7OsA</t>
  </si>
  <si>
    <t xml:space="preserve">Montáž a dodávka nábytkového vybavení - psací stůl 750x1200x650mm se šuplíky  - podrobný popis Tabulka PSV ozn. 07/Os</t>
  </si>
  <si>
    <t>-513483925</t>
  </si>
  <si>
    <t>92</t>
  </si>
  <si>
    <t>799.6OsB</t>
  </si>
  <si>
    <t>Montáž a dodávka nábytkového vybavení - jednoduchý psací stůl 1800x800x750mm - podrobný popis Tabulka PSV ozn. 06/Os</t>
  </si>
  <si>
    <t>-1577931964</t>
  </si>
  <si>
    <t>93</t>
  </si>
  <si>
    <t>799.6OsC</t>
  </si>
  <si>
    <t>Montáž a dodávka nábytkového vybavení - konferenční židle nosnost min. 120kg - podrobný popis Tabulka PSV ozn. 06/Os</t>
  </si>
  <si>
    <t>1977611235</t>
  </si>
  <si>
    <t>95</t>
  </si>
  <si>
    <t>799.7Os2</t>
  </si>
  <si>
    <t>Montáž a dodávka nábytkového vybavení - skříň dvouprostorová 800x750x400mm - podrobný popis Tabulka PSV ozn. 07/Os</t>
  </si>
  <si>
    <t>-1792658074</t>
  </si>
  <si>
    <t>91</t>
  </si>
  <si>
    <t>799.6Os</t>
  </si>
  <si>
    <t>Montáž a dodávka nábytkového vybavení - regálový systém pro sklad povlečení 1600x1800x600mm - podrobný popis Tabulka PSV ozn. 06/Os</t>
  </si>
  <si>
    <t>-1205204492</t>
  </si>
  <si>
    <t>94</t>
  </si>
  <si>
    <t>-1545839451</t>
  </si>
  <si>
    <t>"G102"2</t>
  </si>
  <si>
    <t>ZTI - Zařízení zdravotně technických instalací</t>
  </si>
  <si>
    <t>D110 - ZTI - D110</t>
  </si>
  <si>
    <t>NEDÍLNOU SOUČÁSTÍ VÝKAZU VÝMĚR / ROZPOČTU JE PROJEKTOVÁ DOKUMENTACE STAVBY.</t>
  </si>
  <si>
    <t xml:space="preserve">    1 - Bourací práce prostupy</t>
  </si>
  <si>
    <t xml:space="preserve">    2 - Trubní vedení - vnitřní ležatá kanalizace splašková</t>
  </si>
  <si>
    <t xml:space="preserve">    3 - Trubní vedení - vnitřní připojovací a stoupací gravitační kanalizace</t>
  </si>
  <si>
    <t xml:space="preserve">    4 - Trubní vedení - kanalizace tvarovky, armatury, výpustky</t>
  </si>
  <si>
    <t xml:space="preserve">    5 - Zařizovací předměty a vybavení</t>
  </si>
  <si>
    <t xml:space="preserve">    6 - Trubní vedení - vnitřní rozvod studené vody a teplé vody</t>
  </si>
  <si>
    <t xml:space="preserve">    7 - Trubní vedení - vodovod armatury, zařízení</t>
  </si>
  <si>
    <t>Bourací práce prostupy</t>
  </si>
  <si>
    <t>Pol50</t>
  </si>
  <si>
    <t>Bourací práce a zednické přípomoci zajistí stavba dle požadavku profese</t>
  </si>
  <si>
    <t>Pol51</t>
  </si>
  <si>
    <t>Demontáž a likvidace stávajícího klozetu vč. nádržky a armatur</t>
  </si>
  <si>
    <t>Pol52</t>
  </si>
  <si>
    <t>Demontáž a likvidace stávajícího umývadla vč. baterie, armatur</t>
  </si>
  <si>
    <t>Pol53</t>
  </si>
  <si>
    <t>Demontáž a likvidace potrubí do DN25</t>
  </si>
  <si>
    <t>bm</t>
  </si>
  <si>
    <t>Trubní vedení - vnitřní ležatá kanalizace splašková</t>
  </si>
  <si>
    <t>Pol54</t>
  </si>
  <si>
    <t>Potrubí kanalizační z PVC hrdlové ležaté DN 100 systém KG</t>
  </si>
  <si>
    <t>Pol55</t>
  </si>
  <si>
    <t>Napojení na stávající ležatý rozvod v podlaze</t>
  </si>
  <si>
    <t>Pol32</t>
  </si>
  <si>
    <t>Zkouška těsnosti potrubí kanalizace vodou</t>
  </si>
  <si>
    <t>Pol10</t>
  </si>
  <si>
    <t>Přesun hmot pro rozvody potrubí v objektech v do 12 m</t>
  </si>
  <si>
    <t>Trubní vedení - vnitřní připojovací a stoupací gravitační kanalizace</t>
  </si>
  <si>
    <t>Pol56</t>
  </si>
  <si>
    <t>Potrubí kanalizační z PP hrdlové odpadní DN 40</t>
  </si>
  <si>
    <t>Pol57</t>
  </si>
  <si>
    <t>Potrubí kanalizační z PP hrdlové odpadní DN 50</t>
  </si>
  <si>
    <t>Pol58</t>
  </si>
  <si>
    <t>Potrubí kanalizační z PP hrdlové odpadní DN 100</t>
  </si>
  <si>
    <t>Trubní vedení - kanalizace tvarovky, armatury, výpustky</t>
  </si>
  <si>
    <t>Pol59</t>
  </si>
  <si>
    <t>Vyvedení a upevnění odpadních výpustek DN 40</t>
  </si>
  <si>
    <t>Pol60</t>
  </si>
  <si>
    <t>Vyvedení a upevnění odpadních výpustek DN 50</t>
  </si>
  <si>
    <t>Pol61</t>
  </si>
  <si>
    <t>Vyvedení a upevnění odpadních výpustek DN 100</t>
  </si>
  <si>
    <t>Pol62</t>
  </si>
  <si>
    <t>Čistící kus 110 + dvířka plastová zvukoizolační</t>
  </si>
  <si>
    <t>Pol63</t>
  </si>
  <si>
    <t>Přivzdušňovací ventil HL900N</t>
  </si>
  <si>
    <t>Zařizovací předměty a vybavení</t>
  </si>
  <si>
    <t>Pol64</t>
  </si>
  <si>
    <t>D+M Klozet keramický závěsný vč. sedátka, předstěnové instalace, zvukoizolační souprava, tlačítko</t>
  </si>
  <si>
    <t>Pol65</t>
  </si>
  <si>
    <t>D+M Umyvadlo keramické připevněné na stěnu šrouby bílé se sloupem na sifon</t>
  </si>
  <si>
    <t>Pol66</t>
  </si>
  <si>
    <t>D+M Baterie umyvadlové stojánkové klasické bez výpusti</t>
  </si>
  <si>
    <t>Pol67</t>
  </si>
  <si>
    <t>D+M Zápachová uzávěrka plastová vč. zátky umývadla</t>
  </si>
  <si>
    <t>Pol47</t>
  </si>
  <si>
    <t>D+M Výlevka plastová vč. mřížky</t>
  </si>
  <si>
    <t>Pol48</t>
  </si>
  <si>
    <t>D+M Baterie pro výlevku nástěnná s dlouhým krkem</t>
  </si>
  <si>
    <t>Pol68</t>
  </si>
  <si>
    <t>Přesun hmot pro zařizovací předměty v objektech v do 12 m</t>
  </si>
  <si>
    <t>Trubní vedení - vnitřní rozvod studené vody a teplé vody</t>
  </si>
  <si>
    <t>Pol35</t>
  </si>
  <si>
    <t>Rozvody vody z plastů svařované polyfuzně do D 20 mm PN20</t>
  </si>
  <si>
    <t>Pol36</t>
  </si>
  <si>
    <t>Rozvody vody z plastů svařované polyfuzně do D 25 mm PN20</t>
  </si>
  <si>
    <t>56</t>
  </si>
  <si>
    <t>Pol37</t>
  </si>
  <si>
    <t>Ochrana vodovodních trubek izolačními trubicemi</t>
  </si>
  <si>
    <t>58</t>
  </si>
  <si>
    <t>Pol38</t>
  </si>
  <si>
    <t>Zkouška těsnosti vodovodního potrubí</t>
  </si>
  <si>
    <t>Pol39</t>
  </si>
  <si>
    <t>Proplach a dezinfekce vodovodního potrubí</t>
  </si>
  <si>
    <t>Pol40</t>
  </si>
  <si>
    <t>Napojení na stávající rozvod</t>
  </si>
  <si>
    <t>Pol41</t>
  </si>
  <si>
    <t>Uzavření, vypuštění a napuštění rozvodu</t>
  </si>
  <si>
    <t>Pol42</t>
  </si>
  <si>
    <t>Nosný systém potrubí, kotvení</t>
  </si>
  <si>
    <t>kg</t>
  </si>
  <si>
    <t>Trubní vedení - vodovod armatury, zařízení</t>
  </si>
  <si>
    <t>Pol69</t>
  </si>
  <si>
    <t>D+M Ventil rohový RV15 s hadičkou</t>
  </si>
  <si>
    <t>Pol43</t>
  </si>
  <si>
    <t>Vyvední výpustku</t>
  </si>
  <si>
    <t>Pol70</t>
  </si>
  <si>
    <t>Nástěnka závitová K 247 pro baterii G 1/2 s jedním závitem</t>
  </si>
  <si>
    <t>pár</t>
  </si>
  <si>
    <t>Pol44</t>
  </si>
  <si>
    <t>Nástěnka závitová K 247 pro ventil G 1/2 s jedním závitem</t>
  </si>
  <si>
    <t>Pol45</t>
  </si>
  <si>
    <t>Přesun hmot pro armatury v objektech v do 12 m</t>
  </si>
  <si>
    <t>G107 - ZTI - G107</t>
  </si>
  <si>
    <t>Pol71</t>
  </si>
  <si>
    <t>Pol72</t>
  </si>
  <si>
    <t>Demontáž a likvidace stávající výlevky vč. baterie, armatur</t>
  </si>
  <si>
    <t>G112 - ZTI - G112A+B</t>
  </si>
  <si>
    <t>UT - Zařízení pro vytápění staveb - sekce D a G</t>
  </si>
  <si>
    <t xml:space="preserve">    2 - Trubní vedení - vytápění</t>
  </si>
  <si>
    <t xml:space="preserve">    3 - Armatury</t>
  </si>
  <si>
    <t>Pol1</t>
  </si>
  <si>
    <t>Zajistí stavba dle požadavku profese</t>
  </si>
  <si>
    <t>Trubní vedení - vytápění</t>
  </si>
  <si>
    <t>Pol2</t>
  </si>
  <si>
    <t>Demontáž a likviace potrubí ocel DN20</t>
  </si>
  <si>
    <t>Pol3</t>
  </si>
  <si>
    <t>Potrubí měděné polotvrdé spojované pájením D 15x1 + izolace tl.20mm</t>
  </si>
  <si>
    <t>Pol4</t>
  </si>
  <si>
    <t>Napojení na stávající rozvod vytápění ocel</t>
  </si>
  <si>
    <t>Pol5</t>
  </si>
  <si>
    <t>Nátěr potrubí v místě napojení</t>
  </si>
  <si>
    <t>Pol6</t>
  </si>
  <si>
    <t>Vypuštění a napuštění rozvodu</t>
  </si>
  <si>
    <t>Pol7</t>
  </si>
  <si>
    <t>Zaregulování a vyvážení systému</t>
  </si>
  <si>
    <t>Pol8</t>
  </si>
  <si>
    <t>Lešení pomocné</t>
  </si>
  <si>
    <t>Pol9</t>
  </si>
  <si>
    <t>Zkouška těsnosti potrubí</t>
  </si>
  <si>
    <t>Armatury</t>
  </si>
  <si>
    <t>Pol11</t>
  </si>
  <si>
    <t>Montáž armatury závitové s dvěma závity G 1/2</t>
  </si>
  <si>
    <t>Pol12</t>
  </si>
  <si>
    <t>Termostatická hlavice antivandal</t>
  </si>
  <si>
    <t>Pol13</t>
  </si>
  <si>
    <t>Vekolux přímý</t>
  </si>
  <si>
    <t>Pol14</t>
  </si>
  <si>
    <t>Svěrné šroubení</t>
  </si>
  <si>
    <t>Pol15</t>
  </si>
  <si>
    <t>D+M Vypouštěcí ventil DN10</t>
  </si>
  <si>
    <t>Pol16</t>
  </si>
  <si>
    <t>D+M KK15</t>
  </si>
  <si>
    <t>Pol17</t>
  </si>
  <si>
    <t>EL - Elektroinstalace - sekce A-G</t>
  </si>
  <si>
    <t>Jednotková cena je součtem jednotkové ceny dodávky a montáže.</t>
  </si>
  <si>
    <t>K - KABELY, VODIČE - materiál</t>
  </si>
  <si>
    <t>D1 - KRABICE, SVORKY - materiál</t>
  </si>
  <si>
    <t>D2 - ZÁSUVKY, SPÍNAČE - materiál</t>
  </si>
  <si>
    <t>D3 - SVÍTIDLA - materiál a montáž</t>
  </si>
  <si>
    <t>D4 - ELEKTROINSTALAČNÍ LIŠTY A KANÁLY - materiál</t>
  </si>
  <si>
    <t>D5 - MONTÁŽNÍ PRÁCE</t>
  </si>
  <si>
    <t>D6 - ÚPRAVY STÁVAJÍCÍCH ROZVADĚČŮ RA1, RB1, JOP</t>
  </si>
  <si>
    <t>D7 - DODÁVKY VÝROBKŮ A JEJICH INSTALACE</t>
  </si>
  <si>
    <t>D8 - SPOLEČNÉ NÁKLADY A REŽIE</t>
  </si>
  <si>
    <t>D - Ostatní náklady</t>
  </si>
  <si>
    <t>KABELY, VODIČE - materiál</t>
  </si>
  <si>
    <t>Pol75</t>
  </si>
  <si>
    <t>CYKYJ5X4</t>
  </si>
  <si>
    <t>Pol76</t>
  </si>
  <si>
    <t>CYKYJ3X2,5</t>
  </si>
  <si>
    <t>Pol77</t>
  </si>
  <si>
    <t>CYKYJ3X1,5</t>
  </si>
  <si>
    <t>Pol78</t>
  </si>
  <si>
    <t>CYKYO2X1,5</t>
  </si>
  <si>
    <t>Pol79</t>
  </si>
  <si>
    <t>CYY4mm2 černý</t>
  </si>
  <si>
    <t>Pol80</t>
  </si>
  <si>
    <t>Síťový kabel LAN 8-CAT5E, vnitřní, stíněný FTP, á 305m</t>
  </si>
  <si>
    <t>Pol81</t>
  </si>
  <si>
    <t>Telefonní kabel 4-žilový, vnitřní, stíněný FTP, á 100m</t>
  </si>
  <si>
    <t>D1</t>
  </si>
  <si>
    <t>KRABICE, SVORKY - materiál</t>
  </si>
  <si>
    <t>Pol82</t>
  </si>
  <si>
    <t>SVORKY BEZŠROUBOVÉ 1-2,5MM2 (SET = 50ks))</t>
  </si>
  <si>
    <t>set</t>
  </si>
  <si>
    <t>Pol83</t>
  </si>
  <si>
    <t>Přístrojová krabice nástěnná pod vypínač</t>
  </si>
  <si>
    <t>ks</t>
  </si>
  <si>
    <t>Pol84</t>
  </si>
  <si>
    <t>Přístrojová krabice nástěnná pod zásuvku 1x230V</t>
  </si>
  <si>
    <t>Pol85</t>
  </si>
  <si>
    <t>Přístrojová krabice nástěnná pod RJ45</t>
  </si>
  <si>
    <t>Pol86</t>
  </si>
  <si>
    <t>Krabice lištová LK 80x28/1 HB, vč. víčka</t>
  </si>
  <si>
    <t>D2</t>
  </si>
  <si>
    <t>ZÁSUVKY, SPÍNAČE - materiál</t>
  </si>
  <si>
    <t>Pol87</t>
  </si>
  <si>
    <t>Uzamykatelná zásuvka nástěnná jištěná jističem, s bezpečnostním blokováním a vypínačem - 2P+E,16A, 250V (230V), IP56. Osazený jistič 16A 1P+N (3kA).</t>
  </si>
  <si>
    <t>Pol88</t>
  </si>
  <si>
    <t>Zásuvka na lištovou krabici 1x 230V / 16A, IP20</t>
  </si>
  <si>
    <t>Pol89</t>
  </si>
  <si>
    <t>Vypínač na lištovou krabici - č. 1, IP20</t>
  </si>
  <si>
    <t>Pol90</t>
  </si>
  <si>
    <t>Zásuvka modulová 45x45 - červená, IP20</t>
  </si>
  <si>
    <t>Pol91</t>
  </si>
  <si>
    <t>Zásuvka modulová 45x45 - bílá, IP20</t>
  </si>
  <si>
    <t>Pol92</t>
  </si>
  <si>
    <t>Zásuvka RJ45 / 8CaV5e do parapetní lišty</t>
  </si>
  <si>
    <t>Pol93</t>
  </si>
  <si>
    <t>Zásuvka RJ45 / 8CaV5e do lištové krabice</t>
  </si>
  <si>
    <t>D3</t>
  </si>
  <si>
    <t>SVÍTIDLA - materiál a montáž</t>
  </si>
  <si>
    <t>Pol94</t>
  </si>
  <si>
    <t>1xE27 / Svítidlo přisazené / IP40</t>
  </si>
  <si>
    <t>Pol95</t>
  </si>
  <si>
    <t>2xE27 / Svítidlo přisazené / IP44 + detektor pohybu</t>
  </si>
  <si>
    <t>Pol96</t>
  </si>
  <si>
    <t>2xE27 / Svítidlo přisazené / IP40</t>
  </si>
  <si>
    <t>Pol97</t>
  </si>
  <si>
    <t>1xE27 / Svítidlo přisazené / IP40 + detektor pohybu</t>
  </si>
  <si>
    <t>Pol98</t>
  </si>
  <si>
    <t>Nouzové svítidlo / IP40 / 1 hodina</t>
  </si>
  <si>
    <t>Pol99</t>
  </si>
  <si>
    <t>Zářivka rastr 60x60 / IP20 / 45W / 5000 lm, IP20</t>
  </si>
  <si>
    <t>Pol100</t>
  </si>
  <si>
    <t>Zářivka přisazená / IP40 / 55W / 6100 lm, IP20</t>
  </si>
  <si>
    <t>Pol101</t>
  </si>
  <si>
    <t>Zářivka přisazená / IP40 / 38W / 4800 lm, IP20</t>
  </si>
  <si>
    <t>Pol102</t>
  </si>
  <si>
    <t>Zářivka přisazená / IP40 / 48W / 5600 lm, IP20</t>
  </si>
  <si>
    <t>Pol103</t>
  </si>
  <si>
    <t>Zářivka přisazená / IP40 / 60W / 7500 lm, IP20</t>
  </si>
  <si>
    <t>Pol104</t>
  </si>
  <si>
    <t>LED žárovka E27 / 10W</t>
  </si>
  <si>
    <t>Pol105</t>
  </si>
  <si>
    <t>LED žárovka E27 / 14W</t>
  </si>
  <si>
    <t>D4</t>
  </si>
  <si>
    <t>ELEKTROINSTALAČNÍ LIŠTY A KANÁLY - materiál</t>
  </si>
  <si>
    <t>Pol106</t>
  </si>
  <si>
    <t>Lišta hranatá 25x20, bílá, 2 m, LHD 25X20_HD</t>
  </si>
  <si>
    <t>Pol107</t>
  </si>
  <si>
    <t>Lišta EILM 40x20 vkládací bílá 2m</t>
  </si>
  <si>
    <t>Pol108</t>
  </si>
  <si>
    <t>Lišta EILM 40x40 vkládací bílá 2m</t>
  </si>
  <si>
    <t>Pol109</t>
  </si>
  <si>
    <t>Parapetní kanál PK 90x55 D HD 2m bílý</t>
  </si>
  <si>
    <t>Pol110</t>
  </si>
  <si>
    <t>Hmoždinky HM8 + vruty</t>
  </si>
  <si>
    <t>Pol111</t>
  </si>
  <si>
    <t>Doplňky pro lišty (rohy, kryty)</t>
  </si>
  <si>
    <t>D5</t>
  </si>
  <si>
    <t>MONTÁŽNÍ PRÁCE</t>
  </si>
  <si>
    <t>Pol112</t>
  </si>
  <si>
    <t>Ukončení vodičů v rozvaděči (vodiče do 6 mm2)</t>
  </si>
  <si>
    <t>Pol113</t>
  </si>
  <si>
    <t>Ukončení vodičů v rozbočných krabicích (vodiče do 4 mm2)</t>
  </si>
  <si>
    <t>Pol114</t>
  </si>
  <si>
    <t>Ukončení vodičů ve svítidlech (vodiče do 2,5 mm2)</t>
  </si>
  <si>
    <t>Pol115</t>
  </si>
  <si>
    <t>DEMONTÁŽE - Demontážní práce stávající elektroinstalace v dotčených prostorách - bez rozlišení</t>
  </si>
  <si>
    <t>Pol116</t>
  </si>
  <si>
    <t>Napojení stávajícího rozvodu NN na nový</t>
  </si>
  <si>
    <t>Pol117</t>
  </si>
  <si>
    <t>Vrtaný průraz pr. 20mm, do panelové zdi tl. do 20 cm</t>
  </si>
  <si>
    <t>Pol118</t>
  </si>
  <si>
    <t>Zhotovení požárního prostupu pro kabel do pr. 20mm</t>
  </si>
  <si>
    <t>Pol119</t>
  </si>
  <si>
    <t>Kabelový vstup do stávajícího rozvaděče</t>
  </si>
  <si>
    <t>Pol120</t>
  </si>
  <si>
    <t>Průchodka kabelová šroubovaná P20</t>
  </si>
  <si>
    <t>Pol121</t>
  </si>
  <si>
    <t>MONTÁŽE - Montážní práce nosného systému a elektroinstalace - bez rozlišení (5 sekcí á 2lidi á 10,0NH=100NH)</t>
  </si>
  <si>
    <t>NH</t>
  </si>
  <si>
    <t>D6</t>
  </si>
  <si>
    <t>ÚPRAVY STÁVAJÍCÍCH ROZVADĚČŮ RA1, RB1, JOP</t>
  </si>
  <si>
    <t>Pol122</t>
  </si>
  <si>
    <t>do Rxx-stávajících - montáž jističů + zapojení jističů + úprava masky</t>
  </si>
  <si>
    <t>Pol123</t>
  </si>
  <si>
    <t>Jistič B10/1 (obvod PC)</t>
  </si>
  <si>
    <t>98</t>
  </si>
  <si>
    <t>Pol124</t>
  </si>
  <si>
    <t>Jističochránič B10/1 / 0,03A</t>
  </si>
  <si>
    <t>100</t>
  </si>
  <si>
    <t>Pol125</t>
  </si>
  <si>
    <t>Jističochránič B16/1 / 0,03A</t>
  </si>
  <si>
    <t>102</t>
  </si>
  <si>
    <t>Pol126</t>
  </si>
  <si>
    <t>Jistič B20/3 - doplnění jističe do napájecího rozvaděče např. JOP, apod.</t>
  </si>
  <si>
    <t>104</t>
  </si>
  <si>
    <t>D7</t>
  </si>
  <si>
    <t>DODÁVKY VÝROBKŮ A JEJICH INSTALACE</t>
  </si>
  <si>
    <t>Pol127</t>
  </si>
  <si>
    <t>Rozvaděč nástěnný RG3, jmen. proud 32A, II.izolační třída, krytí IP30/40, 2x12 modulů (výkres č. 1E40)</t>
  </si>
  <si>
    <t>106</t>
  </si>
  <si>
    <t>Pol128</t>
  </si>
  <si>
    <t>Rozvaděč nástěnný RG4, jmen. proud 32A, II.izolační třída, krytí IP30/40, 3x12 modulů (výkres č. 1E41)</t>
  </si>
  <si>
    <t>108</t>
  </si>
  <si>
    <t>55</t>
  </si>
  <si>
    <t>Pol129</t>
  </si>
  <si>
    <t>Rozvaděč nástěnný RD2, jmen. proud 32A, II.izolační třída, krytí IP30/40, 2x12 modulů (výkres č. 1E42)</t>
  </si>
  <si>
    <t>110</t>
  </si>
  <si>
    <t>Pol130</t>
  </si>
  <si>
    <t>Rozvaděč nástěnný RC4, jmen. proud 32A, II.izolační třída, krytí IP30/40, 2x12 modulů (výkres č. 1E43)</t>
  </si>
  <si>
    <t>112</t>
  </si>
  <si>
    <t>57</t>
  </si>
  <si>
    <t>Pol131</t>
  </si>
  <si>
    <t>Rozvaděč nástěnný RC5, jmen. proud 32A, II.izolační třída, krytí IP30/40, 2x12 modulů (výkres č. 1E44)</t>
  </si>
  <si>
    <t>114</t>
  </si>
  <si>
    <t>D8</t>
  </si>
  <si>
    <t>SPOLEČNÉ NÁKLADY A REŽIE</t>
  </si>
  <si>
    <t>Pol132</t>
  </si>
  <si>
    <t xml:space="preserve">Inženýrská činnost hlavního zhotovitele a koordinace při provádění  (5 prostorů á 2,5 NH-GD + 25%)   (NH-GD = NH*1,20)</t>
  </si>
  <si>
    <t>NH-GD</t>
  </si>
  <si>
    <t>116</t>
  </si>
  <si>
    <t>Pol133</t>
  </si>
  <si>
    <t xml:space="preserve">Autorský občasný dozor GP a technická koordinace při provádění  (5 prostory á 3,0NH-GP +30%)   (NH-GP = NH*1,75)</t>
  </si>
  <si>
    <t>NH-GP</t>
  </si>
  <si>
    <t>118</t>
  </si>
  <si>
    <t>Pol134</t>
  </si>
  <si>
    <t xml:space="preserve">Cestovné k občasnému AD pro GP a technické koordinace při provádění  (6xKD á 2x15km)</t>
  </si>
  <si>
    <t>km</t>
  </si>
  <si>
    <t>120</t>
  </si>
  <si>
    <t>Pol135</t>
  </si>
  <si>
    <t xml:space="preserve">Výchozí revize elektrického zařízení vč. cestovného (5 prostorů á 3,5NH-RT +25%)   (NH-GP = NH*1,50)</t>
  </si>
  <si>
    <t>NH-RT</t>
  </si>
  <si>
    <t>122</t>
  </si>
  <si>
    <t>Pol136</t>
  </si>
  <si>
    <t xml:space="preserve">Spolupráce zhotovitele s RT při výchozí revizi elektrického zařízení  (5 prostorů á 1,5NH)</t>
  </si>
  <si>
    <t>124</t>
  </si>
  <si>
    <t>Pol137</t>
  </si>
  <si>
    <t xml:space="preserve">Manipulace, doprava a uložení odpadů dle vyhlášky o odpadech  (5 prostorů á 0,5set)</t>
  </si>
  <si>
    <t>126</t>
  </si>
  <si>
    <t>Pol138</t>
  </si>
  <si>
    <t>Podružný montážní materiál (Souhrn materiál * x,x %)</t>
  </si>
  <si>
    <t>128</t>
  </si>
  <si>
    <t>Ostatní náklady</t>
  </si>
  <si>
    <t>Ost02</t>
  </si>
  <si>
    <t>PPV (přidružené práce a výkony) z montáží</t>
  </si>
  <si>
    <t>-1901296093</t>
  </si>
  <si>
    <t>VZT - Zařízení vzduchotechniky - sekce D a G</t>
  </si>
  <si>
    <t xml:space="preserve">    2 - Nucené větrání sociálního zařízení v I.PP - D110</t>
  </si>
  <si>
    <t>Pol21</t>
  </si>
  <si>
    <t>Nucené větrání sociálního zařízení v I.PP - D110</t>
  </si>
  <si>
    <t>Pol22</t>
  </si>
  <si>
    <t>Potrubí spiro VZT 125</t>
  </si>
  <si>
    <t>Pol23</t>
  </si>
  <si>
    <t>Výfuková protidešťová žaluzie se síťkou proti hmyzu 200x200</t>
  </si>
  <si>
    <t>Pol24</t>
  </si>
  <si>
    <t>Nástěnný ventilátor odvodní 150m3/h, 100Pa, integrovaná zpětná klapka se servopohonem, ložiska, doběh</t>
  </si>
  <si>
    <t>Pol25</t>
  </si>
  <si>
    <t>Dveřní mřížka 300x100</t>
  </si>
  <si>
    <t>Pol26</t>
  </si>
  <si>
    <t>Nosný materiál</t>
  </si>
  <si>
    <t>Pol27</t>
  </si>
  <si>
    <t>Montáž rozvodů VZT</t>
  </si>
  <si>
    <t>Pol28</t>
  </si>
  <si>
    <t>Zaregulování VZT</t>
  </si>
  <si>
    <t xml:space="preserve">BS - Byt správce  - 1.NP</t>
  </si>
  <si>
    <t>01S - Byt správce - stavební část</t>
  </si>
  <si>
    <t xml:space="preserve">    3 - Svislé a kompletní konstrukce</t>
  </si>
  <si>
    <t>Svislé a kompletní konstrukce</t>
  </si>
  <si>
    <t>317142410</t>
  </si>
  <si>
    <t>Překlad nenosný pórobetonový š 75 mm v do 250 mm na tenkovrstvou maltu dl do 1000 mm</t>
  </si>
  <si>
    <t>-987004270</t>
  </si>
  <si>
    <t>342272215</t>
  </si>
  <si>
    <t>Příčka z pórobetonových hladkých tvárnic na tenkovrstvou maltu tl 75 mm</t>
  </si>
  <si>
    <t>1419299599</t>
  </si>
  <si>
    <t>1,915*2,62-0,7*1,97</t>
  </si>
  <si>
    <t>342291111</t>
  </si>
  <si>
    <t>Ukotvení příček montážní polyuretanovou pěnou tl příčky do 100 mm</t>
  </si>
  <si>
    <t>1408937462</t>
  </si>
  <si>
    <t>1,915+2,62*2</t>
  </si>
  <si>
    <t>342291141</t>
  </si>
  <si>
    <t>Ukotvení příček expanzní cementovou maltou tl příčky do 100 mm</t>
  </si>
  <si>
    <t>-1879633254</t>
  </si>
  <si>
    <t>1,915</t>
  </si>
  <si>
    <t>346244353</t>
  </si>
  <si>
    <t>Obezdívka koupelnových van ploch rovných tl 75 mm z pórobetonových přesných tvárnic</t>
  </si>
  <si>
    <t>1742183973</t>
  </si>
  <si>
    <t>1,915*0,5</t>
  </si>
  <si>
    <t>492436542</t>
  </si>
  <si>
    <t>"nová příčka"1,915*2,62-0,7*1,97</t>
  </si>
  <si>
    <t>"stáv.stěny"210</t>
  </si>
  <si>
    <t>-540416665</t>
  </si>
  <si>
    <t>632452514</t>
  </si>
  <si>
    <t>Cementový rychletuhnoucí potěr ze suchých směsí tl přes 20 do 25 mm</t>
  </si>
  <si>
    <t>1526858804</t>
  </si>
  <si>
    <t>-1203681294</t>
  </si>
  <si>
    <t>119324503</t>
  </si>
  <si>
    <t>55331432</t>
  </si>
  <si>
    <t>zárubeň jednokřídlá ocelová pro dodatečnou montáž tl stěny 75-100mm rozměru 800/1970, 2100mm</t>
  </si>
  <si>
    <t>2004373045</t>
  </si>
  <si>
    <t>-1703718450</t>
  </si>
  <si>
    <t>-1439157535</t>
  </si>
  <si>
    <t>95394.Os4S</t>
  </si>
  <si>
    <t>Montáž a dodávka revizní dvířka 300x300mm - popis Tabulka PSV ozn.OS/4</t>
  </si>
  <si>
    <t>-502859721</t>
  </si>
  <si>
    <t>965045112</t>
  </si>
  <si>
    <t>Bourání potěrů cementových nebo pískocementových tl do 50 mm pl do 4 m2</t>
  </si>
  <si>
    <t>-555011798</t>
  </si>
  <si>
    <t>965046111</t>
  </si>
  <si>
    <t>Broušení stávajících betonových podlah úběr do 3 mm</t>
  </si>
  <si>
    <t>2129937889</t>
  </si>
  <si>
    <t>1593177741</t>
  </si>
  <si>
    <t>"zárubeň"(0,9+2,1*2)</t>
  </si>
  <si>
    <t>248684066</t>
  </si>
  <si>
    <t>-1999076245</t>
  </si>
  <si>
    <t>542072426</t>
  </si>
  <si>
    <t>2,286*9 'Přepočtené koeficientem množství</t>
  </si>
  <si>
    <t>310097109</t>
  </si>
  <si>
    <t>123650422</t>
  </si>
  <si>
    <t>763111811</t>
  </si>
  <si>
    <t>Demontáž SDK příčky s jednoduchou ocelovou nosnou konstrukcí opláštění jednoduché</t>
  </si>
  <si>
    <t>-1675437348</t>
  </si>
  <si>
    <t>766491851</t>
  </si>
  <si>
    <t>Demontáž prahů dveří jednokřídlových</t>
  </si>
  <si>
    <t>720537134</t>
  </si>
  <si>
    <t>76666.01S</t>
  </si>
  <si>
    <t>Montáž a dodávka vnitřní vstupní bytové dveře plné 800x1970mm pož.odolnost EI30 DP3-C, kování, zámek, gen.klíč - popis Tabulka PSV ozn.01</t>
  </si>
  <si>
    <t>-591732096</t>
  </si>
  <si>
    <t>76666.02S</t>
  </si>
  <si>
    <t>Montáž a dodávka vnitřní dveře plné 700x1970mm, kování, zámek - popis Tabulka PSV ozn.02</t>
  </si>
  <si>
    <t>-517315611</t>
  </si>
  <si>
    <t>76666.03S</t>
  </si>
  <si>
    <t>Montáž a dodávka vnitřní dveře plné 600x1970mm, kování, zámek - popis Tabulka PSV ozn.03</t>
  </si>
  <si>
    <t>316182439</t>
  </si>
  <si>
    <t>76666.04S</t>
  </si>
  <si>
    <t>Montáž a dodávka vnitřní dveře plné 800x1970mm, kování, zámek - popis Tabulka PSV ozn.04</t>
  </si>
  <si>
    <t>1452927760</t>
  </si>
  <si>
    <t>-1867397604</t>
  </si>
  <si>
    <t>1+7</t>
  </si>
  <si>
    <t>766695212</t>
  </si>
  <si>
    <t>Montáž truhlářských prahů dveří jednokřídlových š do 10 cm</t>
  </si>
  <si>
    <t>-147840851</t>
  </si>
  <si>
    <t>61187156</t>
  </si>
  <si>
    <t>práh dveřní dřevěný dubový tl 20mm dl 820mm š 100mm</t>
  </si>
  <si>
    <t>-1000041929</t>
  </si>
  <si>
    <t>76681.Os03S</t>
  </si>
  <si>
    <t>Montáž a dodávka kuch. linky dl.2500mm, vč. vybavení - popis Tabulka PSV ozn. OS/3</t>
  </si>
  <si>
    <t>2068898442</t>
  </si>
  <si>
    <t>766812.B03</t>
  </si>
  <si>
    <t>Demontáž kuchyňské linky dl. 2650mm</t>
  </si>
  <si>
    <t>355875737</t>
  </si>
  <si>
    <t>-1496603148</t>
  </si>
  <si>
    <t>1472884948</t>
  </si>
  <si>
    <t>771121022</t>
  </si>
  <si>
    <t>Broušení betonového podkladu před pokládkou dlažby</t>
  </si>
  <si>
    <t>19349609</t>
  </si>
  <si>
    <t>-671284138</t>
  </si>
  <si>
    <t>-161140628</t>
  </si>
  <si>
    <t>-1087543197</t>
  </si>
  <si>
    <t>59761110</t>
  </si>
  <si>
    <t>dlažba keramická slinutá mrazuvzdorná R10/B povrch hladký/matný tl do 10mm přes 2 do 4ks/m2</t>
  </si>
  <si>
    <t>302568701</t>
  </si>
  <si>
    <t>4,4*1,15 'Přepočtené koeficientem množství</t>
  </si>
  <si>
    <t>771577211</t>
  </si>
  <si>
    <t>Příplatek k montáži podlah keramických lepených cementovým flexibilním lepidlem za plochu do 5 m2</t>
  </si>
  <si>
    <t>2079738135</t>
  </si>
  <si>
    <t>1528838844</t>
  </si>
  <si>
    <t>4,4+12,0*0,15</t>
  </si>
  <si>
    <t>-873066332</t>
  </si>
  <si>
    <t>1481460620</t>
  </si>
  <si>
    <t>-373146019</t>
  </si>
  <si>
    <t>-2066691410</t>
  </si>
  <si>
    <t>707683053</t>
  </si>
  <si>
    <t>-1775048195</t>
  </si>
  <si>
    <t>717351396</t>
  </si>
  <si>
    <t>61*1,1 'Přepočtené koeficientem množství</t>
  </si>
  <si>
    <t>60470100</t>
  </si>
  <si>
    <t>61*1,43 'Přepočtené koeficientem množství</t>
  </si>
  <si>
    <t>1409860299</t>
  </si>
  <si>
    <t>50,0</t>
  </si>
  <si>
    <t>-520507462</t>
  </si>
  <si>
    <t>"koberec"50,0</t>
  </si>
  <si>
    <t>-458087613</t>
  </si>
  <si>
    <t>55,0</t>
  </si>
  <si>
    <t>1799410047</t>
  </si>
  <si>
    <t>2022754368</t>
  </si>
  <si>
    <t>70*1,05 'Přepočtené koeficientem množství</t>
  </si>
  <si>
    <t>641212890</t>
  </si>
  <si>
    <t>-1263173769</t>
  </si>
  <si>
    <t>5,1*1,05 'Přepočtené koeficientem množství</t>
  </si>
  <si>
    <t>1940663961</t>
  </si>
  <si>
    <t>-986246858</t>
  </si>
  <si>
    <t>781131112</t>
  </si>
  <si>
    <t>Izolace pod obklad nátěrem nebo stěrkou ve dvou vrstvách</t>
  </si>
  <si>
    <t>-312072592</t>
  </si>
  <si>
    <t>781151031</t>
  </si>
  <si>
    <t>Celoplošné vyrovnání podkladu stěrkou tl 3 mm</t>
  </si>
  <si>
    <t>723783103</t>
  </si>
  <si>
    <t>781151041</t>
  </si>
  <si>
    <t>Příplatek k cenám celoplošné vyrovnání stěrkou za každý další 1 mm přes tl 3 mm</t>
  </si>
  <si>
    <t>1078617977</t>
  </si>
  <si>
    <t>1202361863</t>
  </si>
  <si>
    <t>1383447522</t>
  </si>
  <si>
    <t>24*1,15 'Přepočtené koeficientem množství</t>
  </si>
  <si>
    <t>-669833196</t>
  </si>
  <si>
    <t>1,9+21,0</t>
  </si>
  <si>
    <t>-1008535984</t>
  </si>
  <si>
    <t>-1203371134</t>
  </si>
  <si>
    <t>2011944492</t>
  </si>
  <si>
    <t>(0,6+2,1*2)*0,25*2</t>
  </si>
  <si>
    <t>(0,7+2,1*2)*0,25*1</t>
  </si>
  <si>
    <t>(0,8+2,1*2)*0,40*4</t>
  </si>
  <si>
    <t>-121203024</t>
  </si>
  <si>
    <t>784161501</t>
  </si>
  <si>
    <t>Celoplošné vyhlazení podkladu disperzní stěrkou v místnostech v do 3,80 m</t>
  </si>
  <si>
    <t>-705165093</t>
  </si>
  <si>
    <t>"stropy"65</t>
  </si>
  <si>
    <t>-1141007664</t>
  </si>
  <si>
    <t>-947743017</t>
  </si>
  <si>
    <t>-1283422123</t>
  </si>
  <si>
    <t>02S - Byt správce - ZTI</t>
  </si>
  <si>
    <t xml:space="preserve">    2 - Trubní vedení - vnitřní připojovací a stoupací gravitační kanalizace</t>
  </si>
  <si>
    <t xml:space="preserve">    3 - Trubní vedení - kanalizace tvarovky, armatury, výpustky</t>
  </si>
  <si>
    <t xml:space="preserve">    4 - Zařizovací předměty a vybavení</t>
  </si>
  <si>
    <t xml:space="preserve">    5 - Trubní vedení - vnitřní rozvod studené vody a teplé vody</t>
  </si>
  <si>
    <t xml:space="preserve">    6 - Trubní vedení - vodovod armatury, zařízení</t>
  </si>
  <si>
    <t>Pol139</t>
  </si>
  <si>
    <t>Bourací práce a zednické přípomoci zajistí stavba dle požadavku profese (drážka 100*100)</t>
  </si>
  <si>
    <t>Pol140</t>
  </si>
  <si>
    <t>Demontáž a likvidace stávajícího vany vč. baterie, armatur</t>
  </si>
  <si>
    <t>Pol141</t>
  </si>
  <si>
    <t>Demontáž a likvidace potrubí vody do DN25</t>
  </si>
  <si>
    <t>Pol142</t>
  </si>
  <si>
    <t>Demontáž a likvidace potrubí kanalizace do DN100</t>
  </si>
  <si>
    <t>Pol143</t>
  </si>
  <si>
    <t>Pol144</t>
  </si>
  <si>
    <t>Zápachová uzávěrka - HL405</t>
  </si>
  <si>
    <t>Pol145</t>
  </si>
  <si>
    <t>D+M Vana 1800x650 vč. bočního dílu</t>
  </si>
  <si>
    <t>Pol146</t>
  </si>
  <si>
    <t>D+M Baterie vanová kombinovaná s hadicí a sprchovou růžicí</t>
  </si>
  <si>
    <t>Pol147</t>
  </si>
  <si>
    <t>Rozvody vody z plastů svařované polyfuzně do D 32 mm PN20</t>
  </si>
  <si>
    <t>Pol148</t>
  </si>
  <si>
    <t>D+M Kulový kohout KK25</t>
  </si>
  <si>
    <t>03S - Byt správce - VZT</t>
  </si>
  <si>
    <t xml:space="preserve">    2 - Nucené větrání sociálního zařízení v I.NP - byt správce</t>
  </si>
  <si>
    <t>Pol151</t>
  </si>
  <si>
    <t>Zajistí stavba dle požadavku profese - jádrové vrtání d150 mm délky do 300 mm</t>
  </si>
  <si>
    <t>Nucené větrání sociálního zařízení v I.NP - byt správce</t>
  </si>
  <si>
    <t>Pol152</t>
  </si>
  <si>
    <t>Výfuková protidešťová žaluzie se síťkou proti hmyzu 150x150</t>
  </si>
  <si>
    <t>Pol153</t>
  </si>
  <si>
    <t>D+M Nástěnný ventilátor odvodní 50m3/h, 100Pa, integrovaná zpětná klapka se servopohonem, ložiska, doběh</t>
  </si>
  <si>
    <t>Pol154</t>
  </si>
  <si>
    <t>D+M Nástěnný ventilátor odvodní 150m3/h, 100Pa, integrovaná zpětná klapka se servopohonem, ložiska, doběh</t>
  </si>
  <si>
    <t>Pol155</t>
  </si>
  <si>
    <t>D+M Komínová digestoř nerezová s tukovým filtrem, světlem, 3 stupně výkonu</t>
  </si>
  <si>
    <t>04S - Byt správce - EL</t>
  </si>
  <si>
    <t>D7 - SPOLEČNÉ NÁKLADY A REŽIE</t>
  </si>
  <si>
    <t>Pol156</t>
  </si>
  <si>
    <t>CYKYJ5x2,5</t>
  </si>
  <si>
    <t>Pol157</t>
  </si>
  <si>
    <t>Pol158</t>
  </si>
  <si>
    <t>CYKYO3X1,5</t>
  </si>
  <si>
    <t>Pol159</t>
  </si>
  <si>
    <t>Pol160</t>
  </si>
  <si>
    <t>Pol161</t>
  </si>
  <si>
    <t>Pol162</t>
  </si>
  <si>
    <t>Pol163</t>
  </si>
  <si>
    <t>Přístrojová krabice pod omítku</t>
  </si>
  <si>
    <t>Pol164</t>
  </si>
  <si>
    <t>Rozbočná krabice pod omítku</t>
  </si>
  <si>
    <t>Pol165</t>
  </si>
  <si>
    <t>Vypínač na lištovou krabici - č. 6+6, IP20</t>
  </si>
  <si>
    <t>Pol166</t>
  </si>
  <si>
    <t>Zásuvka pod omítku 1x 230V / 16A, IP20</t>
  </si>
  <si>
    <t>Pol167</t>
  </si>
  <si>
    <t>Vypínač pod omítku - č. 1, IP20</t>
  </si>
  <si>
    <t>Pol168</t>
  </si>
  <si>
    <t>Vypínač pod omítku - č. 5, IP20</t>
  </si>
  <si>
    <t>Pol169</t>
  </si>
  <si>
    <t>Pol170</t>
  </si>
  <si>
    <t>Tlačítko pod omítku - č. 1/0, IP20</t>
  </si>
  <si>
    <t>Pol171</t>
  </si>
  <si>
    <t>Sporáková kombinace pod omítku 1x 400V / 16A, č. 03, IP20</t>
  </si>
  <si>
    <t>Pol172</t>
  </si>
  <si>
    <t>MONTÁŽE - Montážní práce nosného systému a elektroinstalace - bez rozlišení (1 sekce á 2lidi á 15,0NH=30NH)</t>
  </si>
  <si>
    <t>Pol173</t>
  </si>
  <si>
    <t>do RB-stávajících - montáž jističů, jističochráničů, impulzní relé, zvonkový transformátor, + úprava masky</t>
  </si>
  <si>
    <t>Pol174</t>
  </si>
  <si>
    <t>Nová přístrojová náplň do rozvaděče RB</t>
  </si>
  <si>
    <t>Pol175</t>
  </si>
  <si>
    <t>CYY4mm2 černý, sv.modrý, zelenožlutý</t>
  </si>
  <si>
    <t>Pol176</t>
  </si>
  <si>
    <t xml:space="preserve">Inženýrská činnost hlavního zhotovitele a koordinace při provádění  (1 prostor á 2,5 NH-GD + 25%)   (NH-GD = NH*1,20)</t>
  </si>
  <si>
    <t>Pol177</t>
  </si>
  <si>
    <t xml:space="preserve">Autorský občasný dozor GP a technická koordinace při provádění  (1 prostory á 3,0NH-GP +30%)   (NH-GP = NH*1,75)</t>
  </si>
  <si>
    <t>Pol178</t>
  </si>
  <si>
    <t xml:space="preserve">Cestovné k občasnému AD pro GP a technické koordinace při provádění  (1xKD á 2x15km)</t>
  </si>
  <si>
    <t>Pol179</t>
  </si>
  <si>
    <t xml:space="preserve">Výchozí revize elektrického zařízení vč. cestovného (1 prostor á 3,5NH-RT +25%)   (NH-GP = NH*1,50)</t>
  </si>
  <si>
    <t>Pol180</t>
  </si>
  <si>
    <t xml:space="preserve">Spolupráce zhotovitele s RT při výchozí revizi elektrického zařízení  (1 prostor á 1,5NH)</t>
  </si>
  <si>
    <t>Pol181</t>
  </si>
  <si>
    <t xml:space="preserve">Manipulace, doprava a uložení odpadů dle vyhlášky o odpadech  (1 prostor á 0,5set)</t>
  </si>
  <si>
    <t>Pol182</t>
  </si>
  <si>
    <t>Pol183</t>
  </si>
  <si>
    <t>Stavební přípomoce bez rozlišení (Souhrn materiál+montáž * x,x %)</t>
  </si>
  <si>
    <t>Ost02S</t>
  </si>
  <si>
    <t>1590428607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</si>
  <si>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</si>
  <si>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</si>
  <si>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</si>
  <si>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</si>
  <si>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</si>
  <si>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</si>
  <si>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</si>
  <si>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</si>
  <si>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</si>
  <si>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</si>
  <si>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013002000</t>
  </si>
  <si>
    <t>Projektové práce-dokumentace skutečného provedení</t>
  </si>
  <si>
    <t>1024</t>
  </si>
  <si>
    <t>-1681037740</t>
  </si>
  <si>
    <t>VRN3</t>
  </si>
  <si>
    <t>Zařízení staveniště</t>
  </si>
  <si>
    <t>032002000</t>
  </si>
  <si>
    <t>-335897696</t>
  </si>
  <si>
    <t>VRN4</t>
  </si>
  <si>
    <t>Inženýrská činnost</t>
  </si>
  <si>
    <t>043002000</t>
  </si>
  <si>
    <t>Zkoušky a ostatní měření</t>
  </si>
  <si>
    <t>986011857</t>
  </si>
  <si>
    <t>045002000</t>
  </si>
  <si>
    <t>Kompletační a koordinační činnost</t>
  </si>
  <si>
    <t>786603018</t>
  </si>
  <si>
    <t>049002000</t>
  </si>
  <si>
    <t>Inženýrská činnost ostatní</t>
  </si>
  <si>
    <t>374515440</t>
  </si>
  <si>
    <t>VRN7</t>
  </si>
  <si>
    <t>Provozní vlivy</t>
  </si>
  <si>
    <t>070001000</t>
  </si>
  <si>
    <t>-1228154284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</si>
</sst>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PR13N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UHK Palachovy koleje - Částečná rekonstrukce a modernizace - IV.etapa - neinvestiční část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Hradec Králové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30. 6. 2025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Univerzita Hradec Králové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PRIDOS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ROUND(AG95+AG102+SUM(AG106:AG109)+AG114,2)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ROUND(AS95+AS102+SUM(AS106:AS109)+AS114,2)</f>
        <v>0</v>
      </c>
      <c r="AT94" s="113">
        <f>ROUND(SUM(AV94:AW94),2)</f>
        <v>0</v>
      </c>
      <c r="AU94" s="114">
        <f>ROUND(AU95+AU102+SUM(AU106:AU109)+AU114,5)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ROUND(AZ95+AZ102+SUM(AZ106:AZ109)+AZ114,2)</f>
        <v>0</v>
      </c>
      <c r="BA94" s="113">
        <f>ROUND(BA95+BA102+SUM(BA106:BA109)+BA114,2)</f>
        <v>0</v>
      </c>
      <c r="BB94" s="113">
        <f>ROUND(BB95+BB102+SUM(BB106:BB109)+BB114,2)</f>
        <v>0</v>
      </c>
      <c r="BC94" s="113">
        <f>ROUND(BC95+BC102+SUM(BC106:BC109)+BC114,2)</f>
        <v>0</v>
      </c>
      <c r="BD94" s="115">
        <f>ROUND(BD95+BD102+SUM(BD106:BD109)+BD114,2)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7"/>
      <c r="B95" s="118"/>
      <c r="C95" s="119"/>
      <c r="D95" s="120" t="s">
        <v>80</v>
      </c>
      <c r="E95" s="120"/>
      <c r="F95" s="120"/>
      <c r="G95" s="120"/>
      <c r="H95" s="120"/>
      <c r="I95" s="121"/>
      <c r="J95" s="120" t="s">
        <v>81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ROUND(SUM(AG96:AG101),2)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82</v>
      </c>
      <c r="AR95" s="125"/>
      <c r="AS95" s="126">
        <f>ROUND(SUM(AS96:AS101),2)</f>
        <v>0</v>
      </c>
      <c r="AT95" s="127">
        <f>ROUND(SUM(AV95:AW95),2)</f>
        <v>0</v>
      </c>
      <c r="AU95" s="128">
        <f>ROUND(SUM(AU96:AU101),5)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ROUND(SUM(AZ96:AZ101),2)</f>
        <v>0</v>
      </c>
      <c r="BA95" s="127">
        <f>ROUND(SUM(BA96:BA101),2)</f>
        <v>0</v>
      </c>
      <c r="BB95" s="127">
        <f>ROUND(SUM(BB96:BB101),2)</f>
        <v>0</v>
      </c>
      <c r="BC95" s="127">
        <f>ROUND(SUM(BC96:BC101),2)</f>
        <v>0</v>
      </c>
      <c r="BD95" s="129">
        <f>ROUND(SUM(BD96:BD101),2)</f>
        <v>0</v>
      </c>
      <c r="BE95" s="7"/>
      <c r="BS95" s="130" t="s">
        <v>75</v>
      </c>
      <c r="BT95" s="130" t="s">
        <v>83</v>
      </c>
      <c r="BU95" s="130" t="s">
        <v>77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4" customFormat="1" ht="16.5" customHeight="1">
      <c r="A96" s="131" t="s">
        <v>86</v>
      </c>
      <c r="B96" s="69"/>
      <c r="C96" s="132"/>
      <c r="D96" s="132"/>
      <c r="E96" s="133" t="s">
        <v>87</v>
      </c>
      <c r="F96" s="133"/>
      <c r="G96" s="133"/>
      <c r="H96" s="133"/>
      <c r="I96" s="133"/>
      <c r="J96" s="132"/>
      <c r="K96" s="133" t="s">
        <v>88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'A - Sekce A - stavební část'!J32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89</v>
      </c>
      <c r="AR96" s="71"/>
      <c r="AS96" s="136">
        <v>0</v>
      </c>
      <c r="AT96" s="137">
        <f>ROUND(SUM(AV96:AW96),2)</f>
        <v>0</v>
      </c>
      <c r="AU96" s="138">
        <f>'A - Sekce A - stavební část'!P133</f>
        <v>0</v>
      </c>
      <c r="AV96" s="137">
        <f>'A - Sekce A - stavební část'!J35</f>
        <v>0</v>
      </c>
      <c r="AW96" s="137">
        <f>'A - Sekce A - stavební část'!J36</f>
        <v>0</v>
      </c>
      <c r="AX96" s="137">
        <f>'A - Sekce A - stavební část'!J37</f>
        <v>0</v>
      </c>
      <c r="AY96" s="137">
        <f>'A - Sekce A - stavební část'!J38</f>
        <v>0</v>
      </c>
      <c r="AZ96" s="137">
        <f>'A - Sekce A - stavební část'!F35</f>
        <v>0</v>
      </c>
      <c r="BA96" s="137">
        <f>'A - Sekce A - stavební část'!F36</f>
        <v>0</v>
      </c>
      <c r="BB96" s="137">
        <f>'A - Sekce A - stavební část'!F37</f>
        <v>0</v>
      </c>
      <c r="BC96" s="137">
        <f>'A - Sekce A - stavební část'!F38</f>
        <v>0</v>
      </c>
      <c r="BD96" s="139">
        <f>'A - Sekce A - stavební část'!F39</f>
        <v>0</v>
      </c>
      <c r="BE96" s="4"/>
      <c r="BT96" s="140" t="s">
        <v>85</v>
      </c>
      <c r="BV96" s="140" t="s">
        <v>78</v>
      </c>
      <c r="BW96" s="140" t="s">
        <v>90</v>
      </c>
      <c r="BX96" s="140" t="s">
        <v>84</v>
      </c>
      <c r="CL96" s="140" t="s">
        <v>1</v>
      </c>
    </row>
    <row r="97" s="4" customFormat="1" ht="16.5" customHeight="1">
      <c r="A97" s="131" t="s">
        <v>86</v>
      </c>
      <c r="B97" s="69"/>
      <c r="C97" s="132"/>
      <c r="D97" s="132"/>
      <c r="E97" s="133" t="s">
        <v>91</v>
      </c>
      <c r="F97" s="133"/>
      <c r="G97" s="133"/>
      <c r="H97" s="133"/>
      <c r="I97" s="133"/>
      <c r="J97" s="132"/>
      <c r="K97" s="133" t="s">
        <v>92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'B - Sekce B - stavební část'!J32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89</v>
      </c>
      <c r="AR97" s="71"/>
      <c r="AS97" s="136">
        <v>0</v>
      </c>
      <c r="AT97" s="137">
        <f>ROUND(SUM(AV97:AW97),2)</f>
        <v>0</v>
      </c>
      <c r="AU97" s="138">
        <f>'B - Sekce B - stavební část'!P133</f>
        <v>0</v>
      </c>
      <c r="AV97" s="137">
        <f>'B - Sekce B - stavební část'!J35</f>
        <v>0</v>
      </c>
      <c r="AW97" s="137">
        <f>'B - Sekce B - stavební část'!J36</f>
        <v>0</v>
      </c>
      <c r="AX97" s="137">
        <f>'B - Sekce B - stavební část'!J37</f>
        <v>0</v>
      </c>
      <c r="AY97" s="137">
        <f>'B - Sekce B - stavební část'!J38</f>
        <v>0</v>
      </c>
      <c r="AZ97" s="137">
        <f>'B - Sekce B - stavební část'!F35</f>
        <v>0</v>
      </c>
      <c r="BA97" s="137">
        <f>'B - Sekce B - stavební část'!F36</f>
        <v>0</v>
      </c>
      <c r="BB97" s="137">
        <f>'B - Sekce B - stavební část'!F37</f>
        <v>0</v>
      </c>
      <c r="BC97" s="137">
        <f>'B - Sekce B - stavební část'!F38</f>
        <v>0</v>
      </c>
      <c r="BD97" s="139">
        <f>'B - Sekce B - stavební část'!F39</f>
        <v>0</v>
      </c>
      <c r="BE97" s="4"/>
      <c r="BT97" s="140" t="s">
        <v>85</v>
      </c>
      <c r="BV97" s="140" t="s">
        <v>78</v>
      </c>
      <c r="BW97" s="140" t="s">
        <v>93</v>
      </c>
      <c r="BX97" s="140" t="s">
        <v>84</v>
      </c>
      <c r="CL97" s="140" t="s">
        <v>1</v>
      </c>
    </row>
    <row r="98" s="4" customFormat="1" ht="16.5" customHeight="1">
      <c r="A98" s="131" t="s">
        <v>86</v>
      </c>
      <c r="B98" s="69"/>
      <c r="C98" s="132"/>
      <c r="D98" s="132"/>
      <c r="E98" s="133" t="s">
        <v>94</v>
      </c>
      <c r="F98" s="133"/>
      <c r="G98" s="133"/>
      <c r="H98" s="133"/>
      <c r="I98" s="133"/>
      <c r="J98" s="132"/>
      <c r="K98" s="133" t="s">
        <v>95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'C - Sekce C - stavební část'!J32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89</v>
      </c>
      <c r="AR98" s="71"/>
      <c r="AS98" s="136">
        <v>0</v>
      </c>
      <c r="AT98" s="137">
        <f>ROUND(SUM(AV98:AW98),2)</f>
        <v>0</v>
      </c>
      <c r="AU98" s="138">
        <f>'C - Sekce C - stavební část'!P133</f>
        <v>0</v>
      </c>
      <c r="AV98" s="137">
        <f>'C - Sekce C - stavební část'!J35</f>
        <v>0</v>
      </c>
      <c r="AW98" s="137">
        <f>'C - Sekce C - stavební část'!J36</f>
        <v>0</v>
      </c>
      <c r="AX98" s="137">
        <f>'C - Sekce C - stavební část'!J37</f>
        <v>0</v>
      </c>
      <c r="AY98" s="137">
        <f>'C - Sekce C - stavební část'!J38</f>
        <v>0</v>
      </c>
      <c r="AZ98" s="137">
        <f>'C - Sekce C - stavební část'!F35</f>
        <v>0</v>
      </c>
      <c r="BA98" s="137">
        <f>'C - Sekce C - stavební část'!F36</f>
        <v>0</v>
      </c>
      <c r="BB98" s="137">
        <f>'C - Sekce C - stavební část'!F37</f>
        <v>0</v>
      </c>
      <c r="BC98" s="137">
        <f>'C - Sekce C - stavební část'!F38</f>
        <v>0</v>
      </c>
      <c r="BD98" s="139">
        <f>'C - Sekce C - stavební část'!F39</f>
        <v>0</v>
      </c>
      <c r="BE98" s="4"/>
      <c r="BT98" s="140" t="s">
        <v>85</v>
      </c>
      <c r="BV98" s="140" t="s">
        <v>78</v>
      </c>
      <c r="BW98" s="140" t="s">
        <v>96</v>
      </c>
      <c r="BX98" s="140" t="s">
        <v>84</v>
      </c>
      <c r="CL98" s="140" t="s">
        <v>1</v>
      </c>
    </row>
    <row r="99" s="4" customFormat="1" ht="16.5" customHeight="1">
      <c r="A99" s="131" t="s">
        <v>86</v>
      </c>
      <c r="B99" s="69"/>
      <c r="C99" s="132"/>
      <c r="D99" s="132"/>
      <c r="E99" s="133" t="s">
        <v>75</v>
      </c>
      <c r="F99" s="133"/>
      <c r="G99" s="133"/>
      <c r="H99" s="133"/>
      <c r="I99" s="133"/>
      <c r="J99" s="132"/>
      <c r="K99" s="133" t="s">
        <v>97</v>
      </c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4">
        <f>'D - Sekce D - stavební část'!J32</f>
        <v>0</v>
      </c>
      <c r="AH99" s="132"/>
      <c r="AI99" s="132"/>
      <c r="AJ99" s="132"/>
      <c r="AK99" s="132"/>
      <c r="AL99" s="132"/>
      <c r="AM99" s="132"/>
      <c r="AN99" s="134">
        <f>SUM(AG99,AT99)</f>
        <v>0</v>
      </c>
      <c r="AO99" s="132"/>
      <c r="AP99" s="132"/>
      <c r="AQ99" s="135" t="s">
        <v>89</v>
      </c>
      <c r="AR99" s="71"/>
      <c r="AS99" s="136">
        <v>0</v>
      </c>
      <c r="AT99" s="137">
        <f>ROUND(SUM(AV99:AW99),2)</f>
        <v>0</v>
      </c>
      <c r="AU99" s="138">
        <f>'D - Sekce D - stavební část'!P132</f>
        <v>0</v>
      </c>
      <c r="AV99" s="137">
        <f>'D - Sekce D - stavební část'!J35</f>
        <v>0</v>
      </c>
      <c r="AW99" s="137">
        <f>'D - Sekce D - stavební část'!J36</f>
        <v>0</v>
      </c>
      <c r="AX99" s="137">
        <f>'D - Sekce D - stavební část'!J37</f>
        <v>0</v>
      </c>
      <c r="AY99" s="137">
        <f>'D - Sekce D - stavební část'!J38</f>
        <v>0</v>
      </c>
      <c r="AZ99" s="137">
        <f>'D - Sekce D - stavební část'!F35</f>
        <v>0</v>
      </c>
      <c r="BA99" s="137">
        <f>'D - Sekce D - stavební část'!F36</f>
        <v>0</v>
      </c>
      <c r="BB99" s="137">
        <f>'D - Sekce D - stavební část'!F37</f>
        <v>0</v>
      </c>
      <c r="BC99" s="137">
        <f>'D - Sekce D - stavební část'!F38</f>
        <v>0</v>
      </c>
      <c r="BD99" s="139">
        <f>'D - Sekce D - stavební část'!F39</f>
        <v>0</v>
      </c>
      <c r="BE99" s="4"/>
      <c r="BT99" s="140" t="s">
        <v>85</v>
      </c>
      <c r="BV99" s="140" t="s">
        <v>78</v>
      </c>
      <c r="BW99" s="140" t="s">
        <v>98</v>
      </c>
      <c r="BX99" s="140" t="s">
        <v>84</v>
      </c>
      <c r="CL99" s="140" t="s">
        <v>1</v>
      </c>
    </row>
    <row r="100" s="4" customFormat="1" ht="16.5" customHeight="1">
      <c r="A100" s="131" t="s">
        <v>86</v>
      </c>
      <c r="B100" s="69"/>
      <c r="C100" s="132"/>
      <c r="D100" s="132"/>
      <c r="E100" s="133" t="s">
        <v>99</v>
      </c>
      <c r="F100" s="133"/>
      <c r="G100" s="133"/>
      <c r="H100" s="133"/>
      <c r="I100" s="133"/>
      <c r="J100" s="132"/>
      <c r="K100" s="133" t="s">
        <v>100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'F - Sekce F - stavební část'!J32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89</v>
      </c>
      <c r="AR100" s="71"/>
      <c r="AS100" s="136">
        <v>0</v>
      </c>
      <c r="AT100" s="137">
        <f>ROUND(SUM(AV100:AW100),2)</f>
        <v>0</v>
      </c>
      <c r="AU100" s="138">
        <f>'F - Sekce F - stavební část'!P133</f>
        <v>0</v>
      </c>
      <c r="AV100" s="137">
        <f>'F - Sekce F - stavební část'!J35</f>
        <v>0</v>
      </c>
      <c r="AW100" s="137">
        <f>'F - Sekce F - stavební část'!J36</f>
        <v>0</v>
      </c>
      <c r="AX100" s="137">
        <f>'F - Sekce F - stavební část'!J37</f>
        <v>0</v>
      </c>
      <c r="AY100" s="137">
        <f>'F - Sekce F - stavební část'!J38</f>
        <v>0</v>
      </c>
      <c r="AZ100" s="137">
        <f>'F - Sekce F - stavební část'!F35</f>
        <v>0</v>
      </c>
      <c r="BA100" s="137">
        <f>'F - Sekce F - stavební část'!F36</f>
        <v>0</v>
      </c>
      <c r="BB100" s="137">
        <f>'F - Sekce F - stavební část'!F37</f>
        <v>0</v>
      </c>
      <c r="BC100" s="137">
        <f>'F - Sekce F - stavební část'!F38</f>
        <v>0</v>
      </c>
      <c r="BD100" s="139">
        <f>'F - Sekce F - stavební část'!F39</f>
        <v>0</v>
      </c>
      <c r="BE100" s="4"/>
      <c r="BT100" s="140" t="s">
        <v>85</v>
      </c>
      <c r="BV100" s="140" t="s">
        <v>78</v>
      </c>
      <c r="BW100" s="140" t="s">
        <v>101</v>
      </c>
      <c r="BX100" s="140" t="s">
        <v>84</v>
      </c>
      <c r="CL100" s="140" t="s">
        <v>1</v>
      </c>
    </row>
    <row r="101" s="4" customFormat="1" ht="16.5" customHeight="1">
      <c r="A101" s="131" t="s">
        <v>86</v>
      </c>
      <c r="B101" s="69"/>
      <c r="C101" s="132"/>
      <c r="D101" s="132"/>
      <c r="E101" s="133" t="s">
        <v>102</v>
      </c>
      <c r="F101" s="133"/>
      <c r="G101" s="133"/>
      <c r="H101" s="133"/>
      <c r="I101" s="133"/>
      <c r="J101" s="132"/>
      <c r="K101" s="133" t="s">
        <v>103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'G - Sekce G - stavební část'!J32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89</v>
      </c>
      <c r="AR101" s="71"/>
      <c r="AS101" s="136">
        <v>0</v>
      </c>
      <c r="AT101" s="137">
        <f>ROUND(SUM(AV101:AW101),2)</f>
        <v>0</v>
      </c>
      <c r="AU101" s="138">
        <f>'G - Sekce G - stavební část'!P133</f>
        <v>0</v>
      </c>
      <c r="AV101" s="137">
        <f>'G - Sekce G - stavební část'!J35</f>
        <v>0</v>
      </c>
      <c r="AW101" s="137">
        <f>'G - Sekce G - stavební část'!J36</f>
        <v>0</v>
      </c>
      <c r="AX101" s="137">
        <f>'G - Sekce G - stavební část'!J37</f>
        <v>0</v>
      </c>
      <c r="AY101" s="137">
        <f>'G - Sekce G - stavební část'!J38</f>
        <v>0</v>
      </c>
      <c r="AZ101" s="137">
        <f>'G - Sekce G - stavební část'!F35</f>
        <v>0</v>
      </c>
      <c r="BA101" s="137">
        <f>'G - Sekce G - stavební část'!F36</f>
        <v>0</v>
      </c>
      <c r="BB101" s="137">
        <f>'G - Sekce G - stavební část'!F37</f>
        <v>0</v>
      </c>
      <c r="BC101" s="137">
        <f>'G - Sekce G - stavební část'!F38</f>
        <v>0</v>
      </c>
      <c r="BD101" s="139">
        <f>'G - Sekce G - stavební část'!F39</f>
        <v>0</v>
      </c>
      <c r="BE101" s="4"/>
      <c r="BT101" s="140" t="s">
        <v>85</v>
      </c>
      <c r="BV101" s="140" t="s">
        <v>78</v>
      </c>
      <c r="BW101" s="140" t="s">
        <v>104</v>
      </c>
      <c r="BX101" s="140" t="s">
        <v>84</v>
      </c>
      <c r="CL101" s="140" t="s">
        <v>1</v>
      </c>
    </row>
    <row r="102" s="7" customFormat="1" ht="16.5" customHeight="1">
      <c r="A102" s="7"/>
      <c r="B102" s="118"/>
      <c r="C102" s="119"/>
      <c r="D102" s="120" t="s">
        <v>105</v>
      </c>
      <c r="E102" s="120"/>
      <c r="F102" s="120"/>
      <c r="G102" s="120"/>
      <c r="H102" s="120"/>
      <c r="I102" s="121"/>
      <c r="J102" s="120" t="s">
        <v>106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2">
        <f>ROUND(SUM(AG103:AG105),2)</f>
        <v>0</v>
      </c>
      <c r="AH102" s="121"/>
      <c r="AI102" s="121"/>
      <c r="AJ102" s="121"/>
      <c r="AK102" s="121"/>
      <c r="AL102" s="121"/>
      <c r="AM102" s="121"/>
      <c r="AN102" s="123">
        <f>SUM(AG102,AT102)</f>
        <v>0</v>
      </c>
      <c r="AO102" s="121"/>
      <c r="AP102" s="121"/>
      <c r="AQ102" s="124" t="s">
        <v>82</v>
      </c>
      <c r="AR102" s="125"/>
      <c r="AS102" s="126">
        <f>ROUND(SUM(AS103:AS105),2)</f>
        <v>0</v>
      </c>
      <c r="AT102" s="127">
        <f>ROUND(SUM(AV102:AW102),2)</f>
        <v>0</v>
      </c>
      <c r="AU102" s="128">
        <f>ROUND(SUM(AU103:AU105),5)</f>
        <v>0</v>
      </c>
      <c r="AV102" s="127">
        <f>ROUND(AZ102*L29,2)</f>
        <v>0</v>
      </c>
      <c r="AW102" s="127">
        <f>ROUND(BA102*L30,2)</f>
        <v>0</v>
      </c>
      <c r="AX102" s="127">
        <f>ROUND(BB102*L29,2)</f>
        <v>0</v>
      </c>
      <c r="AY102" s="127">
        <f>ROUND(BC102*L30,2)</f>
        <v>0</v>
      </c>
      <c r="AZ102" s="127">
        <f>ROUND(SUM(AZ103:AZ105),2)</f>
        <v>0</v>
      </c>
      <c r="BA102" s="127">
        <f>ROUND(SUM(BA103:BA105),2)</f>
        <v>0</v>
      </c>
      <c r="BB102" s="127">
        <f>ROUND(SUM(BB103:BB105),2)</f>
        <v>0</v>
      </c>
      <c r="BC102" s="127">
        <f>ROUND(SUM(BC103:BC105),2)</f>
        <v>0</v>
      </c>
      <c r="BD102" s="129">
        <f>ROUND(SUM(BD103:BD105),2)</f>
        <v>0</v>
      </c>
      <c r="BE102" s="7"/>
      <c r="BS102" s="130" t="s">
        <v>75</v>
      </c>
      <c r="BT102" s="130" t="s">
        <v>83</v>
      </c>
      <c r="BU102" s="130" t="s">
        <v>77</v>
      </c>
      <c r="BV102" s="130" t="s">
        <v>78</v>
      </c>
      <c r="BW102" s="130" t="s">
        <v>107</v>
      </c>
      <c r="BX102" s="130" t="s">
        <v>5</v>
      </c>
      <c r="CL102" s="130" t="s">
        <v>1</v>
      </c>
      <c r="CM102" s="130" t="s">
        <v>85</v>
      </c>
    </row>
    <row r="103" s="4" customFormat="1" ht="16.5" customHeight="1">
      <c r="A103" s="131" t="s">
        <v>86</v>
      </c>
      <c r="B103" s="69"/>
      <c r="C103" s="132"/>
      <c r="D103" s="132"/>
      <c r="E103" s="133" t="s">
        <v>108</v>
      </c>
      <c r="F103" s="133"/>
      <c r="G103" s="133"/>
      <c r="H103" s="133"/>
      <c r="I103" s="133"/>
      <c r="J103" s="132"/>
      <c r="K103" s="133" t="s">
        <v>109</v>
      </c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4">
        <f>'D110 - ZTI - D110'!J32</f>
        <v>0</v>
      </c>
      <c r="AH103" s="132"/>
      <c r="AI103" s="132"/>
      <c r="AJ103" s="132"/>
      <c r="AK103" s="132"/>
      <c r="AL103" s="132"/>
      <c r="AM103" s="132"/>
      <c r="AN103" s="134">
        <f>SUM(AG103,AT103)</f>
        <v>0</v>
      </c>
      <c r="AO103" s="132"/>
      <c r="AP103" s="132"/>
      <c r="AQ103" s="135" t="s">
        <v>89</v>
      </c>
      <c r="AR103" s="71"/>
      <c r="AS103" s="136">
        <v>0</v>
      </c>
      <c r="AT103" s="137">
        <f>ROUND(SUM(AV103:AW103),2)</f>
        <v>0</v>
      </c>
      <c r="AU103" s="138">
        <f>'D110 - ZTI - D110'!P129</f>
        <v>0</v>
      </c>
      <c r="AV103" s="137">
        <f>'D110 - ZTI - D110'!J35</f>
        <v>0</v>
      </c>
      <c r="AW103" s="137">
        <f>'D110 - ZTI - D110'!J36</f>
        <v>0</v>
      </c>
      <c r="AX103" s="137">
        <f>'D110 - ZTI - D110'!J37</f>
        <v>0</v>
      </c>
      <c r="AY103" s="137">
        <f>'D110 - ZTI - D110'!J38</f>
        <v>0</v>
      </c>
      <c r="AZ103" s="137">
        <f>'D110 - ZTI - D110'!F35</f>
        <v>0</v>
      </c>
      <c r="BA103" s="137">
        <f>'D110 - ZTI - D110'!F36</f>
        <v>0</v>
      </c>
      <c r="BB103" s="137">
        <f>'D110 - ZTI - D110'!F37</f>
        <v>0</v>
      </c>
      <c r="BC103" s="137">
        <f>'D110 - ZTI - D110'!F38</f>
        <v>0</v>
      </c>
      <c r="BD103" s="139">
        <f>'D110 - ZTI - D110'!F39</f>
        <v>0</v>
      </c>
      <c r="BE103" s="4"/>
      <c r="BT103" s="140" t="s">
        <v>85</v>
      </c>
      <c r="BV103" s="140" t="s">
        <v>78</v>
      </c>
      <c r="BW103" s="140" t="s">
        <v>110</v>
      </c>
      <c r="BX103" s="140" t="s">
        <v>107</v>
      </c>
      <c r="CL103" s="140" t="s">
        <v>1</v>
      </c>
    </row>
    <row r="104" s="4" customFormat="1" ht="16.5" customHeight="1">
      <c r="A104" s="131" t="s">
        <v>86</v>
      </c>
      <c r="B104" s="69"/>
      <c r="C104" s="132"/>
      <c r="D104" s="132"/>
      <c r="E104" s="133" t="s">
        <v>111</v>
      </c>
      <c r="F104" s="133"/>
      <c r="G104" s="133"/>
      <c r="H104" s="133"/>
      <c r="I104" s="133"/>
      <c r="J104" s="132"/>
      <c r="K104" s="133" t="s">
        <v>112</v>
      </c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4">
        <f>'G107 - ZTI - G107'!J32</f>
        <v>0</v>
      </c>
      <c r="AH104" s="132"/>
      <c r="AI104" s="132"/>
      <c r="AJ104" s="132"/>
      <c r="AK104" s="132"/>
      <c r="AL104" s="132"/>
      <c r="AM104" s="132"/>
      <c r="AN104" s="134">
        <f>SUM(AG104,AT104)</f>
        <v>0</v>
      </c>
      <c r="AO104" s="132"/>
      <c r="AP104" s="132"/>
      <c r="AQ104" s="135" t="s">
        <v>89</v>
      </c>
      <c r="AR104" s="71"/>
      <c r="AS104" s="136">
        <v>0</v>
      </c>
      <c r="AT104" s="137">
        <f>ROUND(SUM(AV104:AW104),2)</f>
        <v>0</v>
      </c>
      <c r="AU104" s="138">
        <f>'G107 - ZTI - G107'!P129</f>
        <v>0</v>
      </c>
      <c r="AV104" s="137">
        <f>'G107 - ZTI - G107'!J35</f>
        <v>0</v>
      </c>
      <c r="AW104" s="137">
        <f>'G107 - ZTI - G107'!J36</f>
        <v>0</v>
      </c>
      <c r="AX104" s="137">
        <f>'G107 - ZTI - G107'!J37</f>
        <v>0</v>
      </c>
      <c r="AY104" s="137">
        <f>'G107 - ZTI - G107'!J38</f>
        <v>0</v>
      </c>
      <c r="AZ104" s="137">
        <f>'G107 - ZTI - G107'!F35</f>
        <v>0</v>
      </c>
      <c r="BA104" s="137">
        <f>'G107 - ZTI - G107'!F36</f>
        <v>0</v>
      </c>
      <c r="BB104" s="137">
        <f>'G107 - ZTI - G107'!F37</f>
        <v>0</v>
      </c>
      <c r="BC104" s="137">
        <f>'G107 - ZTI - G107'!F38</f>
        <v>0</v>
      </c>
      <c r="BD104" s="139">
        <f>'G107 - ZTI - G107'!F39</f>
        <v>0</v>
      </c>
      <c r="BE104" s="4"/>
      <c r="BT104" s="140" t="s">
        <v>85</v>
      </c>
      <c r="BV104" s="140" t="s">
        <v>78</v>
      </c>
      <c r="BW104" s="140" t="s">
        <v>113</v>
      </c>
      <c r="BX104" s="140" t="s">
        <v>107</v>
      </c>
      <c r="CL104" s="140" t="s">
        <v>1</v>
      </c>
    </row>
    <row r="105" s="4" customFormat="1" ht="16.5" customHeight="1">
      <c r="A105" s="131" t="s">
        <v>86</v>
      </c>
      <c r="B105" s="69"/>
      <c r="C105" s="132"/>
      <c r="D105" s="132"/>
      <c r="E105" s="133" t="s">
        <v>114</v>
      </c>
      <c r="F105" s="133"/>
      <c r="G105" s="133"/>
      <c r="H105" s="133"/>
      <c r="I105" s="133"/>
      <c r="J105" s="132"/>
      <c r="K105" s="133" t="s">
        <v>115</v>
      </c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4">
        <f>'G112 - ZTI - G112A+B'!J32</f>
        <v>0</v>
      </c>
      <c r="AH105" s="132"/>
      <c r="AI105" s="132"/>
      <c r="AJ105" s="132"/>
      <c r="AK105" s="132"/>
      <c r="AL105" s="132"/>
      <c r="AM105" s="132"/>
      <c r="AN105" s="134">
        <f>SUM(AG105,AT105)</f>
        <v>0</v>
      </c>
      <c r="AO105" s="132"/>
      <c r="AP105" s="132"/>
      <c r="AQ105" s="135" t="s">
        <v>89</v>
      </c>
      <c r="AR105" s="71"/>
      <c r="AS105" s="136">
        <v>0</v>
      </c>
      <c r="AT105" s="137">
        <f>ROUND(SUM(AV105:AW105),2)</f>
        <v>0</v>
      </c>
      <c r="AU105" s="138">
        <f>'G112 - ZTI - G112A+B'!P128</f>
        <v>0</v>
      </c>
      <c r="AV105" s="137">
        <f>'G112 - ZTI - G112A+B'!J35</f>
        <v>0</v>
      </c>
      <c r="AW105" s="137">
        <f>'G112 - ZTI - G112A+B'!J36</f>
        <v>0</v>
      </c>
      <c r="AX105" s="137">
        <f>'G112 - ZTI - G112A+B'!J37</f>
        <v>0</v>
      </c>
      <c r="AY105" s="137">
        <f>'G112 - ZTI - G112A+B'!J38</f>
        <v>0</v>
      </c>
      <c r="AZ105" s="137">
        <f>'G112 - ZTI - G112A+B'!F35</f>
        <v>0</v>
      </c>
      <c r="BA105" s="137">
        <f>'G112 - ZTI - G112A+B'!F36</f>
        <v>0</v>
      </c>
      <c r="BB105" s="137">
        <f>'G112 - ZTI - G112A+B'!F37</f>
        <v>0</v>
      </c>
      <c r="BC105" s="137">
        <f>'G112 - ZTI - G112A+B'!F38</f>
        <v>0</v>
      </c>
      <c r="BD105" s="139">
        <f>'G112 - ZTI - G112A+B'!F39</f>
        <v>0</v>
      </c>
      <c r="BE105" s="4"/>
      <c r="BT105" s="140" t="s">
        <v>85</v>
      </c>
      <c r="BV105" s="140" t="s">
        <v>78</v>
      </c>
      <c r="BW105" s="140" t="s">
        <v>116</v>
      </c>
      <c r="BX105" s="140" t="s">
        <v>107</v>
      </c>
      <c r="CL105" s="140" t="s">
        <v>1</v>
      </c>
    </row>
    <row r="106" s="7" customFormat="1" ht="24.75" customHeight="1">
      <c r="A106" s="131" t="s">
        <v>86</v>
      </c>
      <c r="B106" s="118"/>
      <c r="C106" s="119"/>
      <c r="D106" s="120" t="s">
        <v>117</v>
      </c>
      <c r="E106" s="120"/>
      <c r="F106" s="120"/>
      <c r="G106" s="120"/>
      <c r="H106" s="120"/>
      <c r="I106" s="121"/>
      <c r="J106" s="120" t="s">
        <v>118</v>
      </c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3">
        <f>'UT - Zařízení pro vytápěn...'!J30</f>
        <v>0</v>
      </c>
      <c r="AH106" s="121"/>
      <c r="AI106" s="121"/>
      <c r="AJ106" s="121"/>
      <c r="AK106" s="121"/>
      <c r="AL106" s="121"/>
      <c r="AM106" s="121"/>
      <c r="AN106" s="123">
        <f>SUM(AG106,AT106)</f>
        <v>0</v>
      </c>
      <c r="AO106" s="121"/>
      <c r="AP106" s="121"/>
      <c r="AQ106" s="124" t="s">
        <v>82</v>
      </c>
      <c r="AR106" s="125"/>
      <c r="AS106" s="126">
        <v>0</v>
      </c>
      <c r="AT106" s="127">
        <f>ROUND(SUM(AV106:AW106),2)</f>
        <v>0</v>
      </c>
      <c r="AU106" s="128">
        <f>'UT - Zařízení pro vytápěn...'!P121</f>
        <v>0</v>
      </c>
      <c r="AV106" s="127">
        <f>'UT - Zařízení pro vytápěn...'!J33</f>
        <v>0</v>
      </c>
      <c r="AW106" s="127">
        <f>'UT - Zařízení pro vytápěn...'!J34</f>
        <v>0</v>
      </c>
      <c r="AX106" s="127">
        <f>'UT - Zařízení pro vytápěn...'!J35</f>
        <v>0</v>
      </c>
      <c r="AY106" s="127">
        <f>'UT - Zařízení pro vytápěn...'!J36</f>
        <v>0</v>
      </c>
      <c r="AZ106" s="127">
        <f>'UT - Zařízení pro vytápěn...'!F33</f>
        <v>0</v>
      </c>
      <c r="BA106" s="127">
        <f>'UT - Zařízení pro vytápěn...'!F34</f>
        <v>0</v>
      </c>
      <c r="BB106" s="127">
        <f>'UT - Zařízení pro vytápěn...'!F35</f>
        <v>0</v>
      </c>
      <c r="BC106" s="127">
        <f>'UT - Zařízení pro vytápěn...'!F36</f>
        <v>0</v>
      </c>
      <c r="BD106" s="129">
        <f>'UT - Zařízení pro vytápěn...'!F37</f>
        <v>0</v>
      </c>
      <c r="BE106" s="7"/>
      <c r="BT106" s="130" t="s">
        <v>83</v>
      </c>
      <c r="BV106" s="130" t="s">
        <v>78</v>
      </c>
      <c r="BW106" s="130" t="s">
        <v>119</v>
      </c>
      <c r="BX106" s="130" t="s">
        <v>5</v>
      </c>
      <c r="CL106" s="130" t="s">
        <v>1</v>
      </c>
      <c r="CM106" s="130" t="s">
        <v>85</v>
      </c>
    </row>
    <row r="107" s="7" customFormat="1" ht="16.5" customHeight="1">
      <c r="A107" s="131" t="s">
        <v>86</v>
      </c>
      <c r="B107" s="118"/>
      <c r="C107" s="119"/>
      <c r="D107" s="120" t="s">
        <v>120</v>
      </c>
      <c r="E107" s="120"/>
      <c r="F107" s="120"/>
      <c r="G107" s="120"/>
      <c r="H107" s="120"/>
      <c r="I107" s="121"/>
      <c r="J107" s="120" t="s">
        <v>121</v>
      </c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3">
        <f>'EL - Elektroinstalace - s...'!J30</f>
        <v>0</v>
      </c>
      <c r="AH107" s="121"/>
      <c r="AI107" s="121"/>
      <c r="AJ107" s="121"/>
      <c r="AK107" s="121"/>
      <c r="AL107" s="121"/>
      <c r="AM107" s="121"/>
      <c r="AN107" s="123">
        <f>SUM(AG107,AT107)</f>
        <v>0</v>
      </c>
      <c r="AO107" s="121"/>
      <c r="AP107" s="121"/>
      <c r="AQ107" s="124" t="s">
        <v>82</v>
      </c>
      <c r="AR107" s="125"/>
      <c r="AS107" s="126">
        <v>0</v>
      </c>
      <c r="AT107" s="127">
        <f>ROUND(SUM(AV107:AW107),2)</f>
        <v>0</v>
      </c>
      <c r="AU107" s="128">
        <f>'EL - Elektroinstalace - s...'!P126</f>
        <v>0</v>
      </c>
      <c r="AV107" s="127">
        <f>'EL - Elektroinstalace - s...'!J33</f>
        <v>0</v>
      </c>
      <c r="AW107" s="127">
        <f>'EL - Elektroinstalace - s...'!J34</f>
        <v>0</v>
      </c>
      <c r="AX107" s="127">
        <f>'EL - Elektroinstalace - s...'!J35</f>
        <v>0</v>
      </c>
      <c r="AY107" s="127">
        <f>'EL - Elektroinstalace - s...'!J36</f>
        <v>0</v>
      </c>
      <c r="AZ107" s="127">
        <f>'EL - Elektroinstalace - s...'!F33</f>
        <v>0</v>
      </c>
      <c r="BA107" s="127">
        <f>'EL - Elektroinstalace - s...'!F34</f>
        <v>0</v>
      </c>
      <c r="BB107" s="127">
        <f>'EL - Elektroinstalace - s...'!F35</f>
        <v>0</v>
      </c>
      <c r="BC107" s="127">
        <f>'EL - Elektroinstalace - s...'!F36</f>
        <v>0</v>
      </c>
      <c r="BD107" s="129">
        <f>'EL - Elektroinstalace - s...'!F37</f>
        <v>0</v>
      </c>
      <c r="BE107" s="7"/>
      <c r="BT107" s="130" t="s">
        <v>83</v>
      </c>
      <c r="BV107" s="130" t="s">
        <v>78</v>
      </c>
      <c r="BW107" s="130" t="s">
        <v>122</v>
      </c>
      <c r="BX107" s="130" t="s">
        <v>5</v>
      </c>
      <c r="CL107" s="130" t="s">
        <v>1</v>
      </c>
      <c r="CM107" s="130" t="s">
        <v>85</v>
      </c>
    </row>
    <row r="108" s="7" customFormat="1" ht="24.75" customHeight="1">
      <c r="A108" s="131" t="s">
        <v>86</v>
      </c>
      <c r="B108" s="118"/>
      <c r="C108" s="119"/>
      <c r="D108" s="120" t="s">
        <v>123</v>
      </c>
      <c r="E108" s="120"/>
      <c r="F108" s="120"/>
      <c r="G108" s="120"/>
      <c r="H108" s="120"/>
      <c r="I108" s="121"/>
      <c r="J108" s="120" t="s">
        <v>124</v>
      </c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3">
        <f>'VZT - Zařízení vzduchotec...'!J30</f>
        <v>0</v>
      </c>
      <c r="AH108" s="121"/>
      <c r="AI108" s="121"/>
      <c r="AJ108" s="121"/>
      <c r="AK108" s="121"/>
      <c r="AL108" s="121"/>
      <c r="AM108" s="121"/>
      <c r="AN108" s="123">
        <f>SUM(AG108,AT108)</f>
        <v>0</v>
      </c>
      <c r="AO108" s="121"/>
      <c r="AP108" s="121"/>
      <c r="AQ108" s="124" t="s">
        <v>82</v>
      </c>
      <c r="AR108" s="125"/>
      <c r="AS108" s="126">
        <v>0</v>
      </c>
      <c r="AT108" s="127">
        <f>ROUND(SUM(AV108:AW108),2)</f>
        <v>0</v>
      </c>
      <c r="AU108" s="128">
        <f>'VZT - Zařízení vzduchotec...'!P120</f>
        <v>0</v>
      </c>
      <c r="AV108" s="127">
        <f>'VZT - Zařízení vzduchotec...'!J33</f>
        <v>0</v>
      </c>
      <c r="AW108" s="127">
        <f>'VZT - Zařízení vzduchotec...'!J34</f>
        <v>0</v>
      </c>
      <c r="AX108" s="127">
        <f>'VZT - Zařízení vzduchotec...'!J35</f>
        <v>0</v>
      </c>
      <c r="AY108" s="127">
        <f>'VZT - Zařízení vzduchotec...'!J36</f>
        <v>0</v>
      </c>
      <c r="AZ108" s="127">
        <f>'VZT - Zařízení vzduchotec...'!F33</f>
        <v>0</v>
      </c>
      <c r="BA108" s="127">
        <f>'VZT - Zařízení vzduchotec...'!F34</f>
        <v>0</v>
      </c>
      <c r="BB108" s="127">
        <f>'VZT - Zařízení vzduchotec...'!F35</f>
        <v>0</v>
      </c>
      <c r="BC108" s="127">
        <f>'VZT - Zařízení vzduchotec...'!F36</f>
        <v>0</v>
      </c>
      <c r="BD108" s="129">
        <f>'VZT - Zařízení vzduchotec...'!F37</f>
        <v>0</v>
      </c>
      <c r="BE108" s="7"/>
      <c r="BT108" s="130" t="s">
        <v>83</v>
      </c>
      <c r="BV108" s="130" t="s">
        <v>78</v>
      </c>
      <c r="BW108" s="130" t="s">
        <v>125</v>
      </c>
      <c r="BX108" s="130" t="s">
        <v>5</v>
      </c>
      <c r="CL108" s="130" t="s">
        <v>1</v>
      </c>
      <c r="CM108" s="130" t="s">
        <v>85</v>
      </c>
    </row>
    <row r="109" s="7" customFormat="1" ht="16.5" customHeight="1">
      <c r="A109" s="7"/>
      <c r="B109" s="118"/>
      <c r="C109" s="119"/>
      <c r="D109" s="120" t="s">
        <v>126</v>
      </c>
      <c r="E109" s="120"/>
      <c r="F109" s="120"/>
      <c r="G109" s="120"/>
      <c r="H109" s="120"/>
      <c r="I109" s="121"/>
      <c r="J109" s="120" t="s">
        <v>127</v>
      </c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2">
        <f>ROUND(SUM(AG110:AG113),2)</f>
        <v>0</v>
      </c>
      <c r="AH109" s="121"/>
      <c r="AI109" s="121"/>
      <c r="AJ109" s="121"/>
      <c r="AK109" s="121"/>
      <c r="AL109" s="121"/>
      <c r="AM109" s="121"/>
      <c r="AN109" s="123">
        <f>SUM(AG109,AT109)</f>
        <v>0</v>
      </c>
      <c r="AO109" s="121"/>
      <c r="AP109" s="121"/>
      <c r="AQ109" s="124" t="s">
        <v>82</v>
      </c>
      <c r="AR109" s="125"/>
      <c r="AS109" s="126">
        <f>ROUND(SUM(AS110:AS113),2)</f>
        <v>0</v>
      </c>
      <c r="AT109" s="127">
        <f>ROUND(SUM(AV109:AW109),2)</f>
        <v>0</v>
      </c>
      <c r="AU109" s="128">
        <f>ROUND(SUM(AU110:AU113),5)</f>
        <v>0</v>
      </c>
      <c r="AV109" s="127">
        <f>ROUND(AZ109*L29,2)</f>
        <v>0</v>
      </c>
      <c r="AW109" s="127">
        <f>ROUND(BA109*L30,2)</f>
        <v>0</v>
      </c>
      <c r="AX109" s="127">
        <f>ROUND(BB109*L29,2)</f>
        <v>0</v>
      </c>
      <c r="AY109" s="127">
        <f>ROUND(BC109*L30,2)</f>
        <v>0</v>
      </c>
      <c r="AZ109" s="127">
        <f>ROUND(SUM(AZ110:AZ113),2)</f>
        <v>0</v>
      </c>
      <c r="BA109" s="127">
        <f>ROUND(SUM(BA110:BA113),2)</f>
        <v>0</v>
      </c>
      <c r="BB109" s="127">
        <f>ROUND(SUM(BB110:BB113),2)</f>
        <v>0</v>
      </c>
      <c r="BC109" s="127">
        <f>ROUND(SUM(BC110:BC113),2)</f>
        <v>0</v>
      </c>
      <c r="BD109" s="129">
        <f>ROUND(SUM(BD110:BD113),2)</f>
        <v>0</v>
      </c>
      <c r="BE109" s="7"/>
      <c r="BS109" s="130" t="s">
        <v>75</v>
      </c>
      <c r="BT109" s="130" t="s">
        <v>83</v>
      </c>
      <c r="BU109" s="130" t="s">
        <v>77</v>
      </c>
      <c r="BV109" s="130" t="s">
        <v>78</v>
      </c>
      <c r="BW109" s="130" t="s">
        <v>128</v>
      </c>
      <c r="BX109" s="130" t="s">
        <v>5</v>
      </c>
      <c r="CL109" s="130" t="s">
        <v>1</v>
      </c>
      <c r="CM109" s="130" t="s">
        <v>85</v>
      </c>
    </row>
    <row r="110" s="4" customFormat="1" ht="16.5" customHeight="1">
      <c r="A110" s="131" t="s">
        <v>86</v>
      </c>
      <c r="B110" s="69"/>
      <c r="C110" s="132"/>
      <c r="D110" s="132"/>
      <c r="E110" s="133" t="s">
        <v>129</v>
      </c>
      <c r="F110" s="133"/>
      <c r="G110" s="133"/>
      <c r="H110" s="133"/>
      <c r="I110" s="133"/>
      <c r="J110" s="132"/>
      <c r="K110" s="133" t="s">
        <v>130</v>
      </c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4">
        <f>'01S - Byt správce - stave...'!J32</f>
        <v>0</v>
      </c>
      <c r="AH110" s="132"/>
      <c r="AI110" s="132"/>
      <c r="AJ110" s="132"/>
      <c r="AK110" s="132"/>
      <c r="AL110" s="132"/>
      <c r="AM110" s="132"/>
      <c r="AN110" s="134">
        <f>SUM(AG110,AT110)</f>
        <v>0</v>
      </c>
      <c r="AO110" s="132"/>
      <c r="AP110" s="132"/>
      <c r="AQ110" s="135" t="s">
        <v>89</v>
      </c>
      <c r="AR110" s="71"/>
      <c r="AS110" s="136">
        <v>0</v>
      </c>
      <c r="AT110" s="137">
        <f>ROUND(SUM(AV110:AW110),2)</f>
        <v>0</v>
      </c>
      <c r="AU110" s="138">
        <f>'01S - Byt správce - stave...'!P135</f>
        <v>0</v>
      </c>
      <c r="AV110" s="137">
        <f>'01S - Byt správce - stave...'!J35</f>
        <v>0</v>
      </c>
      <c r="AW110" s="137">
        <f>'01S - Byt správce - stave...'!J36</f>
        <v>0</v>
      </c>
      <c r="AX110" s="137">
        <f>'01S - Byt správce - stave...'!J37</f>
        <v>0</v>
      </c>
      <c r="AY110" s="137">
        <f>'01S - Byt správce - stave...'!J38</f>
        <v>0</v>
      </c>
      <c r="AZ110" s="137">
        <f>'01S - Byt správce - stave...'!F35</f>
        <v>0</v>
      </c>
      <c r="BA110" s="137">
        <f>'01S - Byt správce - stave...'!F36</f>
        <v>0</v>
      </c>
      <c r="BB110" s="137">
        <f>'01S - Byt správce - stave...'!F37</f>
        <v>0</v>
      </c>
      <c r="BC110" s="137">
        <f>'01S - Byt správce - stave...'!F38</f>
        <v>0</v>
      </c>
      <c r="BD110" s="139">
        <f>'01S - Byt správce - stave...'!F39</f>
        <v>0</v>
      </c>
      <c r="BE110" s="4"/>
      <c r="BT110" s="140" t="s">
        <v>85</v>
      </c>
      <c r="BV110" s="140" t="s">
        <v>78</v>
      </c>
      <c r="BW110" s="140" t="s">
        <v>131</v>
      </c>
      <c r="BX110" s="140" t="s">
        <v>128</v>
      </c>
      <c r="CL110" s="140" t="s">
        <v>1</v>
      </c>
    </row>
    <row r="111" s="4" customFormat="1" ht="16.5" customHeight="1">
      <c r="A111" s="131" t="s">
        <v>86</v>
      </c>
      <c r="B111" s="69"/>
      <c r="C111" s="132"/>
      <c r="D111" s="132"/>
      <c r="E111" s="133" t="s">
        <v>132</v>
      </c>
      <c r="F111" s="133"/>
      <c r="G111" s="133"/>
      <c r="H111" s="133"/>
      <c r="I111" s="133"/>
      <c r="J111" s="132"/>
      <c r="K111" s="133" t="s">
        <v>133</v>
      </c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4">
        <f>'02S - Byt správce - ZTI'!J32</f>
        <v>0</v>
      </c>
      <c r="AH111" s="132"/>
      <c r="AI111" s="132"/>
      <c r="AJ111" s="132"/>
      <c r="AK111" s="132"/>
      <c r="AL111" s="132"/>
      <c r="AM111" s="132"/>
      <c r="AN111" s="134">
        <f>SUM(AG111,AT111)</f>
        <v>0</v>
      </c>
      <c r="AO111" s="132"/>
      <c r="AP111" s="132"/>
      <c r="AQ111" s="135" t="s">
        <v>89</v>
      </c>
      <c r="AR111" s="71"/>
      <c r="AS111" s="136">
        <v>0</v>
      </c>
      <c r="AT111" s="137">
        <f>ROUND(SUM(AV111:AW111),2)</f>
        <v>0</v>
      </c>
      <c r="AU111" s="138">
        <f>'02S - Byt správce - ZTI'!P128</f>
        <v>0</v>
      </c>
      <c r="AV111" s="137">
        <f>'02S - Byt správce - ZTI'!J35</f>
        <v>0</v>
      </c>
      <c r="AW111" s="137">
        <f>'02S - Byt správce - ZTI'!J36</f>
        <v>0</v>
      </c>
      <c r="AX111" s="137">
        <f>'02S - Byt správce - ZTI'!J37</f>
        <v>0</v>
      </c>
      <c r="AY111" s="137">
        <f>'02S - Byt správce - ZTI'!J38</f>
        <v>0</v>
      </c>
      <c r="AZ111" s="137">
        <f>'02S - Byt správce - ZTI'!F35</f>
        <v>0</v>
      </c>
      <c r="BA111" s="137">
        <f>'02S - Byt správce - ZTI'!F36</f>
        <v>0</v>
      </c>
      <c r="BB111" s="137">
        <f>'02S - Byt správce - ZTI'!F37</f>
        <v>0</v>
      </c>
      <c r="BC111" s="137">
        <f>'02S - Byt správce - ZTI'!F38</f>
        <v>0</v>
      </c>
      <c r="BD111" s="139">
        <f>'02S - Byt správce - ZTI'!F39</f>
        <v>0</v>
      </c>
      <c r="BE111" s="4"/>
      <c r="BT111" s="140" t="s">
        <v>85</v>
      </c>
      <c r="BV111" s="140" t="s">
        <v>78</v>
      </c>
      <c r="BW111" s="140" t="s">
        <v>134</v>
      </c>
      <c r="BX111" s="140" t="s">
        <v>128</v>
      </c>
      <c r="CL111" s="140" t="s">
        <v>1</v>
      </c>
    </row>
    <row r="112" s="4" customFormat="1" ht="16.5" customHeight="1">
      <c r="A112" s="131" t="s">
        <v>86</v>
      </c>
      <c r="B112" s="69"/>
      <c r="C112" s="132"/>
      <c r="D112" s="132"/>
      <c r="E112" s="133" t="s">
        <v>135</v>
      </c>
      <c r="F112" s="133"/>
      <c r="G112" s="133"/>
      <c r="H112" s="133"/>
      <c r="I112" s="133"/>
      <c r="J112" s="132"/>
      <c r="K112" s="133" t="s">
        <v>136</v>
      </c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4">
        <f>'03S - Byt správce - VZT'!J32</f>
        <v>0</v>
      </c>
      <c r="AH112" s="132"/>
      <c r="AI112" s="132"/>
      <c r="AJ112" s="132"/>
      <c r="AK112" s="132"/>
      <c r="AL112" s="132"/>
      <c r="AM112" s="132"/>
      <c r="AN112" s="134">
        <f>SUM(AG112,AT112)</f>
        <v>0</v>
      </c>
      <c r="AO112" s="132"/>
      <c r="AP112" s="132"/>
      <c r="AQ112" s="135" t="s">
        <v>89</v>
      </c>
      <c r="AR112" s="71"/>
      <c r="AS112" s="136">
        <v>0</v>
      </c>
      <c r="AT112" s="137">
        <f>ROUND(SUM(AV112:AW112),2)</f>
        <v>0</v>
      </c>
      <c r="AU112" s="138">
        <f>'03S - Byt správce - VZT'!P124</f>
        <v>0</v>
      </c>
      <c r="AV112" s="137">
        <f>'03S - Byt správce - VZT'!J35</f>
        <v>0</v>
      </c>
      <c r="AW112" s="137">
        <f>'03S - Byt správce - VZT'!J36</f>
        <v>0</v>
      </c>
      <c r="AX112" s="137">
        <f>'03S - Byt správce - VZT'!J37</f>
        <v>0</v>
      </c>
      <c r="AY112" s="137">
        <f>'03S - Byt správce - VZT'!J38</f>
        <v>0</v>
      </c>
      <c r="AZ112" s="137">
        <f>'03S - Byt správce - VZT'!F35</f>
        <v>0</v>
      </c>
      <c r="BA112" s="137">
        <f>'03S - Byt správce - VZT'!F36</f>
        <v>0</v>
      </c>
      <c r="BB112" s="137">
        <f>'03S - Byt správce - VZT'!F37</f>
        <v>0</v>
      </c>
      <c r="BC112" s="137">
        <f>'03S - Byt správce - VZT'!F38</f>
        <v>0</v>
      </c>
      <c r="BD112" s="139">
        <f>'03S - Byt správce - VZT'!F39</f>
        <v>0</v>
      </c>
      <c r="BE112" s="4"/>
      <c r="BT112" s="140" t="s">
        <v>85</v>
      </c>
      <c r="BV112" s="140" t="s">
        <v>78</v>
      </c>
      <c r="BW112" s="140" t="s">
        <v>137</v>
      </c>
      <c r="BX112" s="140" t="s">
        <v>128</v>
      </c>
      <c r="CL112" s="140" t="s">
        <v>1</v>
      </c>
    </row>
    <row r="113" s="4" customFormat="1" ht="16.5" customHeight="1">
      <c r="A113" s="131" t="s">
        <v>86</v>
      </c>
      <c r="B113" s="69"/>
      <c r="C113" s="132"/>
      <c r="D113" s="132"/>
      <c r="E113" s="133" t="s">
        <v>138</v>
      </c>
      <c r="F113" s="133"/>
      <c r="G113" s="133"/>
      <c r="H113" s="133"/>
      <c r="I113" s="133"/>
      <c r="J113" s="132"/>
      <c r="K113" s="133" t="s">
        <v>139</v>
      </c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4">
        <f>'04S - Byt správce - EL'!J32</f>
        <v>0</v>
      </c>
      <c r="AH113" s="132"/>
      <c r="AI113" s="132"/>
      <c r="AJ113" s="132"/>
      <c r="AK113" s="132"/>
      <c r="AL113" s="132"/>
      <c r="AM113" s="132"/>
      <c r="AN113" s="134">
        <f>SUM(AG113,AT113)</f>
        <v>0</v>
      </c>
      <c r="AO113" s="132"/>
      <c r="AP113" s="132"/>
      <c r="AQ113" s="135" t="s">
        <v>89</v>
      </c>
      <c r="AR113" s="71"/>
      <c r="AS113" s="136">
        <v>0</v>
      </c>
      <c r="AT113" s="137">
        <f>ROUND(SUM(AV113:AW113),2)</f>
        <v>0</v>
      </c>
      <c r="AU113" s="138">
        <f>'04S - Byt správce - EL'!P129</f>
        <v>0</v>
      </c>
      <c r="AV113" s="137">
        <f>'04S - Byt správce - EL'!J35</f>
        <v>0</v>
      </c>
      <c r="AW113" s="137">
        <f>'04S - Byt správce - EL'!J36</f>
        <v>0</v>
      </c>
      <c r="AX113" s="137">
        <f>'04S - Byt správce - EL'!J37</f>
        <v>0</v>
      </c>
      <c r="AY113" s="137">
        <f>'04S - Byt správce - EL'!J38</f>
        <v>0</v>
      </c>
      <c r="AZ113" s="137">
        <f>'04S - Byt správce - EL'!F35</f>
        <v>0</v>
      </c>
      <c r="BA113" s="137">
        <f>'04S - Byt správce - EL'!F36</f>
        <v>0</v>
      </c>
      <c r="BB113" s="137">
        <f>'04S - Byt správce - EL'!F37</f>
        <v>0</v>
      </c>
      <c r="BC113" s="137">
        <f>'04S - Byt správce - EL'!F38</f>
        <v>0</v>
      </c>
      <c r="BD113" s="139">
        <f>'04S - Byt správce - EL'!F39</f>
        <v>0</v>
      </c>
      <c r="BE113" s="4"/>
      <c r="BT113" s="140" t="s">
        <v>85</v>
      </c>
      <c r="BV113" s="140" t="s">
        <v>78</v>
      </c>
      <c r="BW113" s="140" t="s">
        <v>140</v>
      </c>
      <c r="BX113" s="140" t="s">
        <v>128</v>
      </c>
      <c r="CL113" s="140" t="s">
        <v>1</v>
      </c>
    </row>
    <row r="114" s="7" customFormat="1" ht="16.5" customHeight="1">
      <c r="A114" s="131" t="s">
        <v>86</v>
      </c>
      <c r="B114" s="118"/>
      <c r="C114" s="119"/>
      <c r="D114" s="120" t="s">
        <v>141</v>
      </c>
      <c r="E114" s="120"/>
      <c r="F114" s="120"/>
      <c r="G114" s="120"/>
      <c r="H114" s="120"/>
      <c r="I114" s="121"/>
      <c r="J114" s="120" t="s">
        <v>142</v>
      </c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3">
        <f>'VON - Vedlejší a ostatní ...'!J30</f>
        <v>0</v>
      </c>
      <c r="AH114" s="121"/>
      <c r="AI114" s="121"/>
      <c r="AJ114" s="121"/>
      <c r="AK114" s="121"/>
      <c r="AL114" s="121"/>
      <c r="AM114" s="121"/>
      <c r="AN114" s="123">
        <f>SUM(AG114,AT114)</f>
        <v>0</v>
      </c>
      <c r="AO114" s="121"/>
      <c r="AP114" s="121"/>
      <c r="AQ114" s="124" t="s">
        <v>82</v>
      </c>
      <c r="AR114" s="125"/>
      <c r="AS114" s="141">
        <v>0</v>
      </c>
      <c r="AT114" s="142">
        <f>ROUND(SUM(AV114:AW114),2)</f>
        <v>0</v>
      </c>
      <c r="AU114" s="143">
        <f>'VON - Vedlejší a ostatní ...'!P121</f>
        <v>0</v>
      </c>
      <c r="AV114" s="142">
        <f>'VON - Vedlejší a ostatní ...'!J33</f>
        <v>0</v>
      </c>
      <c r="AW114" s="142">
        <f>'VON - Vedlejší a ostatní ...'!J34</f>
        <v>0</v>
      </c>
      <c r="AX114" s="142">
        <f>'VON - Vedlejší a ostatní ...'!J35</f>
        <v>0</v>
      </c>
      <c r="AY114" s="142">
        <f>'VON - Vedlejší a ostatní ...'!J36</f>
        <v>0</v>
      </c>
      <c r="AZ114" s="142">
        <f>'VON - Vedlejší a ostatní ...'!F33</f>
        <v>0</v>
      </c>
      <c r="BA114" s="142">
        <f>'VON - Vedlejší a ostatní ...'!F34</f>
        <v>0</v>
      </c>
      <c r="BB114" s="142">
        <f>'VON - Vedlejší a ostatní ...'!F35</f>
        <v>0</v>
      </c>
      <c r="BC114" s="142">
        <f>'VON - Vedlejší a ostatní ...'!F36</f>
        <v>0</v>
      </c>
      <c r="BD114" s="144">
        <f>'VON - Vedlejší a ostatní ...'!F37</f>
        <v>0</v>
      </c>
      <c r="BE114" s="7"/>
      <c r="BT114" s="130" t="s">
        <v>83</v>
      </c>
      <c r="BV114" s="130" t="s">
        <v>78</v>
      </c>
      <c r="BW114" s="130" t="s">
        <v>143</v>
      </c>
      <c r="BX114" s="130" t="s">
        <v>5</v>
      </c>
      <c r="CL114" s="130" t="s">
        <v>1</v>
      </c>
      <c r="CM114" s="130" t="s">
        <v>85</v>
      </c>
    </row>
    <row r="115" s="2" customFormat="1" ht="30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43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="2" customFormat="1" ht="6.96" customHeight="1">
      <c r="A116" s="37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43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</sheetData>
  <sheetProtection sheet="1" formatColumns="0" formatRows="0" objects="1" scenarios="1" spinCount="100000" saltValue="isq3sbaSrRhRKyw5UcaAL9V1n8v5IBY+ci8zH5wo6yQQS+M+ji/QdTk6raKRtbpdjDT6EhOTUfgbSG8SQtT2vg==" hashValue="aYF7kqKlynr44/dP8MGG3XoDd+qQRIXf8oafzV17HbTXrGXbyhPfJ2fLTqo8/rIuJ2HObeBuIrf9n1IdpTf5qg==" algorithmName="SHA-512" password="CC3D"/>
  <mergeCells count="118"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L85:AO85"/>
    <mergeCell ref="E105:I105"/>
    <mergeCell ref="K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E110:I110"/>
    <mergeCell ref="K110:AF110"/>
    <mergeCell ref="E111:I111"/>
    <mergeCell ref="K111:AF111"/>
    <mergeCell ref="E112:I112"/>
    <mergeCell ref="K112:AF112"/>
    <mergeCell ref="E113:I113"/>
    <mergeCell ref="K113:AF113"/>
    <mergeCell ref="D114:H114"/>
    <mergeCell ref="J114:AF114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104:AM104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N114:AP114"/>
    <mergeCell ref="AG114:AM114"/>
    <mergeCell ref="AN94:AP94"/>
  </mergeCells>
  <hyperlinks>
    <hyperlink ref="A96" location="'A - Sekce A - stavební část'!C2" display="/"/>
    <hyperlink ref="A97" location="'B - Sekce B - stavební část'!C2" display="/"/>
    <hyperlink ref="A98" location="'C - Sekce C - stavební část'!C2" display="/"/>
    <hyperlink ref="A99" location="'D - Sekce D - stavební část'!C2" display="/"/>
    <hyperlink ref="A100" location="'F - Sekce F - stavební část'!C2" display="/"/>
    <hyperlink ref="A101" location="'G - Sekce G - stavební část'!C2" display="/"/>
    <hyperlink ref="A103" location="'D110 - ZTI - D110'!C2" display="/"/>
    <hyperlink ref="A104" location="'G107 - ZTI - G107'!C2" display="/"/>
    <hyperlink ref="A105" location="'G112 - ZTI - G112A+B'!C2" display="/"/>
    <hyperlink ref="A106" location="'UT - Zařízení pro vytápěn...'!C2" display="/"/>
    <hyperlink ref="A107" location="'EL - Elektroinstalace - s...'!C2" display="/"/>
    <hyperlink ref="A108" location="'VZT - Zařízení vzduchotec...'!C2" display="/"/>
    <hyperlink ref="A110" location="'01S - Byt správce - stave...'!C2" display="/"/>
    <hyperlink ref="A111" location="'02S - Byt správce - ZTI'!C2" display="/"/>
    <hyperlink ref="A112" location="'03S - Byt správce - VZT'!C2" display="/"/>
    <hyperlink ref="A113" location="'04S - Byt správce - EL'!C2" display="/"/>
    <hyperlink ref="A114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810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908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812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ROUND(J128,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ROUND((SUM(BE128:BE168)),  2)</f>
        <v>0</v>
      </c>
      <c r="G35" s="37"/>
      <c r="H35" s="37"/>
      <c r="I35" s="163">
        <v>0.20999999999999999</v>
      </c>
      <c r="J35" s="162">
        <f>ROUND(((SUM(BE128:BE168))*I35),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ROUND((SUM(BF128:BF168)),  2)</f>
        <v>0</v>
      </c>
      <c r="G36" s="37"/>
      <c r="H36" s="37"/>
      <c r="I36" s="163">
        <v>0.12</v>
      </c>
      <c r="J36" s="162">
        <f>ROUND(((SUM(BF128:BF168))*I36),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ROUND((SUM(BG128:BG168)),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ROUND((SUM(BH128:BH168)),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ROUND((SUM(BI128:BI168)),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810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G112 - ZTI - G112A+B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J128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J129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813</v>
      </c>
      <c r="E100" s="195"/>
      <c r="F100" s="195"/>
      <c r="G100" s="195"/>
      <c r="H100" s="195"/>
      <c r="I100" s="195"/>
      <c r="J100" s="196">
        <f>J130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159</v>
      </c>
      <c r="E101" s="190"/>
      <c r="F101" s="190"/>
      <c r="G101" s="190"/>
      <c r="H101" s="190"/>
      <c r="I101" s="190"/>
      <c r="J101" s="191">
        <f>J135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814</v>
      </c>
      <c r="E102" s="195"/>
      <c r="F102" s="195"/>
      <c r="G102" s="195"/>
      <c r="H102" s="195"/>
      <c r="I102" s="195"/>
      <c r="J102" s="196">
        <f>J136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815</v>
      </c>
      <c r="E103" s="195"/>
      <c r="F103" s="195"/>
      <c r="G103" s="195"/>
      <c r="H103" s="195"/>
      <c r="I103" s="195"/>
      <c r="J103" s="196">
        <f>J141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816</v>
      </c>
      <c r="E104" s="195"/>
      <c r="F104" s="195"/>
      <c r="G104" s="195"/>
      <c r="H104" s="195"/>
      <c r="I104" s="195"/>
      <c r="J104" s="196">
        <f>J147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818</v>
      </c>
      <c r="E105" s="195"/>
      <c r="F105" s="195"/>
      <c r="G105" s="195"/>
      <c r="H105" s="195"/>
      <c r="I105" s="195"/>
      <c r="J105" s="196">
        <f>J154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819</v>
      </c>
      <c r="E106" s="195"/>
      <c r="F106" s="195"/>
      <c r="G106" s="195"/>
      <c r="H106" s="195"/>
      <c r="I106" s="195"/>
      <c r="J106" s="196">
        <f>J164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167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6.25" customHeight="1">
      <c r="A116" s="37"/>
      <c r="B116" s="38"/>
      <c r="C116" s="39"/>
      <c r="D116" s="39"/>
      <c r="E116" s="182" t="str">
        <f>E7</f>
        <v>UHK Palachovy koleje - Částečná rekonstrukce a modernizace - IV.etapa - neinvestiční část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0"/>
      <c r="C117" s="31" t="s">
        <v>145</v>
      </c>
      <c r="D117" s="21"/>
      <c r="E117" s="21"/>
      <c r="F117" s="21"/>
      <c r="G117" s="21"/>
      <c r="H117" s="21"/>
      <c r="I117" s="21"/>
      <c r="J117" s="21"/>
      <c r="K117" s="21"/>
      <c r="L117" s="19"/>
    </row>
    <row r="118" s="2" customFormat="1" ht="16.5" customHeight="1">
      <c r="A118" s="37"/>
      <c r="B118" s="38"/>
      <c r="C118" s="39"/>
      <c r="D118" s="39"/>
      <c r="E118" s="182" t="s">
        <v>810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147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E11</f>
        <v>G112 - ZTI - G112A+B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F14</f>
        <v>Hradec Králové</v>
      </c>
      <c r="G122" s="39"/>
      <c r="H122" s="39"/>
      <c r="I122" s="31" t="s">
        <v>22</v>
      </c>
      <c r="J122" s="78" t="str">
        <f>IF(J14="","",J14)</f>
        <v>30. 6. 2025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E17</f>
        <v>Univerzita Hradec Králové</v>
      </c>
      <c r="G124" s="39"/>
      <c r="H124" s="39"/>
      <c r="I124" s="31" t="s">
        <v>30</v>
      </c>
      <c r="J124" s="35" t="str">
        <f>E23</f>
        <v>PRIDOS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9"/>
      <c r="E125" s="39"/>
      <c r="F125" s="26" t="str">
        <f>IF(E20="","",E20)</f>
        <v>Vyplň údaj</v>
      </c>
      <c r="G125" s="39"/>
      <c r="H125" s="39"/>
      <c r="I125" s="31" t="s">
        <v>33</v>
      </c>
      <c r="J125" s="35" t="str">
        <f>E26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8"/>
      <c r="B127" s="199"/>
      <c r="C127" s="200" t="s">
        <v>168</v>
      </c>
      <c r="D127" s="201" t="s">
        <v>61</v>
      </c>
      <c r="E127" s="201" t="s">
        <v>57</v>
      </c>
      <c r="F127" s="201" t="s">
        <v>58</v>
      </c>
      <c r="G127" s="201" t="s">
        <v>169</v>
      </c>
      <c r="H127" s="201" t="s">
        <v>170</v>
      </c>
      <c r="I127" s="201" t="s">
        <v>171</v>
      </c>
      <c r="J127" s="201" t="s">
        <v>151</v>
      </c>
      <c r="K127" s="202" t="s">
        <v>172</v>
      </c>
      <c r="L127" s="203"/>
      <c r="M127" s="99" t="s">
        <v>1</v>
      </c>
      <c r="N127" s="100" t="s">
        <v>40</v>
      </c>
      <c r="O127" s="100" t="s">
        <v>173</v>
      </c>
      <c r="P127" s="100" t="s">
        <v>174</v>
      </c>
      <c r="Q127" s="100" t="s">
        <v>175</v>
      </c>
      <c r="R127" s="100" t="s">
        <v>176</v>
      </c>
      <c r="S127" s="100" t="s">
        <v>177</v>
      </c>
      <c r="T127" s="101" t="s">
        <v>178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</row>
    <row r="128" s="2" customFormat="1" ht="22.8" customHeight="1">
      <c r="A128" s="37"/>
      <c r="B128" s="38"/>
      <c r="C128" s="106" t="s">
        <v>179</v>
      </c>
      <c r="D128" s="39"/>
      <c r="E128" s="39"/>
      <c r="F128" s="39"/>
      <c r="G128" s="39"/>
      <c r="H128" s="39"/>
      <c r="I128" s="39"/>
      <c r="J128" s="204">
        <f>BK128</f>
        <v>0</v>
      </c>
      <c r="K128" s="39"/>
      <c r="L128" s="43"/>
      <c r="M128" s="102"/>
      <c r="N128" s="205"/>
      <c r="O128" s="103"/>
      <c r="P128" s="206">
        <f>P129+P135</f>
        <v>0</v>
      </c>
      <c r="Q128" s="103"/>
      <c r="R128" s="206">
        <f>R129+R135</f>
        <v>0</v>
      </c>
      <c r="S128" s="103"/>
      <c r="T128" s="207">
        <f>T129+T135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75</v>
      </c>
      <c r="AU128" s="16" t="s">
        <v>153</v>
      </c>
      <c r="BK128" s="208">
        <f>BK129+BK135</f>
        <v>0</v>
      </c>
    </row>
    <row r="129" s="12" customFormat="1" ht="25.92" customHeight="1">
      <c r="A129" s="12"/>
      <c r="B129" s="209"/>
      <c r="C129" s="210"/>
      <c r="D129" s="211" t="s">
        <v>75</v>
      </c>
      <c r="E129" s="212" t="s">
        <v>180</v>
      </c>
      <c r="F129" s="212" t="s">
        <v>181</v>
      </c>
      <c r="G129" s="210"/>
      <c r="H129" s="210"/>
      <c r="I129" s="213"/>
      <c r="J129" s="214">
        <f>BK129</f>
        <v>0</v>
      </c>
      <c r="K129" s="210"/>
      <c r="L129" s="215"/>
      <c r="M129" s="216"/>
      <c r="N129" s="217"/>
      <c r="O129" s="217"/>
      <c r="P129" s="218">
        <f>P130</f>
        <v>0</v>
      </c>
      <c r="Q129" s="217"/>
      <c r="R129" s="218">
        <f>R130</f>
        <v>0</v>
      </c>
      <c r="S129" s="217"/>
      <c r="T129" s="21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75</v>
      </c>
      <c r="AU129" s="221" t="s">
        <v>76</v>
      </c>
      <c r="AY129" s="220" t="s">
        <v>182</v>
      </c>
      <c r="BK129" s="222">
        <f>BK130</f>
        <v>0</v>
      </c>
    </row>
    <row r="130" s="12" customFormat="1" ht="22.8" customHeight="1">
      <c r="A130" s="12"/>
      <c r="B130" s="209"/>
      <c r="C130" s="210"/>
      <c r="D130" s="211" t="s">
        <v>75</v>
      </c>
      <c r="E130" s="223" t="s">
        <v>83</v>
      </c>
      <c r="F130" s="223" t="s">
        <v>820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SUM(P131:P134)</f>
        <v>0</v>
      </c>
      <c r="Q130" s="217"/>
      <c r="R130" s="218">
        <f>SUM(R131:R134)</f>
        <v>0</v>
      </c>
      <c r="S130" s="217"/>
      <c r="T130" s="219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83</v>
      </c>
      <c r="AY130" s="220" t="s">
        <v>182</v>
      </c>
      <c r="BK130" s="222">
        <f>SUM(BK131:BK134)</f>
        <v>0</v>
      </c>
    </row>
    <row r="131" s="2" customFormat="1" ht="24.15" customHeight="1">
      <c r="A131" s="37"/>
      <c r="B131" s="38"/>
      <c r="C131" s="225" t="s">
        <v>83</v>
      </c>
      <c r="D131" s="225" t="s">
        <v>185</v>
      </c>
      <c r="E131" s="226" t="s">
        <v>821</v>
      </c>
      <c r="F131" s="227" t="s">
        <v>822</v>
      </c>
      <c r="G131" s="228" t="s">
        <v>239</v>
      </c>
      <c r="H131" s="229">
        <v>1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190</v>
      </c>
      <c r="AT131" s="236" t="s">
        <v>185</v>
      </c>
      <c r="AU131" s="236" t="s">
        <v>85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190</v>
      </c>
      <c r="BM131" s="236" t="s">
        <v>85</v>
      </c>
    </row>
    <row r="132" s="2" customFormat="1" ht="24.15" customHeight="1">
      <c r="A132" s="37"/>
      <c r="B132" s="38"/>
      <c r="C132" s="225" t="s">
        <v>85</v>
      </c>
      <c r="D132" s="225" t="s">
        <v>185</v>
      </c>
      <c r="E132" s="226" t="s">
        <v>823</v>
      </c>
      <c r="F132" s="227" t="s">
        <v>824</v>
      </c>
      <c r="G132" s="228" t="s">
        <v>239</v>
      </c>
      <c r="H132" s="229">
        <v>1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190</v>
      </c>
    </row>
    <row r="133" s="2" customFormat="1" ht="24.15" customHeight="1">
      <c r="A133" s="37"/>
      <c r="B133" s="38"/>
      <c r="C133" s="225" t="s">
        <v>201</v>
      </c>
      <c r="D133" s="225" t="s">
        <v>185</v>
      </c>
      <c r="E133" s="226" t="s">
        <v>825</v>
      </c>
      <c r="F133" s="227" t="s">
        <v>826</v>
      </c>
      <c r="G133" s="228" t="s">
        <v>239</v>
      </c>
      <c r="H133" s="229">
        <v>1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183</v>
      </c>
    </row>
    <row r="134" s="2" customFormat="1" ht="16.5" customHeight="1">
      <c r="A134" s="37"/>
      <c r="B134" s="38"/>
      <c r="C134" s="225" t="s">
        <v>190</v>
      </c>
      <c r="D134" s="225" t="s">
        <v>185</v>
      </c>
      <c r="E134" s="226" t="s">
        <v>827</v>
      </c>
      <c r="F134" s="227" t="s">
        <v>828</v>
      </c>
      <c r="G134" s="228" t="s">
        <v>829</v>
      </c>
      <c r="H134" s="229">
        <v>20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223</v>
      </c>
    </row>
    <row r="135" s="12" customFormat="1" ht="25.92" customHeight="1">
      <c r="A135" s="12"/>
      <c r="B135" s="209"/>
      <c r="C135" s="210"/>
      <c r="D135" s="211" t="s">
        <v>75</v>
      </c>
      <c r="E135" s="212" t="s">
        <v>232</v>
      </c>
      <c r="F135" s="212" t="s">
        <v>233</v>
      </c>
      <c r="G135" s="210"/>
      <c r="H135" s="210"/>
      <c r="I135" s="213"/>
      <c r="J135" s="214">
        <f>BK135</f>
        <v>0</v>
      </c>
      <c r="K135" s="210"/>
      <c r="L135" s="215"/>
      <c r="M135" s="216"/>
      <c r="N135" s="217"/>
      <c r="O135" s="217"/>
      <c r="P135" s="218">
        <f>P136+P141+P147+P154+P164</f>
        <v>0</v>
      </c>
      <c r="Q135" s="217"/>
      <c r="R135" s="218">
        <f>R136+R141+R147+R154+R164</f>
        <v>0</v>
      </c>
      <c r="S135" s="217"/>
      <c r="T135" s="219">
        <f>T136+T141+T147+T154+T164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85</v>
      </c>
      <c r="AT135" s="221" t="s">
        <v>75</v>
      </c>
      <c r="AU135" s="221" t="s">
        <v>76</v>
      </c>
      <c r="AY135" s="220" t="s">
        <v>182</v>
      </c>
      <c r="BK135" s="222">
        <f>BK136+BK141+BK147+BK154+BK164</f>
        <v>0</v>
      </c>
    </row>
    <row r="136" s="12" customFormat="1" ht="22.8" customHeight="1">
      <c r="A136" s="12"/>
      <c r="B136" s="209"/>
      <c r="C136" s="210"/>
      <c r="D136" s="211" t="s">
        <v>75</v>
      </c>
      <c r="E136" s="223" t="s">
        <v>85</v>
      </c>
      <c r="F136" s="223" t="s">
        <v>830</v>
      </c>
      <c r="G136" s="210"/>
      <c r="H136" s="210"/>
      <c r="I136" s="213"/>
      <c r="J136" s="224">
        <f>BK136</f>
        <v>0</v>
      </c>
      <c r="K136" s="210"/>
      <c r="L136" s="215"/>
      <c r="M136" s="216"/>
      <c r="N136" s="217"/>
      <c r="O136" s="217"/>
      <c r="P136" s="218">
        <f>SUM(P137:P140)</f>
        <v>0</v>
      </c>
      <c r="Q136" s="217"/>
      <c r="R136" s="218">
        <f>SUM(R137:R140)</f>
        <v>0</v>
      </c>
      <c r="S136" s="217"/>
      <c r="T136" s="219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83</v>
      </c>
      <c r="AT136" s="221" t="s">
        <v>75</v>
      </c>
      <c r="AU136" s="221" t="s">
        <v>83</v>
      </c>
      <c r="AY136" s="220" t="s">
        <v>182</v>
      </c>
      <c r="BK136" s="222">
        <f>SUM(BK137:BK140)</f>
        <v>0</v>
      </c>
    </row>
    <row r="137" s="2" customFormat="1" ht="24.15" customHeight="1">
      <c r="A137" s="37"/>
      <c r="B137" s="38"/>
      <c r="C137" s="225" t="s">
        <v>210</v>
      </c>
      <c r="D137" s="225" t="s">
        <v>185</v>
      </c>
      <c r="E137" s="226" t="s">
        <v>831</v>
      </c>
      <c r="F137" s="227" t="s">
        <v>832</v>
      </c>
      <c r="G137" s="228" t="s">
        <v>290</v>
      </c>
      <c r="H137" s="229">
        <v>6</v>
      </c>
      <c r="I137" s="230"/>
      <c r="J137" s="231">
        <f>ROUND(I137*H137,2)</f>
        <v>0</v>
      </c>
      <c r="K137" s="227" t="s">
        <v>1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190</v>
      </c>
      <c r="AT137" s="236" t="s">
        <v>185</v>
      </c>
      <c r="AU137" s="236" t="s">
        <v>85</v>
      </c>
      <c r="AY137" s="16" t="s">
        <v>182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190</v>
      </c>
      <c r="BM137" s="236" t="s">
        <v>400</v>
      </c>
    </row>
    <row r="138" s="2" customFormat="1" ht="16.5" customHeight="1">
      <c r="A138" s="37"/>
      <c r="B138" s="38"/>
      <c r="C138" s="225" t="s">
        <v>183</v>
      </c>
      <c r="D138" s="225" t="s">
        <v>185</v>
      </c>
      <c r="E138" s="226" t="s">
        <v>833</v>
      </c>
      <c r="F138" s="227" t="s">
        <v>834</v>
      </c>
      <c r="G138" s="228" t="s">
        <v>239</v>
      </c>
      <c r="H138" s="229">
        <v>1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8</v>
      </c>
    </row>
    <row r="139" s="2" customFormat="1" ht="16.5" customHeight="1">
      <c r="A139" s="37"/>
      <c r="B139" s="38"/>
      <c r="C139" s="225" t="s">
        <v>218</v>
      </c>
      <c r="D139" s="225" t="s">
        <v>185</v>
      </c>
      <c r="E139" s="226" t="s">
        <v>835</v>
      </c>
      <c r="F139" s="227" t="s">
        <v>836</v>
      </c>
      <c r="G139" s="228" t="s">
        <v>290</v>
      </c>
      <c r="H139" s="229">
        <v>6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190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190</v>
      </c>
      <c r="BM139" s="236" t="s">
        <v>245</v>
      </c>
    </row>
    <row r="140" s="2" customFormat="1" ht="21.75" customHeight="1">
      <c r="A140" s="37"/>
      <c r="B140" s="38"/>
      <c r="C140" s="225" t="s">
        <v>223</v>
      </c>
      <c r="D140" s="225" t="s">
        <v>185</v>
      </c>
      <c r="E140" s="226" t="s">
        <v>837</v>
      </c>
      <c r="F140" s="227" t="s">
        <v>838</v>
      </c>
      <c r="G140" s="228" t="s">
        <v>248</v>
      </c>
      <c r="H140" s="261"/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240</v>
      </c>
    </row>
    <row r="141" s="12" customFormat="1" ht="22.8" customHeight="1">
      <c r="A141" s="12"/>
      <c r="B141" s="209"/>
      <c r="C141" s="210"/>
      <c r="D141" s="211" t="s">
        <v>75</v>
      </c>
      <c r="E141" s="223" t="s">
        <v>201</v>
      </c>
      <c r="F141" s="223" t="s">
        <v>839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SUM(P142:P146)</f>
        <v>0</v>
      </c>
      <c r="Q141" s="217"/>
      <c r="R141" s="218">
        <f>SUM(R142:R146)</f>
        <v>0</v>
      </c>
      <c r="S141" s="217"/>
      <c r="T141" s="219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75</v>
      </c>
      <c r="AU141" s="221" t="s">
        <v>83</v>
      </c>
      <c r="AY141" s="220" t="s">
        <v>182</v>
      </c>
      <c r="BK141" s="222">
        <f>SUM(BK142:BK146)</f>
        <v>0</v>
      </c>
    </row>
    <row r="142" s="2" customFormat="1" ht="21.75" customHeight="1">
      <c r="A142" s="37"/>
      <c r="B142" s="38"/>
      <c r="C142" s="225" t="s">
        <v>199</v>
      </c>
      <c r="D142" s="225" t="s">
        <v>185</v>
      </c>
      <c r="E142" s="226" t="s">
        <v>840</v>
      </c>
      <c r="F142" s="227" t="s">
        <v>841</v>
      </c>
      <c r="G142" s="228" t="s">
        <v>290</v>
      </c>
      <c r="H142" s="229">
        <v>6</v>
      </c>
      <c r="I142" s="230"/>
      <c r="J142" s="231">
        <f>ROUND(I142*H142,2)</f>
        <v>0</v>
      </c>
      <c r="K142" s="227" t="s">
        <v>1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263</v>
      </c>
    </row>
    <row r="143" s="2" customFormat="1" ht="21.75" customHeight="1">
      <c r="A143" s="37"/>
      <c r="B143" s="38"/>
      <c r="C143" s="225" t="s">
        <v>400</v>
      </c>
      <c r="D143" s="225" t="s">
        <v>185</v>
      </c>
      <c r="E143" s="226" t="s">
        <v>842</v>
      </c>
      <c r="F143" s="227" t="s">
        <v>843</v>
      </c>
      <c r="G143" s="228" t="s">
        <v>290</v>
      </c>
      <c r="H143" s="229">
        <v>2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271</v>
      </c>
    </row>
    <row r="144" s="2" customFormat="1" ht="21.75" customHeight="1">
      <c r="A144" s="37"/>
      <c r="B144" s="38"/>
      <c r="C144" s="225" t="s">
        <v>404</v>
      </c>
      <c r="D144" s="225" t="s">
        <v>185</v>
      </c>
      <c r="E144" s="226" t="s">
        <v>844</v>
      </c>
      <c r="F144" s="227" t="s">
        <v>845</v>
      </c>
      <c r="G144" s="228" t="s">
        <v>290</v>
      </c>
      <c r="H144" s="229">
        <v>6</v>
      </c>
      <c r="I144" s="230"/>
      <c r="J144" s="231">
        <f>ROUND(I144*H144,2)</f>
        <v>0</v>
      </c>
      <c r="K144" s="227" t="s">
        <v>1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190</v>
      </c>
      <c r="AT144" s="236" t="s">
        <v>185</v>
      </c>
      <c r="AU144" s="236" t="s">
        <v>85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280</v>
      </c>
    </row>
    <row r="145" s="2" customFormat="1" ht="16.5" customHeight="1">
      <c r="A145" s="37"/>
      <c r="B145" s="38"/>
      <c r="C145" s="225" t="s">
        <v>8</v>
      </c>
      <c r="D145" s="225" t="s">
        <v>185</v>
      </c>
      <c r="E145" s="226" t="s">
        <v>835</v>
      </c>
      <c r="F145" s="227" t="s">
        <v>836</v>
      </c>
      <c r="G145" s="228" t="s">
        <v>290</v>
      </c>
      <c r="H145" s="229">
        <v>14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293</v>
      </c>
    </row>
    <row r="146" s="2" customFormat="1" ht="21.75" customHeight="1">
      <c r="A146" s="37"/>
      <c r="B146" s="38"/>
      <c r="C146" s="225" t="s">
        <v>236</v>
      </c>
      <c r="D146" s="225" t="s">
        <v>185</v>
      </c>
      <c r="E146" s="226" t="s">
        <v>837</v>
      </c>
      <c r="F146" s="227" t="s">
        <v>838</v>
      </c>
      <c r="G146" s="228" t="s">
        <v>248</v>
      </c>
      <c r="H146" s="261"/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303</v>
      </c>
    </row>
    <row r="147" s="12" customFormat="1" ht="22.8" customHeight="1">
      <c r="A147" s="12"/>
      <c r="B147" s="209"/>
      <c r="C147" s="210"/>
      <c r="D147" s="211" t="s">
        <v>75</v>
      </c>
      <c r="E147" s="223" t="s">
        <v>190</v>
      </c>
      <c r="F147" s="223" t="s">
        <v>846</v>
      </c>
      <c r="G147" s="210"/>
      <c r="H147" s="210"/>
      <c r="I147" s="213"/>
      <c r="J147" s="224">
        <f>BK147</f>
        <v>0</v>
      </c>
      <c r="K147" s="210"/>
      <c r="L147" s="215"/>
      <c r="M147" s="216"/>
      <c r="N147" s="217"/>
      <c r="O147" s="217"/>
      <c r="P147" s="218">
        <f>SUM(P148:P153)</f>
        <v>0</v>
      </c>
      <c r="Q147" s="217"/>
      <c r="R147" s="218">
        <f>SUM(R148:R153)</f>
        <v>0</v>
      </c>
      <c r="S147" s="217"/>
      <c r="T147" s="219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0" t="s">
        <v>83</v>
      </c>
      <c r="AT147" s="221" t="s">
        <v>75</v>
      </c>
      <c r="AU147" s="221" t="s">
        <v>83</v>
      </c>
      <c r="AY147" s="220" t="s">
        <v>182</v>
      </c>
      <c r="BK147" s="222">
        <f>SUM(BK148:BK153)</f>
        <v>0</v>
      </c>
    </row>
    <row r="148" s="2" customFormat="1" ht="16.5" customHeight="1">
      <c r="A148" s="37"/>
      <c r="B148" s="38"/>
      <c r="C148" s="225" t="s">
        <v>245</v>
      </c>
      <c r="D148" s="225" t="s">
        <v>185</v>
      </c>
      <c r="E148" s="226" t="s">
        <v>847</v>
      </c>
      <c r="F148" s="227" t="s">
        <v>848</v>
      </c>
      <c r="G148" s="228" t="s">
        <v>239</v>
      </c>
      <c r="H148" s="229">
        <v>3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190</v>
      </c>
      <c r="AT148" s="236" t="s">
        <v>185</v>
      </c>
      <c r="AU148" s="236" t="s">
        <v>85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190</v>
      </c>
      <c r="BM148" s="236" t="s">
        <v>314</v>
      </c>
    </row>
    <row r="149" s="2" customFormat="1" ht="16.5" customHeight="1">
      <c r="A149" s="37"/>
      <c r="B149" s="38"/>
      <c r="C149" s="225" t="s">
        <v>252</v>
      </c>
      <c r="D149" s="225" t="s">
        <v>185</v>
      </c>
      <c r="E149" s="226" t="s">
        <v>849</v>
      </c>
      <c r="F149" s="227" t="s">
        <v>850</v>
      </c>
      <c r="G149" s="228" t="s">
        <v>239</v>
      </c>
      <c r="H149" s="229">
        <v>1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325</v>
      </c>
    </row>
    <row r="150" s="2" customFormat="1" ht="21.75" customHeight="1">
      <c r="A150" s="37"/>
      <c r="B150" s="38"/>
      <c r="C150" s="225" t="s">
        <v>240</v>
      </c>
      <c r="D150" s="225" t="s">
        <v>185</v>
      </c>
      <c r="E150" s="226" t="s">
        <v>851</v>
      </c>
      <c r="F150" s="227" t="s">
        <v>852</v>
      </c>
      <c r="G150" s="228" t="s">
        <v>239</v>
      </c>
      <c r="H150" s="229">
        <v>2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190</v>
      </c>
      <c r="AT150" s="236" t="s">
        <v>185</v>
      </c>
      <c r="AU150" s="236" t="s">
        <v>85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190</v>
      </c>
      <c r="BM150" s="236" t="s">
        <v>284</v>
      </c>
    </row>
    <row r="151" s="2" customFormat="1" ht="16.5" customHeight="1">
      <c r="A151" s="37"/>
      <c r="B151" s="38"/>
      <c r="C151" s="225" t="s">
        <v>259</v>
      </c>
      <c r="D151" s="225" t="s">
        <v>185</v>
      </c>
      <c r="E151" s="226" t="s">
        <v>853</v>
      </c>
      <c r="F151" s="227" t="s">
        <v>854</v>
      </c>
      <c r="G151" s="228" t="s">
        <v>239</v>
      </c>
      <c r="H151" s="229">
        <v>1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347</v>
      </c>
    </row>
    <row r="152" s="2" customFormat="1" ht="16.5" customHeight="1">
      <c r="A152" s="37"/>
      <c r="B152" s="38"/>
      <c r="C152" s="225" t="s">
        <v>263</v>
      </c>
      <c r="D152" s="225" t="s">
        <v>185</v>
      </c>
      <c r="E152" s="226" t="s">
        <v>855</v>
      </c>
      <c r="F152" s="227" t="s">
        <v>856</v>
      </c>
      <c r="G152" s="228" t="s">
        <v>239</v>
      </c>
      <c r="H152" s="229">
        <v>1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190</v>
      </c>
      <c r="AT152" s="236" t="s">
        <v>185</v>
      </c>
      <c r="AU152" s="236" t="s">
        <v>85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190</v>
      </c>
      <c r="BM152" s="236" t="s">
        <v>364</v>
      </c>
    </row>
    <row r="153" s="2" customFormat="1" ht="21.75" customHeight="1">
      <c r="A153" s="37"/>
      <c r="B153" s="38"/>
      <c r="C153" s="225" t="s">
        <v>267</v>
      </c>
      <c r="D153" s="225" t="s">
        <v>185</v>
      </c>
      <c r="E153" s="226" t="s">
        <v>837</v>
      </c>
      <c r="F153" s="227" t="s">
        <v>838</v>
      </c>
      <c r="G153" s="228" t="s">
        <v>248</v>
      </c>
      <c r="H153" s="261"/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190</v>
      </c>
      <c r="AT153" s="236" t="s">
        <v>185</v>
      </c>
      <c r="AU153" s="236" t="s">
        <v>85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190</v>
      </c>
      <c r="BM153" s="236" t="s">
        <v>372</v>
      </c>
    </row>
    <row r="154" s="12" customFormat="1" ht="22.8" customHeight="1">
      <c r="A154" s="12"/>
      <c r="B154" s="209"/>
      <c r="C154" s="210"/>
      <c r="D154" s="211" t="s">
        <v>75</v>
      </c>
      <c r="E154" s="223" t="s">
        <v>183</v>
      </c>
      <c r="F154" s="223" t="s">
        <v>872</v>
      </c>
      <c r="G154" s="210"/>
      <c r="H154" s="210"/>
      <c r="I154" s="213"/>
      <c r="J154" s="224">
        <f>BK154</f>
        <v>0</v>
      </c>
      <c r="K154" s="210"/>
      <c r="L154" s="215"/>
      <c r="M154" s="216"/>
      <c r="N154" s="217"/>
      <c r="O154" s="217"/>
      <c r="P154" s="218">
        <f>SUM(P155:P163)</f>
        <v>0</v>
      </c>
      <c r="Q154" s="217"/>
      <c r="R154" s="218">
        <f>SUM(R155:R163)</f>
        <v>0</v>
      </c>
      <c r="S154" s="217"/>
      <c r="T154" s="219">
        <f>SUM(T155:T163)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0" t="s">
        <v>83</v>
      </c>
      <c r="AT154" s="221" t="s">
        <v>75</v>
      </c>
      <c r="AU154" s="221" t="s">
        <v>83</v>
      </c>
      <c r="AY154" s="220" t="s">
        <v>182</v>
      </c>
      <c r="BK154" s="222">
        <f>SUM(BK155:BK163)</f>
        <v>0</v>
      </c>
    </row>
    <row r="155" s="2" customFormat="1" ht="24.15" customHeight="1">
      <c r="A155" s="37"/>
      <c r="B155" s="38"/>
      <c r="C155" s="225" t="s">
        <v>314</v>
      </c>
      <c r="D155" s="225" t="s">
        <v>185</v>
      </c>
      <c r="E155" s="226" t="s">
        <v>873</v>
      </c>
      <c r="F155" s="227" t="s">
        <v>874</v>
      </c>
      <c r="G155" s="228" t="s">
        <v>290</v>
      </c>
      <c r="H155" s="229">
        <v>8</v>
      </c>
      <c r="I155" s="230"/>
      <c r="J155" s="231">
        <f>ROUND(I155*H155,2)</f>
        <v>0</v>
      </c>
      <c r="K155" s="227" t="s">
        <v>1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190</v>
      </c>
      <c r="AT155" s="236" t="s">
        <v>185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190</v>
      </c>
      <c r="BM155" s="236" t="s">
        <v>877</v>
      </c>
    </row>
    <row r="156" s="2" customFormat="1" ht="24.15" customHeight="1">
      <c r="A156" s="37"/>
      <c r="B156" s="38"/>
      <c r="C156" s="225" t="s">
        <v>319</v>
      </c>
      <c r="D156" s="225" t="s">
        <v>185</v>
      </c>
      <c r="E156" s="226" t="s">
        <v>875</v>
      </c>
      <c r="F156" s="227" t="s">
        <v>876</v>
      </c>
      <c r="G156" s="228" t="s">
        <v>290</v>
      </c>
      <c r="H156" s="229">
        <v>15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190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190</v>
      </c>
      <c r="BM156" s="236" t="s">
        <v>880</v>
      </c>
    </row>
    <row r="157" s="2" customFormat="1" ht="16.5" customHeight="1">
      <c r="A157" s="37"/>
      <c r="B157" s="38"/>
      <c r="C157" s="225" t="s">
        <v>325</v>
      </c>
      <c r="D157" s="225" t="s">
        <v>185</v>
      </c>
      <c r="E157" s="226" t="s">
        <v>878</v>
      </c>
      <c r="F157" s="227" t="s">
        <v>879</v>
      </c>
      <c r="G157" s="228" t="s">
        <v>290</v>
      </c>
      <c r="H157" s="229">
        <v>23</v>
      </c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190</v>
      </c>
      <c r="AT157" s="236" t="s">
        <v>185</v>
      </c>
      <c r="AU157" s="236" t="s">
        <v>85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190</v>
      </c>
      <c r="BM157" s="236" t="s">
        <v>706</v>
      </c>
    </row>
    <row r="158" s="2" customFormat="1" ht="16.5" customHeight="1">
      <c r="A158" s="37"/>
      <c r="B158" s="38"/>
      <c r="C158" s="225" t="s">
        <v>330</v>
      </c>
      <c r="D158" s="225" t="s">
        <v>185</v>
      </c>
      <c r="E158" s="226" t="s">
        <v>881</v>
      </c>
      <c r="F158" s="227" t="s">
        <v>882</v>
      </c>
      <c r="G158" s="228" t="s">
        <v>290</v>
      </c>
      <c r="H158" s="229">
        <v>23</v>
      </c>
      <c r="I158" s="230"/>
      <c r="J158" s="231">
        <f>ROUND(I158*H158,2)</f>
        <v>0</v>
      </c>
      <c r="K158" s="227" t="s">
        <v>1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190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190</v>
      </c>
      <c r="BM158" s="236" t="s">
        <v>626</v>
      </c>
    </row>
    <row r="159" s="2" customFormat="1" ht="16.5" customHeight="1">
      <c r="A159" s="37"/>
      <c r="B159" s="38"/>
      <c r="C159" s="225" t="s">
        <v>284</v>
      </c>
      <c r="D159" s="225" t="s">
        <v>185</v>
      </c>
      <c r="E159" s="226" t="s">
        <v>883</v>
      </c>
      <c r="F159" s="227" t="s">
        <v>884</v>
      </c>
      <c r="G159" s="228" t="s">
        <v>290</v>
      </c>
      <c r="H159" s="229">
        <v>23</v>
      </c>
      <c r="I159" s="230"/>
      <c r="J159" s="231">
        <f>ROUND(I159*H159,2)</f>
        <v>0</v>
      </c>
      <c r="K159" s="227" t="s">
        <v>1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629</v>
      </c>
    </row>
    <row r="160" s="2" customFormat="1" ht="16.5" customHeight="1">
      <c r="A160" s="37"/>
      <c r="B160" s="38"/>
      <c r="C160" s="225" t="s">
        <v>343</v>
      </c>
      <c r="D160" s="225" t="s">
        <v>185</v>
      </c>
      <c r="E160" s="226" t="s">
        <v>885</v>
      </c>
      <c r="F160" s="227" t="s">
        <v>886</v>
      </c>
      <c r="G160" s="228" t="s">
        <v>239</v>
      </c>
      <c r="H160" s="229">
        <v>2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190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190</v>
      </c>
      <c r="BM160" s="236" t="s">
        <v>624</v>
      </c>
    </row>
    <row r="161" s="2" customFormat="1" ht="16.5" customHeight="1">
      <c r="A161" s="37"/>
      <c r="B161" s="38"/>
      <c r="C161" s="225" t="s">
        <v>347</v>
      </c>
      <c r="D161" s="225" t="s">
        <v>185</v>
      </c>
      <c r="E161" s="226" t="s">
        <v>887</v>
      </c>
      <c r="F161" s="227" t="s">
        <v>888</v>
      </c>
      <c r="G161" s="228" t="s">
        <v>239</v>
      </c>
      <c r="H161" s="229">
        <v>1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190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190</v>
      </c>
      <c r="BM161" s="236" t="s">
        <v>717</v>
      </c>
    </row>
    <row r="162" s="2" customFormat="1" ht="16.5" customHeight="1">
      <c r="A162" s="37"/>
      <c r="B162" s="38"/>
      <c r="C162" s="225" t="s">
        <v>355</v>
      </c>
      <c r="D162" s="225" t="s">
        <v>185</v>
      </c>
      <c r="E162" s="226" t="s">
        <v>889</v>
      </c>
      <c r="F162" s="227" t="s">
        <v>890</v>
      </c>
      <c r="G162" s="228" t="s">
        <v>891</v>
      </c>
      <c r="H162" s="229">
        <v>10</v>
      </c>
      <c r="I162" s="230"/>
      <c r="J162" s="231">
        <f>ROUND(I162*H162,2)</f>
        <v>0</v>
      </c>
      <c r="K162" s="227" t="s">
        <v>1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190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190</v>
      </c>
      <c r="BM162" s="236" t="s">
        <v>722</v>
      </c>
    </row>
    <row r="163" s="2" customFormat="1" ht="21.75" customHeight="1">
      <c r="A163" s="37"/>
      <c r="B163" s="38"/>
      <c r="C163" s="225" t="s">
        <v>364</v>
      </c>
      <c r="D163" s="225" t="s">
        <v>185</v>
      </c>
      <c r="E163" s="226" t="s">
        <v>837</v>
      </c>
      <c r="F163" s="227" t="s">
        <v>838</v>
      </c>
      <c r="G163" s="228" t="s">
        <v>248</v>
      </c>
      <c r="H163" s="261"/>
      <c r="I163" s="230"/>
      <c r="J163" s="231">
        <f>ROUND(I163*H163,2)</f>
        <v>0</v>
      </c>
      <c r="K163" s="227" t="s">
        <v>1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190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190</v>
      </c>
      <c r="BM163" s="236" t="s">
        <v>731</v>
      </c>
    </row>
    <row r="164" s="12" customFormat="1" ht="22.8" customHeight="1">
      <c r="A164" s="12"/>
      <c r="B164" s="209"/>
      <c r="C164" s="210"/>
      <c r="D164" s="211" t="s">
        <v>75</v>
      </c>
      <c r="E164" s="223" t="s">
        <v>218</v>
      </c>
      <c r="F164" s="223" t="s">
        <v>892</v>
      </c>
      <c r="G164" s="210"/>
      <c r="H164" s="210"/>
      <c r="I164" s="213"/>
      <c r="J164" s="224">
        <f>BK164</f>
        <v>0</v>
      </c>
      <c r="K164" s="210"/>
      <c r="L164" s="215"/>
      <c r="M164" s="216"/>
      <c r="N164" s="217"/>
      <c r="O164" s="217"/>
      <c r="P164" s="218">
        <f>SUM(P165:P168)</f>
        <v>0</v>
      </c>
      <c r="Q164" s="217"/>
      <c r="R164" s="218">
        <f>SUM(R165:R168)</f>
        <v>0</v>
      </c>
      <c r="S164" s="217"/>
      <c r="T164" s="219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0" t="s">
        <v>83</v>
      </c>
      <c r="AT164" s="221" t="s">
        <v>75</v>
      </c>
      <c r="AU164" s="221" t="s">
        <v>83</v>
      </c>
      <c r="AY164" s="220" t="s">
        <v>182</v>
      </c>
      <c r="BK164" s="222">
        <f>SUM(BK165:BK168)</f>
        <v>0</v>
      </c>
    </row>
    <row r="165" s="2" customFormat="1" ht="16.5" customHeight="1">
      <c r="A165" s="37"/>
      <c r="B165" s="38"/>
      <c r="C165" s="225" t="s">
        <v>368</v>
      </c>
      <c r="D165" s="225" t="s">
        <v>185</v>
      </c>
      <c r="E165" s="226" t="s">
        <v>893</v>
      </c>
      <c r="F165" s="227" t="s">
        <v>894</v>
      </c>
      <c r="G165" s="228" t="s">
        <v>239</v>
      </c>
      <c r="H165" s="229">
        <v>8</v>
      </c>
      <c r="I165" s="230"/>
      <c r="J165" s="231">
        <f>ROUND(I165*H165,2)</f>
        <v>0</v>
      </c>
      <c r="K165" s="227" t="s">
        <v>1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190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190</v>
      </c>
      <c r="BM165" s="236" t="s">
        <v>735</v>
      </c>
    </row>
    <row r="166" s="2" customFormat="1" ht="16.5" customHeight="1">
      <c r="A166" s="37"/>
      <c r="B166" s="38"/>
      <c r="C166" s="225" t="s">
        <v>372</v>
      </c>
      <c r="D166" s="225" t="s">
        <v>185</v>
      </c>
      <c r="E166" s="226" t="s">
        <v>895</v>
      </c>
      <c r="F166" s="227" t="s">
        <v>896</v>
      </c>
      <c r="G166" s="228" t="s">
        <v>239</v>
      </c>
      <c r="H166" s="229">
        <v>8</v>
      </c>
      <c r="I166" s="230"/>
      <c r="J166" s="231">
        <f>ROUND(I166*H166,2)</f>
        <v>0</v>
      </c>
      <c r="K166" s="227" t="s">
        <v>1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190</v>
      </c>
      <c r="AT166" s="236" t="s">
        <v>185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190</v>
      </c>
      <c r="BM166" s="236" t="s">
        <v>738</v>
      </c>
    </row>
    <row r="167" s="2" customFormat="1" ht="24.15" customHeight="1">
      <c r="A167" s="37"/>
      <c r="B167" s="38"/>
      <c r="C167" s="225" t="s">
        <v>434</v>
      </c>
      <c r="D167" s="225" t="s">
        <v>185</v>
      </c>
      <c r="E167" s="226" t="s">
        <v>900</v>
      </c>
      <c r="F167" s="227" t="s">
        <v>901</v>
      </c>
      <c r="G167" s="228" t="s">
        <v>239</v>
      </c>
      <c r="H167" s="229">
        <v>8</v>
      </c>
      <c r="I167" s="230"/>
      <c r="J167" s="231">
        <f>ROUND(I167*H167,2)</f>
        <v>0</v>
      </c>
      <c r="K167" s="227" t="s">
        <v>1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190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190</v>
      </c>
      <c r="BM167" s="236" t="s">
        <v>750</v>
      </c>
    </row>
    <row r="168" s="2" customFormat="1" ht="21.75" customHeight="1">
      <c r="A168" s="37"/>
      <c r="B168" s="38"/>
      <c r="C168" s="225" t="s">
        <v>376</v>
      </c>
      <c r="D168" s="225" t="s">
        <v>185</v>
      </c>
      <c r="E168" s="226" t="s">
        <v>902</v>
      </c>
      <c r="F168" s="227" t="s">
        <v>903</v>
      </c>
      <c r="G168" s="228" t="s">
        <v>248</v>
      </c>
      <c r="H168" s="261"/>
      <c r="I168" s="230"/>
      <c r="J168" s="231">
        <f>ROUND(I168*H168,2)</f>
        <v>0</v>
      </c>
      <c r="K168" s="227" t="s">
        <v>1</v>
      </c>
      <c r="L168" s="43"/>
      <c r="M168" s="272" t="s">
        <v>1</v>
      </c>
      <c r="N168" s="273" t="s">
        <v>41</v>
      </c>
      <c r="O168" s="274"/>
      <c r="P168" s="275">
        <f>O168*H168</f>
        <v>0</v>
      </c>
      <c r="Q168" s="275">
        <v>0</v>
      </c>
      <c r="R168" s="275">
        <f>Q168*H168</f>
        <v>0</v>
      </c>
      <c r="S168" s="275">
        <v>0</v>
      </c>
      <c r="T168" s="27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190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190</v>
      </c>
      <c r="BM168" s="236" t="s">
        <v>756</v>
      </c>
    </row>
    <row r="169" s="2" customFormat="1" ht="6.96" customHeight="1">
      <c r="A169" s="37"/>
      <c r="B169" s="65"/>
      <c r="C169" s="66"/>
      <c r="D169" s="66"/>
      <c r="E169" s="66"/>
      <c r="F169" s="66"/>
      <c r="G169" s="66"/>
      <c r="H169" s="66"/>
      <c r="I169" s="66"/>
      <c r="J169" s="66"/>
      <c r="K169" s="66"/>
      <c r="L169" s="43"/>
      <c r="M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</sheetData>
  <sheetProtection sheet="1" autoFilter="0" formatColumns="0" formatRows="0" objects="1" scenarios="1" spinCount="100000" saltValue="G2Z8ORks687TDaBdkaDM/dXJ+rhGFTxFjd1hl9sqGd0CCv0yjjsuoNkhLa+Ny6+N6dKV1pC8iXJ6GbCvqjiHSQ==" hashValue="XwWBlTgIlB3MB0y6V9PbmmlPujpL3y0jTBqnFTGWHpfAPQ57zgq4R1hK0jzml+386Z2/9Zn1e3O/njPM0tNmCA==" algorithmName="SHA-512" password="CC3D"/>
  <autoFilter ref="C127:K1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909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30. 6. 2025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23.25" customHeight="1">
      <c r="A27" s="153"/>
      <c r="B27" s="154"/>
      <c r="C27" s="153"/>
      <c r="D27" s="153"/>
      <c r="E27" s="155" t="s">
        <v>812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ROUND((SUM(BE121:BE143)),  2)</f>
        <v>0</v>
      </c>
      <c r="G33" s="37"/>
      <c r="H33" s="37"/>
      <c r="I33" s="163">
        <v>0.20999999999999999</v>
      </c>
      <c r="J33" s="162">
        <f>ROUND(((SUM(BE121:BE143))*I33),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ROUND((SUM(BF121:BF143)),  2)</f>
        <v>0</v>
      </c>
      <c r="G34" s="37"/>
      <c r="H34" s="37"/>
      <c r="I34" s="163">
        <v>0.12</v>
      </c>
      <c r="J34" s="162">
        <f>ROUND(((SUM(BF121:BF143))*I34),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ROUND((SUM(BG121:BG143)),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ROUND((SUM(BH121:BH143)),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ROUND((SUM(BI121:BI143)),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UT - Zařízení pro vytápění staveb - sekce D a G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30. 6. 2025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Univerzita Hradec Králové</v>
      </c>
      <c r="G91" s="39"/>
      <c r="H91" s="39"/>
      <c r="I91" s="31" t="s">
        <v>30</v>
      </c>
      <c r="J91" s="35" t="str">
        <f>E21</f>
        <v>PRIDOS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150</v>
      </c>
      <c r="D94" s="184"/>
      <c r="E94" s="184"/>
      <c r="F94" s="184"/>
      <c r="G94" s="184"/>
      <c r="H94" s="184"/>
      <c r="I94" s="184"/>
      <c r="J94" s="185" t="s">
        <v>151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152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153</v>
      </c>
    </row>
    <row r="97" s="9" customFormat="1" ht="24.96" customHeight="1">
      <c r="A97" s="9"/>
      <c r="B97" s="187"/>
      <c r="C97" s="188"/>
      <c r="D97" s="189" t="s">
        <v>154</v>
      </c>
      <c r="E97" s="190"/>
      <c r="F97" s="190"/>
      <c r="G97" s="190"/>
      <c r="H97" s="190"/>
      <c r="I97" s="190"/>
      <c r="J97" s="191">
        <f>J122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813</v>
      </c>
      <c r="E98" s="195"/>
      <c r="F98" s="195"/>
      <c r="G98" s="195"/>
      <c r="H98" s="195"/>
      <c r="I98" s="195"/>
      <c r="J98" s="196">
        <f>J123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7"/>
      <c r="C99" s="188"/>
      <c r="D99" s="189" t="s">
        <v>159</v>
      </c>
      <c r="E99" s="190"/>
      <c r="F99" s="190"/>
      <c r="G99" s="190"/>
      <c r="H99" s="190"/>
      <c r="I99" s="190"/>
      <c r="J99" s="191">
        <f>J125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910</v>
      </c>
      <c r="E100" s="195"/>
      <c r="F100" s="195"/>
      <c r="G100" s="195"/>
      <c r="H100" s="195"/>
      <c r="I100" s="195"/>
      <c r="J100" s="196">
        <f>J126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911</v>
      </c>
      <c r="E101" s="195"/>
      <c r="F101" s="195"/>
      <c r="G101" s="195"/>
      <c r="H101" s="195"/>
      <c r="I101" s="195"/>
      <c r="J101" s="196">
        <f>J136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167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82" t="str">
        <f>E7</f>
        <v>UHK Palachovy koleje - Částečná rekonstrukce a modernizace - IV.etapa - neinvestiční část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145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UT - Zařízení pro vytápění staveb - sekce D a G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Hradec Králové</v>
      </c>
      <c r="G115" s="39"/>
      <c r="H115" s="39"/>
      <c r="I115" s="31" t="s">
        <v>22</v>
      </c>
      <c r="J115" s="78" t="str">
        <f>IF(J12="","",J12)</f>
        <v>30. 6. 2025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Univerzita Hradec Králové</v>
      </c>
      <c r="G117" s="39"/>
      <c r="H117" s="39"/>
      <c r="I117" s="31" t="s">
        <v>30</v>
      </c>
      <c r="J117" s="35" t="str">
        <f>E21</f>
        <v>PRIDOS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8"/>
      <c r="B120" s="199"/>
      <c r="C120" s="200" t="s">
        <v>168</v>
      </c>
      <c r="D120" s="201" t="s">
        <v>61</v>
      </c>
      <c r="E120" s="201" t="s">
        <v>57</v>
      </c>
      <c r="F120" s="201" t="s">
        <v>58</v>
      </c>
      <c r="G120" s="201" t="s">
        <v>169</v>
      </c>
      <c r="H120" s="201" t="s">
        <v>170</v>
      </c>
      <c r="I120" s="201" t="s">
        <v>171</v>
      </c>
      <c r="J120" s="201" t="s">
        <v>151</v>
      </c>
      <c r="K120" s="202" t="s">
        <v>172</v>
      </c>
      <c r="L120" s="203"/>
      <c r="M120" s="99" t="s">
        <v>1</v>
      </c>
      <c r="N120" s="100" t="s">
        <v>40</v>
      </c>
      <c r="O120" s="100" t="s">
        <v>173</v>
      </c>
      <c r="P120" s="100" t="s">
        <v>174</v>
      </c>
      <c r="Q120" s="100" t="s">
        <v>175</v>
      </c>
      <c r="R120" s="100" t="s">
        <v>176</v>
      </c>
      <c r="S120" s="100" t="s">
        <v>177</v>
      </c>
      <c r="T120" s="101" t="s">
        <v>178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7"/>
      <c r="B121" s="38"/>
      <c r="C121" s="106" t="s">
        <v>179</v>
      </c>
      <c r="D121" s="39"/>
      <c r="E121" s="39"/>
      <c r="F121" s="39"/>
      <c r="G121" s="39"/>
      <c r="H121" s="39"/>
      <c r="I121" s="39"/>
      <c r="J121" s="204">
        <f>BK121</f>
        <v>0</v>
      </c>
      <c r="K121" s="39"/>
      <c r="L121" s="43"/>
      <c r="M121" s="102"/>
      <c r="N121" s="205"/>
      <c r="O121" s="103"/>
      <c r="P121" s="206">
        <f>P122+P125</f>
        <v>0</v>
      </c>
      <c r="Q121" s="103"/>
      <c r="R121" s="206">
        <f>R122+R125</f>
        <v>0</v>
      </c>
      <c r="S121" s="103"/>
      <c r="T121" s="207">
        <f>T122+T125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153</v>
      </c>
      <c r="BK121" s="208">
        <f>BK122+BK125</f>
        <v>0</v>
      </c>
    </row>
    <row r="122" s="12" customFormat="1" ht="25.92" customHeight="1">
      <c r="A122" s="12"/>
      <c r="B122" s="209"/>
      <c r="C122" s="210"/>
      <c r="D122" s="211" t="s">
        <v>75</v>
      </c>
      <c r="E122" s="212" t="s">
        <v>180</v>
      </c>
      <c r="F122" s="212" t="s">
        <v>181</v>
      </c>
      <c r="G122" s="210"/>
      <c r="H122" s="210"/>
      <c r="I122" s="213"/>
      <c r="J122" s="214">
        <f>BK122</f>
        <v>0</v>
      </c>
      <c r="K122" s="210"/>
      <c r="L122" s="215"/>
      <c r="M122" s="216"/>
      <c r="N122" s="217"/>
      <c r="O122" s="217"/>
      <c r="P122" s="218">
        <f>P123</f>
        <v>0</v>
      </c>
      <c r="Q122" s="217"/>
      <c r="R122" s="218">
        <f>R123</f>
        <v>0</v>
      </c>
      <c r="S122" s="217"/>
      <c r="T122" s="219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83</v>
      </c>
      <c r="AT122" s="221" t="s">
        <v>75</v>
      </c>
      <c r="AU122" s="221" t="s">
        <v>76</v>
      </c>
      <c r="AY122" s="220" t="s">
        <v>182</v>
      </c>
      <c r="BK122" s="222">
        <f>BK123</f>
        <v>0</v>
      </c>
    </row>
    <row r="123" s="12" customFormat="1" ht="22.8" customHeight="1">
      <c r="A123" s="12"/>
      <c r="B123" s="209"/>
      <c r="C123" s="210"/>
      <c r="D123" s="211" t="s">
        <v>75</v>
      </c>
      <c r="E123" s="223" t="s">
        <v>83</v>
      </c>
      <c r="F123" s="223" t="s">
        <v>820</v>
      </c>
      <c r="G123" s="210"/>
      <c r="H123" s="210"/>
      <c r="I123" s="213"/>
      <c r="J123" s="224">
        <f>BK123</f>
        <v>0</v>
      </c>
      <c r="K123" s="210"/>
      <c r="L123" s="215"/>
      <c r="M123" s="216"/>
      <c r="N123" s="217"/>
      <c r="O123" s="217"/>
      <c r="P123" s="218">
        <f>P124</f>
        <v>0</v>
      </c>
      <c r="Q123" s="217"/>
      <c r="R123" s="218">
        <f>R124</f>
        <v>0</v>
      </c>
      <c r="S123" s="217"/>
      <c r="T123" s="219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83</v>
      </c>
      <c r="AT123" s="221" t="s">
        <v>75</v>
      </c>
      <c r="AU123" s="221" t="s">
        <v>83</v>
      </c>
      <c r="AY123" s="220" t="s">
        <v>182</v>
      </c>
      <c r="BK123" s="222">
        <f>BK124</f>
        <v>0</v>
      </c>
    </row>
    <row r="124" s="2" customFormat="1" ht="16.5" customHeight="1">
      <c r="A124" s="37"/>
      <c r="B124" s="38"/>
      <c r="C124" s="225" t="s">
        <v>83</v>
      </c>
      <c r="D124" s="225" t="s">
        <v>185</v>
      </c>
      <c r="E124" s="226" t="s">
        <v>912</v>
      </c>
      <c r="F124" s="227" t="s">
        <v>913</v>
      </c>
      <c r="G124" s="228" t="s">
        <v>239</v>
      </c>
      <c r="H124" s="229">
        <v>1</v>
      </c>
      <c r="I124" s="230"/>
      <c r="J124" s="231">
        <f>ROUND(I124*H124,2)</f>
        <v>0</v>
      </c>
      <c r="K124" s="227" t="s">
        <v>1</v>
      </c>
      <c r="L124" s="43"/>
      <c r="M124" s="232" t="s">
        <v>1</v>
      </c>
      <c r="N124" s="233" t="s">
        <v>41</v>
      </c>
      <c r="O124" s="90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6" t="s">
        <v>190</v>
      </c>
      <c r="AT124" s="236" t="s">
        <v>185</v>
      </c>
      <c r="AU124" s="236" t="s">
        <v>85</v>
      </c>
      <c r="AY124" s="16" t="s">
        <v>182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6" t="s">
        <v>83</v>
      </c>
      <c r="BK124" s="237">
        <f>ROUND(I124*H124,2)</f>
        <v>0</v>
      </c>
      <c r="BL124" s="16" t="s">
        <v>190</v>
      </c>
      <c r="BM124" s="236" t="s">
        <v>85</v>
      </c>
    </row>
    <row r="125" s="12" customFormat="1" ht="25.92" customHeight="1">
      <c r="A125" s="12"/>
      <c r="B125" s="209"/>
      <c r="C125" s="210"/>
      <c r="D125" s="211" t="s">
        <v>75</v>
      </c>
      <c r="E125" s="212" t="s">
        <v>232</v>
      </c>
      <c r="F125" s="212" t="s">
        <v>233</v>
      </c>
      <c r="G125" s="210"/>
      <c r="H125" s="210"/>
      <c r="I125" s="213"/>
      <c r="J125" s="214">
        <f>BK125</f>
        <v>0</v>
      </c>
      <c r="K125" s="210"/>
      <c r="L125" s="215"/>
      <c r="M125" s="216"/>
      <c r="N125" s="217"/>
      <c r="O125" s="217"/>
      <c r="P125" s="218">
        <f>P126+P136</f>
        <v>0</v>
      </c>
      <c r="Q125" s="217"/>
      <c r="R125" s="218">
        <f>R126+R136</f>
        <v>0</v>
      </c>
      <c r="S125" s="217"/>
      <c r="T125" s="219">
        <f>T126+T136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85</v>
      </c>
      <c r="AT125" s="221" t="s">
        <v>75</v>
      </c>
      <c r="AU125" s="221" t="s">
        <v>76</v>
      </c>
      <c r="AY125" s="220" t="s">
        <v>182</v>
      </c>
      <c r="BK125" s="222">
        <f>BK126+BK136</f>
        <v>0</v>
      </c>
    </row>
    <row r="126" s="12" customFormat="1" ht="22.8" customHeight="1">
      <c r="A126" s="12"/>
      <c r="B126" s="209"/>
      <c r="C126" s="210"/>
      <c r="D126" s="211" t="s">
        <v>75</v>
      </c>
      <c r="E126" s="223" t="s">
        <v>85</v>
      </c>
      <c r="F126" s="223" t="s">
        <v>914</v>
      </c>
      <c r="G126" s="210"/>
      <c r="H126" s="210"/>
      <c r="I126" s="213"/>
      <c r="J126" s="224">
        <f>BK126</f>
        <v>0</v>
      </c>
      <c r="K126" s="210"/>
      <c r="L126" s="215"/>
      <c r="M126" s="216"/>
      <c r="N126" s="217"/>
      <c r="O126" s="217"/>
      <c r="P126" s="218">
        <f>SUM(P127:P135)</f>
        <v>0</v>
      </c>
      <c r="Q126" s="217"/>
      <c r="R126" s="218">
        <f>SUM(R127:R135)</f>
        <v>0</v>
      </c>
      <c r="S126" s="217"/>
      <c r="T126" s="219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83</v>
      </c>
      <c r="AT126" s="221" t="s">
        <v>75</v>
      </c>
      <c r="AU126" s="221" t="s">
        <v>83</v>
      </c>
      <c r="AY126" s="220" t="s">
        <v>182</v>
      </c>
      <c r="BK126" s="222">
        <f>SUM(BK127:BK135)</f>
        <v>0</v>
      </c>
    </row>
    <row r="127" s="2" customFormat="1" ht="16.5" customHeight="1">
      <c r="A127" s="37"/>
      <c r="B127" s="38"/>
      <c r="C127" s="225" t="s">
        <v>85</v>
      </c>
      <c r="D127" s="225" t="s">
        <v>185</v>
      </c>
      <c r="E127" s="226" t="s">
        <v>915</v>
      </c>
      <c r="F127" s="227" t="s">
        <v>916</v>
      </c>
      <c r="G127" s="228" t="s">
        <v>290</v>
      </c>
      <c r="H127" s="229">
        <v>10</v>
      </c>
      <c r="I127" s="230"/>
      <c r="J127" s="231">
        <f>ROUND(I127*H127,2)</f>
        <v>0</v>
      </c>
      <c r="K127" s="227" t="s">
        <v>1</v>
      </c>
      <c r="L127" s="43"/>
      <c r="M127" s="232" t="s">
        <v>1</v>
      </c>
      <c r="N127" s="233" t="s">
        <v>41</v>
      </c>
      <c r="O127" s="90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190</v>
      </c>
      <c r="AT127" s="236" t="s">
        <v>185</v>
      </c>
      <c r="AU127" s="236" t="s">
        <v>85</v>
      </c>
      <c r="AY127" s="16" t="s">
        <v>182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190</v>
      </c>
      <c r="BM127" s="236" t="s">
        <v>190</v>
      </c>
    </row>
    <row r="128" s="2" customFormat="1" ht="24.15" customHeight="1">
      <c r="A128" s="37"/>
      <c r="B128" s="38"/>
      <c r="C128" s="225" t="s">
        <v>201</v>
      </c>
      <c r="D128" s="225" t="s">
        <v>185</v>
      </c>
      <c r="E128" s="226" t="s">
        <v>917</v>
      </c>
      <c r="F128" s="227" t="s">
        <v>918</v>
      </c>
      <c r="G128" s="228" t="s">
        <v>290</v>
      </c>
      <c r="H128" s="229">
        <v>40</v>
      </c>
      <c r="I128" s="230"/>
      <c r="J128" s="231">
        <f>ROUND(I128*H128,2)</f>
        <v>0</v>
      </c>
      <c r="K128" s="227" t="s">
        <v>1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190</v>
      </c>
      <c r="AT128" s="236" t="s">
        <v>185</v>
      </c>
      <c r="AU128" s="236" t="s">
        <v>85</v>
      </c>
      <c r="AY128" s="16" t="s">
        <v>182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190</v>
      </c>
      <c r="BM128" s="236" t="s">
        <v>183</v>
      </c>
    </row>
    <row r="129" s="2" customFormat="1" ht="16.5" customHeight="1">
      <c r="A129" s="37"/>
      <c r="B129" s="38"/>
      <c r="C129" s="225" t="s">
        <v>190</v>
      </c>
      <c r="D129" s="225" t="s">
        <v>185</v>
      </c>
      <c r="E129" s="226" t="s">
        <v>919</v>
      </c>
      <c r="F129" s="227" t="s">
        <v>920</v>
      </c>
      <c r="G129" s="228" t="s">
        <v>239</v>
      </c>
      <c r="H129" s="229">
        <v>4</v>
      </c>
      <c r="I129" s="230"/>
      <c r="J129" s="231">
        <f>ROUND(I129*H129,2)</f>
        <v>0</v>
      </c>
      <c r="K129" s="227" t="s">
        <v>1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190</v>
      </c>
      <c r="AT129" s="236" t="s">
        <v>185</v>
      </c>
      <c r="AU129" s="236" t="s">
        <v>85</v>
      </c>
      <c r="AY129" s="16" t="s">
        <v>182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190</v>
      </c>
      <c r="BM129" s="236" t="s">
        <v>223</v>
      </c>
    </row>
    <row r="130" s="2" customFormat="1" ht="16.5" customHeight="1">
      <c r="A130" s="37"/>
      <c r="B130" s="38"/>
      <c r="C130" s="225" t="s">
        <v>210</v>
      </c>
      <c r="D130" s="225" t="s">
        <v>185</v>
      </c>
      <c r="E130" s="226" t="s">
        <v>921</v>
      </c>
      <c r="F130" s="227" t="s">
        <v>922</v>
      </c>
      <c r="G130" s="228" t="s">
        <v>290</v>
      </c>
      <c r="H130" s="229">
        <v>4</v>
      </c>
      <c r="I130" s="230"/>
      <c r="J130" s="231">
        <f>ROUND(I130*H130,2)</f>
        <v>0</v>
      </c>
      <c r="K130" s="227" t="s">
        <v>1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190</v>
      </c>
      <c r="AT130" s="236" t="s">
        <v>185</v>
      </c>
      <c r="AU130" s="236" t="s">
        <v>85</v>
      </c>
      <c r="AY130" s="16" t="s">
        <v>182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190</v>
      </c>
      <c r="BM130" s="236" t="s">
        <v>400</v>
      </c>
    </row>
    <row r="131" s="2" customFormat="1" ht="16.5" customHeight="1">
      <c r="A131" s="37"/>
      <c r="B131" s="38"/>
      <c r="C131" s="225" t="s">
        <v>183</v>
      </c>
      <c r="D131" s="225" t="s">
        <v>185</v>
      </c>
      <c r="E131" s="226" t="s">
        <v>923</v>
      </c>
      <c r="F131" s="227" t="s">
        <v>924</v>
      </c>
      <c r="G131" s="228" t="s">
        <v>239</v>
      </c>
      <c r="H131" s="229">
        <v>2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190</v>
      </c>
      <c r="AT131" s="236" t="s">
        <v>185</v>
      </c>
      <c r="AU131" s="236" t="s">
        <v>85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190</v>
      </c>
      <c r="BM131" s="236" t="s">
        <v>8</v>
      </c>
    </row>
    <row r="132" s="2" customFormat="1" ht="16.5" customHeight="1">
      <c r="A132" s="37"/>
      <c r="B132" s="38"/>
      <c r="C132" s="225" t="s">
        <v>218</v>
      </c>
      <c r="D132" s="225" t="s">
        <v>185</v>
      </c>
      <c r="E132" s="226" t="s">
        <v>925</v>
      </c>
      <c r="F132" s="227" t="s">
        <v>926</v>
      </c>
      <c r="G132" s="228" t="s">
        <v>239</v>
      </c>
      <c r="H132" s="229">
        <v>2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245</v>
      </c>
    </row>
    <row r="133" s="2" customFormat="1" ht="16.5" customHeight="1">
      <c r="A133" s="37"/>
      <c r="B133" s="38"/>
      <c r="C133" s="225" t="s">
        <v>223</v>
      </c>
      <c r="D133" s="225" t="s">
        <v>185</v>
      </c>
      <c r="E133" s="226" t="s">
        <v>927</v>
      </c>
      <c r="F133" s="227" t="s">
        <v>928</v>
      </c>
      <c r="G133" s="228" t="s">
        <v>358</v>
      </c>
      <c r="H133" s="229">
        <v>8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240</v>
      </c>
    </row>
    <row r="134" s="2" customFormat="1" ht="16.5" customHeight="1">
      <c r="A134" s="37"/>
      <c r="B134" s="38"/>
      <c r="C134" s="225" t="s">
        <v>199</v>
      </c>
      <c r="D134" s="225" t="s">
        <v>185</v>
      </c>
      <c r="E134" s="226" t="s">
        <v>929</v>
      </c>
      <c r="F134" s="227" t="s">
        <v>930</v>
      </c>
      <c r="G134" s="228" t="s">
        <v>290</v>
      </c>
      <c r="H134" s="229">
        <v>40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263</v>
      </c>
    </row>
    <row r="135" s="2" customFormat="1" ht="21.75" customHeight="1">
      <c r="A135" s="37"/>
      <c r="B135" s="38"/>
      <c r="C135" s="225" t="s">
        <v>400</v>
      </c>
      <c r="D135" s="225" t="s">
        <v>185</v>
      </c>
      <c r="E135" s="226" t="s">
        <v>837</v>
      </c>
      <c r="F135" s="227" t="s">
        <v>838</v>
      </c>
      <c r="G135" s="228" t="s">
        <v>248</v>
      </c>
      <c r="H135" s="261"/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190</v>
      </c>
      <c r="AT135" s="236" t="s">
        <v>185</v>
      </c>
      <c r="AU135" s="236" t="s">
        <v>85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190</v>
      </c>
      <c r="BM135" s="236" t="s">
        <v>271</v>
      </c>
    </row>
    <row r="136" s="12" customFormat="1" ht="22.8" customHeight="1">
      <c r="A136" s="12"/>
      <c r="B136" s="209"/>
      <c r="C136" s="210"/>
      <c r="D136" s="211" t="s">
        <v>75</v>
      </c>
      <c r="E136" s="223" t="s">
        <v>201</v>
      </c>
      <c r="F136" s="223" t="s">
        <v>931</v>
      </c>
      <c r="G136" s="210"/>
      <c r="H136" s="210"/>
      <c r="I136" s="213"/>
      <c r="J136" s="224">
        <f>BK136</f>
        <v>0</v>
      </c>
      <c r="K136" s="210"/>
      <c r="L136" s="215"/>
      <c r="M136" s="216"/>
      <c r="N136" s="217"/>
      <c r="O136" s="217"/>
      <c r="P136" s="218">
        <f>SUM(P137:P143)</f>
        <v>0</v>
      </c>
      <c r="Q136" s="217"/>
      <c r="R136" s="218">
        <f>SUM(R137:R143)</f>
        <v>0</v>
      </c>
      <c r="S136" s="217"/>
      <c r="T136" s="219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83</v>
      </c>
      <c r="AT136" s="221" t="s">
        <v>75</v>
      </c>
      <c r="AU136" s="221" t="s">
        <v>83</v>
      </c>
      <c r="AY136" s="220" t="s">
        <v>182</v>
      </c>
      <c r="BK136" s="222">
        <f>SUM(BK137:BK143)</f>
        <v>0</v>
      </c>
    </row>
    <row r="137" s="2" customFormat="1" ht="16.5" customHeight="1">
      <c r="A137" s="37"/>
      <c r="B137" s="38"/>
      <c r="C137" s="225" t="s">
        <v>404</v>
      </c>
      <c r="D137" s="225" t="s">
        <v>185</v>
      </c>
      <c r="E137" s="226" t="s">
        <v>932</v>
      </c>
      <c r="F137" s="227" t="s">
        <v>933</v>
      </c>
      <c r="G137" s="228" t="s">
        <v>239</v>
      </c>
      <c r="H137" s="229">
        <v>14</v>
      </c>
      <c r="I137" s="230"/>
      <c r="J137" s="231">
        <f>ROUND(I137*H137,2)</f>
        <v>0</v>
      </c>
      <c r="K137" s="227" t="s">
        <v>1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190</v>
      </c>
      <c r="AT137" s="236" t="s">
        <v>185</v>
      </c>
      <c r="AU137" s="236" t="s">
        <v>85</v>
      </c>
      <c r="AY137" s="16" t="s">
        <v>182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190</v>
      </c>
      <c r="BM137" s="236" t="s">
        <v>280</v>
      </c>
    </row>
    <row r="138" s="2" customFormat="1" ht="16.5" customHeight="1">
      <c r="A138" s="37"/>
      <c r="B138" s="38"/>
      <c r="C138" s="225" t="s">
        <v>8</v>
      </c>
      <c r="D138" s="225" t="s">
        <v>185</v>
      </c>
      <c r="E138" s="226" t="s">
        <v>934</v>
      </c>
      <c r="F138" s="227" t="s">
        <v>935</v>
      </c>
      <c r="G138" s="228" t="s">
        <v>239</v>
      </c>
      <c r="H138" s="229">
        <v>2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293</v>
      </c>
    </row>
    <row r="139" s="2" customFormat="1" ht="16.5" customHeight="1">
      <c r="A139" s="37"/>
      <c r="B139" s="38"/>
      <c r="C139" s="225" t="s">
        <v>236</v>
      </c>
      <c r="D139" s="225" t="s">
        <v>185</v>
      </c>
      <c r="E139" s="226" t="s">
        <v>936</v>
      </c>
      <c r="F139" s="227" t="s">
        <v>937</v>
      </c>
      <c r="G139" s="228" t="s">
        <v>239</v>
      </c>
      <c r="H139" s="229">
        <v>2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190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190</v>
      </c>
      <c r="BM139" s="236" t="s">
        <v>303</v>
      </c>
    </row>
    <row r="140" s="2" customFormat="1" ht="16.5" customHeight="1">
      <c r="A140" s="37"/>
      <c r="B140" s="38"/>
      <c r="C140" s="225" t="s">
        <v>245</v>
      </c>
      <c r="D140" s="225" t="s">
        <v>185</v>
      </c>
      <c r="E140" s="226" t="s">
        <v>938</v>
      </c>
      <c r="F140" s="227" t="s">
        <v>939</v>
      </c>
      <c r="G140" s="228" t="s">
        <v>239</v>
      </c>
      <c r="H140" s="229">
        <v>4</v>
      </c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314</v>
      </c>
    </row>
    <row r="141" s="2" customFormat="1" ht="16.5" customHeight="1">
      <c r="A141" s="37"/>
      <c r="B141" s="38"/>
      <c r="C141" s="225" t="s">
        <v>252</v>
      </c>
      <c r="D141" s="225" t="s">
        <v>185</v>
      </c>
      <c r="E141" s="226" t="s">
        <v>940</v>
      </c>
      <c r="F141" s="227" t="s">
        <v>941</v>
      </c>
      <c r="G141" s="228" t="s">
        <v>239</v>
      </c>
      <c r="H141" s="229">
        <v>2</v>
      </c>
      <c r="I141" s="230"/>
      <c r="J141" s="231">
        <f>ROUND(I141*H141,2)</f>
        <v>0</v>
      </c>
      <c r="K141" s="227" t="s">
        <v>1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190</v>
      </c>
      <c r="AT141" s="236" t="s">
        <v>185</v>
      </c>
      <c r="AU141" s="236" t="s">
        <v>85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190</v>
      </c>
      <c r="BM141" s="236" t="s">
        <v>325</v>
      </c>
    </row>
    <row r="142" s="2" customFormat="1" ht="16.5" customHeight="1">
      <c r="A142" s="37"/>
      <c r="B142" s="38"/>
      <c r="C142" s="225" t="s">
        <v>240</v>
      </c>
      <c r="D142" s="225" t="s">
        <v>185</v>
      </c>
      <c r="E142" s="226" t="s">
        <v>942</v>
      </c>
      <c r="F142" s="227" t="s">
        <v>943</v>
      </c>
      <c r="G142" s="228" t="s">
        <v>239</v>
      </c>
      <c r="H142" s="229">
        <v>4</v>
      </c>
      <c r="I142" s="230"/>
      <c r="J142" s="231">
        <f>ROUND(I142*H142,2)</f>
        <v>0</v>
      </c>
      <c r="K142" s="227" t="s">
        <v>1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284</v>
      </c>
    </row>
    <row r="143" s="2" customFormat="1" ht="21.75" customHeight="1">
      <c r="A143" s="37"/>
      <c r="B143" s="38"/>
      <c r="C143" s="225" t="s">
        <v>259</v>
      </c>
      <c r="D143" s="225" t="s">
        <v>185</v>
      </c>
      <c r="E143" s="226" t="s">
        <v>944</v>
      </c>
      <c r="F143" s="227" t="s">
        <v>903</v>
      </c>
      <c r="G143" s="228" t="s">
        <v>248</v>
      </c>
      <c r="H143" s="261"/>
      <c r="I143" s="230"/>
      <c r="J143" s="231">
        <f>ROUND(I143*H143,2)</f>
        <v>0</v>
      </c>
      <c r="K143" s="227" t="s">
        <v>1</v>
      </c>
      <c r="L143" s="43"/>
      <c r="M143" s="272" t="s">
        <v>1</v>
      </c>
      <c r="N143" s="273" t="s">
        <v>41</v>
      </c>
      <c r="O143" s="274"/>
      <c r="P143" s="275">
        <f>O143*H143</f>
        <v>0</v>
      </c>
      <c r="Q143" s="275">
        <v>0</v>
      </c>
      <c r="R143" s="275">
        <f>Q143*H143</f>
        <v>0</v>
      </c>
      <c r="S143" s="275">
        <v>0</v>
      </c>
      <c r="T143" s="27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347</v>
      </c>
    </row>
    <row r="144" s="2" customFormat="1" ht="6.96" customHeight="1">
      <c r="A144" s="37"/>
      <c r="B144" s="65"/>
      <c r="C144" s="66"/>
      <c r="D144" s="66"/>
      <c r="E144" s="66"/>
      <c r="F144" s="66"/>
      <c r="G144" s="66"/>
      <c r="H144" s="66"/>
      <c r="I144" s="66"/>
      <c r="J144" s="66"/>
      <c r="K144" s="66"/>
      <c r="L144" s="43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sheet="1" autoFilter="0" formatColumns="0" formatRows="0" objects="1" scenarios="1" spinCount="100000" saltValue="lNBl5L5Hq5fes+LNqV0JSDCOMV3N98zXt/Qid1JVn7IUlDZIUTu9nX6DSFn50c3whuk9dRjy8v54+un+ptG+hw==" hashValue="jjnxGvYIWcyrIl53iZdJVlO651apg61JBuH388xrgCGxBRnEgaG/Ub0pQQh5lmv0xuHO8ioeBNMbKmr6krXYmQ==" algorithmName="SHA-512" password="CC3D"/>
  <autoFilter ref="C120:K14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122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945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30. 6. 2025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946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ROUND((SUM(BE126:BE201)),  2)</f>
        <v>0</v>
      </c>
      <c r="G33" s="37"/>
      <c r="H33" s="37"/>
      <c r="I33" s="163">
        <v>0.20999999999999999</v>
      </c>
      <c r="J33" s="162">
        <f>ROUND(((SUM(BE126:BE201))*I33),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ROUND((SUM(BF126:BF201)),  2)</f>
        <v>0</v>
      </c>
      <c r="G34" s="37"/>
      <c r="H34" s="37"/>
      <c r="I34" s="163">
        <v>0.12</v>
      </c>
      <c r="J34" s="162">
        <f>ROUND(((SUM(BF126:BF201))*I34),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ROUND((SUM(BG126:BG201)),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ROUND((SUM(BH126:BH201)),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ROUND((SUM(BI126:BI201)),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EL - Elektroinstalace - sekce A-G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30. 6. 2025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Univerzita Hradec Králové</v>
      </c>
      <c r="G91" s="39"/>
      <c r="H91" s="39"/>
      <c r="I91" s="31" t="s">
        <v>30</v>
      </c>
      <c r="J91" s="35" t="str">
        <f>E21</f>
        <v>PRIDOS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150</v>
      </c>
      <c r="D94" s="184"/>
      <c r="E94" s="184"/>
      <c r="F94" s="184"/>
      <c r="G94" s="184"/>
      <c r="H94" s="184"/>
      <c r="I94" s="184"/>
      <c r="J94" s="185" t="s">
        <v>151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152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153</v>
      </c>
    </row>
    <row r="97" s="9" customFormat="1" ht="24.96" customHeight="1">
      <c r="A97" s="9"/>
      <c r="B97" s="187"/>
      <c r="C97" s="188"/>
      <c r="D97" s="189" t="s">
        <v>947</v>
      </c>
      <c r="E97" s="190"/>
      <c r="F97" s="190"/>
      <c r="G97" s="190"/>
      <c r="H97" s="190"/>
      <c r="I97" s="190"/>
      <c r="J97" s="191">
        <f>J127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7"/>
      <c r="C98" s="188"/>
      <c r="D98" s="189" t="s">
        <v>948</v>
      </c>
      <c r="E98" s="190"/>
      <c r="F98" s="190"/>
      <c r="G98" s="190"/>
      <c r="H98" s="190"/>
      <c r="I98" s="190"/>
      <c r="J98" s="191">
        <f>J135</f>
        <v>0</v>
      </c>
      <c r="K98" s="188"/>
      <c r="L98" s="19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7"/>
      <c r="C99" s="188"/>
      <c r="D99" s="189" t="s">
        <v>949</v>
      </c>
      <c r="E99" s="190"/>
      <c r="F99" s="190"/>
      <c r="G99" s="190"/>
      <c r="H99" s="190"/>
      <c r="I99" s="190"/>
      <c r="J99" s="191">
        <f>J141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950</v>
      </c>
      <c r="E100" s="190"/>
      <c r="F100" s="190"/>
      <c r="G100" s="190"/>
      <c r="H100" s="190"/>
      <c r="I100" s="190"/>
      <c r="J100" s="191">
        <f>J149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951</v>
      </c>
      <c r="E101" s="190"/>
      <c r="F101" s="190"/>
      <c r="G101" s="190"/>
      <c r="H101" s="190"/>
      <c r="I101" s="190"/>
      <c r="J101" s="191">
        <f>J162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7"/>
      <c r="C102" s="188"/>
      <c r="D102" s="189" t="s">
        <v>952</v>
      </c>
      <c r="E102" s="190"/>
      <c r="F102" s="190"/>
      <c r="G102" s="190"/>
      <c r="H102" s="190"/>
      <c r="I102" s="190"/>
      <c r="J102" s="191">
        <f>J169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7"/>
      <c r="C103" s="188"/>
      <c r="D103" s="189" t="s">
        <v>953</v>
      </c>
      <c r="E103" s="190"/>
      <c r="F103" s="190"/>
      <c r="G103" s="190"/>
      <c r="H103" s="190"/>
      <c r="I103" s="190"/>
      <c r="J103" s="191">
        <f>J180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7"/>
      <c r="C104" s="188"/>
      <c r="D104" s="189" t="s">
        <v>954</v>
      </c>
      <c r="E104" s="190"/>
      <c r="F104" s="190"/>
      <c r="G104" s="190"/>
      <c r="H104" s="190"/>
      <c r="I104" s="190"/>
      <c r="J104" s="191">
        <f>J186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7"/>
      <c r="C105" s="188"/>
      <c r="D105" s="189" t="s">
        <v>955</v>
      </c>
      <c r="E105" s="190"/>
      <c r="F105" s="190"/>
      <c r="G105" s="190"/>
      <c r="H105" s="190"/>
      <c r="I105" s="190"/>
      <c r="J105" s="191">
        <f>J192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7"/>
      <c r="C106" s="188"/>
      <c r="D106" s="189" t="s">
        <v>956</v>
      </c>
      <c r="E106" s="190"/>
      <c r="F106" s="190"/>
      <c r="G106" s="190"/>
      <c r="H106" s="190"/>
      <c r="I106" s="190"/>
      <c r="J106" s="191">
        <f>J200</f>
        <v>0</v>
      </c>
      <c r="K106" s="188"/>
      <c r="L106" s="19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167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6.25" customHeight="1">
      <c r="A116" s="37"/>
      <c r="B116" s="38"/>
      <c r="C116" s="39"/>
      <c r="D116" s="39"/>
      <c r="E116" s="182" t="str">
        <f>E7</f>
        <v>UHK Palachovy koleje - Částečná rekonstrukce a modernizace - IV.etapa - neinvestiční část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145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EL - Elektroinstalace - sekce A-G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Hradec Králové</v>
      </c>
      <c r="G120" s="39"/>
      <c r="H120" s="39"/>
      <c r="I120" s="31" t="s">
        <v>22</v>
      </c>
      <c r="J120" s="78" t="str">
        <f>IF(J12="","",J12)</f>
        <v>30. 6. 2025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E15</f>
        <v>Univerzita Hradec Králové</v>
      </c>
      <c r="G122" s="39"/>
      <c r="H122" s="39"/>
      <c r="I122" s="31" t="s">
        <v>30</v>
      </c>
      <c r="J122" s="35" t="str">
        <f>E21</f>
        <v>PRIDOS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IF(E18="","",E18)</f>
        <v>Vyplň údaj</v>
      </c>
      <c r="G123" s="39"/>
      <c r="H123" s="39"/>
      <c r="I123" s="31" t="s">
        <v>33</v>
      </c>
      <c r="J123" s="35" t="str">
        <f>E24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8"/>
      <c r="B125" s="199"/>
      <c r="C125" s="200" t="s">
        <v>168</v>
      </c>
      <c r="D125" s="201" t="s">
        <v>61</v>
      </c>
      <c r="E125" s="201" t="s">
        <v>57</v>
      </c>
      <c r="F125" s="201" t="s">
        <v>58</v>
      </c>
      <c r="G125" s="201" t="s">
        <v>169</v>
      </c>
      <c r="H125" s="201" t="s">
        <v>170</v>
      </c>
      <c r="I125" s="201" t="s">
        <v>171</v>
      </c>
      <c r="J125" s="201" t="s">
        <v>151</v>
      </c>
      <c r="K125" s="202" t="s">
        <v>172</v>
      </c>
      <c r="L125" s="203"/>
      <c r="M125" s="99" t="s">
        <v>1</v>
      </c>
      <c r="N125" s="100" t="s">
        <v>40</v>
      </c>
      <c r="O125" s="100" t="s">
        <v>173</v>
      </c>
      <c r="P125" s="100" t="s">
        <v>174</v>
      </c>
      <c r="Q125" s="100" t="s">
        <v>175</v>
      </c>
      <c r="R125" s="100" t="s">
        <v>176</v>
      </c>
      <c r="S125" s="100" t="s">
        <v>177</v>
      </c>
      <c r="T125" s="101" t="s">
        <v>178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7"/>
      <c r="B126" s="38"/>
      <c r="C126" s="106" t="s">
        <v>179</v>
      </c>
      <c r="D126" s="39"/>
      <c r="E126" s="39"/>
      <c r="F126" s="39"/>
      <c r="G126" s="39"/>
      <c r="H126" s="39"/>
      <c r="I126" s="39"/>
      <c r="J126" s="204">
        <f>BK126</f>
        <v>0</v>
      </c>
      <c r="K126" s="39"/>
      <c r="L126" s="43"/>
      <c r="M126" s="102"/>
      <c r="N126" s="205"/>
      <c r="O126" s="103"/>
      <c r="P126" s="206">
        <f>P127+P135+P141+P149+P162+P169+P180+P186+P192+P200</f>
        <v>0</v>
      </c>
      <c r="Q126" s="103"/>
      <c r="R126" s="206">
        <f>R127+R135+R141+R149+R162+R169+R180+R186+R192+R200</f>
        <v>0</v>
      </c>
      <c r="S126" s="103"/>
      <c r="T126" s="207">
        <f>T127+T135+T141+T149+T162+T169+T180+T186+T192+T200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153</v>
      </c>
      <c r="BK126" s="208">
        <f>BK127+BK135+BK141+BK149+BK162+BK169+BK180+BK186+BK192+BK200</f>
        <v>0</v>
      </c>
    </row>
    <row r="127" s="12" customFormat="1" ht="25.92" customHeight="1">
      <c r="A127" s="12"/>
      <c r="B127" s="209"/>
      <c r="C127" s="210"/>
      <c r="D127" s="211" t="s">
        <v>75</v>
      </c>
      <c r="E127" s="212" t="s">
        <v>185</v>
      </c>
      <c r="F127" s="212" t="s">
        <v>957</v>
      </c>
      <c r="G127" s="210"/>
      <c r="H127" s="210"/>
      <c r="I127" s="213"/>
      <c r="J127" s="214">
        <f>BK127</f>
        <v>0</v>
      </c>
      <c r="K127" s="210"/>
      <c r="L127" s="215"/>
      <c r="M127" s="216"/>
      <c r="N127" s="217"/>
      <c r="O127" s="217"/>
      <c r="P127" s="218">
        <f>SUM(P128:P134)</f>
        <v>0</v>
      </c>
      <c r="Q127" s="217"/>
      <c r="R127" s="218">
        <f>SUM(R128:R134)</f>
        <v>0</v>
      </c>
      <c r="S127" s="217"/>
      <c r="T127" s="219">
        <f>SUM(T128:T134)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83</v>
      </c>
      <c r="AT127" s="221" t="s">
        <v>75</v>
      </c>
      <c r="AU127" s="221" t="s">
        <v>76</v>
      </c>
      <c r="AY127" s="220" t="s">
        <v>182</v>
      </c>
      <c r="BK127" s="222">
        <f>SUM(BK128:BK134)</f>
        <v>0</v>
      </c>
    </row>
    <row r="128" s="2" customFormat="1" ht="16.5" customHeight="1">
      <c r="A128" s="37"/>
      <c r="B128" s="38"/>
      <c r="C128" s="225" t="s">
        <v>83</v>
      </c>
      <c r="D128" s="225" t="s">
        <v>185</v>
      </c>
      <c r="E128" s="226" t="s">
        <v>958</v>
      </c>
      <c r="F128" s="227" t="s">
        <v>959</v>
      </c>
      <c r="G128" s="228" t="s">
        <v>290</v>
      </c>
      <c r="H128" s="229">
        <v>50</v>
      </c>
      <c r="I128" s="230"/>
      <c r="J128" s="231">
        <f>ROUND(I128*H128,2)</f>
        <v>0</v>
      </c>
      <c r="K128" s="227" t="s">
        <v>1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190</v>
      </c>
      <c r="AT128" s="236" t="s">
        <v>185</v>
      </c>
      <c r="AU128" s="236" t="s">
        <v>83</v>
      </c>
      <c r="AY128" s="16" t="s">
        <v>182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190</v>
      </c>
      <c r="BM128" s="236" t="s">
        <v>85</v>
      </c>
    </row>
    <row r="129" s="2" customFormat="1" ht="16.5" customHeight="1">
      <c r="A129" s="37"/>
      <c r="B129" s="38"/>
      <c r="C129" s="225" t="s">
        <v>85</v>
      </c>
      <c r="D129" s="225" t="s">
        <v>185</v>
      </c>
      <c r="E129" s="226" t="s">
        <v>960</v>
      </c>
      <c r="F129" s="227" t="s">
        <v>961</v>
      </c>
      <c r="G129" s="228" t="s">
        <v>290</v>
      </c>
      <c r="H129" s="229">
        <v>389</v>
      </c>
      <c r="I129" s="230"/>
      <c r="J129" s="231">
        <f>ROUND(I129*H129,2)</f>
        <v>0</v>
      </c>
      <c r="K129" s="227" t="s">
        <v>1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190</v>
      </c>
      <c r="AT129" s="236" t="s">
        <v>185</v>
      </c>
      <c r="AU129" s="236" t="s">
        <v>83</v>
      </c>
      <c r="AY129" s="16" t="s">
        <v>182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190</v>
      </c>
      <c r="BM129" s="236" t="s">
        <v>190</v>
      </c>
    </row>
    <row r="130" s="2" customFormat="1" ht="16.5" customHeight="1">
      <c r="A130" s="37"/>
      <c r="B130" s="38"/>
      <c r="C130" s="225" t="s">
        <v>201</v>
      </c>
      <c r="D130" s="225" t="s">
        <v>185</v>
      </c>
      <c r="E130" s="226" t="s">
        <v>962</v>
      </c>
      <c r="F130" s="227" t="s">
        <v>963</v>
      </c>
      <c r="G130" s="228" t="s">
        <v>290</v>
      </c>
      <c r="H130" s="229">
        <v>246.75</v>
      </c>
      <c r="I130" s="230"/>
      <c r="J130" s="231">
        <f>ROUND(I130*H130,2)</f>
        <v>0</v>
      </c>
      <c r="K130" s="227" t="s">
        <v>1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190</v>
      </c>
      <c r="AT130" s="236" t="s">
        <v>185</v>
      </c>
      <c r="AU130" s="236" t="s">
        <v>83</v>
      </c>
      <c r="AY130" s="16" t="s">
        <v>182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190</v>
      </c>
      <c r="BM130" s="236" t="s">
        <v>183</v>
      </c>
    </row>
    <row r="131" s="2" customFormat="1" ht="16.5" customHeight="1">
      <c r="A131" s="37"/>
      <c r="B131" s="38"/>
      <c r="C131" s="225" t="s">
        <v>190</v>
      </c>
      <c r="D131" s="225" t="s">
        <v>185</v>
      </c>
      <c r="E131" s="226" t="s">
        <v>964</v>
      </c>
      <c r="F131" s="227" t="s">
        <v>965</v>
      </c>
      <c r="G131" s="228" t="s">
        <v>290</v>
      </c>
      <c r="H131" s="229">
        <v>63.5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190</v>
      </c>
      <c r="AT131" s="236" t="s">
        <v>185</v>
      </c>
      <c r="AU131" s="236" t="s">
        <v>83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190</v>
      </c>
      <c r="BM131" s="236" t="s">
        <v>223</v>
      </c>
    </row>
    <row r="132" s="2" customFormat="1" ht="16.5" customHeight="1">
      <c r="A132" s="37"/>
      <c r="B132" s="38"/>
      <c r="C132" s="225" t="s">
        <v>210</v>
      </c>
      <c r="D132" s="225" t="s">
        <v>185</v>
      </c>
      <c r="E132" s="226" t="s">
        <v>966</v>
      </c>
      <c r="F132" s="227" t="s">
        <v>967</v>
      </c>
      <c r="G132" s="228" t="s">
        <v>290</v>
      </c>
      <c r="H132" s="229">
        <v>28.75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83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400</v>
      </c>
    </row>
    <row r="133" s="2" customFormat="1" ht="21.75" customHeight="1">
      <c r="A133" s="37"/>
      <c r="B133" s="38"/>
      <c r="C133" s="225" t="s">
        <v>183</v>
      </c>
      <c r="D133" s="225" t="s">
        <v>185</v>
      </c>
      <c r="E133" s="226" t="s">
        <v>968</v>
      </c>
      <c r="F133" s="227" t="s">
        <v>969</v>
      </c>
      <c r="G133" s="228" t="s">
        <v>290</v>
      </c>
      <c r="H133" s="229">
        <v>1524.9780000000001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83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8</v>
      </c>
    </row>
    <row r="134" s="2" customFormat="1" ht="21.75" customHeight="1">
      <c r="A134" s="37"/>
      <c r="B134" s="38"/>
      <c r="C134" s="225" t="s">
        <v>218</v>
      </c>
      <c r="D134" s="225" t="s">
        <v>185</v>
      </c>
      <c r="E134" s="226" t="s">
        <v>970</v>
      </c>
      <c r="F134" s="227" t="s">
        <v>971</v>
      </c>
      <c r="G134" s="228" t="s">
        <v>290</v>
      </c>
      <c r="H134" s="229">
        <v>160.482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83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245</v>
      </c>
    </row>
    <row r="135" s="12" customFormat="1" ht="25.92" customHeight="1">
      <c r="A135" s="12"/>
      <c r="B135" s="209"/>
      <c r="C135" s="210"/>
      <c r="D135" s="211" t="s">
        <v>75</v>
      </c>
      <c r="E135" s="212" t="s">
        <v>972</v>
      </c>
      <c r="F135" s="212" t="s">
        <v>973</v>
      </c>
      <c r="G135" s="210"/>
      <c r="H135" s="210"/>
      <c r="I135" s="213"/>
      <c r="J135" s="214">
        <f>BK135</f>
        <v>0</v>
      </c>
      <c r="K135" s="210"/>
      <c r="L135" s="215"/>
      <c r="M135" s="216"/>
      <c r="N135" s="217"/>
      <c r="O135" s="217"/>
      <c r="P135" s="218">
        <f>SUM(P136:P140)</f>
        <v>0</v>
      </c>
      <c r="Q135" s="217"/>
      <c r="R135" s="218">
        <f>SUM(R136:R140)</f>
        <v>0</v>
      </c>
      <c r="S135" s="217"/>
      <c r="T135" s="219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75</v>
      </c>
      <c r="AU135" s="221" t="s">
        <v>76</v>
      </c>
      <c r="AY135" s="220" t="s">
        <v>182</v>
      </c>
      <c r="BK135" s="222">
        <f>SUM(BK136:BK140)</f>
        <v>0</v>
      </c>
    </row>
    <row r="136" s="2" customFormat="1" ht="21.75" customHeight="1">
      <c r="A136" s="37"/>
      <c r="B136" s="38"/>
      <c r="C136" s="225" t="s">
        <v>223</v>
      </c>
      <c r="D136" s="225" t="s">
        <v>185</v>
      </c>
      <c r="E136" s="226" t="s">
        <v>974</v>
      </c>
      <c r="F136" s="227" t="s">
        <v>975</v>
      </c>
      <c r="G136" s="228" t="s">
        <v>976</v>
      </c>
      <c r="H136" s="229">
        <v>2</v>
      </c>
      <c r="I136" s="230"/>
      <c r="J136" s="231">
        <f>ROUND(I136*H136,2)</f>
        <v>0</v>
      </c>
      <c r="K136" s="227" t="s">
        <v>1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83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240</v>
      </c>
    </row>
    <row r="137" s="2" customFormat="1" ht="16.5" customHeight="1">
      <c r="A137" s="37"/>
      <c r="B137" s="38"/>
      <c r="C137" s="225" t="s">
        <v>199</v>
      </c>
      <c r="D137" s="225" t="s">
        <v>185</v>
      </c>
      <c r="E137" s="226" t="s">
        <v>977</v>
      </c>
      <c r="F137" s="227" t="s">
        <v>978</v>
      </c>
      <c r="G137" s="228" t="s">
        <v>979</v>
      </c>
      <c r="H137" s="229">
        <v>19</v>
      </c>
      <c r="I137" s="230"/>
      <c r="J137" s="231">
        <f>ROUND(I137*H137,2)</f>
        <v>0</v>
      </c>
      <c r="K137" s="227" t="s">
        <v>1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190</v>
      </c>
      <c r="AT137" s="236" t="s">
        <v>185</v>
      </c>
      <c r="AU137" s="236" t="s">
        <v>83</v>
      </c>
      <c r="AY137" s="16" t="s">
        <v>182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190</v>
      </c>
      <c r="BM137" s="236" t="s">
        <v>263</v>
      </c>
    </row>
    <row r="138" s="2" customFormat="1" ht="16.5" customHeight="1">
      <c r="A138" s="37"/>
      <c r="B138" s="38"/>
      <c r="C138" s="225" t="s">
        <v>400</v>
      </c>
      <c r="D138" s="225" t="s">
        <v>185</v>
      </c>
      <c r="E138" s="226" t="s">
        <v>980</v>
      </c>
      <c r="F138" s="227" t="s">
        <v>981</v>
      </c>
      <c r="G138" s="228" t="s">
        <v>979</v>
      </c>
      <c r="H138" s="229">
        <v>50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83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271</v>
      </c>
    </row>
    <row r="139" s="2" customFormat="1" ht="16.5" customHeight="1">
      <c r="A139" s="37"/>
      <c r="B139" s="38"/>
      <c r="C139" s="225" t="s">
        <v>404</v>
      </c>
      <c r="D139" s="225" t="s">
        <v>185</v>
      </c>
      <c r="E139" s="226" t="s">
        <v>982</v>
      </c>
      <c r="F139" s="227" t="s">
        <v>983</v>
      </c>
      <c r="G139" s="228" t="s">
        <v>979</v>
      </c>
      <c r="H139" s="229">
        <v>22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190</v>
      </c>
      <c r="AT139" s="236" t="s">
        <v>185</v>
      </c>
      <c r="AU139" s="236" t="s">
        <v>83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190</v>
      </c>
      <c r="BM139" s="236" t="s">
        <v>280</v>
      </c>
    </row>
    <row r="140" s="2" customFormat="1" ht="16.5" customHeight="1">
      <c r="A140" s="37"/>
      <c r="B140" s="38"/>
      <c r="C140" s="225" t="s">
        <v>8</v>
      </c>
      <c r="D140" s="225" t="s">
        <v>185</v>
      </c>
      <c r="E140" s="226" t="s">
        <v>984</v>
      </c>
      <c r="F140" s="227" t="s">
        <v>985</v>
      </c>
      <c r="G140" s="228" t="s">
        <v>979</v>
      </c>
      <c r="H140" s="229">
        <v>38</v>
      </c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83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293</v>
      </c>
    </row>
    <row r="141" s="12" customFormat="1" ht="25.92" customHeight="1">
      <c r="A141" s="12"/>
      <c r="B141" s="209"/>
      <c r="C141" s="210"/>
      <c r="D141" s="211" t="s">
        <v>75</v>
      </c>
      <c r="E141" s="212" t="s">
        <v>986</v>
      </c>
      <c r="F141" s="212" t="s">
        <v>987</v>
      </c>
      <c r="G141" s="210"/>
      <c r="H141" s="210"/>
      <c r="I141" s="213"/>
      <c r="J141" s="214">
        <f>BK141</f>
        <v>0</v>
      </c>
      <c r="K141" s="210"/>
      <c r="L141" s="215"/>
      <c r="M141" s="216"/>
      <c r="N141" s="217"/>
      <c r="O141" s="217"/>
      <c r="P141" s="218">
        <f>SUM(P142:P148)</f>
        <v>0</v>
      </c>
      <c r="Q141" s="217"/>
      <c r="R141" s="218">
        <f>SUM(R142:R148)</f>
        <v>0</v>
      </c>
      <c r="S141" s="217"/>
      <c r="T141" s="219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75</v>
      </c>
      <c r="AU141" s="221" t="s">
        <v>76</v>
      </c>
      <c r="AY141" s="220" t="s">
        <v>182</v>
      </c>
      <c r="BK141" s="222">
        <f>SUM(BK142:BK148)</f>
        <v>0</v>
      </c>
    </row>
    <row r="142" s="2" customFormat="1" ht="44.25" customHeight="1">
      <c r="A142" s="37"/>
      <c r="B142" s="38"/>
      <c r="C142" s="225" t="s">
        <v>236</v>
      </c>
      <c r="D142" s="225" t="s">
        <v>185</v>
      </c>
      <c r="E142" s="226" t="s">
        <v>988</v>
      </c>
      <c r="F142" s="227" t="s">
        <v>989</v>
      </c>
      <c r="G142" s="228" t="s">
        <v>979</v>
      </c>
      <c r="H142" s="229">
        <v>1</v>
      </c>
      <c r="I142" s="230"/>
      <c r="J142" s="231">
        <f>ROUND(I142*H142,2)</f>
        <v>0</v>
      </c>
      <c r="K142" s="227" t="s">
        <v>1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83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303</v>
      </c>
    </row>
    <row r="143" s="2" customFormat="1" ht="21.75" customHeight="1">
      <c r="A143" s="37"/>
      <c r="B143" s="38"/>
      <c r="C143" s="225" t="s">
        <v>245</v>
      </c>
      <c r="D143" s="225" t="s">
        <v>185</v>
      </c>
      <c r="E143" s="226" t="s">
        <v>990</v>
      </c>
      <c r="F143" s="227" t="s">
        <v>991</v>
      </c>
      <c r="G143" s="228" t="s">
        <v>979</v>
      </c>
      <c r="H143" s="229">
        <v>50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83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314</v>
      </c>
    </row>
    <row r="144" s="2" customFormat="1" ht="16.5" customHeight="1">
      <c r="A144" s="37"/>
      <c r="B144" s="38"/>
      <c r="C144" s="225" t="s">
        <v>252</v>
      </c>
      <c r="D144" s="225" t="s">
        <v>185</v>
      </c>
      <c r="E144" s="226" t="s">
        <v>992</v>
      </c>
      <c r="F144" s="227" t="s">
        <v>993</v>
      </c>
      <c r="G144" s="228" t="s">
        <v>979</v>
      </c>
      <c r="H144" s="229">
        <v>19</v>
      </c>
      <c r="I144" s="230"/>
      <c r="J144" s="231">
        <f>ROUND(I144*H144,2)</f>
        <v>0</v>
      </c>
      <c r="K144" s="227" t="s">
        <v>1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190</v>
      </c>
      <c r="AT144" s="236" t="s">
        <v>185</v>
      </c>
      <c r="AU144" s="236" t="s">
        <v>83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325</v>
      </c>
    </row>
    <row r="145" s="2" customFormat="1" ht="16.5" customHeight="1">
      <c r="A145" s="37"/>
      <c r="B145" s="38"/>
      <c r="C145" s="225" t="s">
        <v>240</v>
      </c>
      <c r="D145" s="225" t="s">
        <v>185</v>
      </c>
      <c r="E145" s="226" t="s">
        <v>994</v>
      </c>
      <c r="F145" s="227" t="s">
        <v>995</v>
      </c>
      <c r="G145" s="228" t="s">
        <v>979</v>
      </c>
      <c r="H145" s="229">
        <v>15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83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284</v>
      </c>
    </row>
    <row r="146" s="2" customFormat="1" ht="16.5" customHeight="1">
      <c r="A146" s="37"/>
      <c r="B146" s="38"/>
      <c r="C146" s="225" t="s">
        <v>259</v>
      </c>
      <c r="D146" s="225" t="s">
        <v>185</v>
      </c>
      <c r="E146" s="226" t="s">
        <v>996</v>
      </c>
      <c r="F146" s="227" t="s">
        <v>997</v>
      </c>
      <c r="G146" s="228" t="s">
        <v>979</v>
      </c>
      <c r="H146" s="229">
        <v>26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83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347</v>
      </c>
    </row>
    <row r="147" s="2" customFormat="1" ht="16.5" customHeight="1">
      <c r="A147" s="37"/>
      <c r="B147" s="38"/>
      <c r="C147" s="225" t="s">
        <v>263</v>
      </c>
      <c r="D147" s="225" t="s">
        <v>185</v>
      </c>
      <c r="E147" s="226" t="s">
        <v>998</v>
      </c>
      <c r="F147" s="227" t="s">
        <v>999</v>
      </c>
      <c r="G147" s="228" t="s">
        <v>979</v>
      </c>
      <c r="H147" s="229">
        <v>22</v>
      </c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83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364</v>
      </c>
    </row>
    <row r="148" s="2" customFormat="1" ht="16.5" customHeight="1">
      <c r="A148" s="37"/>
      <c r="B148" s="38"/>
      <c r="C148" s="225" t="s">
        <v>267</v>
      </c>
      <c r="D148" s="225" t="s">
        <v>185</v>
      </c>
      <c r="E148" s="226" t="s">
        <v>1000</v>
      </c>
      <c r="F148" s="227" t="s">
        <v>1001</v>
      </c>
      <c r="G148" s="228" t="s">
        <v>979</v>
      </c>
      <c r="H148" s="229">
        <v>22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190</v>
      </c>
      <c r="AT148" s="236" t="s">
        <v>185</v>
      </c>
      <c r="AU148" s="236" t="s">
        <v>83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190</v>
      </c>
      <c r="BM148" s="236" t="s">
        <v>372</v>
      </c>
    </row>
    <row r="149" s="12" customFormat="1" ht="25.92" customHeight="1">
      <c r="A149" s="12"/>
      <c r="B149" s="209"/>
      <c r="C149" s="210"/>
      <c r="D149" s="211" t="s">
        <v>75</v>
      </c>
      <c r="E149" s="212" t="s">
        <v>1002</v>
      </c>
      <c r="F149" s="212" t="s">
        <v>1003</v>
      </c>
      <c r="G149" s="210"/>
      <c r="H149" s="210"/>
      <c r="I149" s="213"/>
      <c r="J149" s="214">
        <f>BK149</f>
        <v>0</v>
      </c>
      <c r="K149" s="210"/>
      <c r="L149" s="215"/>
      <c r="M149" s="216"/>
      <c r="N149" s="217"/>
      <c r="O149" s="217"/>
      <c r="P149" s="218">
        <f>SUM(P150:P161)</f>
        <v>0</v>
      </c>
      <c r="Q149" s="217"/>
      <c r="R149" s="218">
        <f>SUM(R150:R161)</f>
        <v>0</v>
      </c>
      <c r="S149" s="217"/>
      <c r="T149" s="219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0" t="s">
        <v>83</v>
      </c>
      <c r="AT149" s="221" t="s">
        <v>75</v>
      </c>
      <c r="AU149" s="221" t="s">
        <v>76</v>
      </c>
      <c r="AY149" s="220" t="s">
        <v>182</v>
      </c>
      <c r="BK149" s="222">
        <f>SUM(BK150:BK161)</f>
        <v>0</v>
      </c>
    </row>
    <row r="150" s="2" customFormat="1" ht="16.5" customHeight="1">
      <c r="A150" s="37"/>
      <c r="B150" s="38"/>
      <c r="C150" s="225" t="s">
        <v>271</v>
      </c>
      <c r="D150" s="225" t="s">
        <v>185</v>
      </c>
      <c r="E150" s="226" t="s">
        <v>1004</v>
      </c>
      <c r="F150" s="227" t="s">
        <v>1005</v>
      </c>
      <c r="G150" s="228" t="s">
        <v>979</v>
      </c>
      <c r="H150" s="229">
        <v>1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190</v>
      </c>
      <c r="AT150" s="236" t="s">
        <v>185</v>
      </c>
      <c r="AU150" s="236" t="s">
        <v>83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190</v>
      </c>
      <c r="BM150" s="236" t="s">
        <v>376</v>
      </c>
    </row>
    <row r="151" s="2" customFormat="1" ht="21.75" customHeight="1">
      <c r="A151" s="37"/>
      <c r="B151" s="38"/>
      <c r="C151" s="225" t="s">
        <v>7</v>
      </c>
      <c r="D151" s="225" t="s">
        <v>185</v>
      </c>
      <c r="E151" s="226" t="s">
        <v>1006</v>
      </c>
      <c r="F151" s="227" t="s">
        <v>1007</v>
      </c>
      <c r="G151" s="228" t="s">
        <v>979</v>
      </c>
      <c r="H151" s="229">
        <v>4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83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384</v>
      </c>
    </row>
    <row r="152" s="2" customFormat="1" ht="16.5" customHeight="1">
      <c r="A152" s="37"/>
      <c r="B152" s="38"/>
      <c r="C152" s="225" t="s">
        <v>280</v>
      </c>
      <c r="D152" s="225" t="s">
        <v>185</v>
      </c>
      <c r="E152" s="226" t="s">
        <v>1008</v>
      </c>
      <c r="F152" s="227" t="s">
        <v>1009</v>
      </c>
      <c r="G152" s="228" t="s">
        <v>979</v>
      </c>
      <c r="H152" s="229">
        <v>3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190</v>
      </c>
      <c r="AT152" s="236" t="s">
        <v>185</v>
      </c>
      <c r="AU152" s="236" t="s">
        <v>83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190</v>
      </c>
      <c r="BM152" s="236" t="s">
        <v>428</v>
      </c>
    </row>
    <row r="153" s="2" customFormat="1" ht="21.75" customHeight="1">
      <c r="A153" s="37"/>
      <c r="B153" s="38"/>
      <c r="C153" s="225" t="s">
        <v>287</v>
      </c>
      <c r="D153" s="225" t="s">
        <v>185</v>
      </c>
      <c r="E153" s="226" t="s">
        <v>1010</v>
      </c>
      <c r="F153" s="227" t="s">
        <v>1011</v>
      </c>
      <c r="G153" s="228" t="s">
        <v>979</v>
      </c>
      <c r="H153" s="229">
        <v>6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190</v>
      </c>
      <c r="AT153" s="236" t="s">
        <v>185</v>
      </c>
      <c r="AU153" s="236" t="s">
        <v>83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190</v>
      </c>
      <c r="BM153" s="236" t="s">
        <v>485</v>
      </c>
    </row>
    <row r="154" s="2" customFormat="1" ht="16.5" customHeight="1">
      <c r="A154" s="37"/>
      <c r="B154" s="38"/>
      <c r="C154" s="225" t="s">
        <v>293</v>
      </c>
      <c r="D154" s="225" t="s">
        <v>185</v>
      </c>
      <c r="E154" s="226" t="s">
        <v>1012</v>
      </c>
      <c r="F154" s="227" t="s">
        <v>1013</v>
      </c>
      <c r="G154" s="228" t="s">
        <v>979</v>
      </c>
      <c r="H154" s="229">
        <v>8</v>
      </c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190</v>
      </c>
      <c r="AT154" s="236" t="s">
        <v>185</v>
      </c>
      <c r="AU154" s="236" t="s">
        <v>83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190</v>
      </c>
      <c r="BM154" s="236" t="s">
        <v>608</v>
      </c>
    </row>
    <row r="155" s="2" customFormat="1" ht="21.75" customHeight="1">
      <c r="A155" s="37"/>
      <c r="B155" s="38"/>
      <c r="C155" s="225" t="s">
        <v>297</v>
      </c>
      <c r="D155" s="225" t="s">
        <v>185</v>
      </c>
      <c r="E155" s="226" t="s">
        <v>1014</v>
      </c>
      <c r="F155" s="227" t="s">
        <v>1015</v>
      </c>
      <c r="G155" s="228" t="s">
        <v>979</v>
      </c>
      <c r="H155" s="229">
        <v>8</v>
      </c>
      <c r="I155" s="230"/>
      <c r="J155" s="231">
        <f>ROUND(I155*H155,2)</f>
        <v>0</v>
      </c>
      <c r="K155" s="227" t="s">
        <v>1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190</v>
      </c>
      <c r="AT155" s="236" t="s">
        <v>185</v>
      </c>
      <c r="AU155" s="236" t="s">
        <v>83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190</v>
      </c>
      <c r="BM155" s="236" t="s">
        <v>612</v>
      </c>
    </row>
    <row r="156" s="2" customFormat="1" ht="21.75" customHeight="1">
      <c r="A156" s="37"/>
      <c r="B156" s="38"/>
      <c r="C156" s="225" t="s">
        <v>303</v>
      </c>
      <c r="D156" s="225" t="s">
        <v>185</v>
      </c>
      <c r="E156" s="226" t="s">
        <v>1016</v>
      </c>
      <c r="F156" s="227" t="s">
        <v>1017</v>
      </c>
      <c r="G156" s="228" t="s">
        <v>979</v>
      </c>
      <c r="H156" s="229">
        <v>1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190</v>
      </c>
      <c r="AT156" s="236" t="s">
        <v>185</v>
      </c>
      <c r="AU156" s="236" t="s">
        <v>83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190</v>
      </c>
      <c r="BM156" s="236" t="s">
        <v>616</v>
      </c>
    </row>
    <row r="157" s="2" customFormat="1" ht="21.75" customHeight="1">
      <c r="A157" s="37"/>
      <c r="B157" s="38"/>
      <c r="C157" s="225" t="s">
        <v>308</v>
      </c>
      <c r="D157" s="225" t="s">
        <v>185</v>
      </c>
      <c r="E157" s="226" t="s">
        <v>1018</v>
      </c>
      <c r="F157" s="227" t="s">
        <v>1019</v>
      </c>
      <c r="G157" s="228" t="s">
        <v>979</v>
      </c>
      <c r="H157" s="229">
        <v>14</v>
      </c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190</v>
      </c>
      <c r="AT157" s="236" t="s">
        <v>185</v>
      </c>
      <c r="AU157" s="236" t="s">
        <v>83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190</v>
      </c>
      <c r="BM157" s="236" t="s">
        <v>620</v>
      </c>
    </row>
    <row r="158" s="2" customFormat="1" ht="21.75" customHeight="1">
      <c r="A158" s="37"/>
      <c r="B158" s="38"/>
      <c r="C158" s="225" t="s">
        <v>314</v>
      </c>
      <c r="D158" s="225" t="s">
        <v>185</v>
      </c>
      <c r="E158" s="226" t="s">
        <v>1020</v>
      </c>
      <c r="F158" s="227" t="s">
        <v>1021</v>
      </c>
      <c r="G158" s="228" t="s">
        <v>979</v>
      </c>
      <c r="H158" s="229">
        <v>2</v>
      </c>
      <c r="I158" s="230"/>
      <c r="J158" s="231">
        <f>ROUND(I158*H158,2)</f>
        <v>0</v>
      </c>
      <c r="K158" s="227" t="s">
        <v>1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190</v>
      </c>
      <c r="AT158" s="236" t="s">
        <v>185</v>
      </c>
      <c r="AU158" s="236" t="s">
        <v>83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190</v>
      </c>
      <c r="BM158" s="236" t="s">
        <v>877</v>
      </c>
    </row>
    <row r="159" s="2" customFormat="1" ht="21.75" customHeight="1">
      <c r="A159" s="37"/>
      <c r="B159" s="38"/>
      <c r="C159" s="225" t="s">
        <v>319</v>
      </c>
      <c r="D159" s="225" t="s">
        <v>185</v>
      </c>
      <c r="E159" s="226" t="s">
        <v>1022</v>
      </c>
      <c r="F159" s="227" t="s">
        <v>1023</v>
      </c>
      <c r="G159" s="228" t="s">
        <v>979</v>
      </c>
      <c r="H159" s="229">
        <v>1</v>
      </c>
      <c r="I159" s="230"/>
      <c r="J159" s="231">
        <f>ROUND(I159*H159,2)</f>
        <v>0</v>
      </c>
      <c r="K159" s="227" t="s">
        <v>1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83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880</v>
      </c>
    </row>
    <row r="160" s="2" customFormat="1" ht="16.5" customHeight="1">
      <c r="A160" s="37"/>
      <c r="B160" s="38"/>
      <c r="C160" s="225" t="s">
        <v>325</v>
      </c>
      <c r="D160" s="225" t="s">
        <v>185</v>
      </c>
      <c r="E160" s="226" t="s">
        <v>1024</v>
      </c>
      <c r="F160" s="227" t="s">
        <v>1025</v>
      </c>
      <c r="G160" s="228" t="s">
        <v>979</v>
      </c>
      <c r="H160" s="229">
        <v>14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190</v>
      </c>
      <c r="AT160" s="236" t="s">
        <v>185</v>
      </c>
      <c r="AU160" s="236" t="s">
        <v>83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190</v>
      </c>
      <c r="BM160" s="236" t="s">
        <v>706</v>
      </c>
    </row>
    <row r="161" s="2" customFormat="1" ht="16.5" customHeight="1">
      <c r="A161" s="37"/>
      <c r="B161" s="38"/>
      <c r="C161" s="225" t="s">
        <v>330</v>
      </c>
      <c r="D161" s="225" t="s">
        <v>185</v>
      </c>
      <c r="E161" s="226" t="s">
        <v>1026</v>
      </c>
      <c r="F161" s="227" t="s">
        <v>1027</v>
      </c>
      <c r="G161" s="228" t="s">
        <v>979</v>
      </c>
      <c r="H161" s="229">
        <v>7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190</v>
      </c>
      <c r="AT161" s="236" t="s">
        <v>185</v>
      </c>
      <c r="AU161" s="236" t="s">
        <v>83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190</v>
      </c>
      <c r="BM161" s="236" t="s">
        <v>626</v>
      </c>
    </row>
    <row r="162" s="12" customFormat="1" ht="25.92" customHeight="1">
      <c r="A162" s="12"/>
      <c r="B162" s="209"/>
      <c r="C162" s="210"/>
      <c r="D162" s="211" t="s">
        <v>75</v>
      </c>
      <c r="E162" s="212" t="s">
        <v>1028</v>
      </c>
      <c r="F162" s="212" t="s">
        <v>1029</v>
      </c>
      <c r="G162" s="210"/>
      <c r="H162" s="210"/>
      <c r="I162" s="213"/>
      <c r="J162" s="214">
        <f>BK162</f>
        <v>0</v>
      </c>
      <c r="K162" s="210"/>
      <c r="L162" s="215"/>
      <c r="M162" s="216"/>
      <c r="N162" s="217"/>
      <c r="O162" s="217"/>
      <c r="P162" s="218">
        <f>SUM(P163:P168)</f>
        <v>0</v>
      </c>
      <c r="Q162" s="217"/>
      <c r="R162" s="218">
        <f>SUM(R163:R168)</f>
        <v>0</v>
      </c>
      <c r="S162" s="217"/>
      <c r="T162" s="219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83</v>
      </c>
      <c r="AT162" s="221" t="s">
        <v>75</v>
      </c>
      <c r="AU162" s="221" t="s">
        <v>76</v>
      </c>
      <c r="AY162" s="220" t="s">
        <v>182</v>
      </c>
      <c r="BK162" s="222">
        <f>SUM(BK163:BK168)</f>
        <v>0</v>
      </c>
    </row>
    <row r="163" s="2" customFormat="1" ht="16.5" customHeight="1">
      <c r="A163" s="37"/>
      <c r="B163" s="38"/>
      <c r="C163" s="225" t="s">
        <v>284</v>
      </c>
      <c r="D163" s="225" t="s">
        <v>185</v>
      </c>
      <c r="E163" s="226" t="s">
        <v>1030</v>
      </c>
      <c r="F163" s="227" t="s">
        <v>1031</v>
      </c>
      <c r="G163" s="228" t="s">
        <v>290</v>
      </c>
      <c r="H163" s="229">
        <v>70</v>
      </c>
      <c r="I163" s="230"/>
      <c r="J163" s="231">
        <f>ROUND(I163*H163,2)</f>
        <v>0</v>
      </c>
      <c r="K163" s="227" t="s">
        <v>1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190</v>
      </c>
      <c r="AT163" s="236" t="s">
        <v>185</v>
      </c>
      <c r="AU163" s="236" t="s">
        <v>83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190</v>
      </c>
      <c r="BM163" s="236" t="s">
        <v>629</v>
      </c>
    </row>
    <row r="164" s="2" customFormat="1" ht="16.5" customHeight="1">
      <c r="A164" s="37"/>
      <c r="B164" s="38"/>
      <c r="C164" s="225" t="s">
        <v>343</v>
      </c>
      <c r="D164" s="225" t="s">
        <v>185</v>
      </c>
      <c r="E164" s="226" t="s">
        <v>1032</v>
      </c>
      <c r="F164" s="227" t="s">
        <v>1033</v>
      </c>
      <c r="G164" s="228" t="s">
        <v>290</v>
      </c>
      <c r="H164" s="229">
        <v>152</v>
      </c>
      <c r="I164" s="230"/>
      <c r="J164" s="231">
        <f>ROUND(I164*H164,2)</f>
        <v>0</v>
      </c>
      <c r="K164" s="227" t="s">
        <v>1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190</v>
      </c>
      <c r="AT164" s="236" t="s">
        <v>185</v>
      </c>
      <c r="AU164" s="236" t="s">
        <v>83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190</v>
      </c>
      <c r="BM164" s="236" t="s">
        <v>624</v>
      </c>
    </row>
    <row r="165" s="2" customFormat="1" ht="16.5" customHeight="1">
      <c r="A165" s="37"/>
      <c r="B165" s="38"/>
      <c r="C165" s="225" t="s">
        <v>347</v>
      </c>
      <c r="D165" s="225" t="s">
        <v>185</v>
      </c>
      <c r="E165" s="226" t="s">
        <v>1034</v>
      </c>
      <c r="F165" s="227" t="s">
        <v>1035</v>
      </c>
      <c r="G165" s="228" t="s">
        <v>290</v>
      </c>
      <c r="H165" s="229">
        <v>8</v>
      </c>
      <c r="I165" s="230"/>
      <c r="J165" s="231">
        <f>ROUND(I165*H165,2)</f>
        <v>0</v>
      </c>
      <c r="K165" s="227" t="s">
        <v>1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190</v>
      </c>
      <c r="AT165" s="236" t="s">
        <v>185</v>
      </c>
      <c r="AU165" s="236" t="s">
        <v>83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190</v>
      </c>
      <c r="BM165" s="236" t="s">
        <v>717</v>
      </c>
    </row>
    <row r="166" s="2" customFormat="1" ht="16.5" customHeight="1">
      <c r="A166" s="37"/>
      <c r="B166" s="38"/>
      <c r="C166" s="225" t="s">
        <v>355</v>
      </c>
      <c r="D166" s="225" t="s">
        <v>185</v>
      </c>
      <c r="E166" s="226" t="s">
        <v>1036</v>
      </c>
      <c r="F166" s="227" t="s">
        <v>1037</v>
      </c>
      <c r="G166" s="228" t="s">
        <v>290</v>
      </c>
      <c r="H166" s="229">
        <v>32</v>
      </c>
      <c r="I166" s="230"/>
      <c r="J166" s="231">
        <f>ROUND(I166*H166,2)</f>
        <v>0</v>
      </c>
      <c r="K166" s="227" t="s">
        <v>1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190</v>
      </c>
      <c r="AT166" s="236" t="s">
        <v>185</v>
      </c>
      <c r="AU166" s="236" t="s">
        <v>83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190</v>
      </c>
      <c r="BM166" s="236" t="s">
        <v>722</v>
      </c>
    </row>
    <row r="167" s="2" customFormat="1" ht="16.5" customHeight="1">
      <c r="A167" s="37"/>
      <c r="B167" s="38"/>
      <c r="C167" s="225" t="s">
        <v>364</v>
      </c>
      <c r="D167" s="225" t="s">
        <v>185</v>
      </c>
      <c r="E167" s="226" t="s">
        <v>1038</v>
      </c>
      <c r="F167" s="227" t="s">
        <v>1039</v>
      </c>
      <c r="G167" s="228" t="s">
        <v>979</v>
      </c>
      <c r="H167" s="229">
        <v>300</v>
      </c>
      <c r="I167" s="230"/>
      <c r="J167" s="231">
        <f>ROUND(I167*H167,2)</f>
        <v>0</v>
      </c>
      <c r="K167" s="227" t="s">
        <v>1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190</v>
      </c>
      <c r="AT167" s="236" t="s">
        <v>185</v>
      </c>
      <c r="AU167" s="236" t="s">
        <v>83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190</v>
      </c>
      <c r="BM167" s="236" t="s">
        <v>731</v>
      </c>
    </row>
    <row r="168" s="2" customFormat="1" ht="16.5" customHeight="1">
      <c r="A168" s="37"/>
      <c r="B168" s="38"/>
      <c r="C168" s="225" t="s">
        <v>368</v>
      </c>
      <c r="D168" s="225" t="s">
        <v>185</v>
      </c>
      <c r="E168" s="226" t="s">
        <v>1040</v>
      </c>
      <c r="F168" s="227" t="s">
        <v>1041</v>
      </c>
      <c r="G168" s="228" t="s">
        <v>976</v>
      </c>
      <c r="H168" s="229">
        <v>4</v>
      </c>
      <c r="I168" s="230"/>
      <c r="J168" s="231">
        <f>ROUND(I168*H168,2)</f>
        <v>0</v>
      </c>
      <c r="K168" s="227" t="s">
        <v>1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190</v>
      </c>
      <c r="AT168" s="236" t="s">
        <v>185</v>
      </c>
      <c r="AU168" s="236" t="s">
        <v>83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190</v>
      </c>
      <c r="BM168" s="236" t="s">
        <v>735</v>
      </c>
    </row>
    <row r="169" s="12" customFormat="1" ht="25.92" customHeight="1">
      <c r="A169" s="12"/>
      <c r="B169" s="209"/>
      <c r="C169" s="210"/>
      <c r="D169" s="211" t="s">
        <v>75</v>
      </c>
      <c r="E169" s="212" t="s">
        <v>1042</v>
      </c>
      <c r="F169" s="212" t="s">
        <v>1043</v>
      </c>
      <c r="G169" s="210"/>
      <c r="H169" s="210"/>
      <c r="I169" s="213"/>
      <c r="J169" s="214">
        <f>BK169</f>
        <v>0</v>
      </c>
      <c r="K169" s="210"/>
      <c r="L169" s="215"/>
      <c r="M169" s="216"/>
      <c r="N169" s="217"/>
      <c r="O169" s="217"/>
      <c r="P169" s="218">
        <f>SUM(P170:P179)</f>
        <v>0</v>
      </c>
      <c r="Q169" s="217"/>
      <c r="R169" s="218">
        <f>SUM(R170:R179)</f>
        <v>0</v>
      </c>
      <c r="S169" s="217"/>
      <c r="T169" s="219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0" t="s">
        <v>83</v>
      </c>
      <c r="AT169" s="221" t="s">
        <v>75</v>
      </c>
      <c r="AU169" s="221" t="s">
        <v>76</v>
      </c>
      <c r="AY169" s="220" t="s">
        <v>182</v>
      </c>
      <c r="BK169" s="222">
        <f>SUM(BK170:BK179)</f>
        <v>0</v>
      </c>
    </row>
    <row r="170" s="2" customFormat="1" ht="16.5" customHeight="1">
      <c r="A170" s="37"/>
      <c r="B170" s="38"/>
      <c r="C170" s="225" t="s">
        <v>372</v>
      </c>
      <c r="D170" s="225" t="s">
        <v>185</v>
      </c>
      <c r="E170" s="226" t="s">
        <v>1044</v>
      </c>
      <c r="F170" s="227" t="s">
        <v>1045</v>
      </c>
      <c r="G170" s="228" t="s">
        <v>979</v>
      </c>
      <c r="H170" s="229">
        <v>228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190</v>
      </c>
      <c r="AT170" s="236" t="s">
        <v>185</v>
      </c>
      <c r="AU170" s="236" t="s">
        <v>83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190</v>
      </c>
      <c r="BM170" s="236" t="s">
        <v>738</v>
      </c>
    </row>
    <row r="171" s="2" customFormat="1" ht="24.15" customHeight="1">
      <c r="A171" s="37"/>
      <c r="B171" s="38"/>
      <c r="C171" s="225" t="s">
        <v>434</v>
      </c>
      <c r="D171" s="225" t="s">
        <v>185</v>
      </c>
      <c r="E171" s="226" t="s">
        <v>1046</v>
      </c>
      <c r="F171" s="227" t="s">
        <v>1047</v>
      </c>
      <c r="G171" s="228" t="s">
        <v>979</v>
      </c>
      <c r="H171" s="229">
        <v>86</v>
      </c>
      <c r="I171" s="230"/>
      <c r="J171" s="231">
        <f>ROUND(I171*H171,2)</f>
        <v>0</v>
      </c>
      <c r="K171" s="227" t="s">
        <v>1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190</v>
      </c>
      <c r="AT171" s="236" t="s">
        <v>185</v>
      </c>
      <c r="AU171" s="236" t="s">
        <v>83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190</v>
      </c>
      <c r="BM171" s="236" t="s">
        <v>750</v>
      </c>
    </row>
    <row r="172" s="2" customFormat="1" ht="21.75" customHeight="1">
      <c r="A172" s="37"/>
      <c r="B172" s="38"/>
      <c r="C172" s="225" t="s">
        <v>376</v>
      </c>
      <c r="D172" s="225" t="s">
        <v>185</v>
      </c>
      <c r="E172" s="226" t="s">
        <v>1048</v>
      </c>
      <c r="F172" s="227" t="s">
        <v>1049</v>
      </c>
      <c r="G172" s="228" t="s">
        <v>979</v>
      </c>
      <c r="H172" s="229">
        <v>144</v>
      </c>
      <c r="I172" s="230"/>
      <c r="J172" s="231">
        <f>ROUND(I172*H172,2)</f>
        <v>0</v>
      </c>
      <c r="K172" s="227" t="s">
        <v>1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</v>
      </c>
      <c r="R172" s="234">
        <f>Q172*H172</f>
        <v>0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190</v>
      </c>
      <c r="AT172" s="236" t="s">
        <v>185</v>
      </c>
      <c r="AU172" s="236" t="s">
        <v>83</v>
      </c>
      <c r="AY172" s="16" t="s">
        <v>182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83</v>
      </c>
      <c r="BK172" s="237">
        <f>ROUND(I172*H172,2)</f>
        <v>0</v>
      </c>
      <c r="BL172" s="16" t="s">
        <v>190</v>
      </c>
      <c r="BM172" s="236" t="s">
        <v>756</v>
      </c>
    </row>
    <row r="173" s="2" customFormat="1" ht="33" customHeight="1">
      <c r="A173" s="37"/>
      <c r="B173" s="38"/>
      <c r="C173" s="225" t="s">
        <v>380</v>
      </c>
      <c r="D173" s="225" t="s">
        <v>185</v>
      </c>
      <c r="E173" s="226" t="s">
        <v>1050</v>
      </c>
      <c r="F173" s="227" t="s">
        <v>1051</v>
      </c>
      <c r="G173" s="228" t="s">
        <v>358</v>
      </c>
      <c r="H173" s="229">
        <v>22</v>
      </c>
      <c r="I173" s="230"/>
      <c r="J173" s="231">
        <f>ROUND(I173*H173,2)</f>
        <v>0</v>
      </c>
      <c r="K173" s="227" t="s">
        <v>1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190</v>
      </c>
      <c r="AT173" s="236" t="s">
        <v>185</v>
      </c>
      <c r="AU173" s="236" t="s">
        <v>83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190</v>
      </c>
      <c r="BM173" s="236" t="s">
        <v>761</v>
      </c>
    </row>
    <row r="174" s="2" customFormat="1" ht="16.5" customHeight="1">
      <c r="A174" s="37"/>
      <c r="B174" s="38"/>
      <c r="C174" s="225" t="s">
        <v>384</v>
      </c>
      <c r="D174" s="225" t="s">
        <v>185</v>
      </c>
      <c r="E174" s="226" t="s">
        <v>1052</v>
      </c>
      <c r="F174" s="227" t="s">
        <v>1053</v>
      </c>
      <c r="G174" s="228" t="s">
        <v>358</v>
      </c>
      <c r="H174" s="229">
        <v>6.5</v>
      </c>
      <c r="I174" s="230"/>
      <c r="J174" s="231">
        <f>ROUND(I174*H174,2)</f>
        <v>0</v>
      </c>
      <c r="K174" s="227" t="s">
        <v>1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190</v>
      </c>
      <c r="AT174" s="236" t="s">
        <v>185</v>
      </c>
      <c r="AU174" s="236" t="s">
        <v>83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190</v>
      </c>
      <c r="BM174" s="236" t="s">
        <v>771</v>
      </c>
    </row>
    <row r="175" s="2" customFormat="1" ht="21.75" customHeight="1">
      <c r="A175" s="37"/>
      <c r="B175" s="38"/>
      <c r="C175" s="225" t="s">
        <v>334</v>
      </c>
      <c r="D175" s="225" t="s">
        <v>185</v>
      </c>
      <c r="E175" s="226" t="s">
        <v>1054</v>
      </c>
      <c r="F175" s="227" t="s">
        <v>1055</v>
      </c>
      <c r="G175" s="228" t="s">
        <v>979</v>
      </c>
      <c r="H175" s="229">
        <v>36</v>
      </c>
      <c r="I175" s="230"/>
      <c r="J175" s="231">
        <f>ROUND(I175*H175,2)</f>
        <v>0</v>
      </c>
      <c r="K175" s="227" t="s">
        <v>1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190</v>
      </c>
      <c r="AT175" s="236" t="s">
        <v>185</v>
      </c>
      <c r="AU175" s="236" t="s">
        <v>83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190</v>
      </c>
      <c r="BM175" s="236" t="s">
        <v>779</v>
      </c>
    </row>
    <row r="176" s="2" customFormat="1" ht="21.75" customHeight="1">
      <c r="A176" s="37"/>
      <c r="B176" s="38"/>
      <c r="C176" s="225" t="s">
        <v>428</v>
      </c>
      <c r="D176" s="225" t="s">
        <v>185</v>
      </c>
      <c r="E176" s="226" t="s">
        <v>1056</v>
      </c>
      <c r="F176" s="227" t="s">
        <v>1057</v>
      </c>
      <c r="G176" s="228" t="s">
        <v>979</v>
      </c>
      <c r="H176" s="229">
        <v>15</v>
      </c>
      <c r="I176" s="230"/>
      <c r="J176" s="231">
        <f>ROUND(I176*H176,2)</f>
        <v>0</v>
      </c>
      <c r="K176" s="227" t="s">
        <v>1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190</v>
      </c>
      <c r="AT176" s="236" t="s">
        <v>185</v>
      </c>
      <c r="AU176" s="236" t="s">
        <v>83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190</v>
      </c>
      <c r="BM176" s="236" t="s">
        <v>782</v>
      </c>
    </row>
    <row r="177" s="2" customFormat="1" ht="16.5" customHeight="1">
      <c r="A177" s="37"/>
      <c r="B177" s="38"/>
      <c r="C177" s="225" t="s">
        <v>504</v>
      </c>
      <c r="D177" s="225" t="s">
        <v>185</v>
      </c>
      <c r="E177" s="226" t="s">
        <v>1058</v>
      </c>
      <c r="F177" s="227" t="s">
        <v>1059</v>
      </c>
      <c r="G177" s="228" t="s">
        <v>979</v>
      </c>
      <c r="H177" s="229">
        <v>22</v>
      </c>
      <c r="I177" s="230"/>
      <c r="J177" s="231">
        <f>ROUND(I177*H177,2)</f>
        <v>0</v>
      </c>
      <c r="K177" s="227" t="s">
        <v>1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</v>
      </c>
      <c r="R177" s="234">
        <f>Q177*H177</f>
        <v>0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190</v>
      </c>
      <c r="AT177" s="236" t="s">
        <v>185</v>
      </c>
      <c r="AU177" s="236" t="s">
        <v>83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190</v>
      </c>
      <c r="BM177" s="236" t="s">
        <v>787</v>
      </c>
    </row>
    <row r="178" s="2" customFormat="1" ht="16.5" customHeight="1">
      <c r="A178" s="37"/>
      <c r="B178" s="38"/>
      <c r="C178" s="225" t="s">
        <v>485</v>
      </c>
      <c r="D178" s="225" t="s">
        <v>185</v>
      </c>
      <c r="E178" s="226" t="s">
        <v>1060</v>
      </c>
      <c r="F178" s="227" t="s">
        <v>1061</v>
      </c>
      <c r="G178" s="228" t="s">
        <v>979</v>
      </c>
      <c r="H178" s="229">
        <v>22</v>
      </c>
      <c r="I178" s="230"/>
      <c r="J178" s="231">
        <f>ROUND(I178*H178,2)</f>
        <v>0</v>
      </c>
      <c r="K178" s="227" t="s">
        <v>1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190</v>
      </c>
      <c r="AT178" s="236" t="s">
        <v>185</v>
      </c>
      <c r="AU178" s="236" t="s">
        <v>83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190</v>
      </c>
      <c r="BM178" s="236" t="s">
        <v>791</v>
      </c>
    </row>
    <row r="179" s="2" customFormat="1" ht="37.8" customHeight="1">
      <c r="A179" s="37"/>
      <c r="B179" s="38"/>
      <c r="C179" s="225" t="s">
        <v>605</v>
      </c>
      <c r="D179" s="225" t="s">
        <v>185</v>
      </c>
      <c r="E179" s="226" t="s">
        <v>1062</v>
      </c>
      <c r="F179" s="227" t="s">
        <v>1063</v>
      </c>
      <c r="G179" s="228" t="s">
        <v>1064</v>
      </c>
      <c r="H179" s="229">
        <v>100</v>
      </c>
      <c r="I179" s="230"/>
      <c r="J179" s="231">
        <f>ROUND(I179*H179,2)</f>
        <v>0</v>
      </c>
      <c r="K179" s="227" t="s">
        <v>1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</v>
      </c>
      <c r="R179" s="234">
        <f>Q179*H179</f>
        <v>0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190</v>
      </c>
      <c r="AT179" s="236" t="s">
        <v>185</v>
      </c>
      <c r="AU179" s="236" t="s">
        <v>83</v>
      </c>
      <c r="AY179" s="16" t="s">
        <v>182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83</v>
      </c>
      <c r="BK179" s="237">
        <f>ROUND(I179*H179,2)</f>
        <v>0</v>
      </c>
      <c r="BL179" s="16" t="s">
        <v>190</v>
      </c>
      <c r="BM179" s="236" t="s">
        <v>807</v>
      </c>
    </row>
    <row r="180" s="12" customFormat="1" ht="25.92" customHeight="1">
      <c r="A180" s="12"/>
      <c r="B180" s="209"/>
      <c r="C180" s="210"/>
      <c r="D180" s="211" t="s">
        <v>75</v>
      </c>
      <c r="E180" s="212" t="s">
        <v>1065</v>
      </c>
      <c r="F180" s="212" t="s">
        <v>1066</v>
      </c>
      <c r="G180" s="210"/>
      <c r="H180" s="210"/>
      <c r="I180" s="213"/>
      <c r="J180" s="214">
        <f>BK180</f>
        <v>0</v>
      </c>
      <c r="K180" s="210"/>
      <c r="L180" s="215"/>
      <c r="M180" s="216"/>
      <c r="N180" s="217"/>
      <c r="O180" s="217"/>
      <c r="P180" s="218">
        <f>SUM(P181:P185)</f>
        <v>0</v>
      </c>
      <c r="Q180" s="217"/>
      <c r="R180" s="218">
        <f>SUM(R181:R185)</f>
        <v>0</v>
      </c>
      <c r="S180" s="217"/>
      <c r="T180" s="219">
        <f>SUM(T181:T185)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0" t="s">
        <v>83</v>
      </c>
      <c r="AT180" s="221" t="s">
        <v>75</v>
      </c>
      <c r="AU180" s="221" t="s">
        <v>76</v>
      </c>
      <c r="AY180" s="220" t="s">
        <v>182</v>
      </c>
      <c r="BK180" s="222">
        <f>SUM(BK181:BK185)</f>
        <v>0</v>
      </c>
    </row>
    <row r="181" s="2" customFormat="1" ht="24.15" customHeight="1">
      <c r="A181" s="37"/>
      <c r="B181" s="38"/>
      <c r="C181" s="225" t="s">
        <v>608</v>
      </c>
      <c r="D181" s="225" t="s">
        <v>185</v>
      </c>
      <c r="E181" s="226" t="s">
        <v>1067</v>
      </c>
      <c r="F181" s="227" t="s">
        <v>1068</v>
      </c>
      <c r="G181" s="228" t="s">
        <v>358</v>
      </c>
      <c r="H181" s="229">
        <v>17.5</v>
      </c>
      <c r="I181" s="230"/>
      <c r="J181" s="231">
        <f>ROUND(I181*H181,2)</f>
        <v>0</v>
      </c>
      <c r="K181" s="227" t="s">
        <v>1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</v>
      </c>
      <c r="R181" s="234">
        <f>Q181*H181</f>
        <v>0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190</v>
      </c>
      <c r="AT181" s="236" t="s">
        <v>185</v>
      </c>
      <c r="AU181" s="236" t="s">
        <v>83</v>
      </c>
      <c r="AY181" s="16" t="s">
        <v>182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83</v>
      </c>
      <c r="BK181" s="237">
        <f>ROUND(I181*H181,2)</f>
        <v>0</v>
      </c>
      <c r="BL181" s="16" t="s">
        <v>190</v>
      </c>
      <c r="BM181" s="236" t="s">
        <v>769</v>
      </c>
    </row>
    <row r="182" s="2" customFormat="1" ht="16.5" customHeight="1">
      <c r="A182" s="37"/>
      <c r="B182" s="38"/>
      <c r="C182" s="225" t="s">
        <v>610</v>
      </c>
      <c r="D182" s="225" t="s">
        <v>185</v>
      </c>
      <c r="E182" s="226" t="s">
        <v>1069</v>
      </c>
      <c r="F182" s="227" t="s">
        <v>1070</v>
      </c>
      <c r="G182" s="228" t="s">
        <v>979</v>
      </c>
      <c r="H182" s="229">
        <v>3</v>
      </c>
      <c r="I182" s="230"/>
      <c r="J182" s="231">
        <f>ROUND(I182*H182,2)</f>
        <v>0</v>
      </c>
      <c r="K182" s="227" t="s">
        <v>1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190</v>
      </c>
      <c r="AT182" s="236" t="s">
        <v>185</v>
      </c>
      <c r="AU182" s="236" t="s">
        <v>83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190</v>
      </c>
      <c r="BM182" s="236" t="s">
        <v>1071</v>
      </c>
    </row>
    <row r="183" s="2" customFormat="1" ht="16.5" customHeight="1">
      <c r="A183" s="37"/>
      <c r="B183" s="38"/>
      <c r="C183" s="225" t="s">
        <v>612</v>
      </c>
      <c r="D183" s="225" t="s">
        <v>185</v>
      </c>
      <c r="E183" s="226" t="s">
        <v>1072</v>
      </c>
      <c r="F183" s="227" t="s">
        <v>1073</v>
      </c>
      <c r="G183" s="228" t="s">
        <v>979</v>
      </c>
      <c r="H183" s="229">
        <v>3</v>
      </c>
      <c r="I183" s="230"/>
      <c r="J183" s="231">
        <f>ROUND(I183*H183,2)</f>
        <v>0</v>
      </c>
      <c r="K183" s="227" t="s">
        <v>1</v>
      </c>
      <c r="L183" s="43"/>
      <c r="M183" s="232" t="s">
        <v>1</v>
      </c>
      <c r="N183" s="233" t="s">
        <v>41</v>
      </c>
      <c r="O183" s="90"/>
      <c r="P183" s="234">
        <f>O183*H183</f>
        <v>0</v>
      </c>
      <c r="Q183" s="234">
        <v>0</v>
      </c>
      <c r="R183" s="234">
        <f>Q183*H183</f>
        <v>0</v>
      </c>
      <c r="S183" s="234">
        <v>0</v>
      </c>
      <c r="T183" s="23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6" t="s">
        <v>190</v>
      </c>
      <c r="AT183" s="236" t="s">
        <v>185</v>
      </c>
      <c r="AU183" s="236" t="s">
        <v>83</v>
      </c>
      <c r="AY183" s="16" t="s">
        <v>182</v>
      </c>
      <c r="BE183" s="237">
        <f>IF(N183="základní",J183,0)</f>
        <v>0</v>
      </c>
      <c r="BF183" s="237">
        <f>IF(N183="snížená",J183,0)</f>
        <v>0</v>
      </c>
      <c r="BG183" s="237">
        <f>IF(N183="zákl. přenesená",J183,0)</f>
        <v>0</v>
      </c>
      <c r="BH183" s="237">
        <f>IF(N183="sníž. přenesená",J183,0)</f>
        <v>0</v>
      </c>
      <c r="BI183" s="237">
        <f>IF(N183="nulová",J183,0)</f>
        <v>0</v>
      </c>
      <c r="BJ183" s="16" t="s">
        <v>83</v>
      </c>
      <c r="BK183" s="237">
        <f>ROUND(I183*H183,2)</f>
        <v>0</v>
      </c>
      <c r="BL183" s="16" t="s">
        <v>190</v>
      </c>
      <c r="BM183" s="236" t="s">
        <v>1074</v>
      </c>
    </row>
    <row r="184" s="2" customFormat="1" ht="16.5" customHeight="1">
      <c r="A184" s="37"/>
      <c r="B184" s="38"/>
      <c r="C184" s="225" t="s">
        <v>614</v>
      </c>
      <c r="D184" s="225" t="s">
        <v>185</v>
      </c>
      <c r="E184" s="226" t="s">
        <v>1075</v>
      </c>
      <c r="F184" s="227" t="s">
        <v>1076</v>
      </c>
      <c r="G184" s="228" t="s">
        <v>979</v>
      </c>
      <c r="H184" s="229">
        <v>9</v>
      </c>
      <c r="I184" s="230"/>
      <c r="J184" s="231">
        <f>ROUND(I184*H184,2)</f>
        <v>0</v>
      </c>
      <c r="K184" s="227" t="s">
        <v>1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190</v>
      </c>
      <c r="AT184" s="236" t="s">
        <v>185</v>
      </c>
      <c r="AU184" s="236" t="s">
        <v>83</v>
      </c>
      <c r="AY184" s="16" t="s">
        <v>182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190</v>
      </c>
      <c r="BM184" s="236" t="s">
        <v>1077</v>
      </c>
    </row>
    <row r="185" s="2" customFormat="1" ht="24.15" customHeight="1">
      <c r="A185" s="37"/>
      <c r="B185" s="38"/>
      <c r="C185" s="225" t="s">
        <v>616</v>
      </c>
      <c r="D185" s="225" t="s">
        <v>185</v>
      </c>
      <c r="E185" s="226" t="s">
        <v>1078</v>
      </c>
      <c r="F185" s="227" t="s">
        <v>1079</v>
      </c>
      <c r="G185" s="228" t="s">
        <v>979</v>
      </c>
      <c r="H185" s="229">
        <v>4</v>
      </c>
      <c r="I185" s="230"/>
      <c r="J185" s="231">
        <f>ROUND(I185*H185,2)</f>
        <v>0</v>
      </c>
      <c r="K185" s="227" t="s">
        <v>1</v>
      </c>
      <c r="L185" s="43"/>
      <c r="M185" s="232" t="s">
        <v>1</v>
      </c>
      <c r="N185" s="233" t="s">
        <v>41</v>
      </c>
      <c r="O185" s="90"/>
      <c r="P185" s="234">
        <f>O185*H185</f>
        <v>0</v>
      </c>
      <c r="Q185" s="234">
        <v>0</v>
      </c>
      <c r="R185" s="234">
        <f>Q185*H185</f>
        <v>0</v>
      </c>
      <c r="S185" s="234">
        <v>0</v>
      </c>
      <c r="T185" s="23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6" t="s">
        <v>190</v>
      </c>
      <c r="AT185" s="236" t="s">
        <v>185</v>
      </c>
      <c r="AU185" s="236" t="s">
        <v>83</v>
      </c>
      <c r="AY185" s="16" t="s">
        <v>182</v>
      </c>
      <c r="BE185" s="237">
        <f>IF(N185="základní",J185,0)</f>
        <v>0</v>
      </c>
      <c r="BF185" s="237">
        <f>IF(N185="snížená",J185,0)</f>
        <v>0</v>
      </c>
      <c r="BG185" s="237">
        <f>IF(N185="zákl. přenesená",J185,0)</f>
        <v>0</v>
      </c>
      <c r="BH185" s="237">
        <f>IF(N185="sníž. přenesená",J185,0)</f>
        <v>0</v>
      </c>
      <c r="BI185" s="237">
        <f>IF(N185="nulová",J185,0)</f>
        <v>0</v>
      </c>
      <c r="BJ185" s="16" t="s">
        <v>83</v>
      </c>
      <c r="BK185" s="237">
        <f>ROUND(I185*H185,2)</f>
        <v>0</v>
      </c>
      <c r="BL185" s="16" t="s">
        <v>190</v>
      </c>
      <c r="BM185" s="236" t="s">
        <v>1080</v>
      </c>
    </row>
    <row r="186" s="12" customFormat="1" ht="25.92" customHeight="1">
      <c r="A186" s="12"/>
      <c r="B186" s="209"/>
      <c r="C186" s="210"/>
      <c r="D186" s="211" t="s">
        <v>75</v>
      </c>
      <c r="E186" s="212" t="s">
        <v>1081</v>
      </c>
      <c r="F186" s="212" t="s">
        <v>1082</v>
      </c>
      <c r="G186" s="210"/>
      <c r="H186" s="210"/>
      <c r="I186" s="213"/>
      <c r="J186" s="214">
        <f>BK186</f>
        <v>0</v>
      </c>
      <c r="K186" s="210"/>
      <c r="L186" s="215"/>
      <c r="M186" s="216"/>
      <c r="N186" s="217"/>
      <c r="O186" s="217"/>
      <c r="P186" s="218">
        <f>SUM(P187:P191)</f>
        <v>0</v>
      </c>
      <c r="Q186" s="217"/>
      <c r="R186" s="218">
        <f>SUM(R187:R191)</f>
        <v>0</v>
      </c>
      <c r="S186" s="217"/>
      <c r="T186" s="219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0" t="s">
        <v>83</v>
      </c>
      <c r="AT186" s="221" t="s">
        <v>75</v>
      </c>
      <c r="AU186" s="221" t="s">
        <v>76</v>
      </c>
      <c r="AY186" s="220" t="s">
        <v>182</v>
      </c>
      <c r="BK186" s="222">
        <f>SUM(BK187:BK191)</f>
        <v>0</v>
      </c>
    </row>
    <row r="187" s="2" customFormat="1" ht="33" customHeight="1">
      <c r="A187" s="37"/>
      <c r="B187" s="38"/>
      <c r="C187" s="225" t="s">
        <v>618</v>
      </c>
      <c r="D187" s="225" t="s">
        <v>185</v>
      </c>
      <c r="E187" s="226" t="s">
        <v>1083</v>
      </c>
      <c r="F187" s="227" t="s">
        <v>1084</v>
      </c>
      <c r="G187" s="228" t="s">
        <v>979</v>
      </c>
      <c r="H187" s="229">
        <v>1</v>
      </c>
      <c r="I187" s="230"/>
      <c r="J187" s="231">
        <f>ROUND(I187*H187,2)</f>
        <v>0</v>
      </c>
      <c r="K187" s="227" t="s">
        <v>1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190</v>
      </c>
      <c r="AT187" s="236" t="s">
        <v>185</v>
      </c>
      <c r="AU187" s="236" t="s">
        <v>83</v>
      </c>
      <c r="AY187" s="16" t="s">
        <v>182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83</v>
      </c>
      <c r="BK187" s="237">
        <f>ROUND(I187*H187,2)</f>
        <v>0</v>
      </c>
      <c r="BL187" s="16" t="s">
        <v>190</v>
      </c>
      <c r="BM187" s="236" t="s">
        <v>1085</v>
      </c>
    </row>
    <row r="188" s="2" customFormat="1" ht="33" customHeight="1">
      <c r="A188" s="37"/>
      <c r="B188" s="38"/>
      <c r="C188" s="225" t="s">
        <v>620</v>
      </c>
      <c r="D188" s="225" t="s">
        <v>185</v>
      </c>
      <c r="E188" s="226" t="s">
        <v>1086</v>
      </c>
      <c r="F188" s="227" t="s">
        <v>1087</v>
      </c>
      <c r="G188" s="228" t="s">
        <v>979</v>
      </c>
      <c r="H188" s="229">
        <v>1</v>
      </c>
      <c r="I188" s="230"/>
      <c r="J188" s="231">
        <f>ROUND(I188*H188,2)</f>
        <v>0</v>
      </c>
      <c r="K188" s="227" t="s">
        <v>1</v>
      </c>
      <c r="L188" s="43"/>
      <c r="M188" s="232" t="s">
        <v>1</v>
      </c>
      <c r="N188" s="233" t="s">
        <v>41</v>
      </c>
      <c r="O188" s="90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6" t="s">
        <v>190</v>
      </c>
      <c r="AT188" s="236" t="s">
        <v>185</v>
      </c>
      <c r="AU188" s="236" t="s">
        <v>83</v>
      </c>
      <c r="AY188" s="16" t="s">
        <v>182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6" t="s">
        <v>83</v>
      </c>
      <c r="BK188" s="237">
        <f>ROUND(I188*H188,2)</f>
        <v>0</v>
      </c>
      <c r="BL188" s="16" t="s">
        <v>190</v>
      </c>
      <c r="BM188" s="236" t="s">
        <v>1088</v>
      </c>
    </row>
    <row r="189" s="2" customFormat="1" ht="33" customHeight="1">
      <c r="A189" s="37"/>
      <c r="B189" s="38"/>
      <c r="C189" s="225" t="s">
        <v>1089</v>
      </c>
      <c r="D189" s="225" t="s">
        <v>185</v>
      </c>
      <c r="E189" s="226" t="s">
        <v>1090</v>
      </c>
      <c r="F189" s="227" t="s">
        <v>1091</v>
      </c>
      <c r="G189" s="228" t="s">
        <v>979</v>
      </c>
      <c r="H189" s="229">
        <v>1</v>
      </c>
      <c r="I189" s="230"/>
      <c r="J189" s="231">
        <f>ROUND(I189*H189,2)</f>
        <v>0</v>
      </c>
      <c r="K189" s="227" t="s">
        <v>1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</v>
      </c>
      <c r="R189" s="234">
        <f>Q189*H189</f>
        <v>0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190</v>
      </c>
      <c r="AT189" s="236" t="s">
        <v>185</v>
      </c>
      <c r="AU189" s="236" t="s">
        <v>83</v>
      </c>
      <c r="AY189" s="16" t="s">
        <v>182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83</v>
      </c>
      <c r="BK189" s="237">
        <f>ROUND(I189*H189,2)</f>
        <v>0</v>
      </c>
      <c r="BL189" s="16" t="s">
        <v>190</v>
      </c>
      <c r="BM189" s="236" t="s">
        <v>1092</v>
      </c>
    </row>
    <row r="190" s="2" customFormat="1" ht="33" customHeight="1">
      <c r="A190" s="37"/>
      <c r="B190" s="38"/>
      <c r="C190" s="225" t="s">
        <v>877</v>
      </c>
      <c r="D190" s="225" t="s">
        <v>185</v>
      </c>
      <c r="E190" s="226" t="s">
        <v>1093</v>
      </c>
      <c r="F190" s="227" t="s">
        <v>1094</v>
      </c>
      <c r="G190" s="228" t="s">
        <v>979</v>
      </c>
      <c r="H190" s="229">
        <v>1</v>
      </c>
      <c r="I190" s="230"/>
      <c r="J190" s="231">
        <f>ROUND(I190*H190,2)</f>
        <v>0</v>
      </c>
      <c r="K190" s="227" t="s">
        <v>1</v>
      </c>
      <c r="L190" s="43"/>
      <c r="M190" s="232" t="s">
        <v>1</v>
      </c>
      <c r="N190" s="233" t="s">
        <v>41</v>
      </c>
      <c r="O190" s="90"/>
      <c r="P190" s="234">
        <f>O190*H190</f>
        <v>0</v>
      </c>
      <c r="Q190" s="234">
        <v>0</v>
      </c>
      <c r="R190" s="234">
        <f>Q190*H190</f>
        <v>0</v>
      </c>
      <c r="S190" s="234">
        <v>0</v>
      </c>
      <c r="T190" s="23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6" t="s">
        <v>190</v>
      </c>
      <c r="AT190" s="236" t="s">
        <v>185</v>
      </c>
      <c r="AU190" s="236" t="s">
        <v>83</v>
      </c>
      <c r="AY190" s="16" t="s">
        <v>182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6" t="s">
        <v>83</v>
      </c>
      <c r="BK190" s="237">
        <f>ROUND(I190*H190,2)</f>
        <v>0</v>
      </c>
      <c r="BL190" s="16" t="s">
        <v>190</v>
      </c>
      <c r="BM190" s="236" t="s">
        <v>1095</v>
      </c>
    </row>
    <row r="191" s="2" customFormat="1" ht="33" customHeight="1">
      <c r="A191" s="37"/>
      <c r="B191" s="38"/>
      <c r="C191" s="225" t="s">
        <v>1096</v>
      </c>
      <c r="D191" s="225" t="s">
        <v>185</v>
      </c>
      <c r="E191" s="226" t="s">
        <v>1097</v>
      </c>
      <c r="F191" s="227" t="s">
        <v>1098</v>
      </c>
      <c r="G191" s="228" t="s">
        <v>979</v>
      </c>
      <c r="H191" s="229">
        <v>1</v>
      </c>
      <c r="I191" s="230"/>
      <c r="J191" s="231">
        <f>ROUND(I191*H191,2)</f>
        <v>0</v>
      </c>
      <c r="K191" s="227" t="s">
        <v>1</v>
      </c>
      <c r="L191" s="43"/>
      <c r="M191" s="232" t="s">
        <v>1</v>
      </c>
      <c r="N191" s="233" t="s">
        <v>41</v>
      </c>
      <c r="O191" s="90"/>
      <c r="P191" s="234">
        <f>O191*H191</f>
        <v>0</v>
      </c>
      <c r="Q191" s="234">
        <v>0</v>
      </c>
      <c r="R191" s="234">
        <f>Q191*H191</f>
        <v>0</v>
      </c>
      <c r="S191" s="234">
        <v>0</v>
      </c>
      <c r="T191" s="23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6" t="s">
        <v>190</v>
      </c>
      <c r="AT191" s="236" t="s">
        <v>185</v>
      </c>
      <c r="AU191" s="236" t="s">
        <v>83</v>
      </c>
      <c r="AY191" s="16" t="s">
        <v>182</v>
      </c>
      <c r="BE191" s="237">
        <f>IF(N191="základní",J191,0)</f>
        <v>0</v>
      </c>
      <c r="BF191" s="237">
        <f>IF(N191="snížená",J191,0)</f>
        <v>0</v>
      </c>
      <c r="BG191" s="237">
        <f>IF(N191="zákl. přenesená",J191,0)</f>
        <v>0</v>
      </c>
      <c r="BH191" s="237">
        <f>IF(N191="sníž. přenesená",J191,0)</f>
        <v>0</v>
      </c>
      <c r="BI191" s="237">
        <f>IF(N191="nulová",J191,0)</f>
        <v>0</v>
      </c>
      <c r="BJ191" s="16" t="s">
        <v>83</v>
      </c>
      <c r="BK191" s="237">
        <f>ROUND(I191*H191,2)</f>
        <v>0</v>
      </c>
      <c r="BL191" s="16" t="s">
        <v>190</v>
      </c>
      <c r="BM191" s="236" t="s">
        <v>1099</v>
      </c>
    </row>
    <row r="192" s="12" customFormat="1" ht="25.92" customHeight="1">
      <c r="A192" s="12"/>
      <c r="B192" s="209"/>
      <c r="C192" s="210"/>
      <c r="D192" s="211" t="s">
        <v>75</v>
      </c>
      <c r="E192" s="212" t="s">
        <v>1100</v>
      </c>
      <c r="F192" s="212" t="s">
        <v>1101</v>
      </c>
      <c r="G192" s="210"/>
      <c r="H192" s="210"/>
      <c r="I192" s="213"/>
      <c r="J192" s="214">
        <f>BK192</f>
        <v>0</v>
      </c>
      <c r="K192" s="210"/>
      <c r="L192" s="215"/>
      <c r="M192" s="216"/>
      <c r="N192" s="217"/>
      <c r="O192" s="217"/>
      <c r="P192" s="218">
        <f>SUM(P193:P199)</f>
        <v>0</v>
      </c>
      <c r="Q192" s="217"/>
      <c r="R192" s="218">
        <f>SUM(R193:R199)</f>
        <v>0</v>
      </c>
      <c r="S192" s="217"/>
      <c r="T192" s="219">
        <f>SUM(T193:T199)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0" t="s">
        <v>83</v>
      </c>
      <c r="AT192" s="221" t="s">
        <v>75</v>
      </c>
      <c r="AU192" s="221" t="s">
        <v>76</v>
      </c>
      <c r="AY192" s="220" t="s">
        <v>182</v>
      </c>
      <c r="BK192" s="222">
        <f>SUM(BK193:BK199)</f>
        <v>0</v>
      </c>
    </row>
    <row r="193" s="2" customFormat="1" ht="37.8" customHeight="1">
      <c r="A193" s="37"/>
      <c r="B193" s="38"/>
      <c r="C193" s="225" t="s">
        <v>880</v>
      </c>
      <c r="D193" s="225" t="s">
        <v>185</v>
      </c>
      <c r="E193" s="226" t="s">
        <v>1102</v>
      </c>
      <c r="F193" s="227" t="s">
        <v>1103</v>
      </c>
      <c r="G193" s="228" t="s">
        <v>1104</v>
      </c>
      <c r="H193" s="229">
        <v>16</v>
      </c>
      <c r="I193" s="230"/>
      <c r="J193" s="231">
        <f>ROUND(I193*H193,2)</f>
        <v>0</v>
      </c>
      <c r="K193" s="227" t="s">
        <v>1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</v>
      </c>
      <c r="R193" s="234">
        <f>Q193*H193</f>
        <v>0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190</v>
      </c>
      <c r="AT193" s="236" t="s">
        <v>185</v>
      </c>
      <c r="AU193" s="236" t="s">
        <v>83</v>
      </c>
      <c r="AY193" s="16" t="s">
        <v>182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190</v>
      </c>
      <c r="BM193" s="236" t="s">
        <v>1105</v>
      </c>
    </row>
    <row r="194" s="2" customFormat="1" ht="37.8" customHeight="1">
      <c r="A194" s="37"/>
      <c r="B194" s="38"/>
      <c r="C194" s="225" t="s">
        <v>705</v>
      </c>
      <c r="D194" s="225" t="s">
        <v>185</v>
      </c>
      <c r="E194" s="226" t="s">
        <v>1106</v>
      </c>
      <c r="F194" s="227" t="s">
        <v>1107</v>
      </c>
      <c r="G194" s="228" t="s">
        <v>1108</v>
      </c>
      <c r="H194" s="229">
        <v>20</v>
      </c>
      <c r="I194" s="230"/>
      <c r="J194" s="231">
        <f>ROUND(I194*H194,2)</f>
        <v>0</v>
      </c>
      <c r="K194" s="227" t="s">
        <v>1</v>
      </c>
      <c r="L194" s="43"/>
      <c r="M194" s="232" t="s">
        <v>1</v>
      </c>
      <c r="N194" s="233" t="s">
        <v>41</v>
      </c>
      <c r="O194" s="90"/>
      <c r="P194" s="234">
        <f>O194*H194</f>
        <v>0</v>
      </c>
      <c r="Q194" s="234">
        <v>0</v>
      </c>
      <c r="R194" s="234">
        <f>Q194*H194</f>
        <v>0</v>
      </c>
      <c r="S194" s="234">
        <v>0</v>
      </c>
      <c r="T194" s="23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6" t="s">
        <v>190</v>
      </c>
      <c r="AT194" s="236" t="s">
        <v>185</v>
      </c>
      <c r="AU194" s="236" t="s">
        <v>83</v>
      </c>
      <c r="AY194" s="16" t="s">
        <v>182</v>
      </c>
      <c r="BE194" s="237">
        <f>IF(N194="základní",J194,0)</f>
        <v>0</v>
      </c>
      <c r="BF194" s="237">
        <f>IF(N194="snížená",J194,0)</f>
        <v>0</v>
      </c>
      <c r="BG194" s="237">
        <f>IF(N194="zákl. přenesená",J194,0)</f>
        <v>0</v>
      </c>
      <c r="BH194" s="237">
        <f>IF(N194="sníž. přenesená",J194,0)</f>
        <v>0</v>
      </c>
      <c r="BI194" s="237">
        <f>IF(N194="nulová",J194,0)</f>
        <v>0</v>
      </c>
      <c r="BJ194" s="16" t="s">
        <v>83</v>
      </c>
      <c r="BK194" s="237">
        <f>ROUND(I194*H194,2)</f>
        <v>0</v>
      </c>
      <c r="BL194" s="16" t="s">
        <v>190</v>
      </c>
      <c r="BM194" s="236" t="s">
        <v>1109</v>
      </c>
    </row>
    <row r="195" s="2" customFormat="1" ht="24.15" customHeight="1">
      <c r="A195" s="37"/>
      <c r="B195" s="38"/>
      <c r="C195" s="225" t="s">
        <v>706</v>
      </c>
      <c r="D195" s="225" t="s">
        <v>185</v>
      </c>
      <c r="E195" s="226" t="s">
        <v>1110</v>
      </c>
      <c r="F195" s="227" t="s">
        <v>1111</v>
      </c>
      <c r="G195" s="228" t="s">
        <v>1112</v>
      </c>
      <c r="H195" s="229">
        <v>90</v>
      </c>
      <c r="I195" s="230"/>
      <c r="J195" s="231">
        <f>ROUND(I195*H195,2)</f>
        <v>0</v>
      </c>
      <c r="K195" s="227" t="s">
        <v>1</v>
      </c>
      <c r="L195" s="43"/>
      <c r="M195" s="232" t="s">
        <v>1</v>
      </c>
      <c r="N195" s="233" t="s">
        <v>41</v>
      </c>
      <c r="O195" s="90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190</v>
      </c>
      <c r="AT195" s="236" t="s">
        <v>185</v>
      </c>
      <c r="AU195" s="236" t="s">
        <v>83</v>
      </c>
      <c r="AY195" s="16" t="s">
        <v>182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83</v>
      </c>
      <c r="BK195" s="237">
        <f>ROUND(I195*H195,2)</f>
        <v>0</v>
      </c>
      <c r="BL195" s="16" t="s">
        <v>190</v>
      </c>
      <c r="BM195" s="236" t="s">
        <v>1113</v>
      </c>
    </row>
    <row r="196" s="2" customFormat="1" ht="33" customHeight="1">
      <c r="A196" s="37"/>
      <c r="B196" s="38"/>
      <c r="C196" s="225" t="s">
        <v>621</v>
      </c>
      <c r="D196" s="225" t="s">
        <v>185</v>
      </c>
      <c r="E196" s="226" t="s">
        <v>1114</v>
      </c>
      <c r="F196" s="227" t="s">
        <v>1115</v>
      </c>
      <c r="G196" s="228" t="s">
        <v>1116</v>
      </c>
      <c r="H196" s="229">
        <v>21</v>
      </c>
      <c r="I196" s="230"/>
      <c r="J196" s="231">
        <f>ROUND(I196*H196,2)</f>
        <v>0</v>
      </c>
      <c r="K196" s="227" t="s">
        <v>1</v>
      </c>
      <c r="L196" s="43"/>
      <c r="M196" s="232" t="s">
        <v>1</v>
      </c>
      <c r="N196" s="233" t="s">
        <v>41</v>
      </c>
      <c r="O196" s="90"/>
      <c r="P196" s="234">
        <f>O196*H196</f>
        <v>0</v>
      </c>
      <c r="Q196" s="234">
        <v>0</v>
      </c>
      <c r="R196" s="234">
        <f>Q196*H196</f>
        <v>0</v>
      </c>
      <c r="S196" s="234">
        <v>0</v>
      </c>
      <c r="T196" s="235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6" t="s">
        <v>190</v>
      </c>
      <c r="AT196" s="236" t="s">
        <v>185</v>
      </c>
      <c r="AU196" s="236" t="s">
        <v>83</v>
      </c>
      <c r="AY196" s="16" t="s">
        <v>182</v>
      </c>
      <c r="BE196" s="237">
        <f>IF(N196="základní",J196,0)</f>
        <v>0</v>
      </c>
      <c r="BF196" s="237">
        <f>IF(N196="snížená",J196,0)</f>
        <v>0</v>
      </c>
      <c r="BG196" s="237">
        <f>IF(N196="zákl. přenesená",J196,0)</f>
        <v>0</v>
      </c>
      <c r="BH196" s="237">
        <f>IF(N196="sníž. přenesená",J196,0)</f>
        <v>0</v>
      </c>
      <c r="BI196" s="237">
        <f>IF(N196="nulová",J196,0)</f>
        <v>0</v>
      </c>
      <c r="BJ196" s="16" t="s">
        <v>83</v>
      </c>
      <c r="BK196" s="237">
        <f>ROUND(I196*H196,2)</f>
        <v>0</v>
      </c>
      <c r="BL196" s="16" t="s">
        <v>190</v>
      </c>
      <c r="BM196" s="236" t="s">
        <v>1117</v>
      </c>
    </row>
    <row r="197" s="2" customFormat="1" ht="24.15" customHeight="1">
      <c r="A197" s="37"/>
      <c r="B197" s="38"/>
      <c r="C197" s="225" t="s">
        <v>626</v>
      </c>
      <c r="D197" s="225" t="s">
        <v>185</v>
      </c>
      <c r="E197" s="226" t="s">
        <v>1118</v>
      </c>
      <c r="F197" s="227" t="s">
        <v>1119</v>
      </c>
      <c r="G197" s="228" t="s">
        <v>1064</v>
      </c>
      <c r="H197" s="229">
        <v>7.5</v>
      </c>
      <c r="I197" s="230"/>
      <c r="J197" s="231">
        <f>ROUND(I197*H197,2)</f>
        <v>0</v>
      </c>
      <c r="K197" s="227" t="s">
        <v>1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</v>
      </c>
      <c r="R197" s="234">
        <f>Q197*H197</f>
        <v>0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190</v>
      </c>
      <c r="AT197" s="236" t="s">
        <v>185</v>
      </c>
      <c r="AU197" s="236" t="s">
        <v>83</v>
      </c>
      <c r="AY197" s="16" t="s">
        <v>182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190</v>
      </c>
      <c r="BM197" s="236" t="s">
        <v>1120</v>
      </c>
    </row>
    <row r="198" s="2" customFormat="1" ht="24.15" customHeight="1">
      <c r="A198" s="37"/>
      <c r="B198" s="38"/>
      <c r="C198" s="225" t="s">
        <v>628</v>
      </c>
      <c r="D198" s="225" t="s">
        <v>185</v>
      </c>
      <c r="E198" s="226" t="s">
        <v>1121</v>
      </c>
      <c r="F198" s="227" t="s">
        <v>1122</v>
      </c>
      <c r="G198" s="228" t="s">
        <v>976</v>
      </c>
      <c r="H198" s="229">
        <v>2.5</v>
      </c>
      <c r="I198" s="230"/>
      <c r="J198" s="231">
        <f>ROUND(I198*H198,2)</f>
        <v>0</v>
      </c>
      <c r="K198" s="227" t="s">
        <v>1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</v>
      </c>
      <c r="R198" s="234">
        <f>Q198*H198</f>
        <v>0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190</v>
      </c>
      <c r="AT198" s="236" t="s">
        <v>185</v>
      </c>
      <c r="AU198" s="236" t="s">
        <v>83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190</v>
      </c>
      <c r="BM198" s="236" t="s">
        <v>1123</v>
      </c>
    </row>
    <row r="199" s="2" customFormat="1" ht="21.75" customHeight="1">
      <c r="A199" s="37"/>
      <c r="B199" s="38"/>
      <c r="C199" s="225" t="s">
        <v>629</v>
      </c>
      <c r="D199" s="225" t="s">
        <v>185</v>
      </c>
      <c r="E199" s="226" t="s">
        <v>1124</v>
      </c>
      <c r="F199" s="227" t="s">
        <v>1125</v>
      </c>
      <c r="G199" s="228" t="s">
        <v>539</v>
      </c>
      <c r="H199" s="229">
        <v>1</v>
      </c>
      <c r="I199" s="230"/>
      <c r="J199" s="231">
        <f>ROUND(I199*H199,2)</f>
        <v>0</v>
      </c>
      <c r="K199" s="227" t="s">
        <v>1</v>
      </c>
      <c r="L199" s="43"/>
      <c r="M199" s="232" t="s">
        <v>1</v>
      </c>
      <c r="N199" s="233" t="s">
        <v>41</v>
      </c>
      <c r="O199" s="90"/>
      <c r="P199" s="234">
        <f>O199*H199</f>
        <v>0</v>
      </c>
      <c r="Q199" s="234">
        <v>0</v>
      </c>
      <c r="R199" s="234">
        <f>Q199*H199</f>
        <v>0</v>
      </c>
      <c r="S199" s="234">
        <v>0</v>
      </c>
      <c r="T199" s="23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190</v>
      </c>
      <c r="AT199" s="236" t="s">
        <v>185</v>
      </c>
      <c r="AU199" s="236" t="s">
        <v>83</v>
      </c>
      <c r="AY199" s="16" t="s">
        <v>182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83</v>
      </c>
      <c r="BK199" s="237">
        <f>ROUND(I199*H199,2)</f>
        <v>0</v>
      </c>
      <c r="BL199" s="16" t="s">
        <v>190</v>
      </c>
      <c r="BM199" s="236" t="s">
        <v>1126</v>
      </c>
    </row>
    <row r="200" s="12" customFormat="1" ht="25.92" customHeight="1">
      <c r="A200" s="12"/>
      <c r="B200" s="209"/>
      <c r="C200" s="210"/>
      <c r="D200" s="211" t="s">
        <v>75</v>
      </c>
      <c r="E200" s="212" t="s">
        <v>75</v>
      </c>
      <c r="F200" s="212" t="s">
        <v>1127</v>
      </c>
      <c r="G200" s="210"/>
      <c r="H200" s="210"/>
      <c r="I200" s="213"/>
      <c r="J200" s="214">
        <f>BK200</f>
        <v>0</v>
      </c>
      <c r="K200" s="210"/>
      <c r="L200" s="215"/>
      <c r="M200" s="216"/>
      <c r="N200" s="217"/>
      <c r="O200" s="217"/>
      <c r="P200" s="218">
        <f>P201</f>
        <v>0</v>
      </c>
      <c r="Q200" s="217"/>
      <c r="R200" s="218">
        <f>R201</f>
        <v>0</v>
      </c>
      <c r="S200" s="217"/>
      <c r="T200" s="219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0" t="s">
        <v>85</v>
      </c>
      <c r="AT200" s="221" t="s">
        <v>75</v>
      </c>
      <c r="AU200" s="221" t="s">
        <v>76</v>
      </c>
      <c r="AY200" s="220" t="s">
        <v>182</v>
      </c>
      <c r="BK200" s="222">
        <f>BK201</f>
        <v>0</v>
      </c>
    </row>
    <row r="201" s="2" customFormat="1" ht="16.5" customHeight="1">
      <c r="A201" s="37"/>
      <c r="B201" s="38"/>
      <c r="C201" s="225" t="s">
        <v>632</v>
      </c>
      <c r="D201" s="225" t="s">
        <v>185</v>
      </c>
      <c r="E201" s="226" t="s">
        <v>1128</v>
      </c>
      <c r="F201" s="227" t="s">
        <v>1129</v>
      </c>
      <c r="G201" s="228" t="s">
        <v>539</v>
      </c>
      <c r="H201" s="229">
        <v>1</v>
      </c>
      <c r="I201" s="230"/>
      <c r="J201" s="231">
        <f>ROUND(I201*H201,2)</f>
        <v>0</v>
      </c>
      <c r="K201" s="227" t="s">
        <v>1</v>
      </c>
      <c r="L201" s="43"/>
      <c r="M201" s="272" t="s">
        <v>1</v>
      </c>
      <c r="N201" s="273" t="s">
        <v>41</v>
      </c>
      <c r="O201" s="274"/>
      <c r="P201" s="275">
        <f>O201*H201</f>
        <v>0</v>
      </c>
      <c r="Q201" s="275">
        <v>0</v>
      </c>
      <c r="R201" s="275">
        <f>Q201*H201</f>
        <v>0</v>
      </c>
      <c r="S201" s="275">
        <v>0</v>
      </c>
      <c r="T201" s="27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6" t="s">
        <v>240</v>
      </c>
      <c r="AT201" s="236" t="s">
        <v>185</v>
      </c>
      <c r="AU201" s="236" t="s">
        <v>83</v>
      </c>
      <c r="AY201" s="16" t="s">
        <v>182</v>
      </c>
      <c r="BE201" s="237">
        <f>IF(N201="základní",J201,0)</f>
        <v>0</v>
      </c>
      <c r="BF201" s="237">
        <f>IF(N201="snížená",J201,0)</f>
        <v>0</v>
      </c>
      <c r="BG201" s="237">
        <f>IF(N201="zákl. přenesená",J201,0)</f>
        <v>0</v>
      </c>
      <c r="BH201" s="237">
        <f>IF(N201="sníž. přenesená",J201,0)</f>
        <v>0</v>
      </c>
      <c r="BI201" s="237">
        <f>IF(N201="nulová",J201,0)</f>
        <v>0</v>
      </c>
      <c r="BJ201" s="16" t="s">
        <v>83</v>
      </c>
      <c r="BK201" s="237">
        <f>ROUND(I201*H201,2)</f>
        <v>0</v>
      </c>
      <c r="BL201" s="16" t="s">
        <v>240</v>
      </c>
      <c r="BM201" s="236" t="s">
        <v>1130</v>
      </c>
    </row>
    <row r="202" s="2" customFormat="1" ht="6.96" customHeight="1">
      <c r="A202" s="37"/>
      <c r="B202" s="65"/>
      <c r="C202" s="66"/>
      <c r="D202" s="66"/>
      <c r="E202" s="66"/>
      <c r="F202" s="66"/>
      <c r="G202" s="66"/>
      <c r="H202" s="66"/>
      <c r="I202" s="66"/>
      <c r="J202" s="66"/>
      <c r="K202" s="66"/>
      <c r="L202" s="43"/>
      <c r="M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</row>
  </sheetData>
  <sheetProtection sheet="1" autoFilter="0" formatColumns="0" formatRows="0" objects="1" scenarios="1" spinCount="100000" saltValue="h3PSadxfZTkeNegUGPPtyJVjH7Ic6UfP7HpI4gZbq6qK5GcJUGdWcbTvBR/ZIICBntq0eMqjPcwUUOBUtRIBNQ==" hashValue="t/7baCHR4D19d2AShVt0zYP862u5CVAuMkpbJ23crQLGspCtGoAnBBImWsh7427pjRS6e3YWpiAcqyxwUJB51Q==" algorithmName="SHA-512" password="CC3D"/>
  <autoFilter ref="C125:K20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1131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30. 6. 2025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23.25" customHeight="1">
      <c r="A27" s="153"/>
      <c r="B27" s="154"/>
      <c r="C27" s="153"/>
      <c r="D27" s="153"/>
      <c r="E27" s="155" t="s">
        <v>812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ROUND((SUM(BE120:BE134)),  2)</f>
        <v>0</v>
      </c>
      <c r="G33" s="37"/>
      <c r="H33" s="37"/>
      <c r="I33" s="163">
        <v>0.20999999999999999</v>
      </c>
      <c r="J33" s="162">
        <f>ROUND(((SUM(BE120:BE134))*I33),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ROUND((SUM(BF120:BF134)),  2)</f>
        <v>0</v>
      </c>
      <c r="G34" s="37"/>
      <c r="H34" s="37"/>
      <c r="I34" s="163">
        <v>0.12</v>
      </c>
      <c r="J34" s="162">
        <f>ROUND(((SUM(BF120:BF134))*I34),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ROUND((SUM(BG120:BG134)),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ROUND((SUM(BH120:BH134)),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ROUND((SUM(BI120:BI134)),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VZT - Zařízení vzduchotechniky - sekce D a G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30. 6. 2025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Univerzita Hradec Králové</v>
      </c>
      <c r="G91" s="39"/>
      <c r="H91" s="39"/>
      <c r="I91" s="31" t="s">
        <v>30</v>
      </c>
      <c r="J91" s="35" t="str">
        <f>E21</f>
        <v>PRIDOS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150</v>
      </c>
      <c r="D94" s="184"/>
      <c r="E94" s="184"/>
      <c r="F94" s="184"/>
      <c r="G94" s="184"/>
      <c r="H94" s="184"/>
      <c r="I94" s="184"/>
      <c r="J94" s="185" t="s">
        <v>151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152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153</v>
      </c>
    </row>
    <row r="97" s="9" customFormat="1" ht="24.96" customHeight="1">
      <c r="A97" s="9"/>
      <c r="B97" s="187"/>
      <c r="C97" s="188"/>
      <c r="D97" s="189" t="s">
        <v>154</v>
      </c>
      <c r="E97" s="190"/>
      <c r="F97" s="190"/>
      <c r="G97" s="190"/>
      <c r="H97" s="190"/>
      <c r="I97" s="190"/>
      <c r="J97" s="191">
        <f>J121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813</v>
      </c>
      <c r="E98" s="195"/>
      <c r="F98" s="195"/>
      <c r="G98" s="195"/>
      <c r="H98" s="195"/>
      <c r="I98" s="195"/>
      <c r="J98" s="196">
        <f>J122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7"/>
      <c r="C99" s="188"/>
      <c r="D99" s="189" t="s">
        <v>159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1132</v>
      </c>
      <c r="E100" s="195"/>
      <c r="F100" s="195"/>
      <c r="G100" s="195"/>
      <c r="H100" s="195"/>
      <c r="I100" s="195"/>
      <c r="J100" s="196">
        <f>J125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167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82" t="str">
        <f>E7</f>
        <v>UHK Palachovy koleje - Částečná rekonstrukce a modernizace - IV.etapa - neinvestiční část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145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VZT - Zařízení vzduchotechniky - sekce D a G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Hradec Králové</v>
      </c>
      <c r="G114" s="39"/>
      <c r="H114" s="39"/>
      <c r="I114" s="31" t="s">
        <v>22</v>
      </c>
      <c r="J114" s="78" t="str">
        <f>IF(J12="","",J12)</f>
        <v>30. 6. 2025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>Univerzita Hradec Králové</v>
      </c>
      <c r="G116" s="39"/>
      <c r="H116" s="39"/>
      <c r="I116" s="31" t="s">
        <v>30</v>
      </c>
      <c r="J116" s="35" t="str">
        <f>E21</f>
        <v>PRIDOS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33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8"/>
      <c r="B119" s="199"/>
      <c r="C119" s="200" t="s">
        <v>168</v>
      </c>
      <c r="D119" s="201" t="s">
        <v>61</v>
      </c>
      <c r="E119" s="201" t="s">
        <v>57</v>
      </c>
      <c r="F119" s="201" t="s">
        <v>58</v>
      </c>
      <c r="G119" s="201" t="s">
        <v>169</v>
      </c>
      <c r="H119" s="201" t="s">
        <v>170</v>
      </c>
      <c r="I119" s="201" t="s">
        <v>171</v>
      </c>
      <c r="J119" s="201" t="s">
        <v>151</v>
      </c>
      <c r="K119" s="202" t="s">
        <v>172</v>
      </c>
      <c r="L119" s="203"/>
      <c r="M119" s="99" t="s">
        <v>1</v>
      </c>
      <c r="N119" s="100" t="s">
        <v>40</v>
      </c>
      <c r="O119" s="100" t="s">
        <v>173</v>
      </c>
      <c r="P119" s="100" t="s">
        <v>174</v>
      </c>
      <c r="Q119" s="100" t="s">
        <v>175</v>
      </c>
      <c r="R119" s="100" t="s">
        <v>176</v>
      </c>
      <c r="S119" s="100" t="s">
        <v>177</v>
      </c>
      <c r="T119" s="101" t="s">
        <v>178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7"/>
      <c r="B120" s="38"/>
      <c r="C120" s="106" t="s">
        <v>179</v>
      </c>
      <c r="D120" s="39"/>
      <c r="E120" s="39"/>
      <c r="F120" s="39"/>
      <c r="G120" s="39"/>
      <c r="H120" s="39"/>
      <c r="I120" s="39"/>
      <c r="J120" s="204">
        <f>BK120</f>
        <v>0</v>
      </c>
      <c r="K120" s="39"/>
      <c r="L120" s="43"/>
      <c r="M120" s="102"/>
      <c r="N120" s="205"/>
      <c r="O120" s="103"/>
      <c r="P120" s="206">
        <f>P121+P124</f>
        <v>0</v>
      </c>
      <c r="Q120" s="103"/>
      <c r="R120" s="206">
        <f>R121+R124</f>
        <v>0</v>
      </c>
      <c r="S120" s="103"/>
      <c r="T120" s="207">
        <f>T121+T124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75</v>
      </c>
      <c r="AU120" s="16" t="s">
        <v>153</v>
      </c>
      <c r="BK120" s="208">
        <f>BK121+BK124</f>
        <v>0</v>
      </c>
    </row>
    <row r="121" s="12" customFormat="1" ht="25.92" customHeight="1">
      <c r="A121" s="12"/>
      <c r="B121" s="209"/>
      <c r="C121" s="210"/>
      <c r="D121" s="211" t="s">
        <v>75</v>
      </c>
      <c r="E121" s="212" t="s">
        <v>180</v>
      </c>
      <c r="F121" s="212" t="s">
        <v>181</v>
      </c>
      <c r="G121" s="210"/>
      <c r="H121" s="210"/>
      <c r="I121" s="213"/>
      <c r="J121" s="214">
        <f>BK121</f>
        <v>0</v>
      </c>
      <c r="K121" s="210"/>
      <c r="L121" s="215"/>
      <c r="M121" s="216"/>
      <c r="N121" s="217"/>
      <c r="O121" s="217"/>
      <c r="P121" s="218">
        <f>P122</f>
        <v>0</v>
      </c>
      <c r="Q121" s="217"/>
      <c r="R121" s="218">
        <f>R122</f>
        <v>0</v>
      </c>
      <c r="S121" s="217"/>
      <c r="T121" s="219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0" t="s">
        <v>83</v>
      </c>
      <c r="AT121" s="221" t="s">
        <v>75</v>
      </c>
      <c r="AU121" s="221" t="s">
        <v>76</v>
      </c>
      <c r="AY121" s="220" t="s">
        <v>182</v>
      </c>
      <c r="BK121" s="222">
        <f>BK122</f>
        <v>0</v>
      </c>
    </row>
    <row r="122" s="12" customFormat="1" ht="22.8" customHeight="1">
      <c r="A122" s="12"/>
      <c r="B122" s="209"/>
      <c r="C122" s="210"/>
      <c r="D122" s="211" t="s">
        <v>75</v>
      </c>
      <c r="E122" s="223" t="s">
        <v>83</v>
      </c>
      <c r="F122" s="223" t="s">
        <v>820</v>
      </c>
      <c r="G122" s="210"/>
      <c r="H122" s="210"/>
      <c r="I122" s="213"/>
      <c r="J122" s="224">
        <f>BK122</f>
        <v>0</v>
      </c>
      <c r="K122" s="210"/>
      <c r="L122" s="215"/>
      <c r="M122" s="216"/>
      <c r="N122" s="217"/>
      <c r="O122" s="217"/>
      <c r="P122" s="218">
        <f>P123</f>
        <v>0</v>
      </c>
      <c r="Q122" s="217"/>
      <c r="R122" s="218">
        <f>R123</f>
        <v>0</v>
      </c>
      <c r="S122" s="217"/>
      <c r="T122" s="219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83</v>
      </c>
      <c r="AT122" s="221" t="s">
        <v>75</v>
      </c>
      <c r="AU122" s="221" t="s">
        <v>83</v>
      </c>
      <c r="AY122" s="220" t="s">
        <v>182</v>
      </c>
      <c r="BK122" s="222">
        <f>BK123</f>
        <v>0</v>
      </c>
    </row>
    <row r="123" s="2" customFormat="1" ht="16.5" customHeight="1">
      <c r="A123" s="37"/>
      <c r="B123" s="38"/>
      <c r="C123" s="225" t="s">
        <v>83</v>
      </c>
      <c r="D123" s="225" t="s">
        <v>185</v>
      </c>
      <c r="E123" s="226" t="s">
        <v>1133</v>
      </c>
      <c r="F123" s="227" t="s">
        <v>913</v>
      </c>
      <c r="G123" s="228" t="s">
        <v>239</v>
      </c>
      <c r="H123" s="229">
        <v>1</v>
      </c>
      <c r="I123" s="230"/>
      <c r="J123" s="231">
        <f>ROUND(I123*H123,2)</f>
        <v>0</v>
      </c>
      <c r="K123" s="227" t="s">
        <v>1</v>
      </c>
      <c r="L123" s="43"/>
      <c r="M123" s="232" t="s">
        <v>1</v>
      </c>
      <c r="N123" s="233" t="s">
        <v>41</v>
      </c>
      <c r="O123" s="90"/>
      <c r="P123" s="234">
        <f>O123*H123</f>
        <v>0</v>
      </c>
      <c r="Q123" s="234">
        <v>0</v>
      </c>
      <c r="R123" s="234">
        <f>Q123*H123</f>
        <v>0</v>
      </c>
      <c r="S123" s="234">
        <v>0</v>
      </c>
      <c r="T123" s="235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6" t="s">
        <v>190</v>
      </c>
      <c r="AT123" s="236" t="s">
        <v>185</v>
      </c>
      <c r="AU123" s="236" t="s">
        <v>85</v>
      </c>
      <c r="AY123" s="16" t="s">
        <v>182</v>
      </c>
      <c r="BE123" s="237">
        <f>IF(N123="základní",J123,0)</f>
        <v>0</v>
      </c>
      <c r="BF123" s="237">
        <f>IF(N123="snížená",J123,0)</f>
        <v>0</v>
      </c>
      <c r="BG123" s="237">
        <f>IF(N123="zákl. přenesená",J123,0)</f>
        <v>0</v>
      </c>
      <c r="BH123" s="237">
        <f>IF(N123="sníž. přenesená",J123,0)</f>
        <v>0</v>
      </c>
      <c r="BI123" s="237">
        <f>IF(N123="nulová",J123,0)</f>
        <v>0</v>
      </c>
      <c r="BJ123" s="16" t="s">
        <v>83</v>
      </c>
      <c r="BK123" s="237">
        <f>ROUND(I123*H123,2)</f>
        <v>0</v>
      </c>
      <c r="BL123" s="16" t="s">
        <v>190</v>
      </c>
      <c r="BM123" s="236" t="s">
        <v>85</v>
      </c>
    </row>
    <row r="124" s="12" customFormat="1" ht="25.92" customHeight="1">
      <c r="A124" s="12"/>
      <c r="B124" s="209"/>
      <c r="C124" s="210"/>
      <c r="D124" s="211" t="s">
        <v>75</v>
      </c>
      <c r="E124" s="212" t="s">
        <v>232</v>
      </c>
      <c r="F124" s="212" t="s">
        <v>233</v>
      </c>
      <c r="G124" s="210"/>
      <c r="H124" s="210"/>
      <c r="I124" s="213"/>
      <c r="J124" s="214">
        <f>BK124</f>
        <v>0</v>
      </c>
      <c r="K124" s="210"/>
      <c r="L124" s="215"/>
      <c r="M124" s="216"/>
      <c r="N124" s="217"/>
      <c r="O124" s="217"/>
      <c r="P124" s="218">
        <f>P125</f>
        <v>0</v>
      </c>
      <c r="Q124" s="217"/>
      <c r="R124" s="218">
        <f>R125</f>
        <v>0</v>
      </c>
      <c r="S124" s="217"/>
      <c r="T124" s="219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0" t="s">
        <v>85</v>
      </c>
      <c r="AT124" s="221" t="s">
        <v>75</v>
      </c>
      <c r="AU124" s="221" t="s">
        <v>76</v>
      </c>
      <c r="AY124" s="220" t="s">
        <v>182</v>
      </c>
      <c r="BK124" s="222">
        <f>BK125</f>
        <v>0</v>
      </c>
    </row>
    <row r="125" s="12" customFormat="1" ht="22.8" customHeight="1">
      <c r="A125" s="12"/>
      <c r="B125" s="209"/>
      <c r="C125" s="210"/>
      <c r="D125" s="211" t="s">
        <v>75</v>
      </c>
      <c r="E125" s="223" t="s">
        <v>85</v>
      </c>
      <c r="F125" s="223" t="s">
        <v>1134</v>
      </c>
      <c r="G125" s="210"/>
      <c r="H125" s="210"/>
      <c r="I125" s="213"/>
      <c r="J125" s="224">
        <f>BK125</f>
        <v>0</v>
      </c>
      <c r="K125" s="210"/>
      <c r="L125" s="215"/>
      <c r="M125" s="216"/>
      <c r="N125" s="217"/>
      <c r="O125" s="217"/>
      <c r="P125" s="218">
        <f>SUM(P126:P134)</f>
        <v>0</v>
      </c>
      <c r="Q125" s="217"/>
      <c r="R125" s="218">
        <f>SUM(R126:R134)</f>
        <v>0</v>
      </c>
      <c r="S125" s="217"/>
      <c r="T125" s="219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83</v>
      </c>
      <c r="AT125" s="221" t="s">
        <v>75</v>
      </c>
      <c r="AU125" s="221" t="s">
        <v>83</v>
      </c>
      <c r="AY125" s="220" t="s">
        <v>182</v>
      </c>
      <c r="BK125" s="222">
        <f>SUM(BK126:BK134)</f>
        <v>0</v>
      </c>
    </row>
    <row r="126" s="2" customFormat="1" ht="16.5" customHeight="1">
      <c r="A126" s="37"/>
      <c r="B126" s="38"/>
      <c r="C126" s="225" t="s">
        <v>85</v>
      </c>
      <c r="D126" s="225" t="s">
        <v>185</v>
      </c>
      <c r="E126" s="226" t="s">
        <v>1135</v>
      </c>
      <c r="F126" s="227" t="s">
        <v>1136</v>
      </c>
      <c r="G126" s="228" t="s">
        <v>829</v>
      </c>
      <c r="H126" s="229">
        <v>5</v>
      </c>
      <c r="I126" s="230"/>
      <c r="J126" s="231">
        <f>ROUND(I126*H126,2)</f>
        <v>0</v>
      </c>
      <c r="K126" s="227" t="s">
        <v>1</v>
      </c>
      <c r="L126" s="43"/>
      <c r="M126" s="232" t="s">
        <v>1</v>
      </c>
      <c r="N126" s="233" t="s">
        <v>41</v>
      </c>
      <c r="O126" s="90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6" t="s">
        <v>190</v>
      </c>
      <c r="AT126" s="236" t="s">
        <v>185</v>
      </c>
      <c r="AU126" s="236" t="s">
        <v>85</v>
      </c>
      <c r="AY126" s="16" t="s">
        <v>182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6" t="s">
        <v>83</v>
      </c>
      <c r="BK126" s="237">
        <f>ROUND(I126*H126,2)</f>
        <v>0</v>
      </c>
      <c r="BL126" s="16" t="s">
        <v>190</v>
      </c>
      <c r="BM126" s="236" t="s">
        <v>190</v>
      </c>
    </row>
    <row r="127" s="2" customFormat="1" ht="24.15" customHeight="1">
      <c r="A127" s="37"/>
      <c r="B127" s="38"/>
      <c r="C127" s="225" t="s">
        <v>201</v>
      </c>
      <c r="D127" s="225" t="s">
        <v>185</v>
      </c>
      <c r="E127" s="226" t="s">
        <v>1137</v>
      </c>
      <c r="F127" s="227" t="s">
        <v>1138</v>
      </c>
      <c r="G127" s="228" t="s">
        <v>239</v>
      </c>
      <c r="H127" s="229">
        <v>1</v>
      </c>
      <c r="I127" s="230"/>
      <c r="J127" s="231">
        <f>ROUND(I127*H127,2)</f>
        <v>0</v>
      </c>
      <c r="K127" s="227" t="s">
        <v>1</v>
      </c>
      <c r="L127" s="43"/>
      <c r="M127" s="232" t="s">
        <v>1</v>
      </c>
      <c r="N127" s="233" t="s">
        <v>41</v>
      </c>
      <c r="O127" s="90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190</v>
      </c>
      <c r="AT127" s="236" t="s">
        <v>185</v>
      </c>
      <c r="AU127" s="236" t="s">
        <v>85</v>
      </c>
      <c r="AY127" s="16" t="s">
        <v>182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190</v>
      </c>
      <c r="BM127" s="236" t="s">
        <v>183</v>
      </c>
    </row>
    <row r="128" s="2" customFormat="1" ht="37.8" customHeight="1">
      <c r="A128" s="37"/>
      <c r="B128" s="38"/>
      <c r="C128" s="225" t="s">
        <v>190</v>
      </c>
      <c r="D128" s="225" t="s">
        <v>185</v>
      </c>
      <c r="E128" s="226" t="s">
        <v>1139</v>
      </c>
      <c r="F128" s="227" t="s">
        <v>1140</v>
      </c>
      <c r="G128" s="228" t="s">
        <v>239</v>
      </c>
      <c r="H128" s="229">
        <v>1</v>
      </c>
      <c r="I128" s="230"/>
      <c r="J128" s="231">
        <f>ROUND(I128*H128,2)</f>
        <v>0</v>
      </c>
      <c r="K128" s="227" t="s">
        <v>1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190</v>
      </c>
      <c r="AT128" s="236" t="s">
        <v>185</v>
      </c>
      <c r="AU128" s="236" t="s">
        <v>85</v>
      </c>
      <c r="AY128" s="16" t="s">
        <v>182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190</v>
      </c>
      <c r="BM128" s="236" t="s">
        <v>223</v>
      </c>
    </row>
    <row r="129" s="2" customFormat="1" ht="16.5" customHeight="1">
      <c r="A129" s="37"/>
      <c r="B129" s="38"/>
      <c r="C129" s="225" t="s">
        <v>210</v>
      </c>
      <c r="D129" s="225" t="s">
        <v>185</v>
      </c>
      <c r="E129" s="226" t="s">
        <v>1141</v>
      </c>
      <c r="F129" s="227" t="s">
        <v>1142</v>
      </c>
      <c r="G129" s="228" t="s">
        <v>239</v>
      </c>
      <c r="H129" s="229">
        <v>1</v>
      </c>
      <c r="I129" s="230"/>
      <c r="J129" s="231">
        <f>ROUND(I129*H129,2)</f>
        <v>0</v>
      </c>
      <c r="K129" s="227" t="s">
        <v>1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190</v>
      </c>
      <c r="AT129" s="236" t="s">
        <v>185</v>
      </c>
      <c r="AU129" s="236" t="s">
        <v>85</v>
      </c>
      <c r="AY129" s="16" t="s">
        <v>182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190</v>
      </c>
      <c r="BM129" s="236" t="s">
        <v>400</v>
      </c>
    </row>
    <row r="130" s="2" customFormat="1" ht="16.5" customHeight="1">
      <c r="A130" s="37"/>
      <c r="B130" s="38"/>
      <c r="C130" s="225" t="s">
        <v>183</v>
      </c>
      <c r="D130" s="225" t="s">
        <v>185</v>
      </c>
      <c r="E130" s="226" t="s">
        <v>1143</v>
      </c>
      <c r="F130" s="227" t="s">
        <v>1144</v>
      </c>
      <c r="G130" s="228" t="s">
        <v>891</v>
      </c>
      <c r="H130" s="229">
        <v>5</v>
      </c>
      <c r="I130" s="230"/>
      <c r="J130" s="231">
        <f>ROUND(I130*H130,2)</f>
        <v>0</v>
      </c>
      <c r="K130" s="227" t="s">
        <v>1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190</v>
      </c>
      <c r="AT130" s="236" t="s">
        <v>185</v>
      </c>
      <c r="AU130" s="236" t="s">
        <v>85</v>
      </c>
      <c r="AY130" s="16" t="s">
        <v>182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190</v>
      </c>
      <c r="BM130" s="236" t="s">
        <v>8</v>
      </c>
    </row>
    <row r="131" s="2" customFormat="1" ht="16.5" customHeight="1">
      <c r="A131" s="37"/>
      <c r="B131" s="38"/>
      <c r="C131" s="225" t="s">
        <v>218</v>
      </c>
      <c r="D131" s="225" t="s">
        <v>185</v>
      </c>
      <c r="E131" s="226" t="s">
        <v>1145</v>
      </c>
      <c r="F131" s="227" t="s">
        <v>1146</v>
      </c>
      <c r="G131" s="228" t="s">
        <v>239</v>
      </c>
      <c r="H131" s="229">
        <v>1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190</v>
      </c>
      <c r="AT131" s="236" t="s">
        <v>185</v>
      </c>
      <c r="AU131" s="236" t="s">
        <v>85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190</v>
      </c>
      <c r="BM131" s="236" t="s">
        <v>245</v>
      </c>
    </row>
    <row r="132" s="2" customFormat="1" ht="16.5" customHeight="1">
      <c r="A132" s="37"/>
      <c r="B132" s="38"/>
      <c r="C132" s="225" t="s">
        <v>223</v>
      </c>
      <c r="D132" s="225" t="s">
        <v>185</v>
      </c>
      <c r="E132" s="226" t="s">
        <v>1147</v>
      </c>
      <c r="F132" s="227" t="s">
        <v>1148</v>
      </c>
      <c r="G132" s="228" t="s">
        <v>239</v>
      </c>
      <c r="H132" s="229">
        <v>1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240</v>
      </c>
    </row>
    <row r="133" s="2" customFormat="1" ht="16.5" customHeight="1">
      <c r="A133" s="37"/>
      <c r="B133" s="38"/>
      <c r="C133" s="225" t="s">
        <v>199</v>
      </c>
      <c r="D133" s="225" t="s">
        <v>185</v>
      </c>
      <c r="E133" s="226" t="s">
        <v>927</v>
      </c>
      <c r="F133" s="227" t="s">
        <v>928</v>
      </c>
      <c r="G133" s="228" t="s">
        <v>358</v>
      </c>
      <c r="H133" s="229">
        <v>8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263</v>
      </c>
    </row>
    <row r="134" s="2" customFormat="1" ht="21.75" customHeight="1">
      <c r="A134" s="37"/>
      <c r="B134" s="38"/>
      <c r="C134" s="225" t="s">
        <v>400</v>
      </c>
      <c r="D134" s="225" t="s">
        <v>185</v>
      </c>
      <c r="E134" s="226" t="s">
        <v>837</v>
      </c>
      <c r="F134" s="227" t="s">
        <v>838</v>
      </c>
      <c r="G134" s="228" t="s">
        <v>248</v>
      </c>
      <c r="H134" s="261"/>
      <c r="I134" s="230"/>
      <c r="J134" s="231">
        <f>ROUND(I134*H134,2)</f>
        <v>0</v>
      </c>
      <c r="K134" s="227" t="s">
        <v>1</v>
      </c>
      <c r="L134" s="43"/>
      <c r="M134" s="272" t="s">
        <v>1</v>
      </c>
      <c r="N134" s="273" t="s">
        <v>41</v>
      </c>
      <c r="O134" s="274"/>
      <c r="P134" s="275">
        <f>O134*H134</f>
        <v>0</v>
      </c>
      <c r="Q134" s="275">
        <v>0</v>
      </c>
      <c r="R134" s="275">
        <f>Q134*H134</f>
        <v>0</v>
      </c>
      <c r="S134" s="275">
        <v>0</v>
      </c>
      <c r="T134" s="27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271</v>
      </c>
    </row>
    <row r="135" s="2" customFormat="1" ht="6.96" customHeight="1">
      <c r="A135" s="37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43"/>
      <c r="M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</sheetData>
  <sheetProtection sheet="1" autoFilter="0" formatColumns="0" formatRows="0" objects="1" scenarios="1" spinCount="100000" saltValue="qKDEPy897QGNfHitVYtLUCttyDf7rOaGQjzgGFFDiVAXUQz9yW981YM+G4BbmcUkMT9gGbDsjXHflmar1M+6MA==" hashValue="1CTCpDY3GBjrXlXy82zmqepGggL1o0w8roBIbuwf4cD4Oi5ILymOlbv7TjY2eaE7hB+uZ/0T9Ecja0FC37AVCA==" algorithmName="SHA-512" password="CC3D"/>
  <autoFilter ref="C119:K13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131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1149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1150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ROUND(J135,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ROUND((SUM(BE135:BE250)),  2)</f>
        <v>0</v>
      </c>
      <c r="G35" s="37"/>
      <c r="H35" s="37"/>
      <c r="I35" s="163">
        <v>0.20999999999999999</v>
      </c>
      <c r="J35" s="162">
        <f>ROUND(((SUM(BE135:BE250))*I35),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ROUND((SUM(BF135:BF250)),  2)</f>
        <v>0</v>
      </c>
      <c r="G36" s="37"/>
      <c r="H36" s="37"/>
      <c r="I36" s="163">
        <v>0.12</v>
      </c>
      <c r="J36" s="162">
        <f>ROUND(((SUM(BF135:BF250))*I36),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ROUND((SUM(BG135:BG250)),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ROUND((SUM(BH135:BH250)),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ROUND((SUM(BI135:BI250)),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1149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01S - Byt správce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J135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1151</v>
      </c>
      <c r="E100" s="195"/>
      <c r="F100" s="195"/>
      <c r="G100" s="195"/>
      <c r="H100" s="195"/>
      <c r="I100" s="195"/>
      <c r="J100" s="196">
        <f>J137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155</v>
      </c>
      <c r="E101" s="195"/>
      <c r="F101" s="195"/>
      <c r="G101" s="195"/>
      <c r="H101" s="195"/>
      <c r="I101" s="195"/>
      <c r="J101" s="196">
        <f>J147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156</v>
      </c>
      <c r="E102" s="195"/>
      <c r="F102" s="195"/>
      <c r="G102" s="195"/>
      <c r="H102" s="195"/>
      <c r="I102" s="195"/>
      <c r="J102" s="196">
        <f>J157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157</v>
      </c>
      <c r="E103" s="195"/>
      <c r="F103" s="195"/>
      <c r="G103" s="195"/>
      <c r="H103" s="195"/>
      <c r="I103" s="195"/>
      <c r="J103" s="196">
        <f>J166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158</v>
      </c>
      <c r="E104" s="195"/>
      <c r="F104" s="195"/>
      <c r="G104" s="195"/>
      <c r="H104" s="195"/>
      <c r="I104" s="195"/>
      <c r="J104" s="196">
        <f>J172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7"/>
      <c r="C105" s="188"/>
      <c r="D105" s="189" t="s">
        <v>159</v>
      </c>
      <c r="E105" s="190"/>
      <c r="F105" s="190"/>
      <c r="G105" s="190"/>
      <c r="H105" s="190"/>
      <c r="I105" s="190"/>
      <c r="J105" s="191">
        <f>J174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3"/>
      <c r="C106" s="132"/>
      <c r="D106" s="194" t="s">
        <v>509</v>
      </c>
      <c r="E106" s="195"/>
      <c r="F106" s="195"/>
      <c r="G106" s="195"/>
      <c r="H106" s="195"/>
      <c r="I106" s="195"/>
      <c r="J106" s="196">
        <f>J175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389</v>
      </c>
      <c r="E107" s="195"/>
      <c r="F107" s="195"/>
      <c r="G107" s="195"/>
      <c r="H107" s="195"/>
      <c r="I107" s="195"/>
      <c r="J107" s="196">
        <f>J177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510</v>
      </c>
      <c r="E108" s="195"/>
      <c r="F108" s="195"/>
      <c r="G108" s="195"/>
      <c r="H108" s="195"/>
      <c r="I108" s="195"/>
      <c r="J108" s="196">
        <f>J189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2"/>
      <c r="D109" s="194" t="s">
        <v>161</v>
      </c>
      <c r="E109" s="195"/>
      <c r="F109" s="195"/>
      <c r="G109" s="195"/>
      <c r="H109" s="195"/>
      <c r="I109" s="195"/>
      <c r="J109" s="196">
        <f>J202</f>
        <v>0</v>
      </c>
      <c r="K109" s="132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2"/>
      <c r="D110" s="194" t="s">
        <v>442</v>
      </c>
      <c r="E110" s="195"/>
      <c r="F110" s="195"/>
      <c r="G110" s="195"/>
      <c r="H110" s="195"/>
      <c r="I110" s="195"/>
      <c r="J110" s="196">
        <f>J225</f>
        <v>0</v>
      </c>
      <c r="K110" s="132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3"/>
      <c r="C111" s="132"/>
      <c r="D111" s="194" t="s">
        <v>162</v>
      </c>
      <c r="E111" s="195"/>
      <c r="F111" s="195"/>
      <c r="G111" s="195"/>
      <c r="H111" s="195"/>
      <c r="I111" s="195"/>
      <c r="J111" s="196">
        <f>J237</f>
        <v>0</v>
      </c>
      <c r="K111" s="132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32"/>
      <c r="D112" s="194" t="s">
        <v>163</v>
      </c>
      <c r="E112" s="195"/>
      <c r="F112" s="195"/>
      <c r="G112" s="195"/>
      <c r="H112" s="195"/>
      <c r="I112" s="195"/>
      <c r="J112" s="196">
        <f>J243</f>
        <v>0</v>
      </c>
      <c r="K112" s="132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7"/>
      <c r="C113" s="188"/>
      <c r="D113" s="189" t="s">
        <v>164</v>
      </c>
      <c r="E113" s="190"/>
      <c r="F113" s="190"/>
      <c r="G113" s="190"/>
      <c r="H113" s="190"/>
      <c r="I113" s="190"/>
      <c r="J113" s="191">
        <f>J249</f>
        <v>0</v>
      </c>
      <c r="K113" s="188"/>
      <c r="L113" s="19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167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6.25" customHeight="1">
      <c r="A123" s="37"/>
      <c r="B123" s="38"/>
      <c r="C123" s="39"/>
      <c r="D123" s="39"/>
      <c r="E123" s="182" t="str">
        <f>E7</f>
        <v>UHK Palachovy koleje - Částečná rekonstrukce a modernizace - IV.etapa - neinvestiční část</v>
      </c>
      <c r="F123" s="31"/>
      <c r="G123" s="31"/>
      <c r="H123" s="31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" customFormat="1" ht="12" customHeight="1">
      <c r="B124" s="20"/>
      <c r="C124" s="31" t="s">
        <v>145</v>
      </c>
      <c r="D124" s="21"/>
      <c r="E124" s="21"/>
      <c r="F124" s="21"/>
      <c r="G124" s="21"/>
      <c r="H124" s="21"/>
      <c r="I124" s="21"/>
      <c r="J124" s="21"/>
      <c r="K124" s="21"/>
      <c r="L124" s="19"/>
    </row>
    <row r="125" s="2" customFormat="1" ht="16.5" customHeight="1">
      <c r="A125" s="37"/>
      <c r="B125" s="38"/>
      <c r="C125" s="39"/>
      <c r="D125" s="39"/>
      <c r="E125" s="182" t="s">
        <v>1149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147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6.5" customHeight="1">
      <c r="A127" s="37"/>
      <c r="B127" s="38"/>
      <c r="C127" s="39"/>
      <c r="D127" s="39"/>
      <c r="E127" s="75" t="str">
        <f>E11</f>
        <v>01S - Byt správce - stavební část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31" t="s">
        <v>20</v>
      </c>
      <c r="D129" s="39"/>
      <c r="E129" s="39"/>
      <c r="F129" s="26" t="str">
        <f>F14</f>
        <v>Hradec Králové</v>
      </c>
      <c r="G129" s="39"/>
      <c r="H129" s="39"/>
      <c r="I129" s="31" t="s">
        <v>22</v>
      </c>
      <c r="J129" s="78" t="str">
        <f>IF(J14="","",J14)</f>
        <v>30. 6. 2025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24</v>
      </c>
      <c r="D131" s="39"/>
      <c r="E131" s="39"/>
      <c r="F131" s="26" t="str">
        <f>E17</f>
        <v>Univerzita Hradec Králové</v>
      </c>
      <c r="G131" s="39"/>
      <c r="H131" s="39"/>
      <c r="I131" s="31" t="s">
        <v>30</v>
      </c>
      <c r="J131" s="35" t="str">
        <f>E23</f>
        <v>PRIDOS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5.15" customHeight="1">
      <c r="A132" s="37"/>
      <c r="B132" s="38"/>
      <c r="C132" s="31" t="s">
        <v>28</v>
      </c>
      <c r="D132" s="39"/>
      <c r="E132" s="39"/>
      <c r="F132" s="26" t="str">
        <f>IF(E20="","",E20)</f>
        <v>Vyplň údaj</v>
      </c>
      <c r="G132" s="39"/>
      <c r="H132" s="39"/>
      <c r="I132" s="31" t="s">
        <v>33</v>
      </c>
      <c r="J132" s="35" t="str">
        <f>E26</f>
        <v xml:space="preserve"> 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0.32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11" customFormat="1" ht="29.28" customHeight="1">
      <c r="A134" s="198"/>
      <c r="B134" s="199"/>
      <c r="C134" s="200" t="s">
        <v>168</v>
      </c>
      <c r="D134" s="201" t="s">
        <v>61</v>
      </c>
      <c r="E134" s="201" t="s">
        <v>57</v>
      </c>
      <c r="F134" s="201" t="s">
        <v>58</v>
      </c>
      <c r="G134" s="201" t="s">
        <v>169</v>
      </c>
      <c r="H134" s="201" t="s">
        <v>170</v>
      </c>
      <c r="I134" s="201" t="s">
        <v>171</v>
      </c>
      <c r="J134" s="201" t="s">
        <v>151</v>
      </c>
      <c r="K134" s="202" t="s">
        <v>172</v>
      </c>
      <c r="L134" s="203"/>
      <c r="M134" s="99" t="s">
        <v>1</v>
      </c>
      <c r="N134" s="100" t="s">
        <v>40</v>
      </c>
      <c r="O134" s="100" t="s">
        <v>173</v>
      </c>
      <c r="P134" s="100" t="s">
        <v>174</v>
      </c>
      <c r="Q134" s="100" t="s">
        <v>175</v>
      </c>
      <c r="R134" s="100" t="s">
        <v>176</v>
      </c>
      <c r="S134" s="100" t="s">
        <v>177</v>
      </c>
      <c r="T134" s="101" t="s">
        <v>178</v>
      </c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</row>
    <row r="135" s="2" customFormat="1" ht="22.8" customHeight="1">
      <c r="A135" s="37"/>
      <c r="B135" s="38"/>
      <c r="C135" s="106" t="s">
        <v>179</v>
      </c>
      <c r="D135" s="39"/>
      <c r="E135" s="39"/>
      <c r="F135" s="39"/>
      <c r="G135" s="39"/>
      <c r="H135" s="39"/>
      <c r="I135" s="39"/>
      <c r="J135" s="204">
        <f>BK135</f>
        <v>0</v>
      </c>
      <c r="K135" s="39"/>
      <c r="L135" s="43"/>
      <c r="M135" s="102"/>
      <c r="N135" s="205"/>
      <c r="O135" s="103"/>
      <c r="P135" s="206">
        <f>P136+P174+P249</f>
        <v>0</v>
      </c>
      <c r="Q135" s="103"/>
      <c r="R135" s="206">
        <f>R136+R174+R249</f>
        <v>4.84237305</v>
      </c>
      <c r="S135" s="103"/>
      <c r="T135" s="207">
        <f>T136+T174+T249</f>
        <v>2.2858860000000001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75</v>
      </c>
      <c r="AU135" s="16" t="s">
        <v>153</v>
      </c>
      <c r="BK135" s="208">
        <f>BK136+BK174+BK249</f>
        <v>0</v>
      </c>
    </row>
    <row r="136" s="12" customFormat="1" ht="25.92" customHeight="1">
      <c r="A136" s="12"/>
      <c r="B136" s="209"/>
      <c r="C136" s="210"/>
      <c r="D136" s="211" t="s">
        <v>75</v>
      </c>
      <c r="E136" s="212" t="s">
        <v>180</v>
      </c>
      <c r="F136" s="212" t="s">
        <v>181</v>
      </c>
      <c r="G136" s="210"/>
      <c r="H136" s="210"/>
      <c r="I136" s="213"/>
      <c r="J136" s="214">
        <f>BK136</f>
        <v>0</v>
      </c>
      <c r="K136" s="210"/>
      <c r="L136" s="215"/>
      <c r="M136" s="216"/>
      <c r="N136" s="217"/>
      <c r="O136" s="217"/>
      <c r="P136" s="218">
        <f>P137+P147+P157+P166+P172</f>
        <v>0</v>
      </c>
      <c r="Q136" s="217"/>
      <c r="R136" s="218">
        <f>R137+R147+R157+R166+R172</f>
        <v>2.3629630000000001</v>
      </c>
      <c r="S136" s="217"/>
      <c r="T136" s="219">
        <f>T137+T147+T157+T166+T172</f>
        <v>0.38699999999999996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83</v>
      </c>
      <c r="AT136" s="221" t="s">
        <v>75</v>
      </c>
      <c r="AU136" s="221" t="s">
        <v>76</v>
      </c>
      <c r="AY136" s="220" t="s">
        <v>182</v>
      </c>
      <c r="BK136" s="222">
        <f>BK137+BK147+BK157+BK166+BK172</f>
        <v>0</v>
      </c>
    </row>
    <row r="137" s="12" customFormat="1" ht="22.8" customHeight="1">
      <c r="A137" s="12"/>
      <c r="B137" s="209"/>
      <c r="C137" s="210"/>
      <c r="D137" s="211" t="s">
        <v>75</v>
      </c>
      <c r="E137" s="223" t="s">
        <v>201</v>
      </c>
      <c r="F137" s="223" t="s">
        <v>1152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SUM(P138:P146)</f>
        <v>0</v>
      </c>
      <c r="Q137" s="217"/>
      <c r="R137" s="218">
        <f>SUM(R138:R146)</f>
        <v>0.27068656000000002</v>
      </c>
      <c r="S137" s="217"/>
      <c r="T137" s="219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83</v>
      </c>
      <c r="AT137" s="221" t="s">
        <v>75</v>
      </c>
      <c r="AU137" s="221" t="s">
        <v>83</v>
      </c>
      <c r="AY137" s="220" t="s">
        <v>182</v>
      </c>
      <c r="BK137" s="222">
        <f>SUM(BK138:BK146)</f>
        <v>0</v>
      </c>
    </row>
    <row r="138" s="2" customFormat="1" ht="33" customHeight="1">
      <c r="A138" s="37"/>
      <c r="B138" s="38"/>
      <c r="C138" s="225" t="s">
        <v>83</v>
      </c>
      <c r="D138" s="225" t="s">
        <v>185</v>
      </c>
      <c r="E138" s="226" t="s">
        <v>1153</v>
      </c>
      <c r="F138" s="227" t="s">
        <v>1154</v>
      </c>
      <c r="G138" s="228" t="s">
        <v>239</v>
      </c>
      <c r="H138" s="229">
        <v>1</v>
      </c>
      <c r="I138" s="230"/>
      <c r="J138" s="231">
        <f>ROUND(I138*H138,2)</f>
        <v>0</v>
      </c>
      <c r="K138" s="227" t="s">
        <v>189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0.01551</v>
      </c>
      <c r="R138" s="234">
        <f>Q138*H138</f>
        <v>0.01551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1155</v>
      </c>
    </row>
    <row r="139" s="2" customFormat="1" ht="24.15" customHeight="1">
      <c r="A139" s="37"/>
      <c r="B139" s="38"/>
      <c r="C139" s="225" t="s">
        <v>85</v>
      </c>
      <c r="D139" s="225" t="s">
        <v>185</v>
      </c>
      <c r="E139" s="226" t="s">
        <v>1156</v>
      </c>
      <c r="F139" s="227" t="s">
        <v>1157</v>
      </c>
      <c r="G139" s="228" t="s">
        <v>188</v>
      </c>
      <c r="H139" s="229">
        <v>3.6379999999999999</v>
      </c>
      <c r="I139" s="230"/>
      <c r="J139" s="231">
        <f>ROUND(I139*H139,2)</f>
        <v>0</v>
      </c>
      <c r="K139" s="227" t="s">
        <v>189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0.052499999999999998</v>
      </c>
      <c r="R139" s="234">
        <f>Q139*H139</f>
        <v>0.190995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190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190</v>
      </c>
      <c r="BM139" s="236" t="s">
        <v>1158</v>
      </c>
    </row>
    <row r="140" s="13" customFormat="1">
      <c r="A140" s="13"/>
      <c r="B140" s="238"/>
      <c r="C140" s="239"/>
      <c r="D140" s="240" t="s">
        <v>192</v>
      </c>
      <c r="E140" s="241" t="s">
        <v>1</v>
      </c>
      <c r="F140" s="242" t="s">
        <v>1159</v>
      </c>
      <c r="G140" s="239"/>
      <c r="H140" s="243">
        <v>3.6379999999999999</v>
      </c>
      <c r="I140" s="244"/>
      <c r="J140" s="239"/>
      <c r="K140" s="239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192</v>
      </c>
      <c r="AU140" s="249" t="s">
        <v>85</v>
      </c>
      <c r="AV140" s="13" t="s">
        <v>85</v>
      </c>
      <c r="AW140" s="13" t="s">
        <v>32</v>
      </c>
      <c r="AX140" s="13" t="s">
        <v>83</v>
      </c>
      <c r="AY140" s="249" t="s">
        <v>182</v>
      </c>
    </row>
    <row r="141" s="2" customFormat="1" ht="24.15" customHeight="1">
      <c r="A141" s="37"/>
      <c r="B141" s="38"/>
      <c r="C141" s="225" t="s">
        <v>201</v>
      </c>
      <c r="D141" s="225" t="s">
        <v>185</v>
      </c>
      <c r="E141" s="226" t="s">
        <v>1160</v>
      </c>
      <c r="F141" s="227" t="s">
        <v>1161</v>
      </c>
      <c r="G141" s="228" t="s">
        <v>290</v>
      </c>
      <c r="H141" s="229">
        <v>7.1550000000000002</v>
      </c>
      <c r="I141" s="230"/>
      <c r="J141" s="231">
        <f>ROUND(I141*H141,2)</f>
        <v>0</v>
      </c>
      <c r="K141" s="227" t="s">
        <v>189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8.0000000000000007E-05</v>
      </c>
      <c r="R141" s="234">
        <f>Q141*H141</f>
        <v>0.00057240000000000004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190</v>
      </c>
      <c r="AT141" s="236" t="s">
        <v>185</v>
      </c>
      <c r="AU141" s="236" t="s">
        <v>85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190</v>
      </c>
      <c r="BM141" s="236" t="s">
        <v>1162</v>
      </c>
    </row>
    <row r="142" s="13" customFormat="1">
      <c r="A142" s="13"/>
      <c r="B142" s="238"/>
      <c r="C142" s="239"/>
      <c r="D142" s="240" t="s">
        <v>192</v>
      </c>
      <c r="E142" s="241" t="s">
        <v>1</v>
      </c>
      <c r="F142" s="242" t="s">
        <v>1163</v>
      </c>
      <c r="G142" s="239"/>
      <c r="H142" s="243">
        <v>7.1550000000000002</v>
      </c>
      <c r="I142" s="244"/>
      <c r="J142" s="239"/>
      <c r="K142" s="239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192</v>
      </c>
      <c r="AU142" s="249" t="s">
        <v>85</v>
      </c>
      <c r="AV142" s="13" t="s">
        <v>85</v>
      </c>
      <c r="AW142" s="13" t="s">
        <v>32</v>
      </c>
      <c r="AX142" s="13" t="s">
        <v>83</v>
      </c>
      <c r="AY142" s="249" t="s">
        <v>182</v>
      </c>
    </row>
    <row r="143" s="2" customFormat="1" ht="24.15" customHeight="1">
      <c r="A143" s="37"/>
      <c r="B143" s="38"/>
      <c r="C143" s="225" t="s">
        <v>190</v>
      </c>
      <c r="D143" s="225" t="s">
        <v>185</v>
      </c>
      <c r="E143" s="226" t="s">
        <v>1164</v>
      </c>
      <c r="F143" s="227" t="s">
        <v>1165</v>
      </c>
      <c r="G143" s="228" t="s">
        <v>290</v>
      </c>
      <c r="H143" s="229">
        <v>1.915</v>
      </c>
      <c r="I143" s="230"/>
      <c r="J143" s="231">
        <f>ROUND(I143*H143,2)</f>
        <v>0</v>
      </c>
      <c r="K143" s="227" t="s">
        <v>189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0.0020400000000000001</v>
      </c>
      <c r="R143" s="234">
        <f>Q143*H143</f>
        <v>0.0039066000000000005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1166</v>
      </c>
    </row>
    <row r="144" s="13" customFormat="1">
      <c r="A144" s="13"/>
      <c r="B144" s="238"/>
      <c r="C144" s="239"/>
      <c r="D144" s="240" t="s">
        <v>192</v>
      </c>
      <c r="E144" s="241" t="s">
        <v>1</v>
      </c>
      <c r="F144" s="242" t="s">
        <v>1167</v>
      </c>
      <c r="G144" s="239"/>
      <c r="H144" s="243">
        <v>1.915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192</v>
      </c>
      <c r="AU144" s="249" t="s">
        <v>85</v>
      </c>
      <c r="AV144" s="13" t="s">
        <v>85</v>
      </c>
      <c r="AW144" s="13" t="s">
        <v>32</v>
      </c>
      <c r="AX144" s="13" t="s">
        <v>83</v>
      </c>
      <c r="AY144" s="249" t="s">
        <v>182</v>
      </c>
    </row>
    <row r="145" s="2" customFormat="1" ht="24.15" customHeight="1">
      <c r="A145" s="37"/>
      <c r="B145" s="38"/>
      <c r="C145" s="225" t="s">
        <v>210</v>
      </c>
      <c r="D145" s="225" t="s">
        <v>185</v>
      </c>
      <c r="E145" s="226" t="s">
        <v>1168</v>
      </c>
      <c r="F145" s="227" t="s">
        <v>1169</v>
      </c>
      <c r="G145" s="228" t="s">
        <v>188</v>
      </c>
      <c r="H145" s="229">
        <v>0.95799999999999996</v>
      </c>
      <c r="I145" s="230"/>
      <c r="J145" s="231">
        <f>ROUND(I145*H145,2)</f>
        <v>0</v>
      </c>
      <c r="K145" s="227" t="s">
        <v>189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0.06232</v>
      </c>
      <c r="R145" s="234">
        <f>Q145*H145</f>
        <v>0.059702559999999995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1170</v>
      </c>
    </row>
    <row r="146" s="13" customFormat="1">
      <c r="A146" s="13"/>
      <c r="B146" s="238"/>
      <c r="C146" s="239"/>
      <c r="D146" s="240" t="s">
        <v>192</v>
      </c>
      <c r="E146" s="241" t="s">
        <v>1</v>
      </c>
      <c r="F146" s="242" t="s">
        <v>1171</v>
      </c>
      <c r="G146" s="239"/>
      <c r="H146" s="243">
        <v>0.95799999999999996</v>
      </c>
      <c r="I146" s="244"/>
      <c r="J146" s="239"/>
      <c r="K146" s="239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192</v>
      </c>
      <c r="AU146" s="249" t="s">
        <v>85</v>
      </c>
      <c r="AV146" s="13" t="s">
        <v>85</v>
      </c>
      <c r="AW146" s="13" t="s">
        <v>32</v>
      </c>
      <c r="AX146" s="13" t="s">
        <v>83</v>
      </c>
      <c r="AY146" s="249" t="s">
        <v>182</v>
      </c>
    </row>
    <row r="147" s="12" customFormat="1" ht="22.8" customHeight="1">
      <c r="A147" s="12"/>
      <c r="B147" s="209"/>
      <c r="C147" s="210"/>
      <c r="D147" s="211" t="s">
        <v>75</v>
      </c>
      <c r="E147" s="223" t="s">
        <v>183</v>
      </c>
      <c r="F147" s="223" t="s">
        <v>184</v>
      </c>
      <c r="G147" s="210"/>
      <c r="H147" s="210"/>
      <c r="I147" s="213"/>
      <c r="J147" s="224">
        <f>BK147</f>
        <v>0</v>
      </c>
      <c r="K147" s="210"/>
      <c r="L147" s="215"/>
      <c r="M147" s="216"/>
      <c r="N147" s="217"/>
      <c r="O147" s="217"/>
      <c r="P147" s="218">
        <f>SUM(P148:P156)</f>
        <v>0</v>
      </c>
      <c r="Q147" s="217"/>
      <c r="R147" s="218">
        <f>SUM(R148:R156)</f>
        <v>2.0892684400000001</v>
      </c>
      <c r="S147" s="217"/>
      <c r="T147" s="219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0" t="s">
        <v>83</v>
      </c>
      <c r="AT147" s="221" t="s">
        <v>75</v>
      </c>
      <c r="AU147" s="221" t="s">
        <v>83</v>
      </c>
      <c r="AY147" s="220" t="s">
        <v>182</v>
      </c>
      <c r="BK147" s="222">
        <f>SUM(BK148:BK156)</f>
        <v>0</v>
      </c>
    </row>
    <row r="148" s="2" customFormat="1" ht="21.75" customHeight="1">
      <c r="A148" s="37"/>
      <c r="B148" s="38"/>
      <c r="C148" s="225" t="s">
        <v>183</v>
      </c>
      <c r="D148" s="225" t="s">
        <v>185</v>
      </c>
      <c r="E148" s="226" t="s">
        <v>186</v>
      </c>
      <c r="F148" s="227" t="s">
        <v>187</v>
      </c>
      <c r="G148" s="228" t="s">
        <v>188</v>
      </c>
      <c r="H148" s="229">
        <v>213.63800000000001</v>
      </c>
      <c r="I148" s="230"/>
      <c r="J148" s="231">
        <f>ROUND(I148*H148,2)</f>
        <v>0</v>
      </c>
      <c r="K148" s="227" t="s">
        <v>189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0.0043800000000000002</v>
      </c>
      <c r="R148" s="234">
        <f>Q148*H148</f>
        <v>0.93573444000000006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190</v>
      </c>
      <c r="AT148" s="236" t="s">
        <v>185</v>
      </c>
      <c r="AU148" s="236" t="s">
        <v>85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190</v>
      </c>
      <c r="BM148" s="236" t="s">
        <v>1172</v>
      </c>
    </row>
    <row r="149" s="13" customFormat="1">
      <c r="A149" s="13"/>
      <c r="B149" s="238"/>
      <c r="C149" s="239"/>
      <c r="D149" s="240" t="s">
        <v>192</v>
      </c>
      <c r="E149" s="241" t="s">
        <v>1</v>
      </c>
      <c r="F149" s="242" t="s">
        <v>1173</v>
      </c>
      <c r="G149" s="239"/>
      <c r="H149" s="243">
        <v>3.6379999999999999</v>
      </c>
      <c r="I149" s="244"/>
      <c r="J149" s="239"/>
      <c r="K149" s="239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192</v>
      </c>
      <c r="AU149" s="249" t="s">
        <v>85</v>
      </c>
      <c r="AV149" s="13" t="s">
        <v>85</v>
      </c>
      <c r="AW149" s="13" t="s">
        <v>32</v>
      </c>
      <c r="AX149" s="13" t="s">
        <v>76</v>
      </c>
      <c r="AY149" s="249" t="s">
        <v>182</v>
      </c>
    </row>
    <row r="150" s="13" customFormat="1">
      <c r="A150" s="13"/>
      <c r="B150" s="238"/>
      <c r="C150" s="239"/>
      <c r="D150" s="240" t="s">
        <v>192</v>
      </c>
      <c r="E150" s="241" t="s">
        <v>1</v>
      </c>
      <c r="F150" s="242" t="s">
        <v>1174</v>
      </c>
      <c r="G150" s="239"/>
      <c r="H150" s="243">
        <v>210</v>
      </c>
      <c r="I150" s="244"/>
      <c r="J150" s="239"/>
      <c r="K150" s="239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192</v>
      </c>
      <c r="AU150" s="249" t="s">
        <v>85</v>
      </c>
      <c r="AV150" s="13" t="s">
        <v>85</v>
      </c>
      <c r="AW150" s="13" t="s">
        <v>32</v>
      </c>
      <c r="AX150" s="13" t="s">
        <v>76</v>
      </c>
      <c r="AY150" s="249" t="s">
        <v>182</v>
      </c>
    </row>
    <row r="151" s="14" customFormat="1">
      <c r="A151" s="14"/>
      <c r="B151" s="250"/>
      <c r="C151" s="251"/>
      <c r="D151" s="240" t="s">
        <v>192</v>
      </c>
      <c r="E151" s="252" t="s">
        <v>1</v>
      </c>
      <c r="F151" s="253" t="s">
        <v>195</v>
      </c>
      <c r="G151" s="251"/>
      <c r="H151" s="254">
        <v>213.63800000000001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192</v>
      </c>
      <c r="AU151" s="260" t="s">
        <v>85</v>
      </c>
      <c r="AV151" s="14" t="s">
        <v>190</v>
      </c>
      <c r="AW151" s="14" t="s">
        <v>32</v>
      </c>
      <c r="AX151" s="14" t="s">
        <v>83</v>
      </c>
      <c r="AY151" s="260" t="s">
        <v>182</v>
      </c>
    </row>
    <row r="152" s="2" customFormat="1" ht="21.75" customHeight="1">
      <c r="A152" s="37"/>
      <c r="B152" s="38"/>
      <c r="C152" s="225" t="s">
        <v>218</v>
      </c>
      <c r="D152" s="225" t="s">
        <v>185</v>
      </c>
      <c r="E152" s="226" t="s">
        <v>196</v>
      </c>
      <c r="F152" s="227" t="s">
        <v>197</v>
      </c>
      <c r="G152" s="228" t="s">
        <v>188</v>
      </c>
      <c r="H152" s="229">
        <v>213.63800000000001</v>
      </c>
      <c r="I152" s="230"/>
      <c r="J152" s="231">
        <f>ROUND(I152*H152,2)</f>
        <v>0</v>
      </c>
      <c r="K152" s="227" t="s">
        <v>189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0.0030000000000000001</v>
      </c>
      <c r="R152" s="234">
        <f>Q152*H152</f>
        <v>0.64091399999999998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190</v>
      </c>
      <c r="AT152" s="236" t="s">
        <v>185</v>
      </c>
      <c r="AU152" s="236" t="s">
        <v>85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190</v>
      </c>
      <c r="BM152" s="236" t="s">
        <v>1175</v>
      </c>
    </row>
    <row r="153" s="2" customFormat="1" ht="24.15" customHeight="1">
      <c r="A153" s="37"/>
      <c r="B153" s="38"/>
      <c r="C153" s="225" t="s">
        <v>223</v>
      </c>
      <c r="D153" s="225" t="s">
        <v>185</v>
      </c>
      <c r="E153" s="226" t="s">
        <v>1176</v>
      </c>
      <c r="F153" s="227" t="s">
        <v>1177</v>
      </c>
      <c r="G153" s="228" t="s">
        <v>188</v>
      </c>
      <c r="H153" s="229">
        <v>7.5</v>
      </c>
      <c r="I153" s="230"/>
      <c r="J153" s="231">
        <f>ROUND(I153*H153,2)</f>
        <v>0</v>
      </c>
      <c r="K153" s="227" t="s">
        <v>189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0.050000000000000003</v>
      </c>
      <c r="R153" s="234">
        <f>Q153*H153</f>
        <v>0.375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190</v>
      </c>
      <c r="AT153" s="236" t="s">
        <v>185</v>
      </c>
      <c r="AU153" s="236" t="s">
        <v>85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190</v>
      </c>
      <c r="BM153" s="236" t="s">
        <v>1178</v>
      </c>
    </row>
    <row r="154" s="2" customFormat="1" ht="21.75" customHeight="1">
      <c r="A154" s="37"/>
      <c r="B154" s="38"/>
      <c r="C154" s="225" t="s">
        <v>199</v>
      </c>
      <c r="D154" s="225" t="s">
        <v>185</v>
      </c>
      <c r="E154" s="226" t="s">
        <v>516</v>
      </c>
      <c r="F154" s="227" t="s">
        <v>517</v>
      </c>
      <c r="G154" s="228" t="s">
        <v>239</v>
      </c>
      <c r="H154" s="229">
        <v>2</v>
      </c>
      <c r="I154" s="230"/>
      <c r="J154" s="231">
        <f>ROUND(I154*H154,2)</f>
        <v>0</v>
      </c>
      <c r="K154" s="227" t="s">
        <v>189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0.056439999999999997</v>
      </c>
      <c r="R154" s="234">
        <f>Q154*H154</f>
        <v>0.11287999999999999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190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190</v>
      </c>
      <c r="BM154" s="236" t="s">
        <v>1179</v>
      </c>
    </row>
    <row r="155" s="2" customFormat="1" ht="33" customHeight="1">
      <c r="A155" s="37"/>
      <c r="B155" s="38"/>
      <c r="C155" s="262" t="s">
        <v>400</v>
      </c>
      <c r="D155" s="262" t="s">
        <v>281</v>
      </c>
      <c r="E155" s="263" t="s">
        <v>519</v>
      </c>
      <c r="F155" s="264" t="s">
        <v>520</v>
      </c>
      <c r="G155" s="265" t="s">
        <v>239</v>
      </c>
      <c r="H155" s="266">
        <v>1</v>
      </c>
      <c r="I155" s="267"/>
      <c r="J155" s="268">
        <f>ROUND(I155*H155,2)</f>
        <v>0</v>
      </c>
      <c r="K155" s="264" t="s">
        <v>189</v>
      </c>
      <c r="L155" s="269"/>
      <c r="M155" s="270" t="s">
        <v>1</v>
      </c>
      <c r="N155" s="271" t="s">
        <v>41</v>
      </c>
      <c r="O155" s="90"/>
      <c r="P155" s="234">
        <f>O155*H155</f>
        <v>0</v>
      </c>
      <c r="Q155" s="234">
        <v>0.012250000000000001</v>
      </c>
      <c r="R155" s="234">
        <f>Q155*H155</f>
        <v>0.012250000000000001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223</v>
      </c>
      <c r="AT155" s="236" t="s">
        <v>281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190</v>
      </c>
      <c r="BM155" s="236" t="s">
        <v>1180</v>
      </c>
    </row>
    <row r="156" s="2" customFormat="1" ht="33" customHeight="1">
      <c r="A156" s="37"/>
      <c r="B156" s="38"/>
      <c r="C156" s="262" t="s">
        <v>404</v>
      </c>
      <c r="D156" s="262" t="s">
        <v>281</v>
      </c>
      <c r="E156" s="263" t="s">
        <v>1181</v>
      </c>
      <c r="F156" s="264" t="s">
        <v>1182</v>
      </c>
      <c r="G156" s="265" t="s">
        <v>239</v>
      </c>
      <c r="H156" s="266">
        <v>1</v>
      </c>
      <c r="I156" s="267"/>
      <c r="J156" s="268">
        <f>ROUND(I156*H156,2)</f>
        <v>0</v>
      </c>
      <c r="K156" s="264" t="s">
        <v>189</v>
      </c>
      <c r="L156" s="269"/>
      <c r="M156" s="270" t="s">
        <v>1</v>
      </c>
      <c r="N156" s="271" t="s">
        <v>41</v>
      </c>
      <c r="O156" s="90"/>
      <c r="P156" s="234">
        <f>O156*H156</f>
        <v>0</v>
      </c>
      <c r="Q156" s="234">
        <v>0.012489999999999999</v>
      </c>
      <c r="R156" s="234">
        <f>Q156*H156</f>
        <v>0.012489999999999999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223</v>
      </c>
      <c r="AT156" s="236" t="s">
        <v>281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190</v>
      </c>
      <c r="BM156" s="236" t="s">
        <v>1183</v>
      </c>
    </row>
    <row r="157" s="12" customFormat="1" ht="22.8" customHeight="1">
      <c r="A157" s="12"/>
      <c r="B157" s="209"/>
      <c r="C157" s="210"/>
      <c r="D157" s="211" t="s">
        <v>75</v>
      </c>
      <c r="E157" s="223" t="s">
        <v>199</v>
      </c>
      <c r="F157" s="223" t="s">
        <v>200</v>
      </c>
      <c r="G157" s="210"/>
      <c r="H157" s="210"/>
      <c r="I157" s="213"/>
      <c r="J157" s="224">
        <f>BK157</f>
        <v>0</v>
      </c>
      <c r="K157" s="210"/>
      <c r="L157" s="215"/>
      <c r="M157" s="216"/>
      <c r="N157" s="217"/>
      <c r="O157" s="217"/>
      <c r="P157" s="218">
        <f>SUM(P158:P165)</f>
        <v>0</v>
      </c>
      <c r="Q157" s="217"/>
      <c r="R157" s="218">
        <f>SUM(R158:R165)</f>
        <v>0.0030080000000000003</v>
      </c>
      <c r="S157" s="217"/>
      <c r="T157" s="219">
        <f>SUM(T158:T165)</f>
        <v>0.38699999999999996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0" t="s">
        <v>83</v>
      </c>
      <c r="AT157" s="221" t="s">
        <v>75</v>
      </c>
      <c r="AU157" s="221" t="s">
        <v>83</v>
      </c>
      <c r="AY157" s="220" t="s">
        <v>182</v>
      </c>
      <c r="BK157" s="222">
        <f>SUM(BK158:BK165)</f>
        <v>0</v>
      </c>
    </row>
    <row r="158" s="2" customFormat="1" ht="33" customHeight="1">
      <c r="A158" s="37"/>
      <c r="B158" s="38"/>
      <c r="C158" s="225" t="s">
        <v>8</v>
      </c>
      <c r="D158" s="225" t="s">
        <v>185</v>
      </c>
      <c r="E158" s="226" t="s">
        <v>202</v>
      </c>
      <c r="F158" s="227" t="s">
        <v>203</v>
      </c>
      <c r="G158" s="228" t="s">
        <v>188</v>
      </c>
      <c r="H158" s="229">
        <v>65</v>
      </c>
      <c r="I158" s="230"/>
      <c r="J158" s="231">
        <f>ROUND(I158*H158,2)</f>
        <v>0</v>
      </c>
      <c r="K158" s="227" t="s">
        <v>189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190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190</v>
      </c>
      <c r="BM158" s="236" t="s">
        <v>1184</v>
      </c>
    </row>
    <row r="159" s="2" customFormat="1" ht="24.15" customHeight="1">
      <c r="A159" s="37"/>
      <c r="B159" s="38"/>
      <c r="C159" s="225" t="s">
        <v>236</v>
      </c>
      <c r="D159" s="225" t="s">
        <v>185</v>
      </c>
      <c r="E159" s="226" t="s">
        <v>205</v>
      </c>
      <c r="F159" s="227" t="s">
        <v>206</v>
      </c>
      <c r="G159" s="228" t="s">
        <v>188</v>
      </c>
      <c r="H159" s="229">
        <v>65</v>
      </c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4.0000000000000003E-05</v>
      </c>
      <c r="R159" s="234">
        <f>Q159*H159</f>
        <v>0.0026000000000000003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1185</v>
      </c>
    </row>
    <row r="160" s="2" customFormat="1" ht="24.15" customHeight="1">
      <c r="A160" s="37"/>
      <c r="B160" s="38"/>
      <c r="C160" s="225" t="s">
        <v>245</v>
      </c>
      <c r="D160" s="225" t="s">
        <v>185</v>
      </c>
      <c r="E160" s="226" t="s">
        <v>1186</v>
      </c>
      <c r="F160" s="227" t="s">
        <v>1187</v>
      </c>
      <c r="G160" s="228" t="s">
        <v>239</v>
      </c>
      <c r="H160" s="229">
        <v>1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190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190</v>
      </c>
      <c r="BM160" s="236" t="s">
        <v>1188</v>
      </c>
    </row>
    <row r="161" s="2" customFormat="1" ht="24.15" customHeight="1">
      <c r="A161" s="37"/>
      <c r="B161" s="38"/>
      <c r="C161" s="225" t="s">
        <v>252</v>
      </c>
      <c r="D161" s="225" t="s">
        <v>185</v>
      </c>
      <c r="E161" s="226" t="s">
        <v>1189</v>
      </c>
      <c r="F161" s="227" t="s">
        <v>1190</v>
      </c>
      <c r="G161" s="228" t="s">
        <v>188</v>
      </c>
      <c r="H161" s="229">
        <v>4.2999999999999998</v>
      </c>
      <c r="I161" s="230"/>
      <c r="J161" s="231">
        <f>ROUND(I161*H161,2)</f>
        <v>0</v>
      </c>
      <c r="K161" s="227" t="s">
        <v>189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0.089999999999999997</v>
      </c>
      <c r="T161" s="235">
        <f>S161*H161</f>
        <v>0.38699999999999996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190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190</v>
      </c>
      <c r="BM161" s="236" t="s">
        <v>1191</v>
      </c>
    </row>
    <row r="162" s="2" customFormat="1" ht="21.75" customHeight="1">
      <c r="A162" s="37"/>
      <c r="B162" s="38"/>
      <c r="C162" s="225" t="s">
        <v>240</v>
      </c>
      <c r="D162" s="225" t="s">
        <v>185</v>
      </c>
      <c r="E162" s="226" t="s">
        <v>1192</v>
      </c>
      <c r="F162" s="227" t="s">
        <v>1193</v>
      </c>
      <c r="G162" s="228" t="s">
        <v>188</v>
      </c>
      <c r="H162" s="229">
        <v>50</v>
      </c>
      <c r="I162" s="230"/>
      <c r="J162" s="231">
        <f>ROUND(I162*H162,2)</f>
        <v>0</v>
      </c>
      <c r="K162" s="227" t="s">
        <v>189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190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190</v>
      </c>
      <c r="BM162" s="236" t="s">
        <v>1194</v>
      </c>
    </row>
    <row r="163" s="2" customFormat="1" ht="24.15" customHeight="1">
      <c r="A163" s="37"/>
      <c r="B163" s="38"/>
      <c r="C163" s="225" t="s">
        <v>259</v>
      </c>
      <c r="D163" s="225" t="s">
        <v>185</v>
      </c>
      <c r="E163" s="226" t="s">
        <v>546</v>
      </c>
      <c r="F163" s="227" t="s">
        <v>547</v>
      </c>
      <c r="G163" s="228" t="s">
        <v>290</v>
      </c>
      <c r="H163" s="229">
        <v>5.0999999999999996</v>
      </c>
      <c r="I163" s="230"/>
      <c r="J163" s="231">
        <f>ROUND(I163*H163,2)</f>
        <v>0</v>
      </c>
      <c r="K163" s="227" t="s">
        <v>189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8.0000000000000007E-05</v>
      </c>
      <c r="R163" s="234">
        <f>Q163*H163</f>
        <v>0.000408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190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190</v>
      </c>
      <c r="BM163" s="236" t="s">
        <v>1195</v>
      </c>
    </row>
    <row r="164" s="13" customFormat="1">
      <c r="A164" s="13"/>
      <c r="B164" s="238"/>
      <c r="C164" s="239"/>
      <c r="D164" s="240" t="s">
        <v>192</v>
      </c>
      <c r="E164" s="241" t="s">
        <v>1</v>
      </c>
      <c r="F164" s="242" t="s">
        <v>1196</v>
      </c>
      <c r="G164" s="239"/>
      <c r="H164" s="243">
        <v>5.0999999999999996</v>
      </c>
      <c r="I164" s="244"/>
      <c r="J164" s="239"/>
      <c r="K164" s="239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192</v>
      </c>
      <c r="AU164" s="249" t="s">
        <v>85</v>
      </c>
      <c r="AV164" s="13" t="s">
        <v>85</v>
      </c>
      <c r="AW164" s="13" t="s">
        <v>32</v>
      </c>
      <c r="AX164" s="13" t="s">
        <v>76</v>
      </c>
      <c r="AY164" s="249" t="s">
        <v>182</v>
      </c>
    </row>
    <row r="165" s="14" customFormat="1">
      <c r="A165" s="14"/>
      <c r="B165" s="250"/>
      <c r="C165" s="251"/>
      <c r="D165" s="240" t="s">
        <v>192</v>
      </c>
      <c r="E165" s="252" t="s">
        <v>1</v>
      </c>
      <c r="F165" s="253" t="s">
        <v>195</v>
      </c>
      <c r="G165" s="251"/>
      <c r="H165" s="254">
        <v>5.0999999999999996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192</v>
      </c>
      <c r="AU165" s="260" t="s">
        <v>85</v>
      </c>
      <c r="AV165" s="14" t="s">
        <v>190</v>
      </c>
      <c r="AW165" s="14" t="s">
        <v>32</v>
      </c>
      <c r="AX165" s="14" t="s">
        <v>83</v>
      </c>
      <c r="AY165" s="260" t="s">
        <v>182</v>
      </c>
    </row>
    <row r="166" s="12" customFormat="1" ht="22.8" customHeight="1">
      <c r="A166" s="12"/>
      <c r="B166" s="209"/>
      <c r="C166" s="210"/>
      <c r="D166" s="211" t="s">
        <v>75</v>
      </c>
      <c r="E166" s="223" t="s">
        <v>208</v>
      </c>
      <c r="F166" s="223" t="s">
        <v>209</v>
      </c>
      <c r="G166" s="210"/>
      <c r="H166" s="210"/>
      <c r="I166" s="213"/>
      <c r="J166" s="224">
        <f>BK166</f>
        <v>0</v>
      </c>
      <c r="K166" s="210"/>
      <c r="L166" s="215"/>
      <c r="M166" s="216"/>
      <c r="N166" s="217"/>
      <c r="O166" s="217"/>
      <c r="P166" s="218">
        <f>SUM(P167:P171)</f>
        <v>0</v>
      </c>
      <c r="Q166" s="217"/>
      <c r="R166" s="218">
        <f>SUM(R167:R171)</f>
        <v>0</v>
      </c>
      <c r="S166" s="217"/>
      <c r="T166" s="219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0" t="s">
        <v>83</v>
      </c>
      <c r="AT166" s="221" t="s">
        <v>75</v>
      </c>
      <c r="AU166" s="221" t="s">
        <v>83</v>
      </c>
      <c r="AY166" s="220" t="s">
        <v>182</v>
      </c>
      <c r="BK166" s="222">
        <f>SUM(BK167:BK171)</f>
        <v>0</v>
      </c>
    </row>
    <row r="167" s="2" customFormat="1" ht="24.15" customHeight="1">
      <c r="A167" s="37"/>
      <c r="B167" s="38"/>
      <c r="C167" s="225" t="s">
        <v>263</v>
      </c>
      <c r="D167" s="225" t="s">
        <v>185</v>
      </c>
      <c r="E167" s="226" t="s">
        <v>211</v>
      </c>
      <c r="F167" s="227" t="s">
        <v>212</v>
      </c>
      <c r="G167" s="228" t="s">
        <v>213</v>
      </c>
      <c r="H167" s="229">
        <v>2.286</v>
      </c>
      <c r="I167" s="230"/>
      <c r="J167" s="231">
        <f>ROUND(I167*H167,2)</f>
        <v>0</v>
      </c>
      <c r="K167" s="227" t="s">
        <v>189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190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190</v>
      </c>
      <c r="BM167" s="236" t="s">
        <v>1197</v>
      </c>
    </row>
    <row r="168" s="2" customFormat="1" ht="24.15" customHeight="1">
      <c r="A168" s="37"/>
      <c r="B168" s="38"/>
      <c r="C168" s="225" t="s">
        <v>267</v>
      </c>
      <c r="D168" s="225" t="s">
        <v>185</v>
      </c>
      <c r="E168" s="226" t="s">
        <v>215</v>
      </c>
      <c r="F168" s="227" t="s">
        <v>216</v>
      </c>
      <c r="G168" s="228" t="s">
        <v>213</v>
      </c>
      <c r="H168" s="229">
        <v>2.286</v>
      </c>
      <c r="I168" s="230"/>
      <c r="J168" s="231">
        <f>ROUND(I168*H168,2)</f>
        <v>0</v>
      </c>
      <c r="K168" s="227" t="s">
        <v>189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190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190</v>
      </c>
      <c r="BM168" s="236" t="s">
        <v>1198</v>
      </c>
    </row>
    <row r="169" s="2" customFormat="1" ht="24.15" customHeight="1">
      <c r="A169" s="37"/>
      <c r="B169" s="38"/>
      <c r="C169" s="225" t="s">
        <v>271</v>
      </c>
      <c r="D169" s="225" t="s">
        <v>185</v>
      </c>
      <c r="E169" s="226" t="s">
        <v>219</v>
      </c>
      <c r="F169" s="227" t="s">
        <v>220</v>
      </c>
      <c r="G169" s="228" t="s">
        <v>213</v>
      </c>
      <c r="H169" s="229">
        <v>20.574000000000002</v>
      </c>
      <c r="I169" s="230"/>
      <c r="J169" s="231">
        <f>ROUND(I169*H169,2)</f>
        <v>0</v>
      </c>
      <c r="K169" s="227" t="s">
        <v>189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190</v>
      </c>
      <c r="AT169" s="236" t="s">
        <v>185</v>
      </c>
      <c r="AU169" s="236" t="s">
        <v>85</v>
      </c>
      <c r="AY169" s="16" t="s">
        <v>182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190</v>
      </c>
      <c r="BM169" s="236" t="s">
        <v>1199</v>
      </c>
    </row>
    <row r="170" s="13" customFormat="1">
      <c r="A170" s="13"/>
      <c r="B170" s="238"/>
      <c r="C170" s="239"/>
      <c r="D170" s="240" t="s">
        <v>192</v>
      </c>
      <c r="E170" s="239"/>
      <c r="F170" s="242" t="s">
        <v>1200</v>
      </c>
      <c r="G170" s="239"/>
      <c r="H170" s="243">
        <v>20.574000000000002</v>
      </c>
      <c r="I170" s="244"/>
      <c r="J170" s="239"/>
      <c r="K170" s="239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192</v>
      </c>
      <c r="AU170" s="249" t="s">
        <v>85</v>
      </c>
      <c r="AV170" s="13" t="s">
        <v>85</v>
      </c>
      <c r="AW170" s="13" t="s">
        <v>4</v>
      </c>
      <c r="AX170" s="13" t="s">
        <v>83</v>
      </c>
      <c r="AY170" s="249" t="s">
        <v>182</v>
      </c>
    </row>
    <row r="171" s="2" customFormat="1" ht="33" customHeight="1">
      <c r="A171" s="37"/>
      <c r="B171" s="38"/>
      <c r="C171" s="225" t="s">
        <v>7</v>
      </c>
      <c r="D171" s="225" t="s">
        <v>185</v>
      </c>
      <c r="E171" s="226" t="s">
        <v>224</v>
      </c>
      <c r="F171" s="227" t="s">
        <v>225</v>
      </c>
      <c r="G171" s="228" t="s">
        <v>213</v>
      </c>
      <c r="H171" s="229">
        <v>2.286</v>
      </c>
      <c r="I171" s="230"/>
      <c r="J171" s="231">
        <f>ROUND(I171*H171,2)</f>
        <v>0</v>
      </c>
      <c r="K171" s="227" t="s">
        <v>189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190</v>
      </c>
      <c r="AT171" s="236" t="s">
        <v>185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190</v>
      </c>
      <c r="BM171" s="236" t="s">
        <v>1201</v>
      </c>
    </row>
    <row r="172" s="12" customFormat="1" ht="22.8" customHeight="1">
      <c r="A172" s="12"/>
      <c r="B172" s="209"/>
      <c r="C172" s="210"/>
      <c r="D172" s="211" t="s">
        <v>75</v>
      </c>
      <c r="E172" s="223" t="s">
        <v>227</v>
      </c>
      <c r="F172" s="223" t="s">
        <v>228</v>
      </c>
      <c r="G172" s="210"/>
      <c r="H172" s="210"/>
      <c r="I172" s="213"/>
      <c r="J172" s="224">
        <f>BK172</f>
        <v>0</v>
      </c>
      <c r="K172" s="210"/>
      <c r="L172" s="215"/>
      <c r="M172" s="216"/>
      <c r="N172" s="217"/>
      <c r="O172" s="217"/>
      <c r="P172" s="218">
        <f>P173</f>
        <v>0</v>
      </c>
      <c r="Q172" s="217"/>
      <c r="R172" s="218">
        <f>R173</f>
        <v>0</v>
      </c>
      <c r="S172" s="217"/>
      <c r="T172" s="219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0" t="s">
        <v>83</v>
      </c>
      <c r="AT172" s="221" t="s">
        <v>75</v>
      </c>
      <c r="AU172" s="221" t="s">
        <v>83</v>
      </c>
      <c r="AY172" s="220" t="s">
        <v>182</v>
      </c>
      <c r="BK172" s="222">
        <f>BK173</f>
        <v>0</v>
      </c>
    </row>
    <row r="173" s="2" customFormat="1" ht="21.75" customHeight="1">
      <c r="A173" s="37"/>
      <c r="B173" s="38"/>
      <c r="C173" s="225" t="s">
        <v>280</v>
      </c>
      <c r="D173" s="225" t="s">
        <v>185</v>
      </c>
      <c r="E173" s="226" t="s">
        <v>229</v>
      </c>
      <c r="F173" s="227" t="s">
        <v>230</v>
      </c>
      <c r="G173" s="228" t="s">
        <v>213</v>
      </c>
      <c r="H173" s="229">
        <v>2.363</v>
      </c>
      <c r="I173" s="230"/>
      <c r="J173" s="231">
        <f>ROUND(I173*H173,2)</f>
        <v>0</v>
      </c>
      <c r="K173" s="227" t="s">
        <v>189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190</v>
      </c>
      <c r="AT173" s="236" t="s">
        <v>185</v>
      </c>
      <c r="AU173" s="236" t="s">
        <v>85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190</v>
      </c>
      <c r="BM173" s="236" t="s">
        <v>1202</v>
      </c>
    </row>
    <row r="174" s="12" customFormat="1" ht="25.92" customHeight="1">
      <c r="A174" s="12"/>
      <c r="B174" s="209"/>
      <c r="C174" s="210"/>
      <c r="D174" s="211" t="s">
        <v>75</v>
      </c>
      <c r="E174" s="212" t="s">
        <v>232</v>
      </c>
      <c r="F174" s="212" t="s">
        <v>233</v>
      </c>
      <c r="G174" s="210"/>
      <c r="H174" s="210"/>
      <c r="I174" s="213"/>
      <c r="J174" s="214">
        <f>BK174</f>
        <v>0</v>
      </c>
      <c r="K174" s="210"/>
      <c r="L174" s="215"/>
      <c r="M174" s="216"/>
      <c r="N174" s="217"/>
      <c r="O174" s="217"/>
      <c r="P174" s="218">
        <f>P175+P177+P189+P202+P225+P237+P243</f>
        <v>0</v>
      </c>
      <c r="Q174" s="217"/>
      <c r="R174" s="218">
        <f>R175+R177+R189+R202+R225+R237+R243</f>
        <v>2.4794100499999998</v>
      </c>
      <c r="S174" s="217"/>
      <c r="T174" s="219">
        <f>T175+T177+T189+T202+T225+T237+T243</f>
        <v>1.8988860000000001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0" t="s">
        <v>85</v>
      </c>
      <c r="AT174" s="221" t="s">
        <v>75</v>
      </c>
      <c r="AU174" s="221" t="s">
        <v>76</v>
      </c>
      <c r="AY174" s="220" t="s">
        <v>182</v>
      </c>
      <c r="BK174" s="222">
        <f>BK175+BK177+BK189+BK202+BK225+BK237+BK243</f>
        <v>0</v>
      </c>
    </row>
    <row r="175" s="12" customFormat="1" ht="22.8" customHeight="1">
      <c r="A175" s="12"/>
      <c r="B175" s="209"/>
      <c r="C175" s="210"/>
      <c r="D175" s="211" t="s">
        <v>75</v>
      </c>
      <c r="E175" s="223" t="s">
        <v>555</v>
      </c>
      <c r="F175" s="223" t="s">
        <v>556</v>
      </c>
      <c r="G175" s="210"/>
      <c r="H175" s="210"/>
      <c r="I175" s="213"/>
      <c r="J175" s="224">
        <f>BK175</f>
        <v>0</v>
      </c>
      <c r="K175" s="210"/>
      <c r="L175" s="215"/>
      <c r="M175" s="216"/>
      <c r="N175" s="217"/>
      <c r="O175" s="217"/>
      <c r="P175" s="218">
        <f>P176</f>
        <v>0</v>
      </c>
      <c r="Q175" s="217"/>
      <c r="R175" s="218">
        <f>R176</f>
        <v>0</v>
      </c>
      <c r="S175" s="217"/>
      <c r="T175" s="219">
        <f>T176</f>
        <v>0.174625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0" t="s">
        <v>85</v>
      </c>
      <c r="AT175" s="221" t="s">
        <v>75</v>
      </c>
      <c r="AU175" s="221" t="s">
        <v>83</v>
      </c>
      <c r="AY175" s="220" t="s">
        <v>182</v>
      </c>
      <c r="BK175" s="222">
        <f>BK176</f>
        <v>0</v>
      </c>
    </row>
    <row r="176" s="2" customFormat="1" ht="24.15" customHeight="1">
      <c r="A176" s="37"/>
      <c r="B176" s="38"/>
      <c r="C176" s="225" t="s">
        <v>287</v>
      </c>
      <c r="D176" s="225" t="s">
        <v>185</v>
      </c>
      <c r="E176" s="226" t="s">
        <v>1203</v>
      </c>
      <c r="F176" s="227" t="s">
        <v>1204</v>
      </c>
      <c r="G176" s="228" t="s">
        <v>188</v>
      </c>
      <c r="H176" s="229">
        <v>5.5</v>
      </c>
      <c r="I176" s="230"/>
      <c r="J176" s="231">
        <f>ROUND(I176*H176,2)</f>
        <v>0</v>
      </c>
      <c r="K176" s="227" t="s">
        <v>189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0.03175</v>
      </c>
      <c r="T176" s="235">
        <f>S176*H176</f>
        <v>0.174625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240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240</v>
      </c>
      <c r="BM176" s="236" t="s">
        <v>1205</v>
      </c>
    </row>
    <row r="177" s="12" customFormat="1" ht="22.8" customHeight="1">
      <c r="A177" s="12"/>
      <c r="B177" s="209"/>
      <c r="C177" s="210"/>
      <c r="D177" s="211" t="s">
        <v>75</v>
      </c>
      <c r="E177" s="223" t="s">
        <v>398</v>
      </c>
      <c r="F177" s="223" t="s">
        <v>399</v>
      </c>
      <c r="G177" s="210"/>
      <c r="H177" s="210"/>
      <c r="I177" s="213"/>
      <c r="J177" s="224">
        <f>BK177</f>
        <v>0</v>
      </c>
      <c r="K177" s="210"/>
      <c r="L177" s="215"/>
      <c r="M177" s="216"/>
      <c r="N177" s="217"/>
      <c r="O177" s="217"/>
      <c r="P177" s="218">
        <f>SUM(P178:P188)</f>
        <v>0</v>
      </c>
      <c r="Q177" s="217"/>
      <c r="R177" s="218">
        <f>SUM(R178:R188)</f>
        <v>0.00123</v>
      </c>
      <c r="S177" s="217"/>
      <c r="T177" s="219">
        <f>SUM(T178:T188)</f>
        <v>0.36699999999999999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0" t="s">
        <v>85</v>
      </c>
      <c r="AT177" s="221" t="s">
        <v>75</v>
      </c>
      <c r="AU177" s="221" t="s">
        <v>83</v>
      </c>
      <c r="AY177" s="220" t="s">
        <v>182</v>
      </c>
      <c r="BK177" s="222">
        <f>SUM(BK178:BK188)</f>
        <v>0</v>
      </c>
    </row>
    <row r="178" s="2" customFormat="1" ht="16.5" customHeight="1">
      <c r="A178" s="37"/>
      <c r="B178" s="38"/>
      <c r="C178" s="225" t="s">
        <v>293</v>
      </c>
      <c r="D178" s="225" t="s">
        <v>185</v>
      </c>
      <c r="E178" s="226" t="s">
        <v>1206</v>
      </c>
      <c r="F178" s="227" t="s">
        <v>1207</v>
      </c>
      <c r="G178" s="228" t="s">
        <v>239</v>
      </c>
      <c r="H178" s="229">
        <v>1</v>
      </c>
      <c r="I178" s="230"/>
      <c r="J178" s="231">
        <f>ROUND(I178*H178,2)</f>
        <v>0</v>
      </c>
      <c r="K178" s="227" t="s">
        <v>189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0.001</v>
      </c>
      <c r="T178" s="235">
        <f>S178*H178</f>
        <v>0.001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240</v>
      </c>
      <c r="AT178" s="236" t="s">
        <v>185</v>
      </c>
      <c r="AU178" s="236" t="s">
        <v>85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240</v>
      </c>
      <c r="BM178" s="236" t="s">
        <v>1208</v>
      </c>
    </row>
    <row r="179" s="2" customFormat="1" ht="44.25" customHeight="1">
      <c r="A179" s="37"/>
      <c r="B179" s="38"/>
      <c r="C179" s="225" t="s">
        <v>297</v>
      </c>
      <c r="D179" s="225" t="s">
        <v>185</v>
      </c>
      <c r="E179" s="226" t="s">
        <v>1209</v>
      </c>
      <c r="F179" s="227" t="s">
        <v>1210</v>
      </c>
      <c r="G179" s="228" t="s">
        <v>239</v>
      </c>
      <c r="H179" s="229">
        <v>1</v>
      </c>
      <c r="I179" s="230"/>
      <c r="J179" s="231">
        <f>ROUND(I179*H179,2)</f>
        <v>0</v>
      </c>
      <c r="K179" s="227" t="s">
        <v>1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</v>
      </c>
      <c r="R179" s="234">
        <f>Q179*H179</f>
        <v>0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240</v>
      </c>
      <c r="AT179" s="236" t="s">
        <v>185</v>
      </c>
      <c r="AU179" s="236" t="s">
        <v>85</v>
      </c>
      <c r="AY179" s="16" t="s">
        <v>182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83</v>
      </c>
      <c r="BK179" s="237">
        <f>ROUND(I179*H179,2)</f>
        <v>0</v>
      </c>
      <c r="BL179" s="16" t="s">
        <v>240</v>
      </c>
      <c r="BM179" s="236" t="s">
        <v>1211</v>
      </c>
    </row>
    <row r="180" s="2" customFormat="1" ht="33" customHeight="1">
      <c r="A180" s="37"/>
      <c r="B180" s="38"/>
      <c r="C180" s="225" t="s">
        <v>303</v>
      </c>
      <c r="D180" s="225" t="s">
        <v>185</v>
      </c>
      <c r="E180" s="226" t="s">
        <v>1212</v>
      </c>
      <c r="F180" s="227" t="s">
        <v>1213</v>
      </c>
      <c r="G180" s="228" t="s">
        <v>239</v>
      </c>
      <c r="H180" s="229">
        <v>1</v>
      </c>
      <c r="I180" s="230"/>
      <c r="J180" s="231">
        <f>ROUND(I180*H180,2)</f>
        <v>0</v>
      </c>
      <c r="K180" s="227" t="s">
        <v>1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240</v>
      </c>
      <c r="AT180" s="236" t="s">
        <v>185</v>
      </c>
      <c r="AU180" s="236" t="s">
        <v>85</v>
      </c>
      <c r="AY180" s="16" t="s">
        <v>182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240</v>
      </c>
      <c r="BM180" s="236" t="s">
        <v>1214</v>
      </c>
    </row>
    <row r="181" s="2" customFormat="1" ht="33" customHeight="1">
      <c r="A181" s="37"/>
      <c r="B181" s="38"/>
      <c r="C181" s="225" t="s">
        <v>308</v>
      </c>
      <c r="D181" s="225" t="s">
        <v>185</v>
      </c>
      <c r="E181" s="226" t="s">
        <v>1215</v>
      </c>
      <c r="F181" s="227" t="s">
        <v>1216</v>
      </c>
      <c r="G181" s="228" t="s">
        <v>239</v>
      </c>
      <c r="H181" s="229">
        <v>2</v>
      </c>
      <c r="I181" s="230"/>
      <c r="J181" s="231">
        <f>ROUND(I181*H181,2)</f>
        <v>0</v>
      </c>
      <c r="K181" s="227" t="s">
        <v>1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</v>
      </c>
      <c r="R181" s="234">
        <f>Q181*H181</f>
        <v>0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240</v>
      </c>
      <c r="AT181" s="236" t="s">
        <v>185</v>
      </c>
      <c r="AU181" s="236" t="s">
        <v>85</v>
      </c>
      <c r="AY181" s="16" t="s">
        <v>182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83</v>
      </c>
      <c r="BK181" s="237">
        <f>ROUND(I181*H181,2)</f>
        <v>0</v>
      </c>
      <c r="BL181" s="16" t="s">
        <v>240</v>
      </c>
      <c r="BM181" s="236" t="s">
        <v>1217</v>
      </c>
    </row>
    <row r="182" s="2" customFormat="1" ht="33" customHeight="1">
      <c r="A182" s="37"/>
      <c r="B182" s="38"/>
      <c r="C182" s="225" t="s">
        <v>314</v>
      </c>
      <c r="D182" s="225" t="s">
        <v>185</v>
      </c>
      <c r="E182" s="226" t="s">
        <v>1218</v>
      </c>
      <c r="F182" s="227" t="s">
        <v>1219</v>
      </c>
      <c r="G182" s="228" t="s">
        <v>239</v>
      </c>
      <c r="H182" s="229">
        <v>4</v>
      </c>
      <c r="I182" s="230"/>
      <c r="J182" s="231">
        <f>ROUND(I182*H182,2)</f>
        <v>0</v>
      </c>
      <c r="K182" s="227" t="s">
        <v>1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240</v>
      </c>
      <c r="AT182" s="236" t="s">
        <v>185</v>
      </c>
      <c r="AU182" s="236" t="s">
        <v>85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240</v>
      </c>
      <c r="BM182" s="236" t="s">
        <v>1220</v>
      </c>
    </row>
    <row r="183" s="2" customFormat="1" ht="24.15" customHeight="1">
      <c r="A183" s="37"/>
      <c r="B183" s="38"/>
      <c r="C183" s="225" t="s">
        <v>319</v>
      </c>
      <c r="D183" s="225" t="s">
        <v>185</v>
      </c>
      <c r="E183" s="226" t="s">
        <v>412</v>
      </c>
      <c r="F183" s="227" t="s">
        <v>413</v>
      </c>
      <c r="G183" s="228" t="s">
        <v>239</v>
      </c>
      <c r="H183" s="229">
        <v>8</v>
      </c>
      <c r="I183" s="230"/>
      <c r="J183" s="231">
        <f>ROUND(I183*H183,2)</f>
        <v>0</v>
      </c>
      <c r="K183" s="227" t="s">
        <v>189</v>
      </c>
      <c r="L183" s="43"/>
      <c r="M183" s="232" t="s">
        <v>1</v>
      </c>
      <c r="N183" s="233" t="s">
        <v>41</v>
      </c>
      <c r="O183" s="90"/>
      <c r="P183" s="234">
        <f>O183*H183</f>
        <v>0</v>
      </c>
      <c r="Q183" s="234">
        <v>0</v>
      </c>
      <c r="R183" s="234">
        <f>Q183*H183</f>
        <v>0</v>
      </c>
      <c r="S183" s="234">
        <v>0.024</v>
      </c>
      <c r="T183" s="235">
        <f>S183*H183</f>
        <v>0.192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6" t="s">
        <v>240</v>
      </c>
      <c r="AT183" s="236" t="s">
        <v>185</v>
      </c>
      <c r="AU183" s="236" t="s">
        <v>85</v>
      </c>
      <c r="AY183" s="16" t="s">
        <v>182</v>
      </c>
      <c r="BE183" s="237">
        <f>IF(N183="základní",J183,0)</f>
        <v>0</v>
      </c>
      <c r="BF183" s="237">
        <f>IF(N183="snížená",J183,0)</f>
        <v>0</v>
      </c>
      <c r="BG183" s="237">
        <f>IF(N183="zákl. přenesená",J183,0)</f>
        <v>0</v>
      </c>
      <c r="BH183" s="237">
        <f>IF(N183="sníž. přenesená",J183,0)</f>
        <v>0</v>
      </c>
      <c r="BI183" s="237">
        <f>IF(N183="nulová",J183,0)</f>
        <v>0</v>
      </c>
      <c r="BJ183" s="16" t="s">
        <v>83</v>
      </c>
      <c r="BK183" s="237">
        <f>ROUND(I183*H183,2)</f>
        <v>0</v>
      </c>
      <c r="BL183" s="16" t="s">
        <v>240</v>
      </c>
      <c r="BM183" s="236" t="s">
        <v>1221</v>
      </c>
    </row>
    <row r="184" s="13" customFormat="1">
      <c r="A184" s="13"/>
      <c r="B184" s="238"/>
      <c r="C184" s="239"/>
      <c r="D184" s="240" t="s">
        <v>192</v>
      </c>
      <c r="E184" s="241" t="s">
        <v>1</v>
      </c>
      <c r="F184" s="242" t="s">
        <v>1222</v>
      </c>
      <c r="G184" s="239"/>
      <c r="H184" s="243">
        <v>8</v>
      </c>
      <c r="I184" s="244"/>
      <c r="J184" s="239"/>
      <c r="K184" s="239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192</v>
      </c>
      <c r="AU184" s="249" t="s">
        <v>85</v>
      </c>
      <c r="AV184" s="13" t="s">
        <v>85</v>
      </c>
      <c r="AW184" s="13" t="s">
        <v>32</v>
      </c>
      <c r="AX184" s="13" t="s">
        <v>83</v>
      </c>
      <c r="AY184" s="249" t="s">
        <v>182</v>
      </c>
    </row>
    <row r="185" s="2" customFormat="1" ht="24.15" customHeight="1">
      <c r="A185" s="37"/>
      <c r="B185" s="38"/>
      <c r="C185" s="225" t="s">
        <v>325</v>
      </c>
      <c r="D185" s="225" t="s">
        <v>185</v>
      </c>
      <c r="E185" s="226" t="s">
        <v>1223</v>
      </c>
      <c r="F185" s="227" t="s">
        <v>1224</v>
      </c>
      <c r="G185" s="228" t="s">
        <v>239</v>
      </c>
      <c r="H185" s="229">
        <v>1</v>
      </c>
      <c r="I185" s="230"/>
      <c r="J185" s="231">
        <f>ROUND(I185*H185,2)</f>
        <v>0</v>
      </c>
      <c r="K185" s="227" t="s">
        <v>189</v>
      </c>
      <c r="L185" s="43"/>
      <c r="M185" s="232" t="s">
        <v>1</v>
      </c>
      <c r="N185" s="233" t="s">
        <v>41</v>
      </c>
      <c r="O185" s="90"/>
      <c r="P185" s="234">
        <f>O185*H185</f>
        <v>0</v>
      </c>
      <c r="Q185" s="234">
        <v>0</v>
      </c>
      <c r="R185" s="234">
        <f>Q185*H185</f>
        <v>0</v>
      </c>
      <c r="S185" s="234">
        <v>0</v>
      </c>
      <c r="T185" s="23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6" t="s">
        <v>240</v>
      </c>
      <c r="AT185" s="236" t="s">
        <v>185</v>
      </c>
      <c r="AU185" s="236" t="s">
        <v>85</v>
      </c>
      <c r="AY185" s="16" t="s">
        <v>182</v>
      </c>
      <c r="BE185" s="237">
        <f>IF(N185="základní",J185,0)</f>
        <v>0</v>
      </c>
      <c r="BF185" s="237">
        <f>IF(N185="snížená",J185,0)</f>
        <v>0</v>
      </c>
      <c r="BG185" s="237">
        <f>IF(N185="zákl. přenesená",J185,0)</f>
        <v>0</v>
      </c>
      <c r="BH185" s="237">
        <f>IF(N185="sníž. přenesená",J185,0)</f>
        <v>0</v>
      </c>
      <c r="BI185" s="237">
        <f>IF(N185="nulová",J185,0)</f>
        <v>0</v>
      </c>
      <c r="BJ185" s="16" t="s">
        <v>83</v>
      </c>
      <c r="BK185" s="237">
        <f>ROUND(I185*H185,2)</f>
        <v>0</v>
      </c>
      <c r="BL185" s="16" t="s">
        <v>240</v>
      </c>
      <c r="BM185" s="236" t="s">
        <v>1225</v>
      </c>
    </row>
    <row r="186" s="2" customFormat="1" ht="24.15" customHeight="1">
      <c r="A186" s="37"/>
      <c r="B186" s="38"/>
      <c r="C186" s="262" t="s">
        <v>330</v>
      </c>
      <c r="D186" s="262" t="s">
        <v>281</v>
      </c>
      <c r="E186" s="263" t="s">
        <v>1226</v>
      </c>
      <c r="F186" s="264" t="s">
        <v>1227</v>
      </c>
      <c r="G186" s="265" t="s">
        <v>239</v>
      </c>
      <c r="H186" s="266">
        <v>1</v>
      </c>
      <c r="I186" s="267"/>
      <c r="J186" s="268">
        <f>ROUND(I186*H186,2)</f>
        <v>0</v>
      </c>
      <c r="K186" s="264" t="s">
        <v>189</v>
      </c>
      <c r="L186" s="269"/>
      <c r="M186" s="270" t="s">
        <v>1</v>
      </c>
      <c r="N186" s="271" t="s">
        <v>41</v>
      </c>
      <c r="O186" s="90"/>
      <c r="P186" s="234">
        <f>O186*H186</f>
        <v>0</v>
      </c>
      <c r="Q186" s="234">
        <v>0.00123</v>
      </c>
      <c r="R186" s="234">
        <f>Q186*H186</f>
        <v>0.00123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284</v>
      </c>
      <c r="AT186" s="236" t="s">
        <v>281</v>
      </c>
      <c r="AU186" s="236" t="s">
        <v>85</v>
      </c>
      <c r="AY186" s="16" t="s">
        <v>182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83</v>
      </c>
      <c r="BK186" s="237">
        <f>ROUND(I186*H186,2)</f>
        <v>0</v>
      </c>
      <c r="BL186" s="16" t="s">
        <v>240</v>
      </c>
      <c r="BM186" s="236" t="s">
        <v>1228</v>
      </c>
    </row>
    <row r="187" s="2" customFormat="1" ht="24.15" customHeight="1">
      <c r="A187" s="37"/>
      <c r="B187" s="38"/>
      <c r="C187" s="225" t="s">
        <v>284</v>
      </c>
      <c r="D187" s="225" t="s">
        <v>185</v>
      </c>
      <c r="E187" s="226" t="s">
        <v>1229</v>
      </c>
      <c r="F187" s="227" t="s">
        <v>1230</v>
      </c>
      <c r="G187" s="228" t="s">
        <v>239</v>
      </c>
      <c r="H187" s="229">
        <v>1</v>
      </c>
      <c r="I187" s="230"/>
      <c r="J187" s="231">
        <f>ROUND(I187*H187,2)</f>
        <v>0</v>
      </c>
      <c r="K187" s="227" t="s">
        <v>1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240</v>
      </c>
      <c r="AT187" s="236" t="s">
        <v>185</v>
      </c>
      <c r="AU187" s="236" t="s">
        <v>85</v>
      </c>
      <c r="AY187" s="16" t="s">
        <v>182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83</v>
      </c>
      <c r="BK187" s="237">
        <f>ROUND(I187*H187,2)</f>
        <v>0</v>
      </c>
      <c r="BL187" s="16" t="s">
        <v>240</v>
      </c>
      <c r="BM187" s="236" t="s">
        <v>1231</v>
      </c>
    </row>
    <row r="188" s="2" customFormat="1" ht="16.5" customHeight="1">
      <c r="A188" s="37"/>
      <c r="B188" s="38"/>
      <c r="C188" s="225" t="s">
        <v>343</v>
      </c>
      <c r="D188" s="225" t="s">
        <v>185</v>
      </c>
      <c r="E188" s="226" t="s">
        <v>1232</v>
      </c>
      <c r="F188" s="227" t="s">
        <v>1233</v>
      </c>
      <c r="G188" s="228" t="s">
        <v>239</v>
      </c>
      <c r="H188" s="229">
        <v>1</v>
      </c>
      <c r="I188" s="230"/>
      <c r="J188" s="231">
        <f>ROUND(I188*H188,2)</f>
        <v>0</v>
      </c>
      <c r="K188" s="227" t="s">
        <v>1</v>
      </c>
      <c r="L188" s="43"/>
      <c r="M188" s="232" t="s">
        <v>1</v>
      </c>
      <c r="N188" s="233" t="s">
        <v>41</v>
      </c>
      <c r="O188" s="90"/>
      <c r="P188" s="234">
        <f>O188*H188</f>
        <v>0</v>
      </c>
      <c r="Q188" s="234">
        <v>0</v>
      </c>
      <c r="R188" s="234">
        <f>Q188*H188</f>
        <v>0</v>
      </c>
      <c r="S188" s="234">
        <v>0.17399999999999999</v>
      </c>
      <c r="T188" s="235">
        <f>S188*H188</f>
        <v>0.17399999999999999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6" t="s">
        <v>240</v>
      </c>
      <c r="AT188" s="236" t="s">
        <v>185</v>
      </c>
      <c r="AU188" s="236" t="s">
        <v>85</v>
      </c>
      <c r="AY188" s="16" t="s">
        <v>182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6" t="s">
        <v>83</v>
      </c>
      <c r="BK188" s="237">
        <f>ROUND(I188*H188,2)</f>
        <v>0</v>
      </c>
      <c r="BL188" s="16" t="s">
        <v>240</v>
      </c>
      <c r="BM188" s="236" t="s">
        <v>1234</v>
      </c>
    </row>
    <row r="189" s="12" customFormat="1" ht="22.8" customHeight="1">
      <c r="A189" s="12"/>
      <c r="B189" s="209"/>
      <c r="C189" s="210"/>
      <c r="D189" s="211" t="s">
        <v>75</v>
      </c>
      <c r="E189" s="223" t="s">
        <v>564</v>
      </c>
      <c r="F189" s="223" t="s">
        <v>565</v>
      </c>
      <c r="G189" s="210"/>
      <c r="H189" s="210"/>
      <c r="I189" s="213"/>
      <c r="J189" s="224">
        <f>BK189</f>
        <v>0</v>
      </c>
      <c r="K189" s="210"/>
      <c r="L189" s="215"/>
      <c r="M189" s="216"/>
      <c r="N189" s="217"/>
      <c r="O189" s="217"/>
      <c r="P189" s="218">
        <f>SUM(P190:P201)</f>
        <v>0</v>
      </c>
      <c r="Q189" s="217"/>
      <c r="R189" s="218">
        <f>SUM(R190:R201)</f>
        <v>0.19467199999999998</v>
      </c>
      <c r="S189" s="217"/>
      <c r="T189" s="219">
        <f>SUM(T190:T201)</f>
        <v>0.35763099999999998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0" t="s">
        <v>85</v>
      </c>
      <c r="AT189" s="221" t="s">
        <v>75</v>
      </c>
      <c r="AU189" s="221" t="s">
        <v>83</v>
      </c>
      <c r="AY189" s="220" t="s">
        <v>182</v>
      </c>
      <c r="BK189" s="222">
        <f>SUM(BK190:BK201)</f>
        <v>0</v>
      </c>
    </row>
    <row r="190" s="2" customFormat="1" ht="16.5" customHeight="1">
      <c r="A190" s="37"/>
      <c r="B190" s="38"/>
      <c r="C190" s="225" t="s">
        <v>347</v>
      </c>
      <c r="D190" s="225" t="s">
        <v>185</v>
      </c>
      <c r="E190" s="226" t="s">
        <v>566</v>
      </c>
      <c r="F190" s="227" t="s">
        <v>567</v>
      </c>
      <c r="G190" s="228" t="s">
        <v>188</v>
      </c>
      <c r="H190" s="229">
        <v>4.4000000000000004</v>
      </c>
      <c r="I190" s="230"/>
      <c r="J190" s="231">
        <f>ROUND(I190*H190,2)</f>
        <v>0</v>
      </c>
      <c r="K190" s="227" t="s">
        <v>189</v>
      </c>
      <c r="L190" s="43"/>
      <c r="M190" s="232" t="s">
        <v>1</v>
      </c>
      <c r="N190" s="233" t="s">
        <v>41</v>
      </c>
      <c r="O190" s="90"/>
      <c r="P190" s="234">
        <f>O190*H190</f>
        <v>0</v>
      </c>
      <c r="Q190" s="234">
        <v>0</v>
      </c>
      <c r="R190" s="234">
        <f>Q190*H190</f>
        <v>0</v>
      </c>
      <c r="S190" s="234">
        <v>0</v>
      </c>
      <c r="T190" s="23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6" t="s">
        <v>240</v>
      </c>
      <c r="AT190" s="236" t="s">
        <v>185</v>
      </c>
      <c r="AU190" s="236" t="s">
        <v>85</v>
      </c>
      <c r="AY190" s="16" t="s">
        <v>182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6" t="s">
        <v>83</v>
      </c>
      <c r="BK190" s="237">
        <f>ROUND(I190*H190,2)</f>
        <v>0</v>
      </c>
      <c r="BL190" s="16" t="s">
        <v>240</v>
      </c>
      <c r="BM190" s="236" t="s">
        <v>1235</v>
      </c>
    </row>
    <row r="191" s="2" customFormat="1" ht="16.5" customHeight="1">
      <c r="A191" s="37"/>
      <c r="B191" s="38"/>
      <c r="C191" s="225" t="s">
        <v>355</v>
      </c>
      <c r="D191" s="225" t="s">
        <v>185</v>
      </c>
      <c r="E191" s="226" t="s">
        <v>569</v>
      </c>
      <c r="F191" s="227" t="s">
        <v>570</v>
      </c>
      <c r="G191" s="228" t="s">
        <v>188</v>
      </c>
      <c r="H191" s="229">
        <v>4.4000000000000004</v>
      </c>
      <c r="I191" s="230"/>
      <c r="J191" s="231">
        <f>ROUND(I191*H191,2)</f>
        <v>0</v>
      </c>
      <c r="K191" s="227" t="s">
        <v>189</v>
      </c>
      <c r="L191" s="43"/>
      <c r="M191" s="232" t="s">
        <v>1</v>
      </c>
      <c r="N191" s="233" t="s">
        <v>41</v>
      </c>
      <c r="O191" s="90"/>
      <c r="P191" s="234">
        <f>O191*H191</f>
        <v>0</v>
      </c>
      <c r="Q191" s="234">
        <v>0.00029999999999999997</v>
      </c>
      <c r="R191" s="234">
        <f>Q191*H191</f>
        <v>0.00132</v>
      </c>
      <c r="S191" s="234">
        <v>0</v>
      </c>
      <c r="T191" s="23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6" t="s">
        <v>240</v>
      </c>
      <c r="AT191" s="236" t="s">
        <v>185</v>
      </c>
      <c r="AU191" s="236" t="s">
        <v>85</v>
      </c>
      <c r="AY191" s="16" t="s">
        <v>182</v>
      </c>
      <c r="BE191" s="237">
        <f>IF(N191="základní",J191,0)</f>
        <v>0</v>
      </c>
      <c r="BF191" s="237">
        <f>IF(N191="snížená",J191,0)</f>
        <v>0</v>
      </c>
      <c r="BG191" s="237">
        <f>IF(N191="zákl. přenesená",J191,0)</f>
        <v>0</v>
      </c>
      <c r="BH191" s="237">
        <f>IF(N191="sníž. přenesená",J191,0)</f>
        <v>0</v>
      </c>
      <c r="BI191" s="237">
        <f>IF(N191="nulová",J191,0)</f>
        <v>0</v>
      </c>
      <c r="BJ191" s="16" t="s">
        <v>83</v>
      </c>
      <c r="BK191" s="237">
        <f>ROUND(I191*H191,2)</f>
        <v>0</v>
      </c>
      <c r="BL191" s="16" t="s">
        <v>240</v>
      </c>
      <c r="BM191" s="236" t="s">
        <v>1236</v>
      </c>
    </row>
    <row r="192" s="2" customFormat="1" ht="21.75" customHeight="1">
      <c r="A192" s="37"/>
      <c r="B192" s="38"/>
      <c r="C192" s="225" t="s">
        <v>364</v>
      </c>
      <c r="D192" s="225" t="s">
        <v>185</v>
      </c>
      <c r="E192" s="226" t="s">
        <v>1237</v>
      </c>
      <c r="F192" s="227" t="s">
        <v>1238</v>
      </c>
      <c r="G192" s="228" t="s">
        <v>188</v>
      </c>
      <c r="H192" s="229">
        <v>4.4000000000000004</v>
      </c>
      <c r="I192" s="230"/>
      <c r="J192" s="231">
        <f>ROUND(I192*H192,2)</f>
        <v>0</v>
      </c>
      <c r="K192" s="227" t="s">
        <v>189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</v>
      </c>
      <c r="R192" s="234">
        <f>Q192*H192</f>
        <v>0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240</v>
      </c>
      <c r="AT192" s="236" t="s">
        <v>185</v>
      </c>
      <c r="AU192" s="236" t="s">
        <v>85</v>
      </c>
      <c r="AY192" s="16" t="s">
        <v>182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83</v>
      </c>
      <c r="BK192" s="237">
        <f>ROUND(I192*H192,2)</f>
        <v>0</v>
      </c>
      <c r="BL192" s="16" t="s">
        <v>240</v>
      </c>
      <c r="BM192" s="236" t="s">
        <v>1239</v>
      </c>
    </row>
    <row r="193" s="2" customFormat="1" ht="24.15" customHeight="1">
      <c r="A193" s="37"/>
      <c r="B193" s="38"/>
      <c r="C193" s="225" t="s">
        <v>368</v>
      </c>
      <c r="D193" s="225" t="s">
        <v>185</v>
      </c>
      <c r="E193" s="226" t="s">
        <v>575</v>
      </c>
      <c r="F193" s="227" t="s">
        <v>576</v>
      </c>
      <c r="G193" s="228" t="s">
        <v>188</v>
      </c>
      <c r="H193" s="229">
        <v>4.4000000000000004</v>
      </c>
      <c r="I193" s="230"/>
      <c r="J193" s="231">
        <f>ROUND(I193*H193,2)</f>
        <v>0</v>
      </c>
      <c r="K193" s="227" t="s">
        <v>189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0.0074999999999999997</v>
      </c>
      <c r="R193" s="234">
        <f>Q193*H193</f>
        <v>0.033000000000000002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240</v>
      </c>
      <c r="AT193" s="236" t="s">
        <v>185</v>
      </c>
      <c r="AU193" s="236" t="s">
        <v>85</v>
      </c>
      <c r="AY193" s="16" t="s">
        <v>182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240</v>
      </c>
      <c r="BM193" s="236" t="s">
        <v>1240</v>
      </c>
    </row>
    <row r="194" s="2" customFormat="1" ht="16.5" customHeight="1">
      <c r="A194" s="37"/>
      <c r="B194" s="38"/>
      <c r="C194" s="225" t="s">
        <v>372</v>
      </c>
      <c r="D194" s="225" t="s">
        <v>185</v>
      </c>
      <c r="E194" s="226" t="s">
        <v>581</v>
      </c>
      <c r="F194" s="227" t="s">
        <v>582</v>
      </c>
      <c r="G194" s="228" t="s">
        <v>188</v>
      </c>
      <c r="H194" s="229">
        <v>4.2999999999999998</v>
      </c>
      <c r="I194" s="230"/>
      <c r="J194" s="231">
        <f>ROUND(I194*H194,2)</f>
        <v>0</v>
      </c>
      <c r="K194" s="227" t="s">
        <v>189</v>
      </c>
      <c r="L194" s="43"/>
      <c r="M194" s="232" t="s">
        <v>1</v>
      </c>
      <c r="N194" s="233" t="s">
        <v>41</v>
      </c>
      <c r="O194" s="90"/>
      <c r="P194" s="234">
        <f>O194*H194</f>
        <v>0</v>
      </c>
      <c r="Q194" s="234">
        <v>0</v>
      </c>
      <c r="R194" s="234">
        <f>Q194*H194</f>
        <v>0</v>
      </c>
      <c r="S194" s="234">
        <v>0.083169999999999994</v>
      </c>
      <c r="T194" s="235">
        <f>S194*H194</f>
        <v>0.35763099999999998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6" t="s">
        <v>240</v>
      </c>
      <c r="AT194" s="236" t="s">
        <v>185</v>
      </c>
      <c r="AU194" s="236" t="s">
        <v>85</v>
      </c>
      <c r="AY194" s="16" t="s">
        <v>182</v>
      </c>
      <c r="BE194" s="237">
        <f>IF(N194="základní",J194,0)</f>
        <v>0</v>
      </c>
      <c r="BF194" s="237">
        <f>IF(N194="snížená",J194,0)</f>
        <v>0</v>
      </c>
      <c r="BG194" s="237">
        <f>IF(N194="zákl. přenesená",J194,0)</f>
        <v>0</v>
      </c>
      <c r="BH194" s="237">
        <f>IF(N194="sníž. přenesená",J194,0)</f>
        <v>0</v>
      </c>
      <c r="BI194" s="237">
        <f>IF(N194="nulová",J194,0)</f>
        <v>0</v>
      </c>
      <c r="BJ194" s="16" t="s">
        <v>83</v>
      </c>
      <c r="BK194" s="237">
        <f>ROUND(I194*H194,2)</f>
        <v>0</v>
      </c>
      <c r="BL194" s="16" t="s">
        <v>240</v>
      </c>
      <c r="BM194" s="236" t="s">
        <v>1241</v>
      </c>
    </row>
    <row r="195" s="2" customFormat="1" ht="33" customHeight="1">
      <c r="A195" s="37"/>
      <c r="B195" s="38"/>
      <c r="C195" s="225" t="s">
        <v>434</v>
      </c>
      <c r="D195" s="225" t="s">
        <v>185</v>
      </c>
      <c r="E195" s="226" t="s">
        <v>589</v>
      </c>
      <c r="F195" s="227" t="s">
        <v>590</v>
      </c>
      <c r="G195" s="228" t="s">
        <v>188</v>
      </c>
      <c r="H195" s="229">
        <v>4.4000000000000004</v>
      </c>
      <c r="I195" s="230"/>
      <c r="J195" s="231">
        <f>ROUND(I195*H195,2)</f>
        <v>0</v>
      </c>
      <c r="K195" s="227" t="s">
        <v>189</v>
      </c>
      <c r="L195" s="43"/>
      <c r="M195" s="232" t="s">
        <v>1</v>
      </c>
      <c r="N195" s="233" t="s">
        <v>41</v>
      </c>
      <c r="O195" s="90"/>
      <c r="P195" s="234">
        <f>O195*H195</f>
        <v>0</v>
      </c>
      <c r="Q195" s="234">
        <v>0.0090299999999999998</v>
      </c>
      <c r="R195" s="234">
        <f>Q195*H195</f>
        <v>0.039732000000000003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240</v>
      </c>
      <c r="AT195" s="236" t="s">
        <v>185</v>
      </c>
      <c r="AU195" s="236" t="s">
        <v>85</v>
      </c>
      <c r="AY195" s="16" t="s">
        <v>182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83</v>
      </c>
      <c r="BK195" s="237">
        <f>ROUND(I195*H195,2)</f>
        <v>0</v>
      </c>
      <c r="BL195" s="16" t="s">
        <v>240</v>
      </c>
      <c r="BM195" s="236" t="s">
        <v>1242</v>
      </c>
    </row>
    <row r="196" s="2" customFormat="1" ht="33" customHeight="1">
      <c r="A196" s="37"/>
      <c r="B196" s="38"/>
      <c r="C196" s="262" t="s">
        <v>376</v>
      </c>
      <c r="D196" s="262" t="s">
        <v>281</v>
      </c>
      <c r="E196" s="263" t="s">
        <v>1243</v>
      </c>
      <c r="F196" s="264" t="s">
        <v>1244</v>
      </c>
      <c r="G196" s="265" t="s">
        <v>188</v>
      </c>
      <c r="H196" s="266">
        <v>5.0599999999999996</v>
      </c>
      <c r="I196" s="267"/>
      <c r="J196" s="268">
        <f>ROUND(I196*H196,2)</f>
        <v>0</v>
      </c>
      <c r="K196" s="264" t="s">
        <v>189</v>
      </c>
      <c r="L196" s="269"/>
      <c r="M196" s="270" t="s">
        <v>1</v>
      </c>
      <c r="N196" s="271" t="s">
        <v>41</v>
      </c>
      <c r="O196" s="90"/>
      <c r="P196" s="234">
        <f>O196*H196</f>
        <v>0</v>
      </c>
      <c r="Q196" s="234">
        <v>0.021999999999999999</v>
      </c>
      <c r="R196" s="234">
        <f>Q196*H196</f>
        <v>0.11131999999999999</v>
      </c>
      <c r="S196" s="234">
        <v>0</v>
      </c>
      <c r="T196" s="235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6" t="s">
        <v>284</v>
      </c>
      <c r="AT196" s="236" t="s">
        <v>281</v>
      </c>
      <c r="AU196" s="236" t="s">
        <v>85</v>
      </c>
      <c r="AY196" s="16" t="s">
        <v>182</v>
      </c>
      <c r="BE196" s="237">
        <f>IF(N196="základní",J196,0)</f>
        <v>0</v>
      </c>
      <c r="BF196" s="237">
        <f>IF(N196="snížená",J196,0)</f>
        <v>0</v>
      </c>
      <c r="BG196" s="237">
        <f>IF(N196="zákl. přenesená",J196,0)</f>
        <v>0</v>
      </c>
      <c r="BH196" s="237">
        <f>IF(N196="sníž. přenesená",J196,0)</f>
        <v>0</v>
      </c>
      <c r="BI196" s="237">
        <f>IF(N196="nulová",J196,0)</f>
        <v>0</v>
      </c>
      <c r="BJ196" s="16" t="s">
        <v>83</v>
      </c>
      <c r="BK196" s="237">
        <f>ROUND(I196*H196,2)</f>
        <v>0</v>
      </c>
      <c r="BL196" s="16" t="s">
        <v>240</v>
      </c>
      <c r="BM196" s="236" t="s">
        <v>1245</v>
      </c>
    </row>
    <row r="197" s="13" customFormat="1">
      <c r="A197" s="13"/>
      <c r="B197" s="238"/>
      <c r="C197" s="239"/>
      <c r="D197" s="240" t="s">
        <v>192</v>
      </c>
      <c r="E197" s="239"/>
      <c r="F197" s="242" t="s">
        <v>1246</v>
      </c>
      <c r="G197" s="239"/>
      <c r="H197" s="243">
        <v>5.0599999999999996</v>
      </c>
      <c r="I197" s="244"/>
      <c r="J197" s="239"/>
      <c r="K197" s="239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192</v>
      </c>
      <c r="AU197" s="249" t="s">
        <v>85</v>
      </c>
      <c r="AV197" s="13" t="s">
        <v>85</v>
      </c>
      <c r="AW197" s="13" t="s">
        <v>4</v>
      </c>
      <c r="AX197" s="13" t="s">
        <v>83</v>
      </c>
      <c r="AY197" s="249" t="s">
        <v>182</v>
      </c>
    </row>
    <row r="198" s="2" customFormat="1" ht="33" customHeight="1">
      <c r="A198" s="37"/>
      <c r="B198" s="38"/>
      <c r="C198" s="225" t="s">
        <v>380</v>
      </c>
      <c r="D198" s="225" t="s">
        <v>185</v>
      </c>
      <c r="E198" s="226" t="s">
        <v>1247</v>
      </c>
      <c r="F198" s="227" t="s">
        <v>1248</v>
      </c>
      <c r="G198" s="228" t="s">
        <v>188</v>
      </c>
      <c r="H198" s="229">
        <v>4.4000000000000004</v>
      </c>
      <c r="I198" s="230"/>
      <c r="J198" s="231">
        <f>ROUND(I198*H198,2)</f>
        <v>0</v>
      </c>
      <c r="K198" s="227" t="s">
        <v>189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</v>
      </c>
      <c r="R198" s="234">
        <f>Q198*H198</f>
        <v>0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240</v>
      </c>
      <c r="AT198" s="236" t="s">
        <v>185</v>
      </c>
      <c r="AU198" s="236" t="s">
        <v>85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240</v>
      </c>
      <c r="BM198" s="236" t="s">
        <v>1249</v>
      </c>
    </row>
    <row r="199" s="2" customFormat="1" ht="24.15" customHeight="1">
      <c r="A199" s="37"/>
      <c r="B199" s="38"/>
      <c r="C199" s="225" t="s">
        <v>384</v>
      </c>
      <c r="D199" s="225" t="s">
        <v>185</v>
      </c>
      <c r="E199" s="226" t="s">
        <v>596</v>
      </c>
      <c r="F199" s="227" t="s">
        <v>597</v>
      </c>
      <c r="G199" s="228" t="s">
        <v>188</v>
      </c>
      <c r="H199" s="229">
        <v>6.2000000000000002</v>
      </c>
      <c r="I199" s="230"/>
      <c r="J199" s="231">
        <f>ROUND(I199*H199,2)</f>
        <v>0</v>
      </c>
      <c r="K199" s="227" t="s">
        <v>189</v>
      </c>
      <c r="L199" s="43"/>
      <c r="M199" s="232" t="s">
        <v>1</v>
      </c>
      <c r="N199" s="233" t="s">
        <v>41</v>
      </c>
      <c r="O199" s="90"/>
      <c r="P199" s="234">
        <f>O199*H199</f>
        <v>0</v>
      </c>
      <c r="Q199" s="234">
        <v>0.0015</v>
      </c>
      <c r="R199" s="234">
        <f>Q199*H199</f>
        <v>0.009300000000000001</v>
      </c>
      <c r="S199" s="234">
        <v>0</v>
      </c>
      <c r="T199" s="23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240</v>
      </c>
      <c r="AT199" s="236" t="s">
        <v>185</v>
      </c>
      <c r="AU199" s="236" t="s">
        <v>85</v>
      </c>
      <c r="AY199" s="16" t="s">
        <v>182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83</v>
      </c>
      <c r="BK199" s="237">
        <f>ROUND(I199*H199,2)</f>
        <v>0</v>
      </c>
      <c r="BL199" s="16" t="s">
        <v>240</v>
      </c>
      <c r="BM199" s="236" t="s">
        <v>1250</v>
      </c>
    </row>
    <row r="200" s="13" customFormat="1">
      <c r="A200" s="13"/>
      <c r="B200" s="238"/>
      <c r="C200" s="239"/>
      <c r="D200" s="240" t="s">
        <v>192</v>
      </c>
      <c r="E200" s="241" t="s">
        <v>1</v>
      </c>
      <c r="F200" s="242" t="s">
        <v>1251</v>
      </c>
      <c r="G200" s="239"/>
      <c r="H200" s="243">
        <v>6.2000000000000002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192</v>
      </c>
      <c r="AU200" s="249" t="s">
        <v>85</v>
      </c>
      <c r="AV200" s="13" t="s">
        <v>85</v>
      </c>
      <c r="AW200" s="13" t="s">
        <v>32</v>
      </c>
      <c r="AX200" s="13" t="s">
        <v>83</v>
      </c>
      <c r="AY200" s="249" t="s">
        <v>182</v>
      </c>
    </row>
    <row r="201" s="2" customFormat="1" ht="24.15" customHeight="1">
      <c r="A201" s="37"/>
      <c r="B201" s="38"/>
      <c r="C201" s="225" t="s">
        <v>334</v>
      </c>
      <c r="D201" s="225" t="s">
        <v>185</v>
      </c>
      <c r="E201" s="226" t="s">
        <v>600</v>
      </c>
      <c r="F201" s="227" t="s">
        <v>601</v>
      </c>
      <c r="G201" s="228" t="s">
        <v>248</v>
      </c>
      <c r="H201" s="261"/>
      <c r="I201" s="230"/>
      <c r="J201" s="231">
        <f>ROUND(I201*H201,2)</f>
        <v>0</v>
      </c>
      <c r="K201" s="227" t="s">
        <v>189</v>
      </c>
      <c r="L201" s="43"/>
      <c r="M201" s="232" t="s">
        <v>1</v>
      </c>
      <c r="N201" s="233" t="s">
        <v>41</v>
      </c>
      <c r="O201" s="90"/>
      <c r="P201" s="234">
        <f>O201*H201</f>
        <v>0</v>
      </c>
      <c r="Q201" s="234">
        <v>0</v>
      </c>
      <c r="R201" s="234">
        <f>Q201*H201</f>
        <v>0</v>
      </c>
      <c r="S201" s="234">
        <v>0</v>
      </c>
      <c r="T201" s="23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6" t="s">
        <v>240</v>
      </c>
      <c r="AT201" s="236" t="s">
        <v>185</v>
      </c>
      <c r="AU201" s="236" t="s">
        <v>85</v>
      </c>
      <c r="AY201" s="16" t="s">
        <v>182</v>
      </c>
      <c r="BE201" s="237">
        <f>IF(N201="základní",J201,0)</f>
        <v>0</v>
      </c>
      <c r="BF201" s="237">
        <f>IF(N201="snížená",J201,0)</f>
        <v>0</v>
      </c>
      <c r="BG201" s="237">
        <f>IF(N201="zákl. přenesená",J201,0)</f>
        <v>0</v>
      </c>
      <c r="BH201" s="237">
        <f>IF(N201="sníž. přenesená",J201,0)</f>
        <v>0</v>
      </c>
      <c r="BI201" s="237">
        <f>IF(N201="nulová",J201,0)</f>
        <v>0</v>
      </c>
      <c r="BJ201" s="16" t="s">
        <v>83</v>
      </c>
      <c r="BK201" s="237">
        <f>ROUND(I201*H201,2)</f>
        <v>0</v>
      </c>
      <c r="BL201" s="16" t="s">
        <v>240</v>
      </c>
      <c r="BM201" s="236" t="s">
        <v>1252</v>
      </c>
    </row>
    <row r="202" s="12" customFormat="1" ht="22.8" customHeight="1">
      <c r="A202" s="12"/>
      <c r="B202" s="209"/>
      <c r="C202" s="210"/>
      <c r="D202" s="211" t="s">
        <v>75</v>
      </c>
      <c r="E202" s="223" t="s">
        <v>250</v>
      </c>
      <c r="F202" s="223" t="s">
        <v>251</v>
      </c>
      <c r="G202" s="210"/>
      <c r="H202" s="210"/>
      <c r="I202" s="213"/>
      <c r="J202" s="224">
        <f>BK202</f>
        <v>0</v>
      </c>
      <c r="K202" s="210"/>
      <c r="L202" s="215"/>
      <c r="M202" s="216"/>
      <c r="N202" s="217"/>
      <c r="O202" s="217"/>
      <c r="P202" s="218">
        <f>SUM(P203:P224)</f>
        <v>0</v>
      </c>
      <c r="Q202" s="217"/>
      <c r="R202" s="218">
        <f>SUM(R203:R224)</f>
        <v>0.66657054999999987</v>
      </c>
      <c r="S202" s="217"/>
      <c r="T202" s="219">
        <f>SUM(T203:T224)</f>
        <v>0.29150000000000004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0" t="s">
        <v>85</v>
      </c>
      <c r="AT202" s="221" t="s">
        <v>75</v>
      </c>
      <c r="AU202" s="221" t="s">
        <v>83</v>
      </c>
      <c r="AY202" s="220" t="s">
        <v>182</v>
      </c>
      <c r="BK202" s="222">
        <f>SUM(BK203:BK224)</f>
        <v>0</v>
      </c>
    </row>
    <row r="203" s="2" customFormat="1" ht="24.15" customHeight="1">
      <c r="A203" s="37"/>
      <c r="B203" s="38"/>
      <c r="C203" s="225" t="s">
        <v>428</v>
      </c>
      <c r="D203" s="225" t="s">
        <v>185</v>
      </c>
      <c r="E203" s="226" t="s">
        <v>253</v>
      </c>
      <c r="F203" s="227" t="s">
        <v>254</v>
      </c>
      <c r="G203" s="228" t="s">
        <v>188</v>
      </c>
      <c r="H203" s="229">
        <v>61</v>
      </c>
      <c r="I203" s="230"/>
      <c r="J203" s="231">
        <f>ROUND(I203*H203,2)</f>
        <v>0</v>
      </c>
      <c r="K203" s="227" t="s">
        <v>189</v>
      </c>
      <c r="L203" s="43"/>
      <c r="M203" s="232" t="s">
        <v>1</v>
      </c>
      <c r="N203" s="233" t="s">
        <v>41</v>
      </c>
      <c r="O203" s="90"/>
      <c r="P203" s="234">
        <f>O203*H203</f>
        <v>0</v>
      </c>
      <c r="Q203" s="234">
        <v>0</v>
      </c>
      <c r="R203" s="234">
        <f>Q203*H203</f>
        <v>0</v>
      </c>
      <c r="S203" s="234">
        <v>0</v>
      </c>
      <c r="T203" s="23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6" t="s">
        <v>240</v>
      </c>
      <c r="AT203" s="236" t="s">
        <v>185</v>
      </c>
      <c r="AU203" s="236" t="s">
        <v>85</v>
      </c>
      <c r="AY203" s="16" t="s">
        <v>182</v>
      </c>
      <c r="BE203" s="237">
        <f>IF(N203="základní",J203,0)</f>
        <v>0</v>
      </c>
      <c r="BF203" s="237">
        <f>IF(N203="snížená",J203,0)</f>
        <v>0</v>
      </c>
      <c r="BG203" s="237">
        <f>IF(N203="zákl. přenesená",J203,0)</f>
        <v>0</v>
      </c>
      <c r="BH203" s="237">
        <f>IF(N203="sníž. přenesená",J203,0)</f>
        <v>0</v>
      </c>
      <c r="BI203" s="237">
        <f>IF(N203="nulová",J203,0)</f>
        <v>0</v>
      </c>
      <c r="BJ203" s="16" t="s">
        <v>83</v>
      </c>
      <c r="BK203" s="237">
        <f>ROUND(I203*H203,2)</f>
        <v>0</v>
      </c>
      <c r="BL203" s="16" t="s">
        <v>240</v>
      </c>
      <c r="BM203" s="236" t="s">
        <v>1253</v>
      </c>
    </row>
    <row r="204" s="2" customFormat="1" ht="16.5" customHeight="1">
      <c r="A204" s="37"/>
      <c r="B204" s="38"/>
      <c r="C204" s="225" t="s">
        <v>504</v>
      </c>
      <c r="D204" s="225" t="s">
        <v>185</v>
      </c>
      <c r="E204" s="226" t="s">
        <v>260</v>
      </c>
      <c r="F204" s="227" t="s">
        <v>261</v>
      </c>
      <c r="G204" s="228" t="s">
        <v>188</v>
      </c>
      <c r="H204" s="229">
        <v>61</v>
      </c>
      <c r="I204" s="230"/>
      <c r="J204" s="231">
        <f>ROUND(I204*H204,2)</f>
        <v>0</v>
      </c>
      <c r="K204" s="227" t="s">
        <v>189</v>
      </c>
      <c r="L204" s="43"/>
      <c r="M204" s="232" t="s">
        <v>1</v>
      </c>
      <c r="N204" s="233" t="s">
        <v>41</v>
      </c>
      <c r="O204" s="90"/>
      <c r="P204" s="234">
        <f>O204*H204</f>
        <v>0</v>
      </c>
      <c r="Q204" s="234">
        <v>0</v>
      </c>
      <c r="R204" s="234">
        <f>Q204*H204</f>
        <v>0</v>
      </c>
      <c r="S204" s="234">
        <v>0</v>
      </c>
      <c r="T204" s="23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6" t="s">
        <v>240</v>
      </c>
      <c r="AT204" s="236" t="s">
        <v>185</v>
      </c>
      <c r="AU204" s="236" t="s">
        <v>85</v>
      </c>
      <c r="AY204" s="16" t="s">
        <v>182</v>
      </c>
      <c r="BE204" s="237">
        <f>IF(N204="základní",J204,0)</f>
        <v>0</v>
      </c>
      <c r="BF204" s="237">
        <f>IF(N204="snížená",J204,0)</f>
        <v>0</v>
      </c>
      <c r="BG204" s="237">
        <f>IF(N204="zákl. přenesená",J204,0)</f>
        <v>0</v>
      </c>
      <c r="BH204" s="237">
        <f>IF(N204="sníž. přenesená",J204,0)</f>
        <v>0</v>
      </c>
      <c r="BI204" s="237">
        <f>IF(N204="nulová",J204,0)</f>
        <v>0</v>
      </c>
      <c r="BJ204" s="16" t="s">
        <v>83</v>
      </c>
      <c r="BK204" s="237">
        <f>ROUND(I204*H204,2)</f>
        <v>0</v>
      </c>
      <c r="BL204" s="16" t="s">
        <v>240</v>
      </c>
      <c r="BM204" s="236" t="s">
        <v>1254</v>
      </c>
    </row>
    <row r="205" s="2" customFormat="1" ht="24.15" customHeight="1">
      <c r="A205" s="37"/>
      <c r="B205" s="38"/>
      <c r="C205" s="225" t="s">
        <v>485</v>
      </c>
      <c r="D205" s="225" t="s">
        <v>185</v>
      </c>
      <c r="E205" s="226" t="s">
        <v>264</v>
      </c>
      <c r="F205" s="227" t="s">
        <v>265</v>
      </c>
      <c r="G205" s="228" t="s">
        <v>188</v>
      </c>
      <c r="H205" s="229">
        <v>61</v>
      </c>
      <c r="I205" s="230"/>
      <c r="J205" s="231">
        <f>ROUND(I205*H205,2)</f>
        <v>0</v>
      </c>
      <c r="K205" s="227" t="s">
        <v>189</v>
      </c>
      <c r="L205" s="43"/>
      <c r="M205" s="232" t="s">
        <v>1</v>
      </c>
      <c r="N205" s="233" t="s">
        <v>41</v>
      </c>
      <c r="O205" s="90"/>
      <c r="P205" s="234">
        <f>O205*H205</f>
        <v>0</v>
      </c>
      <c r="Q205" s="234">
        <v>3.0000000000000001E-05</v>
      </c>
      <c r="R205" s="234">
        <f>Q205*H205</f>
        <v>0.00183</v>
      </c>
      <c r="S205" s="234">
        <v>0</v>
      </c>
      <c r="T205" s="23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6" t="s">
        <v>240</v>
      </c>
      <c r="AT205" s="236" t="s">
        <v>185</v>
      </c>
      <c r="AU205" s="236" t="s">
        <v>85</v>
      </c>
      <c r="AY205" s="16" t="s">
        <v>182</v>
      </c>
      <c r="BE205" s="237">
        <f>IF(N205="základní",J205,0)</f>
        <v>0</v>
      </c>
      <c r="BF205" s="237">
        <f>IF(N205="snížená",J205,0)</f>
        <v>0</v>
      </c>
      <c r="BG205" s="237">
        <f>IF(N205="zákl. přenesená",J205,0)</f>
        <v>0</v>
      </c>
      <c r="BH205" s="237">
        <f>IF(N205="sníž. přenesená",J205,0)</f>
        <v>0</v>
      </c>
      <c r="BI205" s="237">
        <f>IF(N205="nulová",J205,0)</f>
        <v>0</v>
      </c>
      <c r="BJ205" s="16" t="s">
        <v>83</v>
      </c>
      <c r="BK205" s="237">
        <f>ROUND(I205*H205,2)</f>
        <v>0</v>
      </c>
      <c r="BL205" s="16" t="s">
        <v>240</v>
      </c>
      <c r="BM205" s="236" t="s">
        <v>1255</v>
      </c>
    </row>
    <row r="206" s="2" customFormat="1" ht="33" customHeight="1">
      <c r="A206" s="37"/>
      <c r="B206" s="38"/>
      <c r="C206" s="225" t="s">
        <v>605</v>
      </c>
      <c r="D206" s="225" t="s">
        <v>185</v>
      </c>
      <c r="E206" s="226" t="s">
        <v>268</v>
      </c>
      <c r="F206" s="227" t="s">
        <v>269</v>
      </c>
      <c r="G206" s="228" t="s">
        <v>188</v>
      </c>
      <c r="H206" s="229">
        <v>61</v>
      </c>
      <c r="I206" s="230"/>
      <c r="J206" s="231">
        <f>ROUND(I206*H206,2)</f>
        <v>0</v>
      </c>
      <c r="K206" s="227" t="s">
        <v>189</v>
      </c>
      <c r="L206" s="43"/>
      <c r="M206" s="232" t="s">
        <v>1</v>
      </c>
      <c r="N206" s="233" t="s">
        <v>41</v>
      </c>
      <c r="O206" s="90"/>
      <c r="P206" s="234">
        <f>O206*H206</f>
        <v>0</v>
      </c>
      <c r="Q206" s="234">
        <v>0.0074999999999999997</v>
      </c>
      <c r="R206" s="234">
        <f>Q206*H206</f>
        <v>0.45749999999999996</v>
      </c>
      <c r="S206" s="234">
        <v>0</v>
      </c>
      <c r="T206" s="23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6" t="s">
        <v>240</v>
      </c>
      <c r="AT206" s="236" t="s">
        <v>185</v>
      </c>
      <c r="AU206" s="236" t="s">
        <v>85</v>
      </c>
      <c r="AY206" s="16" t="s">
        <v>182</v>
      </c>
      <c r="BE206" s="237">
        <f>IF(N206="základní",J206,0)</f>
        <v>0</v>
      </c>
      <c r="BF206" s="237">
        <f>IF(N206="snížená",J206,0)</f>
        <v>0</v>
      </c>
      <c r="BG206" s="237">
        <f>IF(N206="zákl. přenesená",J206,0)</f>
        <v>0</v>
      </c>
      <c r="BH206" s="237">
        <f>IF(N206="sníž. přenesená",J206,0)</f>
        <v>0</v>
      </c>
      <c r="BI206" s="237">
        <f>IF(N206="nulová",J206,0)</f>
        <v>0</v>
      </c>
      <c r="BJ206" s="16" t="s">
        <v>83</v>
      </c>
      <c r="BK206" s="237">
        <f>ROUND(I206*H206,2)</f>
        <v>0</v>
      </c>
      <c r="BL206" s="16" t="s">
        <v>240</v>
      </c>
      <c r="BM206" s="236" t="s">
        <v>1256</v>
      </c>
    </row>
    <row r="207" s="2" customFormat="1" ht="16.5" customHeight="1">
      <c r="A207" s="37"/>
      <c r="B207" s="38"/>
      <c r="C207" s="225" t="s">
        <v>608</v>
      </c>
      <c r="D207" s="225" t="s">
        <v>185</v>
      </c>
      <c r="E207" s="226" t="s">
        <v>275</v>
      </c>
      <c r="F207" s="227" t="s">
        <v>276</v>
      </c>
      <c r="G207" s="228" t="s">
        <v>188</v>
      </c>
      <c r="H207" s="229">
        <v>61</v>
      </c>
      <c r="I207" s="230"/>
      <c r="J207" s="231">
        <f>ROUND(I207*H207,2)</f>
        <v>0</v>
      </c>
      <c r="K207" s="227" t="s">
        <v>189</v>
      </c>
      <c r="L207" s="43"/>
      <c r="M207" s="232" t="s">
        <v>1</v>
      </c>
      <c r="N207" s="233" t="s">
        <v>41</v>
      </c>
      <c r="O207" s="90"/>
      <c r="P207" s="234">
        <f>O207*H207</f>
        <v>0</v>
      </c>
      <c r="Q207" s="234">
        <v>0.00029999999999999997</v>
      </c>
      <c r="R207" s="234">
        <f>Q207*H207</f>
        <v>0.018299999999999997</v>
      </c>
      <c r="S207" s="234">
        <v>0</v>
      </c>
      <c r="T207" s="23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240</v>
      </c>
      <c r="AT207" s="236" t="s">
        <v>185</v>
      </c>
      <c r="AU207" s="236" t="s">
        <v>85</v>
      </c>
      <c r="AY207" s="16" t="s">
        <v>182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83</v>
      </c>
      <c r="BK207" s="237">
        <f>ROUND(I207*H207,2)</f>
        <v>0</v>
      </c>
      <c r="BL207" s="16" t="s">
        <v>240</v>
      </c>
      <c r="BM207" s="236" t="s">
        <v>1257</v>
      </c>
    </row>
    <row r="208" s="2" customFormat="1" ht="24.15" customHeight="1">
      <c r="A208" s="37"/>
      <c r="B208" s="38"/>
      <c r="C208" s="262" t="s">
        <v>610</v>
      </c>
      <c r="D208" s="262" t="s">
        <v>281</v>
      </c>
      <c r="E208" s="263" t="s">
        <v>282</v>
      </c>
      <c r="F208" s="264" t="s">
        <v>283</v>
      </c>
      <c r="G208" s="265" t="s">
        <v>188</v>
      </c>
      <c r="H208" s="266">
        <v>67.099999999999994</v>
      </c>
      <c r="I208" s="267"/>
      <c r="J208" s="268">
        <f>ROUND(I208*H208,2)</f>
        <v>0</v>
      </c>
      <c r="K208" s="264" t="s">
        <v>1</v>
      </c>
      <c r="L208" s="269"/>
      <c r="M208" s="270" t="s">
        <v>1</v>
      </c>
      <c r="N208" s="271" t="s">
        <v>41</v>
      </c>
      <c r="O208" s="90"/>
      <c r="P208" s="234">
        <f>O208*H208</f>
        <v>0</v>
      </c>
      <c r="Q208" s="234">
        <v>0.0024599999999999999</v>
      </c>
      <c r="R208" s="234">
        <f>Q208*H208</f>
        <v>0.16506599999999999</v>
      </c>
      <c r="S208" s="234">
        <v>0</v>
      </c>
      <c r="T208" s="23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6" t="s">
        <v>284</v>
      </c>
      <c r="AT208" s="236" t="s">
        <v>281</v>
      </c>
      <c r="AU208" s="236" t="s">
        <v>85</v>
      </c>
      <c r="AY208" s="16" t="s">
        <v>182</v>
      </c>
      <c r="BE208" s="237">
        <f>IF(N208="základní",J208,0)</f>
        <v>0</v>
      </c>
      <c r="BF208" s="237">
        <f>IF(N208="snížená",J208,0)</f>
        <v>0</v>
      </c>
      <c r="BG208" s="237">
        <f>IF(N208="zákl. přenesená",J208,0)</f>
        <v>0</v>
      </c>
      <c r="BH208" s="237">
        <f>IF(N208="sníž. přenesená",J208,0)</f>
        <v>0</v>
      </c>
      <c r="BI208" s="237">
        <f>IF(N208="nulová",J208,0)</f>
        <v>0</v>
      </c>
      <c r="BJ208" s="16" t="s">
        <v>83</v>
      </c>
      <c r="BK208" s="237">
        <f>ROUND(I208*H208,2)</f>
        <v>0</v>
      </c>
      <c r="BL208" s="16" t="s">
        <v>240</v>
      </c>
      <c r="BM208" s="236" t="s">
        <v>1258</v>
      </c>
    </row>
    <row r="209" s="13" customFormat="1">
      <c r="A209" s="13"/>
      <c r="B209" s="238"/>
      <c r="C209" s="239"/>
      <c r="D209" s="240" t="s">
        <v>192</v>
      </c>
      <c r="E209" s="239"/>
      <c r="F209" s="242" t="s">
        <v>1259</v>
      </c>
      <c r="G209" s="239"/>
      <c r="H209" s="243">
        <v>67.099999999999994</v>
      </c>
      <c r="I209" s="244"/>
      <c r="J209" s="239"/>
      <c r="K209" s="239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192</v>
      </c>
      <c r="AU209" s="249" t="s">
        <v>85</v>
      </c>
      <c r="AV209" s="13" t="s">
        <v>85</v>
      </c>
      <c r="AW209" s="13" t="s">
        <v>4</v>
      </c>
      <c r="AX209" s="13" t="s">
        <v>83</v>
      </c>
      <c r="AY209" s="249" t="s">
        <v>182</v>
      </c>
    </row>
    <row r="210" s="2" customFormat="1" ht="24.15" customHeight="1">
      <c r="A210" s="37"/>
      <c r="B210" s="38"/>
      <c r="C210" s="225" t="s">
        <v>612</v>
      </c>
      <c r="D210" s="225" t="s">
        <v>185</v>
      </c>
      <c r="E210" s="226" t="s">
        <v>288</v>
      </c>
      <c r="F210" s="227" t="s">
        <v>289</v>
      </c>
      <c r="G210" s="228" t="s">
        <v>290</v>
      </c>
      <c r="H210" s="229">
        <v>87.230000000000004</v>
      </c>
      <c r="I210" s="230"/>
      <c r="J210" s="231">
        <f>ROUND(I210*H210,2)</f>
        <v>0</v>
      </c>
      <c r="K210" s="227" t="s">
        <v>189</v>
      </c>
      <c r="L210" s="43"/>
      <c r="M210" s="232" t="s">
        <v>1</v>
      </c>
      <c r="N210" s="233" t="s">
        <v>41</v>
      </c>
      <c r="O210" s="90"/>
      <c r="P210" s="234">
        <f>O210*H210</f>
        <v>0</v>
      </c>
      <c r="Q210" s="234">
        <v>0</v>
      </c>
      <c r="R210" s="234">
        <f>Q210*H210</f>
        <v>0</v>
      </c>
      <c r="S210" s="234">
        <v>0</v>
      </c>
      <c r="T210" s="23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6" t="s">
        <v>240</v>
      </c>
      <c r="AT210" s="236" t="s">
        <v>185</v>
      </c>
      <c r="AU210" s="236" t="s">
        <v>85</v>
      </c>
      <c r="AY210" s="16" t="s">
        <v>182</v>
      </c>
      <c r="BE210" s="237">
        <f>IF(N210="základní",J210,0)</f>
        <v>0</v>
      </c>
      <c r="BF210" s="237">
        <f>IF(N210="snížená",J210,0)</f>
        <v>0</v>
      </c>
      <c r="BG210" s="237">
        <f>IF(N210="zákl. přenesená",J210,0)</f>
        <v>0</v>
      </c>
      <c r="BH210" s="237">
        <f>IF(N210="sníž. přenesená",J210,0)</f>
        <v>0</v>
      </c>
      <c r="BI210" s="237">
        <f>IF(N210="nulová",J210,0)</f>
        <v>0</v>
      </c>
      <c r="BJ210" s="16" t="s">
        <v>83</v>
      </c>
      <c r="BK210" s="237">
        <f>ROUND(I210*H210,2)</f>
        <v>0</v>
      </c>
      <c r="BL210" s="16" t="s">
        <v>240</v>
      </c>
      <c r="BM210" s="236" t="s">
        <v>1260</v>
      </c>
    </row>
    <row r="211" s="13" customFormat="1">
      <c r="A211" s="13"/>
      <c r="B211" s="238"/>
      <c r="C211" s="239"/>
      <c r="D211" s="240" t="s">
        <v>192</v>
      </c>
      <c r="E211" s="239"/>
      <c r="F211" s="242" t="s">
        <v>1261</v>
      </c>
      <c r="G211" s="239"/>
      <c r="H211" s="243">
        <v>87.230000000000004</v>
      </c>
      <c r="I211" s="244"/>
      <c r="J211" s="239"/>
      <c r="K211" s="239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192</v>
      </c>
      <c r="AU211" s="249" t="s">
        <v>85</v>
      </c>
      <c r="AV211" s="13" t="s">
        <v>85</v>
      </c>
      <c r="AW211" s="13" t="s">
        <v>4</v>
      </c>
      <c r="AX211" s="13" t="s">
        <v>83</v>
      </c>
      <c r="AY211" s="249" t="s">
        <v>182</v>
      </c>
    </row>
    <row r="212" s="2" customFormat="1" ht="16.5" customHeight="1">
      <c r="A212" s="37"/>
      <c r="B212" s="38"/>
      <c r="C212" s="225" t="s">
        <v>614</v>
      </c>
      <c r="D212" s="225" t="s">
        <v>185</v>
      </c>
      <c r="E212" s="226" t="s">
        <v>272</v>
      </c>
      <c r="F212" s="227" t="s">
        <v>273</v>
      </c>
      <c r="G212" s="228" t="s">
        <v>188</v>
      </c>
      <c r="H212" s="229">
        <v>50</v>
      </c>
      <c r="I212" s="230"/>
      <c r="J212" s="231">
        <f>ROUND(I212*H212,2)</f>
        <v>0</v>
      </c>
      <c r="K212" s="227" t="s">
        <v>189</v>
      </c>
      <c r="L212" s="43"/>
      <c r="M212" s="232" t="s">
        <v>1</v>
      </c>
      <c r="N212" s="233" t="s">
        <v>41</v>
      </c>
      <c r="O212" s="90"/>
      <c r="P212" s="234">
        <f>O212*H212</f>
        <v>0</v>
      </c>
      <c r="Q212" s="234">
        <v>0</v>
      </c>
      <c r="R212" s="234">
        <f>Q212*H212</f>
        <v>0</v>
      </c>
      <c r="S212" s="234">
        <v>0.0025000000000000001</v>
      </c>
      <c r="T212" s="235">
        <f>S212*H212</f>
        <v>0.125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6" t="s">
        <v>240</v>
      </c>
      <c r="AT212" s="236" t="s">
        <v>185</v>
      </c>
      <c r="AU212" s="236" t="s">
        <v>85</v>
      </c>
      <c r="AY212" s="16" t="s">
        <v>182</v>
      </c>
      <c r="BE212" s="237">
        <f>IF(N212="základní",J212,0)</f>
        <v>0</v>
      </c>
      <c r="BF212" s="237">
        <f>IF(N212="snížená",J212,0)</f>
        <v>0</v>
      </c>
      <c r="BG212" s="237">
        <f>IF(N212="zákl. přenesená",J212,0)</f>
        <v>0</v>
      </c>
      <c r="BH212" s="237">
        <f>IF(N212="sníž. přenesená",J212,0)</f>
        <v>0</v>
      </c>
      <c r="BI212" s="237">
        <f>IF(N212="nulová",J212,0)</f>
        <v>0</v>
      </c>
      <c r="BJ212" s="16" t="s">
        <v>83</v>
      </c>
      <c r="BK212" s="237">
        <f>ROUND(I212*H212,2)</f>
        <v>0</v>
      </c>
      <c r="BL212" s="16" t="s">
        <v>240</v>
      </c>
      <c r="BM212" s="236" t="s">
        <v>1262</v>
      </c>
    </row>
    <row r="213" s="13" customFormat="1">
      <c r="A213" s="13"/>
      <c r="B213" s="238"/>
      <c r="C213" s="239"/>
      <c r="D213" s="240" t="s">
        <v>192</v>
      </c>
      <c r="E213" s="241" t="s">
        <v>1</v>
      </c>
      <c r="F213" s="242" t="s">
        <v>1263</v>
      </c>
      <c r="G213" s="239"/>
      <c r="H213" s="243">
        <v>50</v>
      </c>
      <c r="I213" s="244"/>
      <c r="J213" s="239"/>
      <c r="K213" s="239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192</v>
      </c>
      <c r="AU213" s="249" t="s">
        <v>85</v>
      </c>
      <c r="AV213" s="13" t="s">
        <v>85</v>
      </c>
      <c r="AW213" s="13" t="s">
        <v>32</v>
      </c>
      <c r="AX213" s="13" t="s">
        <v>83</v>
      </c>
      <c r="AY213" s="249" t="s">
        <v>182</v>
      </c>
    </row>
    <row r="214" s="2" customFormat="1" ht="24.15" customHeight="1">
      <c r="A214" s="37"/>
      <c r="B214" s="38"/>
      <c r="C214" s="225" t="s">
        <v>616</v>
      </c>
      <c r="D214" s="225" t="s">
        <v>185</v>
      </c>
      <c r="E214" s="226" t="s">
        <v>709</v>
      </c>
      <c r="F214" s="227" t="s">
        <v>710</v>
      </c>
      <c r="G214" s="228" t="s">
        <v>188</v>
      </c>
      <c r="H214" s="229">
        <v>50</v>
      </c>
      <c r="I214" s="230"/>
      <c r="J214" s="231">
        <f>ROUND(I214*H214,2)</f>
        <v>0</v>
      </c>
      <c r="K214" s="227" t="s">
        <v>189</v>
      </c>
      <c r="L214" s="43"/>
      <c r="M214" s="232" t="s">
        <v>1</v>
      </c>
      <c r="N214" s="233" t="s">
        <v>41</v>
      </c>
      <c r="O214" s="90"/>
      <c r="P214" s="234">
        <f>O214*H214</f>
        <v>0</v>
      </c>
      <c r="Q214" s="234">
        <v>0</v>
      </c>
      <c r="R214" s="234">
        <f>Q214*H214</f>
        <v>0</v>
      </c>
      <c r="S214" s="234">
        <v>0.0030000000000000001</v>
      </c>
      <c r="T214" s="235">
        <f>S214*H214</f>
        <v>0.14999999999999999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6" t="s">
        <v>240</v>
      </c>
      <c r="AT214" s="236" t="s">
        <v>185</v>
      </c>
      <c r="AU214" s="236" t="s">
        <v>85</v>
      </c>
      <c r="AY214" s="16" t="s">
        <v>182</v>
      </c>
      <c r="BE214" s="237">
        <f>IF(N214="základní",J214,0)</f>
        <v>0</v>
      </c>
      <c r="BF214" s="237">
        <f>IF(N214="snížená",J214,0)</f>
        <v>0</v>
      </c>
      <c r="BG214" s="237">
        <f>IF(N214="zákl. přenesená",J214,0)</f>
        <v>0</v>
      </c>
      <c r="BH214" s="237">
        <f>IF(N214="sníž. přenesená",J214,0)</f>
        <v>0</v>
      </c>
      <c r="BI214" s="237">
        <f>IF(N214="nulová",J214,0)</f>
        <v>0</v>
      </c>
      <c r="BJ214" s="16" t="s">
        <v>83</v>
      </c>
      <c r="BK214" s="237">
        <f>ROUND(I214*H214,2)</f>
        <v>0</v>
      </c>
      <c r="BL214" s="16" t="s">
        <v>240</v>
      </c>
      <c r="BM214" s="236" t="s">
        <v>1264</v>
      </c>
    </row>
    <row r="215" s="13" customFormat="1">
      <c r="A215" s="13"/>
      <c r="B215" s="238"/>
      <c r="C215" s="239"/>
      <c r="D215" s="240" t="s">
        <v>192</v>
      </c>
      <c r="E215" s="241" t="s">
        <v>1</v>
      </c>
      <c r="F215" s="242" t="s">
        <v>1265</v>
      </c>
      <c r="G215" s="239"/>
      <c r="H215" s="243">
        <v>50</v>
      </c>
      <c r="I215" s="244"/>
      <c r="J215" s="239"/>
      <c r="K215" s="239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192</v>
      </c>
      <c r="AU215" s="249" t="s">
        <v>85</v>
      </c>
      <c r="AV215" s="13" t="s">
        <v>85</v>
      </c>
      <c r="AW215" s="13" t="s">
        <v>32</v>
      </c>
      <c r="AX215" s="13" t="s">
        <v>83</v>
      </c>
      <c r="AY215" s="249" t="s">
        <v>182</v>
      </c>
    </row>
    <row r="216" s="2" customFormat="1" ht="21.75" customHeight="1">
      <c r="A216" s="37"/>
      <c r="B216" s="38"/>
      <c r="C216" s="225" t="s">
        <v>618</v>
      </c>
      <c r="D216" s="225" t="s">
        <v>185</v>
      </c>
      <c r="E216" s="226" t="s">
        <v>294</v>
      </c>
      <c r="F216" s="227" t="s">
        <v>295</v>
      </c>
      <c r="G216" s="228" t="s">
        <v>290</v>
      </c>
      <c r="H216" s="229">
        <v>55</v>
      </c>
      <c r="I216" s="230"/>
      <c r="J216" s="231">
        <f>ROUND(I216*H216,2)</f>
        <v>0</v>
      </c>
      <c r="K216" s="227" t="s">
        <v>189</v>
      </c>
      <c r="L216" s="43"/>
      <c r="M216" s="232" t="s">
        <v>1</v>
      </c>
      <c r="N216" s="233" t="s">
        <v>41</v>
      </c>
      <c r="O216" s="90"/>
      <c r="P216" s="234">
        <f>O216*H216</f>
        <v>0</v>
      </c>
      <c r="Q216" s="234">
        <v>0</v>
      </c>
      <c r="R216" s="234">
        <f>Q216*H216</f>
        <v>0</v>
      </c>
      <c r="S216" s="234">
        <v>0.00029999999999999997</v>
      </c>
      <c r="T216" s="235">
        <f>S216*H216</f>
        <v>0.016499999999999997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6" t="s">
        <v>240</v>
      </c>
      <c r="AT216" s="236" t="s">
        <v>185</v>
      </c>
      <c r="AU216" s="236" t="s">
        <v>85</v>
      </c>
      <c r="AY216" s="16" t="s">
        <v>182</v>
      </c>
      <c r="BE216" s="237">
        <f>IF(N216="základní",J216,0)</f>
        <v>0</v>
      </c>
      <c r="BF216" s="237">
        <f>IF(N216="snížená",J216,0)</f>
        <v>0</v>
      </c>
      <c r="BG216" s="237">
        <f>IF(N216="zákl. přenesená",J216,0)</f>
        <v>0</v>
      </c>
      <c r="BH216" s="237">
        <f>IF(N216="sníž. přenesená",J216,0)</f>
        <v>0</v>
      </c>
      <c r="BI216" s="237">
        <f>IF(N216="nulová",J216,0)</f>
        <v>0</v>
      </c>
      <c r="BJ216" s="16" t="s">
        <v>83</v>
      </c>
      <c r="BK216" s="237">
        <f>ROUND(I216*H216,2)</f>
        <v>0</v>
      </c>
      <c r="BL216" s="16" t="s">
        <v>240</v>
      </c>
      <c r="BM216" s="236" t="s">
        <v>1266</v>
      </c>
    </row>
    <row r="217" s="13" customFormat="1">
      <c r="A217" s="13"/>
      <c r="B217" s="238"/>
      <c r="C217" s="239"/>
      <c r="D217" s="240" t="s">
        <v>192</v>
      </c>
      <c r="E217" s="241" t="s">
        <v>1</v>
      </c>
      <c r="F217" s="242" t="s">
        <v>1267</v>
      </c>
      <c r="G217" s="239"/>
      <c r="H217" s="243">
        <v>55</v>
      </c>
      <c r="I217" s="244"/>
      <c r="J217" s="239"/>
      <c r="K217" s="239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192</v>
      </c>
      <c r="AU217" s="249" t="s">
        <v>85</v>
      </c>
      <c r="AV217" s="13" t="s">
        <v>85</v>
      </c>
      <c r="AW217" s="13" t="s">
        <v>32</v>
      </c>
      <c r="AX217" s="13" t="s">
        <v>83</v>
      </c>
      <c r="AY217" s="249" t="s">
        <v>182</v>
      </c>
    </row>
    <row r="218" s="2" customFormat="1" ht="16.5" customHeight="1">
      <c r="A218" s="37"/>
      <c r="B218" s="38"/>
      <c r="C218" s="225" t="s">
        <v>620</v>
      </c>
      <c r="D218" s="225" t="s">
        <v>185</v>
      </c>
      <c r="E218" s="226" t="s">
        <v>298</v>
      </c>
      <c r="F218" s="227" t="s">
        <v>299</v>
      </c>
      <c r="G218" s="228" t="s">
        <v>290</v>
      </c>
      <c r="H218" s="229">
        <v>70</v>
      </c>
      <c r="I218" s="230"/>
      <c r="J218" s="231">
        <f>ROUND(I218*H218,2)</f>
        <v>0</v>
      </c>
      <c r="K218" s="227" t="s">
        <v>189</v>
      </c>
      <c r="L218" s="43"/>
      <c r="M218" s="232" t="s">
        <v>1</v>
      </c>
      <c r="N218" s="233" t="s">
        <v>41</v>
      </c>
      <c r="O218" s="90"/>
      <c r="P218" s="234">
        <f>O218*H218</f>
        <v>0</v>
      </c>
      <c r="Q218" s="234">
        <v>1.0000000000000001E-05</v>
      </c>
      <c r="R218" s="234">
        <f>Q218*H218</f>
        <v>0.0007000000000000001</v>
      </c>
      <c r="S218" s="234">
        <v>0</v>
      </c>
      <c r="T218" s="23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6" t="s">
        <v>240</v>
      </c>
      <c r="AT218" s="236" t="s">
        <v>185</v>
      </c>
      <c r="AU218" s="236" t="s">
        <v>85</v>
      </c>
      <c r="AY218" s="16" t="s">
        <v>182</v>
      </c>
      <c r="BE218" s="237">
        <f>IF(N218="základní",J218,0)</f>
        <v>0</v>
      </c>
      <c r="BF218" s="237">
        <f>IF(N218="snížená",J218,0)</f>
        <v>0</v>
      </c>
      <c r="BG218" s="237">
        <f>IF(N218="zákl. přenesená",J218,0)</f>
        <v>0</v>
      </c>
      <c r="BH218" s="237">
        <f>IF(N218="sníž. přenesená",J218,0)</f>
        <v>0</v>
      </c>
      <c r="BI218" s="237">
        <f>IF(N218="nulová",J218,0)</f>
        <v>0</v>
      </c>
      <c r="BJ218" s="16" t="s">
        <v>83</v>
      </c>
      <c r="BK218" s="237">
        <f>ROUND(I218*H218,2)</f>
        <v>0</v>
      </c>
      <c r="BL218" s="16" t="s">
        <v>240</v>
      </c>
      <c r="BM218" s="236" t="s">
        <v>1268</v>
      </c>
    </row>
    <row r="219" s="2" customFormat="1" ht="16.5" customHeight="1">
      <c r="A219" s="37"/>
      <c r="B219" s="38"/>
      <c r="C219" s="262" t="s">
        <v>1089</v>
      </c>
      <c r="D219" s="262" t="s">
        <v>281</v>
      </c>
      <c r="E219" s="263" t="s">
        <v>304</v>
      </c>
      <c r="F219" s="264" t="s">
        <v>305</v>
      </c>
      <c r="G219" s="265" t="s">
        <v>290</v>
      </c>
      <c r="H219" s="266">
        <v>73.5</v>
      </c>
      <c r="I219" s="267"/>
      <c r="J219" s="268">
        <f>ROUND(I219*H219,2)</f>
        <v>0</v>
      </c>
      <c r="K219" s="264" t="s">
        <v>1</v>
      </c>
      <c r="L219" s="269"/>
      <c r="M219" s="270" t="s">
        <v>1</v>
      </c>
      <c r="N219" s="271" t="s">
        <v>41</v>
      </c>
      <c r="O219" s="90"/>
      <c r="P219" s="234">
        <f>O219*H219</f>
        <v>0</v>
      </c>
      <c r="Q219" s="234">
        <v>0.00029999999999999997</v>
      </c>
      <c r="R219" s="234">
        <f>Q219*H219</f>
        <v>0.022049999999999997</v>
      </c>
      <c r="S219" s="234">
        <v>0</v>
      </c>
      <c r="T219" s="23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6" t="s">
        <v>284</v>
      </c>
      <c r="AT219" s="236" t="s">
        <v>281</v>
      </c>
      <c r="AU219" s="236" t="s">
        <v>85</v>
      </c>
      <c r="AY219" s="16" t="s">
        <v>182</v>
      </c>
      <c r="BE219" s="237">
        <f>IF(N219="základní",J219,0)</f>
        <v>0</v>
      </c>
      <c r="BF219" s="237">
        <f>IF(N219="snížená",J219,0)</f>
        <v>0</v>
      </c>
      <c r="BG219" s="237">
        <f>IF(N219="zákl. přenesená",J219,0)</f>
        <v>0</v>
      </c>
      <c r="BH219" s="237">
        <f>IF(N219="sníž. přenesená",J219,0)</f>
        <v>0</v>
      </c>
      <c r="BI219" s="237">
        <f>IF(N219="nulová",J219,0)</f>
        <v>0</v>
      </c>
      <c r="BJ219" s="16" t="s">
        <v>83</v>
      </c>
      <c r="BK219" s="237">
        <f>ROUND(I219*H219,2)</f>
        <v>0</v>
      </c>
      <c r="BL219" s="16" t="s">
        <v>240</v>
      </c>
      <c r="BM219" s="236" t="s">
        <v>1269</v>
      </c>
    </row>
    <row r="220" s="13" customFormat="1">
      <c r="A220" s="13"/>
      <c r="B220" s="238"/>
      <c r="C220" s="239"/>
      <c r="D220" s="240" t="s">
        <v>192</v>
      </c>
      <c r="E220" s="239"/>
      <c r="F220" s="242" t="s">
        <v>1270</v>
      </c>
      <c r="G220" s="239"/>
      <c r="H220" s="243">
        <v>73.5</v>
      </c>
      <c r="I220" s="244"/>
      <c r="J220" s="239"/>
      <c r="K220" s="239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192</v>
      </c>
      <c r="AU220" s="249" t="s">
        <v>85</v>
      </c>
      <c r="AV220" s="13" t="s">
        <v>85</v>
      </c>
      <c r="AW220" s="13" t="s">
        <v>4</v>
      </c>
      <c r="AX220" s="13" t="s">
        <v>83</v>
      </c>
      <c r="AY220" s="249" t="s">
        <v>182</v>
      </c>
    </row>
    <row r="221" s="2" customFormat="1" ht="16.5" customHeight="1">
      <c r="A221" s="37"/>
      <c r="B221" s="38"/>
      <c r="C221" s="225" t="s">
        <v>877</v>
      </c>
      <c r="D221" s="225" t="s">
        <v>185</v>
      </c>
      <c r="E221" s="226" t="s">
        <v>309</v>
      </c>
      <c r="F221" s="227" t="s">
        <v>310</v>
      </c>
      <c r="G221" s="228" t="s">
        <v>290</v>
      </c>
      <c r="H221" s="229">
        <v>5.0999999999999996</v>
      </c>
      <c r="I221" s="230"/>
      <c r="J221" s="231">
        <f>ROUND(I221*H221,2)</f>
        <v>0</v>
      </c>
      <c r="K221" s="227" t="s">
        <v>189</v>
      </c>
      <c r="L221" s="43"/>
      <c r="M221" s="232" t="s">
        <v>1</v>
      </c>
      <c r="N221" s="233" t="s">
        <v>41</v>
      </c>
      <c r="O221" s="90"/>
      <c r="P221" s="234">
        <f>O221*H221</f>
        <v>0</v>
      </c>
      <c r="Q221" s="234">
        <v>0</v>
      </c>
      <c r="R221" s="234">
        <f>Q221*H221</f>
        <v>0</v>
      </c>
      <c r="S221" s="234">
        <v>0</v>
      </c>
      <c r="T221" s="23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6" t="s">
        <v>240</v>
      </c>
      <c r="AT221" s="236" t="s">
        <v>185</v>
      </c>
      <c r="AU221" s="236" t="s">
        <v>85</v>
      </c>
      <c r="AY221" s="16" t="s">
        <v>182</v>
      </c>
      <c r="BE221" s="237">
        <f>IF(N221="základní",J221,0)</f>
        <v>0</v>
      </c>
      <c r="BF221" s="237">
        <f>IF(N221="snížená",J221,0)</f>
        <v>0</v>
      </c>
      <c r="BG221" s="237">
        <f>IF(N221="zákl. přenesená",J221,0)</f>
        <v>0</v>
      </c>
      <c r="BH221" s="237">
        <f>IF(N221="sníž. přenesená",J221,0)</f>
        <v>0</v>
      </c>
      <c r="BI221" s="237">
        <f>IF(N221="nulová",J221,0)</f>
        <v>0</v>
      </c>
      <c r="BJ221" s="16" t="s">
        <v>83</v>
      </c>
      <c r="BK221" s="237">
        <f>ROUND(I221*H221,2)</f>
        <v>0</v>
      </c>
      <c r="BL221" s="16" t="s">
        <v>240</v>
      </c>
      <c r="BM221" s="236" t="s">
        <v>1271</v>
      </c>
    </row>
    <row r="222" s="2" customFormat="1" ht="16.5" customHeight="1">
      <c r="A222" s="37"/>
      <c r="B222" s="38"/>
      <c r="C222" s="262" t="s">
        <v>1096</v>
      </c>
      <c r="D222" s="262" t="s">
        <v>281</v>
      </c>
      <c r="E222" s="263" t="s">
        <v>315</v>
      </c>
      <c r="F222" s="264" t="s">
        <v>316</v>
      </c>
      <c r="G222" s="265" t="s">
        <v>290</v>
      </c>
      <c r="H222" s="266">
        <v>5.3550000000000004</v>
      </c>
      <c r="I222" s="267"/>
      <c r="J222" s="268">
        <f>ROUND(I222*H222,2)</f>
        <v>0</v>
      </c>
      <c r="K222" s="264" t="s">
        <v>1</v>
      </c>
      <c r="L222" s="269"/>
      <c r="M222" s="270" t="s">
        <v>1</v>
      </c>
      <c r="N222" s="271" t="s">
        <v>41</v>
      </c>
      <c r="O222" s="90"/>
      <c r="P222" s="234">
        <f>O222*H222</f>
        <v>0</v>
      </c>
      <c r="Q222" s="234">
        <v>0.00021000000000000001</v>
      </c>
      <c r="R222" s="234">
        <f>Q222*H222</f>
        <v>0.0011245500000000002</v>
      </c>
      <c r="S222" s="234">
        <v>0</v>
      </c>
      <c r="T222" s="23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6" t="s">
        <v>284</v>
      </c>
      <c r="AT222" s="236" t="s">
        <v>281</v>
      </c>
      <c r="AU222" s="236" t="s">
        <v>85</v>
      </c>
      <c r="AY222" s="16" t="s">
        <v>182</v>
      </c>
      <c r="BE222" s="237">
        <f>IF(N222="základní",J222,0)</f>
        <v>0</v>
      </c>
      <c r="BF222" s="237">
        <f>IF(N222="snížená",J222,0)</f>
        <v>0</v>
      </c>
      <c r="BG222" s="237">
        <f>IF(N222="zákl. přenesená",J222,0)</f>
        <v>0</v>
      </c>
      <c r="BH222" s="237">
        <f>IF(N222="sníž. přenesená",J222,0)</f>
        <v>0</v>
      </c>
      <c r="BI222" s="237">
        <f>IF(N222="nulová",J222,0)</f>
        <v>0</v>
      </c>
      <c r="BJ222" s="16" t="s">
        <v>83</v>
      </c>
      <c r="BK222" s="237">
        <f>ROUND(I222*H222,2)</f>
        <v>0</v>
      </c>
      <c r="BL222" s="16" t="s">
        <v>240</v>
      </c>
      <c r="BM222" s="236" t="s">
        <v>1272</v>
      </c>
    </row>
    <row r="223" s="13" customFormat="1">
      <c r="A223" s="13"/>
      <c r="B223" s="238"/>
      <c r="C223" s="239"/>
      <c r="D223" s="240" t="s">
        <v>192</v>
      </c>
      <c r="E223" s="239"/>
      <c r="F223" s="242" t="s">
        <v>1273</v>
      </c>
      <c r="G223" s="239"/>
      <c r="H223" s="243">
        <v>5.3550000000000004</v>
      </c>
      <c r="I223" s="244"/>
      <c r="J223" s="239"/>
      <c r="K223" s="239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192</v>
      </c>
      <c r="AU223" s="249" t="s">
        <v>85</v>
      </c>
      <c r="AV223" s="13" t="s">
        <v>85</v>
      </c>
      <c r="AW223" s="13" t="s">
        <v>4</v>
      </c>
      <c r="AX223" s="13" t="s">
        <v>83</v>
      </c>
      <c r="AY223" s="249" t="s">
        <v>182</v>
      </c>
    </row>
    <row r="224" s="2" customFormat="1" ht="24.15" customHeight="1">
      <c r="A224" s="37"/>
      <c r="B224" s="38"/>
      <c r="C224" s="225" t="s">
        <v>880</v>
      </c>
      <c r="D224" s="225" t="s">
        <v>185</v>
      </c>
      <c r="E224" s="226" t="s">
        <v>320</v>
      </c>
      <c r="F224" s="227" t="s">
        <v>321</v>
      </c>
      <c r="G224" s="228" t="s">
        <v>248</v>
      </c>
      <c r="H224" s="261"/>
      <c r="I224" s="230"/>
      <c r="J224" s="231">
        <f>ROUND(I224*H224,2)</f>
        <v>0</v>
      </c>
      <c r="K224" s="227" t="s">
        <v>189</v>
      </c>
      <c r="L224" s="43"/>
      <c r="M224" s="232" t="s">
        <v>1</v>
      </c>
      <c r="N224" s="233" t="s">
        <v>41</v>
      </c>
      <c r="O224" s="90"/>
      <c r="P224" s="234">
        <f>O224*H224</f>
        <v>0</v>
      </c>
      <c r="Q224" s="234">
        <v>0</v>
      </c>
      <c r="R224" s="234">
        <f>Q224*H224</f>
        <v>0</v>
      </c>
      <c r="S224" s="234">
        <v>0</v>
      </c>
      <c r="T224" s="235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6" t="s">
        <v>240</v>
      </c>
      <c r="AT224" s="236" t="s">
        <v>185</v>
      </c>
      <c r="AU224" s="236" t="s">
        <v>85</v>
      </c>
      <c r="AY224" s="16" t="s">
        <v>182</v>
      </c>
      <c r="BE224" s="237">
        <f>IF(N224="základní",J224,0)</f>
        <v>0</v>
      </c>
      <c r="BF224" s="237">
        <f>IF(N224="snížená",J224,0)</f>
        <v>0</v>
      </c>
      <c r="BG224" s="237">
        <f>IF(N224="zákl. přenesená",J224,0)</f>
        <v>0</v>
      </c>
      <c r="BH224" s="237">
        <f>IF(N224="sníž. přenesená",J224,0)</f>
        <v>0</v>
      </c>
      <c r="BI224" s="237">
        <f>IF(N224="nulová",J224,0)</f>
        <v>0</v>
      </c>
      <c r="BJ224" s="16" t="s">
        <v>83</v>
      </c>
      <c r="BK224" s="237">
        <f>ROUND(I224*H224,2)</f>
        <v>0</v>
      </c>
      <c r="BL224" s="16" t="s">
        <v>240</v>
      </c>
      <c r="BM224" s="236" t="s">
        <v>1274</v>
      </c>
    </row>
    <row r="225" s="12" customFormat="1" ht="22.8" customHeight="1">
      <c r="A225" s="12"/>
      <c r="B225" s="209"/>
      <c r="C225" s="210"/>
      <c r="D225" s="211" t="s">
        <v>75</v>
      </c>
      <c r="E225" s="223" t="s">
        <v>462</v>
      </c>
      <c r="F225" s="223" t="s">
        <v>463</v>
      </c>
      <c r="G225" s="210"/>
      <c r="H225" s="210"/>
      <c r="I225" s="213"/>
      <c r="J225" s="224">
        <f>BK225</f>
        <v>0</v>
      </c>
      <c r="K225" s="210"/>
      <c r="L225" s="215"/>
      <c r="M225" s="216"/>
      <c r="N225" s="217"/>
      <c r="O225" s="217"/>
      <c r="P225" s="218">
        <f>SUM(P226:P236)</f>
        <v>0</v>
      </c>
      <c r="Q225" s="217"/>
      <c r="R225" s="218">
        <f>SUM(R226:R236)</f>
        <v>0.90830999999999995</v>
      </c>
      <c r="S225" s="217"/>
      <c r="T225" s="219">
        <f>SUM(T226:T236)</f>
        <v>0.62287999999999988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0" t="s">
        <v>85</v>
      </c>
      <c r="AT225" s="221" t="s">
        <v>75</v>
      </c>
      <c r="AU225" s="221" t="s">
        <v>83</v>
      </c>
      <c r="AY225" s="220" t="s">
        <v>182</v>
      </c>
      <c r="BK225" s="222">
        <f>SUM(BK226:BK236)</f>
        <v>0</v>
      </c>
    </row>
    <row r="226" s="2" customFormat="1" ht="16.5" customHeight="1">
      <c r="A226" s="37"/>
      <c r="B226" s="38"/>
      <c r="C226" s="225" t="s">
        <v>705</v>
      </c>
      <c r="D226" s="225" t="s">
        <v>185</v>
      </c>
      <c r="E226" s="226" t="s">
        <v>464</v>
      </c>
      <c r="F226" s="227" t="s">
        <v>465</v>
      </c>
      <c r="G226" s="228" t="s">
        <v>188</v>
      </c>
      <c r="H226" s="229">
        <v>24</v>
      </c>
      <c r="I226" s="230"/>
      <c r="J226" s="231">
        <f>ROUND(I226*H226,2)</f>
        <v>0</v>
      </c>
      <c r="K226" s="227" t="s">
        <v>189</v>
      </c>
      <c r="L226" s="43"/>
      <c r="M226" s="232" t="s">
        <v>1</v>
      </c>
      <c r="N226" s="233" t="s">
        <v>41</v>
      </c>
      <c r="O226" s="90"/>
      <c r="P226" s="234">
        <f>O226*H226</f>
        <v>0</v>
      </c>
      <c r="Q226" s="234">
        <v>0.00029999999999999997</v>
      </c>
      <c r="R226" s="234">
        <f>Q226*H226</f>
        <v>0.0071999999999999998</v>
      </c>
      <c r="S226" s="234">
        <v>0</v>
      </c>
      <c r="T226" s="23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6" t="s">
        <v>240</v>
      </c>
      <c r="AT226" s="236" t="s">
        <v>185</v>
      </c>
      <c r="AU226" s="236" t="s">
        <v>85</v>
      </c>
      <c r="AY226" s="16" t="s">
        <v>182</v>
      </c>
      <c r="BE226" s="237">
        <f>IF(N226="základní",J226,0)</f>
        <v>0</v>
      </c>
      <c r="BF226" s="237">
        <f>IF(N226="snížená",J226,0)</f>
        <v>0</v>
      </c>
      <c r="BG226" s="237">
        <f>IF(N226="zákl. přenesená",J226,0)</f>
        <v>0</v>
      </c>
      <c r="BH226" s="237">
        <f>IF(N226="sníž. přenesená",J226,0)</f>
        <v>0</v>
      </c>
      <c r="BI226" s="237">
        <f>IF(N226="nulová",J226,0)</f>
        <v>0</v>
      </c>
      <c r="BJ226" s="16" t="s">
        <v>83</v>
      </c>
      <c r="BK226" s="237">
        <f>ROUND(I226*H226,2)</f>
        <v>0</v>
      </c>
      <c r="BL226" s="16" t="s">
        <v>240</v>
      </c>
      <c r="BM226" s="236" t="s">
        <v>1275</v>
      </c>
    </row>
    <row r="227" s="2" customFormat="1" ht="24.15" customHeight="1">
      <c r="A227" s="37"/>
      <c r="B227" s="38"/>
      <c r="C227" s="225" t="s">
        <v>706</v>
      </c>
      <c r="D227" s="225" t="s">
        <v>185</v>
      </c>
      <c r="E227" s="226" t="s">
        <v>1276</v>
      </c>
      <c r="F227" s="227" t="s">
        <v>1277</v>
      </c>
      <c r="G227" s="228" t="s">
        <v>188</v>
      </c>
      <c r="H227" s="229">
        <v>10.5</v>
      </c>
      <c r="I227" s="230"/>
      <c r="J227" s="231">
        <f>ROUND(I227*H227,2)</f>
        <v>0</v>
      </c>
      <c r="K227" s="227" t="s">
        <v>189</v>
      </c>
      <c r="L227" s="43"/>
      <c r="M227" s="232" t="s">
        <v>1</v>
      </c>
      <c r="N227" s="233" t="s">
        <v>41</v>
      </c>
      <c r="O227" s="90"/>
      <c r="P227" s="234">
        <f>O227*H227</f>
        <v>0</v>
      </c>
      <c r="Q227" s="234">
        <v>0.0015</v>
      </c>
      <c r="R227" s="234">
        <f>Q227*H227</f>
        <v>0.01575</v>
      </c>
      <c r="S227" s="234">
        <v>0</v>
      </c>
      <c r="T227" s="23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6" t="s">
        <v>240</v>
      </c>
      <c r="AT227" s="236" t="s">
        <v>185</v>
      </c>
      <c r="AU227" s="236" t="s">
        <v>85</v>
      </c>
      <c r="AY227" s="16" t="s">
        <v>182</v>
      </c>
      <c r="BE227" s="237">
        <f>IF(N227="základní",J227,0)</f>
        <v>0</v>
      </c>
      <c r="BF227" s="237">
        <f>IF(N227="snížená",J227,0)</f>
        <v>0</v>
      </c>
      <c r="BG227" s="237">
        <f>IF(N227="zákl. přenesená",J227,0)</f>
        <v>0</v>
      </c>
      <c r="BH227" s="237">
        <f>IF(N227="sníž. přenesená",J227,0)</f>
        <v>0</v>
      </c>
      <c r="BI227" s="237">
        <f>IF(N227="nulová",J227,0)</f>
        <v>0</v>
      </c>
      <c r="BJ227" s="16" t="s">
        <v>83</v>
      </c>
      <c r="BK227" s="237">
        <f>ROUND(I227*H227,2)</f>
        <v>0</v>
      </c>
      <c r="BL227" s="16" t="s">
        <v>240</v>
      </c>
      <c r="BM227" s="236" t="s">
        <v>1278</v>
      </c>
    </row>
    <row r="228" s="2" customFormat="1" ht="16.5" customHeight="1">
      <c r="A228" s="37"/>
      <c r="B228" s="38"/>
      <c r="C228" s="225" t="s">
        <v>621</v>
      </c>
      <c r="D228" s="225" t="s">
        <v>185</v>
      </c>
      <c r="E228" s="226" t="s">
        <v>1279</v>
      </c>
      <c r="F228" s="227" t="s">
        <v>1280</v>
      </c>
      <c r="G228" s="228" t="s">
        <v>188</v>
      </c>
      <c r="H228" s="229">
        <v>24</v>
      </c>
      <c r="I228" s="230"/>
      <c r="J228" s="231">
        <f>ROUND(I228*H228,2)</f>
        <v>0</v>
      </c>
      <c r="K228" s="227" t="s">
        <v>189</v>
      </c>
      <c r="L228" s="43"/>
      <c r="M228" s="232" t="s">
        <v>1</v>
      </c>
      <c r="N228" s="233" t="s">
        <v>41</v>
      </c>
      <c r="O228" s="90"/>
      <c r="P228" s="234">
        <f>O228*H228</f>
        <v>0</v>
      </c>
      <c r="Q228" s="234">
        <v>0.0044999999999999997</v>
      </c>
      <c r="R228" s="234">
        <f>Q228*H228</f>
        <v>0.10799999999999999</v>
      </c>
      <c r="S228" s="234">
        <v>0</v>
      </c>
      <c r="T228" s="23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6" t="s">
        <v>240</v>
      </c>
      <c r="AT228" s="236" t="s">
        <v>185</v>
      </c>
      <c r="AU228" s="236" t="s">
        <v>85</v>
      </c>
      <c r="AY228" s="16" t="s">
        <v>182</v>
      </c>
      <c r="BE228" s="237">
        <f>IF(N228="základní",J228,0)</f>
        <v>0</v>
      </c>
      <c r="BF228" s="237">
        <f>IF(N228="snížená",J228,0)</f>
        <v>0</v>
      </c>
      <c r="BG228" s="237">
        <f>IF(N228="zákl. přenesená",J228,0)</f>
        <v>0</v>
      </c>
      <c r="BH228" s="237">
        <f>IF(N228="sníž. přenesená",J228,0)</f>
        <v>0</v>
      </c>
      <c r="BI228" s="237">
        <f>IF(N228="nulová",J228,0)</f>
        <v>0</v>
      </c>
      <c r="BJ228" s="16" t="s">
        <v>83</v>
      </c>
      <c r="BK228" s="237">
        <f>ROUND(I228*H228,2)</f>
        <v>0</v>
      </c>
      <c r="BL228" s="16" t="s">
        <v>240</v>
      </c>
      <c r="BM228" s="236" t="s">
        <v>1281</v>
      </c>
    </row>
    <row r="229" s="2" customFormat="1" ht="24.15" customHeight="1">
      <c r="A229" s="37"/>
      <c r="B229" s="38"/>
      <c r="C229" s="225" t="s">
        <v>626</v>
      </c>
      <c r="D229" s="225" t="s">
        <v>185</v>
      </c>
      <c r="E229" s="226" t="s">
        <v>1282</v>
      </c>
      <c r="F229" s="227" t="s">
        <v>1283</v>
      </c>
      <c r="G229" s="228" t="s">
        <v>188</v>
      </c>
      <c r="H229" s="229">
        <v>24</v>
      </c>
      <c r="I229" s="230"/>
      <c r="J229" s="231">
        <f>ROUND(I229*H229,2)</f>
        <v>0</v>
      </c>
      <c r="K229" s="227" t="s">
        <v>189</v>
      </c>
      <c r="L229" s="43"/>
      <c r="M229" s="232" t="s">
        <v>1</v>
      </c>
      <c r="N229" s="233" t="s">
        <v>41</v>
      </c>
      <c r="O229" s="90"/>
      <c r="P229" s="234">
        <f>O229*H229</f>
        <v>0</v>
      </c>
      <c r="Q229" s="234">
        <v>0.0014499999999999999</v>
      </c>
      <c r="R229" s="234">
        <f>Q229*H229</f>
        <v>0.034799999999999998</v>
      </c>
      <c r="S229" s="234">
        <v>0</v>
      </c>
      <c r="T229" s="23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6" t="s">
        <v>240</v>
      </c>
      <c r="AT229" s="236" t="s">
        <v>185</v>
      </c>
      <c r="AU229" s="236" t="s">
        <v>85</v>
      </c>
      <c r="AY229" s="16" t="s">
        <v>182</v>
      </c>
      <c r="BE229" s="237">
        <f>IF(N229="základní",J229,0)</f>
        <v>0</v>
      </c>
      <c r="BF229" s="237">
        <f>IF(N229="snížená",J229,0)</f>
        <v>0</v>
      </c>
      <c r="BG229" s="237">
        <f>IF(N229="zákl. přenesená",J229,0)</f>
        <v>0</v>
      </c>
      <c r="BH229" s="237">
        <f>IF(N229="sníž. přenesená",J229,0)</f>
        <v>0</v>
      </c>
      <c r="BI229" s="237">
        <f>IF(N229="nulová",J229,0)</f>
        <v>0</v>
      </c>
      <c r="BJ229" s="16" t="s">
        <v>83</v>
      </c>
      <c r="BK229" s="237">
        <f>ROUND(I229*H229,2)</f>
        <v>0</v>
      </c>
      <c r="BL229" s="16" t="s">
        <v>240</v>
      </c>
      <c r="BM229" s="236" t="s">
        <v>1284</v>
      </c>
    </row>
    <row r="230" s="2" customFormat="1" ht="33" customHeight="1">
      <c r="A230" s="37"/>
      <c r="B230" s="38"/>
      <c r="C230" s="225" t="s">
        <v>628</v>
      </c>
      <c r="D230" s="225" t="s">
        <v>185</v>
      </c>
      <c r="E230" s="226" t="s">
        <v>739</v>
      </c>
      <c r="F230" s="227" t="s">
        <v>740</v>
      </c>
      <c r="G230" s="228" t="s">
        <v>188</v>
      </c>
      <c r="H230" s="229">
        <v>24</v>
      </c>
      <c r="I230" s="230"/>
      <c r="J230" s="231">
        <f>ROUND(I230*H230,2)</f>
        <v>0</v>
      </c>
      <c r="K230" s="227" t="s">
        <v>189</v>
      </c>
      <c r="L230" s="43"/>
      <c r="M230" s="232" t="s">
        <v>1</v>
      </c>
      <c r="N230" s="233" t="s">
        <v>41</v>
      </c>
      <c r="O230" s="90"/>
      <c r="P230" s="234">
        <f>O230*H230</f>
        <v>0</v>
      </c>
      <c r="Q230" s="234">
        <v>0.0090900000000000009</v>
      </c>
      <c r="R230" s="234">
        <f>Q230*H230</f>
        <v>0.21816000000000002</v>
      </c>
      <c r="S230" s="234">
        <v>0</v>
      </c>
      <c r="T230" s="23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6" t="s">
        <v>240</v>
      </c>
      <c r="AT230" s="236" t="s">
        <v>185</v>
      </c>
      <c r="AU230" s="236" t="s">
        <v>85</v>
      </c>
      <c r="AY230" s="16" t="s">
        <v>182</v>
      </c>
      <c r="BE230" s="237">
        <f>IF(N230="základní",J230,0)</f>
        <v>0</v>
      </c>
      <c r="BF230" s="237">
        <f>IF(N230="snížená",J230,0)</f>
        <v>0</v>
      </c>
      <c r="BG230" s="237">
        <f>IF(N230="zákl. přenesená",J230,0)</f>
        <v>0</v>
      </c>
      <c r="BH230" s="237">
        <f>IF(N230="sníž. přenesená",J230,0)</f>
        <v>0</v>
      </c>
      <c r="BI230" s="237">
        <f>IF(N230="nulová",J230,0)</f>
        <v>0</v>
      </c>
      <c r="BJ230" s="16" t="s">
        <v>83</v>
      </c>
      <c r="BK230" s="237">
        <f>ROUND(I230*H230,2)</f>
        <v>0</v>
      </c>
      <c r="BL230" s="16" t="s">
        <v>240</v>
      </c>
      <c r="BM230" s="236" t="s">
        <v>1285</v>
      </c>
    </row>
    <row r="231" s="2" customFormat="1" ht="24.15" customHeight="1">
      <c r="A231" s="37"/>
      <c r="B231" s="38"/>
      <c r="C231" s="262" t="s">
        <v>629</v>
      </c>
      <c r="D231" s="262" t="s">
        <v>281</v>
      </c>
      <c r="E231" s="263" t="s">
        <v>746</v>
      </c>
      <c r="F231" s="264" t="s">
        <v>747</v>
      </c>
      <c r="G231" s="265" t="s">
        <v>188</v>
      </c>
      <c r="H231" s="266">
        <v>27.600000000000001</v>
      </c>
      <c r="I231" s="267"/>
      <c r="J231" s="268">
        <f>ROUND(I231*H231,2)</f>
        <v>0</v>
      </c>
      <c r="K231" s="264" t="s">
        <v>189</v>
      </c>
      <c r="L231" s="269"/>
      <c r="M231" s="270" t="s">
        <v>1</v>
      </c>
      <c r="N231" s="271" t="s">
        <v>41</v>
      </c>
      <c r="O231" s="90"/>
      <c r="P231" s="234">
        <f>O231*H231</f>
        <v>0</v>
      </c>
      <c r="Q231" s="234">
        <v>0.019</v>
      </c>
      <c r="R231" s="234">
        <f>Q231*H231</f>
        <v>0.52439999999999998</v>
      </c>
      <c r="S231" s="234">
        <v>0</v>
      </c>
      <c r="T231" s="23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6" t="s">
        <v>284</v>
      </c>
      <c r="AT231" s="236" t="s">
        <v>281</v>
      </c>
      <c r="AU231" s="236" t="s">
        <v>85</v>
      </c>
      <c r="AY231" s="16" t="s">
        <v>182</v>
      </c>
      <c r="BE231" s="237">
        <f>IF(N231="základní",J231,0)</f>
        <v>0</v>
      </c>
      <c r="BF231" s="237">
        <f>IF(N231="snížená",J231,0)</f>
        <v>0</v>
      </c>
      <c r="BG231" s="237">
        <f>IF(N231="zákl. přenesená",J231,0)</f>
        <v>0</v>
      </c>
      <c r="BH231" s="237">
        <f>IF(N231="sníž. přenesená",J231,0)</f>
        <v>0</v>
      </c>
      <c r="BI231" s="237">
        <f>IF(N231="nulová",J231,0)</f>
        <v>0</v>
      </c>
      <c r="BJ231" s="16" t="s">
        <v>83</v>
      </c>
      <c r="BK231" s="237">
        <f>ROUND(I231*H231,2)</f>
        <v>0</v>
      </c>
      <c r="BL231" s="16" t="s">
        <v>240</v>
      </c>
      <c r="BM231" s="236" t="s">
        <v>1286</v>
      </c>
    </row>
    <row r="232" s="13" customFormat="1">
      <c r="A232" s="13"/>
      <c r="B232" s="238"/>
      <c r="C232" s="239"/>
      <c r="D232" s="240" t="s">
        <v>192</v>
      </c>
      <c r="E232" s="239"/>
      <c r="F232" s="242" t="s">
        <v>1287</v>
      </c>
      <c r="G232" s="239"/>
      <c r="H232" s="243">
        <v>27.600000000000001</v>
      </c>
      <c r="I232" s="244"/>
      <c r="J232" s="239"/>
      <c r="K232" s="239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192</v>
      </c>
      <c r="AU232" s="249" t="s">
        <v>85</v>
      </c>
      <c r="AV232" s="13" t="s">
        <v>85</v>
      </c>
      <c r="AW232" s="13" t="s">
        <v>4</v>
      </c>
      <c r="AX232" s="13" t="s">
        <v>83</v>
      </c>
      <c r="AY232" s="249" t="s">
        <v>182</v>
      </c>
    </row>
    <row r="233" s="2" customFormat="1" ht="24.15" customHeight="1">
      <c r="A233" s="37"/>
      <c r="B233" s="38"/>
      <c r="C233" s="225" t="s">
        <v>632</v>
      </c>
      <c r="D233" s="225" t="s">
        <v>185</v>
      </c>
      <c r="E233" s="226" t="s">
        <v>751</v>
      </c>
      <c r="F233" s="227" t="s">
        <v>752</v>
      </c>
      <c r="G233" s="228" t="s">
        <v>188</v>
      </c>
      <c r="H233" s="229">
        <v>22.899999999999999</v>
      </c>
      <c r="I233" s="230"/>
      <c r="J233" s="231">
        <f>ROUND(I233*H233,2)</f>
        <v>0</v>
      </c>
      <c r="K233" s="227" t="s">
        <v>189</v>
      </c>
      <c r="L233" s="43"/>
      <c r="M233" s="232" t="s">
        <v>1</v>
      </c>
      <c r="N233" s="233" t="s">
        <v>41</v>
      </c>
      <c r="O233" s="90"/>
      <c r="P233" s="234">
        <f>O233*H233</f>
        <v>0</v>
      </c>
      <c r="Q233" s="234">
        <v>0</v>
      </c>
      <c r="R233" s="234">
        <f>Q233*H233</f>
        <v>0</v>
      </c>
      <c r="S233" s="234">
        <v>0.027199999999999998</v>
      </c>
      <c r="T233" s="235">
        <f>S233*H233</f>
        <v>0.62287999999999988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6" t="s">
        <v>240</v>
      </c>
      <c r="AT233" s="236" t="s">
        <v>185</v>
      </c>
      <c r="AU233" s="236" t="s">
        <v>85</v>
      </c>
      <c r="AY233" s="16" t="s">
        <v>182</v>
      </c>
      <c r="BE233" s="237">
        <f>IF(N233="základní",J233,0)</f>
        <v>0</v>
      </c>
      <c r="BF233" s="237">
        <f>IF(N233="snížená",J233,0)</f>
        <v>0</v>
      </c>
      <c r="BG233" s="237">
        <f>IF(N233="zákl. přenesená",J233,0)</f>
        <v>0</v>
      </c>
      <c r="BH233" s="237">
        <f>IF(N233="sníž. přenesená",J233,0)</f>
        <v>0</v>
      </c>
      <c r="BI233" s="237">
        <f>IF(N233="nulová",J233,0)</f>
        <v>0</v>
      </c>
      <c r="BJ233" s="16" t="s">
        <v>83</v>
      </c>
      <c r="BK233" s="237">
        <f>ROUND(I233*H233,2)</f>
        <v>0</v>
      </c>
      <c r="BL233" s="16" t="s">
        <v>240</v>
      </c>
      <c r="BM233" s="236" t="s">
        <v>1288</v>
      </c>
    </row>
    <row r="234" s="13" customFormat="1">
      <c r="A234" s="13"/>
      <c r="B234" s="238"/>
      <c r="C234" s="239"/>
      <c r="D234" s="240" t="s">
        <v>192</v>
      </c>
      <c r="E234" s="241" t="s">
        <v>1</v>
      </c>
      <c r="F234" s="242" t="s">
        <v>1289</v>
      </c>
      <c r="G234" s="239"/>
      <c r="H234" s="243">
        <v>22.899999999999999</v>
      </c>
      <c r="I234" s="244"/>
      <c r="J234" s="239"/>
      <c r="K234" s="239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192</v>
      </c>
      <c r="AU234" s="249" t="s">
        <v>85</v>
      </c>
      <c r="AV234" s="13" t="s">
        <v>85</v>
      </c>
      <c r="AW234" s="13" t="s">
        <v>32</v>
      </c>
      <c r="AX234" s="13" t="s">
        <v>83</v>
      </c>
      <c r="AY234" s="249" t="s">
        <v>182</v>
      </c>
    </row>
    <row r="235" s="2" customFormat="1" ht="37.8" customHeight="1">
      <c r="A235" s="37"/>
      <c r="B235" s="38"/>
      <c r="C235" s="225" t="s">
        <v>624</v>
      </c>
      <c r="D235" s="225" t="s">
        <v>185</v>
      </c>
      <c r="E235" s="226" t="s">
        <v>478</v>
      </c>
      <c r="F235" s="227" t="s">
        <v>479</v>
      </c>
      <c r="G235" s="228" t="s">
        <v>188</v>
      </c>
      <c r="H235" s="229">
        <v>24</v>
      </c>
      <c r="I235" s="230"/>
      <c r="J235" s="231">
        <f>ROUND(I235*H235,2)</f>
        <v>0</v>
      </c>
      <c r="K235" s="227" t="s">
        <v>1</v>
      </c>
      <c r="L235" s="43"/>
      <c r="M235" s="232" t="s">
        <v>1</v>
      </c>
      <c r="N235" s="233" t="s">
        <v>41</v>
      </c>
      <c r="O235" s="90"/>
      <c r="P235" s="234">
        <f>O235*H235</f>
        <v>0</v>
      </c>
      <c r="Q235" s="234">
        <v>0</v>
      </c>
      <c r="R235" s="234">
        <f>Q235*H235</f>
        <v>0</v>
      </c>
      <c r="S235" s="234">
        <v>0</v>
      </c>
      <c r="T235" s="23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6" t="s">
        <v>240</v>
      </c>
      <c r="AT235" s="236" t="s">
        <v>185</v>
      </c>
      <c r="AU235" s="236" t="s">
        <v>85</v>
      </c>
      <c r="AY235" s="16" t="s">
        <v>182</v>
      </c>
      <c r="BE235" s="237">
        <f>IF(N235="základní",J235,0)</f>
        <v>0</v>
      </c>
      <c r="BF235" s="237">
        <f>IF(N235="snížená",J235,0)</f>
        <v>0</v>
      </c>
      <c r="BG235" s="237">
        <f>IF(N235="zákl. přenesená",J235,0)</f>
        <v>0</v>
      </c>
      <c r="BH235" s="237">
        <f>IF(N235="sníž. přenesená",J235,0)</f>
        <v>0</v>
      </c>
      <c r="BI235" s="237">
        <f>IF(N235="nulová",J235,0)</f>
        <v>0</v>
      </c>
      <c r="BJ235" s="16" t="s">
        <v>83</v>
      </c>
      <c r="BK235" s="237">
        <f>ROUND(I235*H235,2)</f>
        <v>0</v>
      </c>
      <c r="BL235" s="16" t="s">
        <v>240</v>
      </c>
      <c r="BM235" s="236" t="s">
        <v>1290</v>
      </c>
    </row>
    <row r="236" s="2" customFormat="1" ht="24.15" customHeight="1">
      <c r="A236" s="37"/>
      <c r="B236" s="38"/>
      <c r="C236" s="225" t="s">
        <v>715</v>
      </c>
      <c r="D236" s="225" t="s">
        <v>185</v>
      </c>
      <c r="E236" s="226" t="s">
        <v>481</v>
      </c>
      <c r="F236" s="227" t="s">
        <v>482</v>
      </c>
      <c r="G236" s="228" t="s">
        <v>248</v>
      </c>
      <c r="H236" s="261"/>
      <c r="I236" s="230"/>
      <c r="J236" s="231">
        <f>ROUND(I236*H236,2)</f>
        <v>0</v>
      </c>
      <c r="K236" s="227" t="s">
        <v>189</v>
      </c>
      <c r="L236" s="43"/>
      <c r="M236" s="232" t="s">
        <v>1</v>
      </c>
      <c r="N236" s="233" t="s">
        <v>41</v>
      </c>
      <c r="O236" s="90"/>
      <c r="P236" s="234">
        <f>O236*H236</f>
        <v>0</v>
      </c>
      <c r="Q236" s="234">
        <v>0</v>
      </c>
      <c r="R236" s="234">
        <f>Q236*H236</f>
        <v>0</v>
      </c>
      <c r="S236" s="234">
        <v>0</v>
      </c>
      <c r="T236" s="235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6" t="s">
        <v>240</v>
      </c>
      <c r="AT236" s="236" t="s">
        <v>185</v>
      </c>
      <c r="AU236" s="236" t="s">
        <v>85</v>
      </c>
      <c r="AY236" s="16" t="s">
        <v>182</v>
      </c>
      <c r="BE236" s="237">
        <f>IF(N236="základní",J236,0)</f>
        <v>0</v>
      </c>
      <c r="BF236" s="237">
        <f>IF(N236="snížená",J236,0)</f>
        <v>0</v>
      </c>
      <c r="BG236" s="237">
        <f>IF(N236="zákl. přenesená",J236,0)</f>
        <v>0</v>
      </c>
      <c r="BH236" s="237">
        <f>IF(N236="sníž. přenesená",J236,0)</f>
        <v>0</v>
      </c>
      <c r="BI236" s="237">
        <f>IF(N236="nulová",J236,0)</f>
        <v>0</v>
      </c>
      <c r="BJ236" s="16" t="s">
        <v>83</v>
      </c>
      <c r="BK236" s="237">
        <f>ROUND(I236*H236,2)</f>
        <v>0</v>
      </c>
      <c r="BL236" s="16" t="s">
        <v>240</v>
      </c>
      <c r="BM236" s="236" t="s">
        <v>1291</v>
      </c>
    </row>
    <row r="237" s="12" customFormat="1" ht="22.8" customHeight="1">
      <c r="A237" s="12"/>
      <c r="B237" s="209"/>
      <c r="C237" s="210"/>
      <c r="D237" s="211" t="s">
        <v>75</v>
      </c>
      <c r="E237" s="223" t="s">
        <v>323</v>
      </c>
      <c r="F237" s="223" t="s">
        <v>324</v>
      </c>
      <c r="G237" s="210"/>
      <c r="H237" s="210"/>
      <c r="I237" s="213"/>
      <c r="J237" s="224">
        <f>BK237</f>
        <v>0</v>
      </c>
      <c r="K237" s="210"/>
      <c r="L237" s="215"/>
      <c r="M237" s="216"/>
      <c r="N237" s="217"/>
      <c r="O237" s="217"/>
      <c r="P237" s="218">
        <f>SUM(P238:P242)</f>
        <v>0</v>
      </c>
      <c r="Q237" s="217"/>
      <c r="R237" s="218">
        <f>SUM(R238:R242)</f>
        <v>0.0016274999999999998</v>
      </c>
      <c r="S237" s="217"/>
      <c r="T237" s="219">
        <f>SUM(T238:T242)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0" t="s">
        <v>85</v>
      </c>
      <c r="AT237" s="221" t="s">
        <v>75</v>
      </c>
      <c r="AU237" s="221" t="s">
        <v>83</v>
      </c>
      <c r="AY237" s="220" t="s">
        <v>182</v>
      </c>
      <c r="BK237" s="222">
        <f>SUM(BK238:BK242)</f>
        <v>0</v>
      </c>
    </row>
    <row r="238" s="2" customFormat="1" ht="24.15" customHeight="1">
      <c r="A238" s="37"/>
      <c r="B238" s="38"/>
      <c r="C238" s="225" t="s">
        <v>717</v>
      </c>
      <c r="D238" s="225" t="s">
        <v>185</v>
      </c>
      <c r="E238" s="226" t="s">
        <v>326</v>
      </c>
      <c r="F238" s="227" t="s">
        <v>327</v>
      </c>
      <c r="G238" s="228" t="s">
        <v>188</v>
      </c>
      <c r="H238" s="229">
        <v>11.625</v>
      </c>
      <c r="I238" s="230"/>
      <c r="J238" s="231">
        <f>ROUND(I238*H238,2)</f>
        <v>0</v>
      </c>
      <c r="K238" s="227" t="s">
        <v>1</v>
      </c>
      <c r="L238" s="43"/>
      <c r="M238" s="232" t="s">
        <v>1</v>
      </c>
      <c r="N238" s="233" t="s">
        <v>41</v>
      </c>
      <c r="O238" s="90"/>
      <c r="P238" s="234">
        <f>O238*H238</f>
        <v>0</v>
      </c>
      <c r="Q238" s="234">
        <v>0.00013999999999999999</v>
      </c>
      <c r="R238" s="234">
        <f>Q238*H238</f>
        <v>0.0016274999999999998</v>
      </c>
      <c r="S238" s="234">
        <v>0</v>
      </c>
      <c r="T238" s="235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6" t="s">
        <v>240</v>
      </c>
      <c r="AT238" s="236" t="s">
        <v>185</v>
      </c>
      <c r="AU238" s="236" t="s">
        <v>85</v>
      </c>
      <c r="AY238" s="16" t="s">
        <v>182</v>
      </c>
      <c r="BE238" s="237">
        <f>IF(N238="základní",J238,0)</f>
        <v>0</v>
      </c>
      <c r="BF238" s="237">
        <f>IF(N238="snížená",J238,0)</f>
        <v>0</v>
      </c>
      <c r="BG238" s="237">
        <f>IF(N238="zákl. přenesená",J238,0)</f>
        <v>0</v>
      </c>
      <c r="BH238" s="237">
        <f>IF(N238="sníž. přenesená",J238,0)</f>
        <v>0</v>
      </c>
      <c r="BI238" s="237">
        <f>IF(N238="nulová",J238,0)</f>
        <v>0</v>
      </c>
      <c r="BJ238" s="16" t="s">
        <v>83</v>
      </c>
      <c r="BK238" s="237">
        <f>ROUND(I238*H238,2)</f>
        <v>0</v>
      </c>
      <c r="BL238" s="16" t="s">
        <v>240</v>
      </c>
      <c r="BM238" s="236" t="s">
        <v>1292</v>
      </c>
    </row>
    <row r="239" s="13" customFormat="1">
      <c r="A239" s="13"/>
      <c r="B239" s="238"/>
      <c r="C239" s="239"/>
      <c r="D239" s="240" t="s">
        <v>192</v>
      </c>
      <c r="E239" s="241" t="s">
        <v>1</v>
      </c>
      <c r="F239" s="242" t="s">
        <v>1293</v>
      </c>
      <c r="G239" s="239"/>
      <c r="H239" s="243">
        <v>2.3999999999999999</v>
      </c>
      <c r="I239" s="244"/>
      <c r="J239" s="239"/>
      <c r="K239" s="239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192</v>
      </c>
      <c r="AU239" s="249" t="s">
        <v>85</v>
      </c>
      <c r="AV239" s="13" t="s">
        <v>85</v>
      </c>
      <c r="AW239" s="13" t="s">
        <v>32</v>
      </c>
      <c r="AX239" s="13" t="s">
        <v>76</v>
      </c>
      <c r="AY239" s="249" t="s">
        <v>182</v>
      </c>
    </row>
    <row r="240" s="13" customFormat="1">
      <c r="A240" s="13"/>
      <c r="B240" s="238"/>
      <c r="C240" s="239"/>
      <c r="D240" s="240" t="s">
        <v>192</v>
      </c>
      <c r="E240" s="241" t="s">
        <v>1</v>
      </c>
      <c r="F240" s="242" t="s">
        <v>1294</v>
      </c>
      <c r="G240" s="239"/>
      <c r="H240" s="243">
        <v>1.2250000000000001</v>
      </c>
      <c r="I240" s="244"/>
      <c r="J240" s="239"/>
      <c r="K240" s="239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192</v>
      </c>
      <c r="AU240" s="249" t="s">
        <v>85</v>
      </c>
      <c r="AV240" s="13" t="s">
        <v>85</v>
      </c>
      <c r="AW240" s="13" t="s">
        <v>32</v>
      </c>
      <c r="AX240" s="13" t="s">
        <v>76</v>
      </c>
      <c r="AY240" s="249" t="s">
        <v>182</v>
      </c>
    </row>
    <row r="241" s="13" customFormat="1">
      <c r="A241" s="13"/>
      <c r="B241" s="238"/>
      <c r="C241" s="239"/>
      <c r="D241" s="240" t="s">
        <v>192</v>
      </c>
      <c r="E241" s="241" t="s">
        <v>1</v>
      </c>
      <c r="F241" s="242" t="s">
        <v>1295</v>
      </c>
      <c r="G241" s="239"/>
      <c r="H241" s="243">
        <v>8</v>
      </c>
      <c r="I241" s="244"/>
      <c r="J241" s="239"/>
      <c r="K241" s="239"/>
      <c r="L241" s="245"/>
      <c r="M241" s="246"/>
      <c r="N241" s="247"/>
      <c r="O241" s="247"/>
      <c r="P241" s="247"/>
      <c r="Q241" s="247"/>
      <c r="R241" s="247"/>
      <c r="S241" s="247"/>
      <c r="T241" s="24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9" t="s">
        <v>192</v>
      </c>
      <c r="AU241" s="249" t="s">
        <v>85</v>
      </c>
      <c r="AV241" s="13" t="s">
        <v>85</v>
      </c>
      <c r="AW241" s="13" t="s">
        <v>32</v>
      </c>
      <c r="AX241" s="13" t="s">
        <v>76</v>
      </c>
      <c r="AY241" s="249" t="s">
        <v>182</v>
      </c>
    </row>
    <row r="242" s="14" customFormat="1">
      <c r="A242" s="14"/>
      <c r="B242" s="250"/>
      <c r="C242" s="251"/>
      <c r="D242" s="240" t="s">
        <v>192</v>
      </c>
      <c r="E242" s="252" t="s">
        <v>1</v>
      </c>
      <c r="F242" s="253" t="s">
        <v>195</v>
      </c>
      <c r="G242" s="251"/>
      <c r="H242" s="254">
        <v>11.625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0" t="s">
        <v>192</v>
      </c>
      <c r="AU242" s="260" t="s">
        <v>85</v>
      </c>
      <c r="AV242" s="14" t="s">
        <v>190</v>
      </c>
      <c r="AW242" s="14" t="s">
        <v>32</v>
      </c>
      <c r="AX242" s="14" t="s">
        <v>83</v>
      </c>
      <c r="AY242" s="260" t="s">
        <v>182</v>
      </c>
    </row>
    <row r="243" s="12" customFormat="1" ht="22.8" customHeight="1">
      <c r="A243" s="12"/>
      <c r="B243" s="209"/>
      <c r="C243" s="210"/>
      <c r="D243" s="211" t="s">
        <v>75</v>
      </c>
      <c r="E243" s="223" t="s">
        <v>338</v>
      </c>
      <c r="F243" s="223" t="s">
        <v>339</v>
      </c>
      <c r="G243" s="210"/>
      <c r="H243" s="210"/>
      <c r="I243" s="213"/>
      <c r="J243" s="224">
        <f>BK243</f>
        <v>0</v>
      </c>
      <c r="K243" s="210"/>
      <c r="L243" s="215"/>
      <c r="M243" s="216"/>
      <c r="N243" s="217"/>
      <c r="O243" s="217"/>
      <c r="P243" s="218">
        <f>SUM(P244:P248)</f>
        <v>0</v>
      </c>
      <c r="Q243" s="217"/>
      <c r="R243" s="218">
        <f>SUM(R244:R248)</f>
        <v>0.70700000000000007</v>
      </c>
      <c r="S243" s="217"/>
      <c r="T243" s="219">
        <f>SUM(T244:T248)</f>
        <v>0.085250000000000006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0" t="s">
        <v>85</v>
      </c>
      <c r="AT243" s="221" t="s">
        <v>75</v>
      </c>
      <c r="AU243" s="221" t="s">
        <v>83</v>
      </c>
      <c r="AY243" s="220" t="s">
        <v>182</v>
      </c>
      <c r="BK243" s="222">
        <f>SUM(BK244:BK248)</f>
        <v>0</v>
      </c>
    </row>
    <row r="244" s="2" customFormat="1" ht="16.5" customHeight="1">
      <c r="A244" s="37"/>
      <c r="B244" s="38"/>
      <c r="C244" s="225" t="s">
        <v>720</v>
      </c>
      <c r="D244" s="225" t="s">
        <v>185</v>
      </c>
      <c r="E244" s="226" t="s">
        <v>340</v>
      </c>
      <c r="F244" s="227" t="s">
        <v>341</v>
      </c>
      <c r="G244" s="228" t="s">
        <v>188</v>
      </c>
      <c r="H244" s="229">
        <v>275</v>
      </c>
      <c r="I244" s="230"/>
      <c r="J244" s="231">
        <f>ROUND(I244*H244,2)</f>
        <v>0</v>
      </c>
      <c r="K244" s="227" t="s">
        <v>189</v>
      </c>
      <c r="L244" s="43"/>
      <c r="M244" s="232" t="s">
        <v>1</v>
      </c>
      <c r="N244" s="233" t="s">
        <v>41</v>
      </c>
      <c r="O244" s="90"/>
      <c r="P244" s="234">
        <f>O244*H244</f>
        <v>0</v>
      </c>
      <c r="Q244" s="234">
        <v>0.001</v>
      </c>
      <c r="R244" s="234">
        <f>Q244*H244</f>
        <v>0.27500000000000002</v>
      </c>
      <c r="S244" s="234">
        <v>0.00031</v>
      </c>
      <c r="T244" s="235">
        <f>S244*H244</f>
        <v>0.085250000000000006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6" t="s">
        <v>240</v>
      </c>
      <c r="AT244" s="236" t="s">
        <v>185</v>
      </c>
      <c r="AU244" s="236" t="s">
        <v>85</v>
      </c>
      <c r="AY244" s="16" t="s">
        <v>182</v>
      </c>
      <c r="BE244" s="237">
        <f>IF(N244="základní",J244,0)</f>
        <v>0</v>
      </c>
      <c r="BF244" s="237">
        <f>IF(N244="snížená",J244,0)</f>
        <v>0</v>
      </c>
      <c r="BG244" s="237">
        <f>IF(N244="zákl. přenesená",J244,0)</f>
        <v>0</v>
      </c>
      <c r="BH244" s="237">
        <f>IF(N244="sníž. přenesená",J244,0)</f>
        <v>0</v>
      </c>
      <c r="BI244" s="237">
        <f>IF(N244="nulová",J244,0)</f>
        <v>0</v>
      </c>
      <c r="BJ244" s="16" t="s">
        <v>83</v>
      </c>
      <c r="BK244" s="237">
        <f>ROUND(I244*H244,2)</f>
        <v>0</v>
      </c>
      <c r="BL244" s="16" t="s">
        <v>240</v>
      </c>
      <c r="BM244" s="236" t="s">
        <v>1296</v>
      </c>
    </row>
    <row r="245" s="2" customFormat="1" ht="24.15" customHeight="1">
      <c r="A245" s="37"/>
      <c r="B245" s="38"/>
      <c r="C245" s="225" t="s">
        <v>722</v>
      </c>
      <c r="D245" s="225" t="s">
        <v>185</v>
      </c>
      <c r="E245" s="226" t="s">
        <v>1297</v>
      </c>
      <c r="F245" s="227" t="s">
        <v>1298</v>
      </c>
      <c r="G245" s="228" t="s">
        <v>188</v>
      </c>
      <c r="H245" s="229">
        <v>65</v>
      </c>
      <c r="I245" s="230"/>
      <c r="J245" s="231">
        <f>ROUND(I245*H245,2)</f>
        <v>0</v>
      </c>
      <c r="K245" s="227" t="s">
        <v>189</v>
      </c>
      <c r="L245" s="43"/>
      <c r="M245" s="232" t="s">
        <v>1</v>
      </c>
      <c r="N245" s="233" t="s">
        <v>41</v>
      </c>
      <c r="O245" s="90"/>
      <c r="P245" s="234">
        <f>O245*H245</f>
        <v>0</v>
      </c>
      <c r="Q245" s="234">
        <v>0.0044999999999999997</v>
      </c>
      <c r="R245" s="234">
        <f>Q245*H245</f>
        <v>0.29249999999999998</v>
      </c>
      <c r="S245" s="234">
        <v>0</v>
      </c>
      <c r="T245" s="235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6" t="s">
        <v>240</v>
      </c>
      <c r="AT245" s="236" t="s">
        <v>185</v>
      </c>
      <c r="AU245" s="236" t="s">
        <v>85</v>
      </c>
      <c r="AY245" s="16" t="s">
        <v>182</v>
      </c>
      <c r="BE245" s="237">
        <f>IF(N245="základní",J245,0)</f>
        <v>0</v>
      </c>
      <c r="BF245" s="237">
        <f>IF(N245="snížená",J245,0)</f>
        <v>0</v>
      </c>
      <c r="BG245" s="237">
        <f>IF(N245="zákl. přenesená",J245,0)</f>
        <v>0</v>
      </c>
      <c r="BH245" s="237">
        <f>IF(N245="sníž. přenesená",J245,0)</f>
        <v>0</v>
      </c>
      <c r="BI245" s="237">
        <f>IF(N245="nulová",J245,0)</f>
        <v>0</v>
      </c>
      <c r="BJ245" s="16" t="s">
        <v>83</v>
      </c>
      <c r="BK245" s="237">
        <f>ROUND(I245*H245,2)</f>
        <v>0</v>
      </c>
      <c r="BL245" s="16" t="s">
        <v>240</v>
      </c>
      <c r="BM245" s="236" t="s">
        <v>1299</v>
      </c>
    </row>
    <row r="246" s="13" customFormat="1">
      <c r="A246" s="13"/>
      <c r="B246" s="238"/>
      <c r="C246" s="239"/>
      <c r="D246" s="240" t="s">
        <v>192</v>
      </c>
      <c r="E246" s="241" t="s">
        <v>1</v>
      </c>
      <c r="F246" s="242" t="s">
        <v>1300</v>
      </c>
      <c r="G246" s="239"/>
      <c r="H246" s="243">
        <v>65</v>
      </c>
      <c r="I246" s="244"/>
      <c r="J246" s="239"/>
      <c r="K246" s="239"/>
      <c r="L246" s="245"/>
      <c r="M246" s="246"/>
      <c r="N246" s="247"/>
      <c r="O246" s="247"/>
      <c r="P246" s="247"/>
      <c r="Q246" s="247"/>
      <c r="R246" s="247"/>
      <c r="S246" s="247"/>
      <c r="T246" s="24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9" t="s">
        <v>192</v>
      </c>
      <c r="AU246" s="249" t="s">
        <v>85</v>
      </c>
      <c r="AV246" s="13" t="s">
        <v>85</v>
      </c>
      <c r="AW246" s="13" t="s">
        <v>32</v>
      </c>
      <c r="AX246" s="13" t="s">
        <v>83</v>
      </c>
      <c r="AY246" s="249" t="s">
        <v>182</v>
      </c>
    </row>
    <row r="247" s="2" customFormat="1" ht="24.15" customHeight="1">
      <c r="A247" s="37"/>
      <c r="B247" s="38"/>
      <c r="C247" s="225" t="s">
        <v>725</v>
      </c>
      <c r="D247" s="225" t="s">
        <v>185</v>
      </c>
      <c r="E247" s="226" t="s">
        <v>344</v>
      </c>
      <c r="F247" s="227" t="s">
        <v>345</v>
      </c>
      <c r="G247" s="228" t="s">
        <v>188</v>
      </c>
      <c r="H247" s="229">
        <v>279</v>
      </c>
      <c r="I247" s="230"/>
      <c r="J247" s="231">
        <f>ROUND(I247*H247,2)</f>
        <v>0</v>
      </c>
      <c r="K247" s="227" t="s">
        <v>189</v>
      </c>
      <c r="L247" s="43"/>
      <c r="M247" s="232" t="s">
        <v>1</v>
      </c>
      <c r="N247" s="233" t="s">
        <v>41</v>
      </c>
      <c r="O247" s="90"/>
      <c r="P247" s="234">
        <f>O247*H247</f>
        <v>0</v>
      </c>
      <c r="Q247" s="234">
        <v>0.00021000000000000001</v>
      </c>
      <c r="R247" s="234">
        <f>Q247*H247</f>
        <v>0.058590000000000003</v>
      </c>
      <c r="S247" s="234">
        <v>0</v>
      </c>
      <c r="T247" s="23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6" t="s">
        <v>240</v>
      </c>
      <c r="AT247" s="236" t="s">
        <v>185</v>
      </c>
      <c r="AU247" s="236" t="s">
        <v>85</v>
      </c>
      <c r="AY247" s="16" t="s">
        <v>182</v>
      </c>
      <c r="BE247" s="237">
        <f>IF(N247="základní",J247,0)</f>
        <v>0</v>
      </c>
      <c r="BF247" s="237">
        <f>IF(N247="snížená",J247,0)</f>
        <v>0</v>
      </c>
      <c r="BG247" s="237">
        <f>IF(N247="zákl. přenesená",J247,0)</f>
        <v>0</v>
      </c>
      <c r="BH247" s="237">
        <f>IF(N247="sníž. přenesená",J247,0)</f>
        <v>0</v>
      </c>
      <c r="BI247" s="237">
        <f>IF(N247="nulová",J247,0)</f>
        <v>0</v>
      </c>
      <c r="BJ247" s="16" t="s">
        <v>83</v>
      </c>
      <c r="BK247" s="237">
        <f>ROUND(I247*H247,2)</f>
        <v>0</v>
      </c>
      <c r="BL247" s="16" t="s">
        <v>240</v>
      </c>
      <c r="BM247" s="236" t="s">
        <v>1301</v>
      </c>
    </row>
    <row r="248" s="2" customFormat="1" ht="33" customHeight="1">
      <c r="A248" s="37"/>
      <c r="B248" s="38"/>
      <c r="C248" s="225" t="s">
        <v>731</v>
      </c>
      <c r="D248" s="225" t="s">
        <v>185</v>
      </c>
      <c r="E248" s="226" t="s">
        <v>348</v>
      </c>
      <c r="F248" s="227" t="s">
        <v>349</v>
      </c>
      <c r="G248" s="228" t="s">
        <v>188</v>
      </c>
      <c r="H248" s="229">
        <v>279</v>
      </c>
      <c r="I248" s="230"/>
      <c r="J248" s="231">
        <f>ROUND(I248*H248,2)</f>
        <v>0</v>
      </c>
      <c r="K248" s="227" t="s">
        <v>189</v>
      </c>
      <c r="L248" s="43"/>
      <c r="M248" s="232" t="s">
        <v>1</v>
      </c>
      <c r="N248" s="233" t="s">
        <v>41</v>
      </c>
      <c r="O248" s="90"/>
      <c r="P248" s="234">
        <f>O248*H248</f>
        <v>0</v>
      </c>
      <c r="Q248" s="234">
        <v>0.00029</v>
      </c>
      <c r="R248" s="234">
        <f>Q248*H248</f>
        <v>0.080909999999999996</v>
      </c>
      <c r="S248" s="234">
        <v>0</v>
      </c>
      <c r="T248" s="235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6" t="s">
        <v>240</v>
      </c>
      <c r="AT248" s="236" t="s">
        <v>185</v>
      </c>
      <c r="AU248" s="236" t="s">
        <v>85</v>
      </c>
      <c r="AY248" s="16" t="s">
        <v>182</v>
      </c>
      <c r="BE248" s="237">
        <f>IF(N248="základní",J248,0)</f>
        <v>0</v>
      </c>
      <c r="BF248" s="237">
        <f>IF(N248="snížená",J248,0)</f>
        <v>0</v>
      </c>
      <c r="BG248" s="237">
        <f>IF(N248="zákl. přenesená",J248,0)</f>
        <v>0</v>
      </c>
      <c r="BH248" s="237">
        <f>IF(N248="sníž. přenesená",J248,0)</f>
        <v>0</v>
      </c>
      <c r="BI248" s="237">
        <f>IF(N248="nulová",J248,0)</f>
        <v>0</v>
      </c>
      <c r="BJ248" s="16" t="s">
        <v>83</v>
      </c>
      <c r="BK248" s="237">
        <f>ROUND(I248*H248,2)</f>
        <v>0</v>
      </c>
      <c r="BL248" s="16" t="s">
        <v>240</v>
      </c>
      <c r="BM248" s="236" t="s">
        <v>1302</v>
      </c>
    </row>
    <row r="249" s="12" customFormat="1" ht="25.92" customHeight="1">
      <c r="A249" s="12"/>
      <c r="B249" s="209"/>
      <c r="C249" s="210"/>
      <c r="D249" s="211" t="s">
        <v>75</v>
      </c>
      <c r="E249" s="212" t="s">
        <v>353</v>
      </c>
      <c r="F249" s="212" t="s">
        <v>354</v>
      </c>
      <c r="G249" s="210"/>
      <c r="H249" s="210"/>
      <c r="I249" s="213"/>
      <c r="J249" s="214">
        <f>BK249</f>
        <v>0</v>
      </c>
      <c r="K249" s="210"/>
      <c r="L249" s="215"/>
      <c r="M249" s="216"/>
      <c r="N249" s="217"/>
      <c r="O249" s="217"/>
      <c r="P249" s="218">
        <f>P250</f>
        <v>0</v>
      </c>
      <c r="Q249" s="217"/>
      <c r="R249" s="218">
        <f>R250</f>
        <v>0</v>
      </c>
      <c r="S249" s="217"/>
      <c r="T249" s="219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0" t="s">
        <v>190</v>
      </c>
      <c r="AT249" s="221" t="s">
        <v>75</v>
      </c>
      <c r="AU249" s="221" t="s">
        <v>76</v>
      </c>
      <c r="AY249" s="220" t="s">
        <v>182</v>
      </c>
      <c r="BK249" s="222">
        <f>BK250</f>
        <v>0</v>
      </c>
    </row>
    <row r="250" s="2" customFormat="1" ht="16.5" customHeight="1">
      <c r="A250" s="37"/>
      <c r="B250" s="38"/>
      <c r="C250" s="225" t="s">
        <v>733</v>
      </c>
      <c r="D250" s="225" t="s">
        <v>185</v>
      </c>
      <c r="E250" s="226" t="s">
        <v>356</v>
      </c>
      <c r="F250" s="227" t="s">
        <v>357</v>
      </c>
      <c r="G250" s="228" t="s">
        <v>358</v>
      </c>
      <c r="H250" s="229">
        <v>20</v>
      </c>
      <c r="I250" s="230"/>
      <c r="J250" s="231">
        <f>ROUND(I250*H250,2)</f>
        <v>0</v>
      </c>
      <c r="K250" s="227" t="s">
        <v>189</v>
      </c>
      <c r="L250" s="43"/>
      <c r="M250" s="272" t="s">
        <v>1</v>
      </c>
      <c r="N250" s="273" t="s">
        <v>41</v>
      </c>
      <c r="O250" s="274"/>
      <c r="P250" s="275">
        <f>O250*H250</f>
        <v>0</v>
      </c>
      <c r="Q250" s="275">
        <v>0</v>
      </c>
      <c r="R250" s="275">
        <f>Q250*H250</f>
        <v>0</v>
      </c>
      <c r="S250" s="275">
        <v>0</v>
      </c>
      <c r="T250" s="27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6" t="s">
        <v>359</v>
      </c>
      <c r="AT250" s="236" t="s">
        <v>185</v>
      </c>
      <c r="AU250" s="236" t="s">
        <v>83</v>
      </c>
      <c r="AY250" s="16" t="s">
        <v>182</v>
      </c>
      <c r="BE250" s="237">
        <f>IF(N250="základní",J250,0)</f>
        <v>0</v>
      </c>
      <c r="BF250" s="237">
        <f>IF(N250="snížená",J250,0)</f>
        <v>0</v>
      </c>
      <c r="BG250" s="237">
        <f>IF(N250="zákl. přenesená",J250,0)</f>
        <v>0</v>
      </c>
      <c r="BH250" s="237">
        <f>IF(N250="sníž. přenesená",J250,0)</f>
        <v>0</v>
      </c>
      <c r="BI250" s="237">
        <f>IF(N250="nulová",J250,0)</f>
        <v>0</v>
      </c>
      <c r="BJ250" s="16" t="s">
        <v>83</v>
      </c>
      <c r="BK250" s="237">
        <f>ROUND(I250*H250,2)</f>
        <v>0</v>
      </c>
      <c r="BL250" s="16" t="s">
        <v>359</v>
      </c>
      <c r="BM250" s="236" t="s">
        <v>1303</v>
      </c>
    </row>
    <row r="251" s="2" customFormat="1" ht="6.96" customHeight="1">
      <c r="A251" s="37"/>
      <c r="B251" s="65"/>
      <c r="C251" s="66"/>
      <c r="D251" s="66"/>
      <c r="E251" s="66"/>
      <c r="F251" s="66"/>
      <c r="G251" s="66"/>
      <c r="H251" s="66"/>
      <c r="I251" s="66"/>
      <c r="J251" s="66"/>
      <c r="K251" s="66"/>
      <c r="L251" s="43"/>
      <c r="M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</row>
  </sheetData>
  <sheetProtection sheet="1" autoFilter="0" formatColumns="0" formatRows="0" objects="1" scenarios="1" spinCount="100000" saltValue="QBqfmmLIn/B0gh36sRJu0kJ/riKjjMYMkQJyv5iQlU7/nxe5Tt/1ITjoUIbUHy15UoFsvF0BuYbLuVcuvyynxg==" hashValue="1GN5hERbDU/sIQCkmEuxbiHgqNwvV1absj5lGYZ0NABHwM116IsEfVkNmlsuG1O9ejCuAFTRgqhCEEISRv5HYw==" algorithmName="SHA-512" password="CC3D"/>
  <autoFilter ref="C134:K2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134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1149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1304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812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ROUND(J128,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ROUND((SUM(BE128:BE175)),  2)</f>
        <v>0</v>
      </c>
      <c r="G35" s="37"/>
      <c r="H35" s="37"/>
      <c r="I35" s="163">
        <v>0.20999999999999999</v>
      </c>
      <c r="J35" s="162">
        <f>ROUND(((SUM(BE128:BE175))*I35),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ROUND((SUM(BF128:BF175)),  2)</f>
        <v>0</v>
      </c>
      <c r="G36" s="37"/>
      <c r="H36" s="37"/>
      <c r="I36" s="163">
        <v>0.12</v>
      </c>
      <c r="J36" s="162">
        <f>ROUND(((SUM(BF128:BF175))*I36),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ROUND((SUM(BG128:BG175)),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ROUND((SUM(BH128:BH175)),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ROUND((SUM(BI128:BI175)),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1149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02S - Byt správce - ZTI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J128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J129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813</v>
      </c>
      <c r="E100" s="195"/>
      <c r="F100" s="195"/>
      <c r="G100" s="195"/>
      <c r="H100" s="195"/>
      <c r="I100" s="195"/>
      <c r="J100" s="196">
        <f>J130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159</v>
      </c>
      <c r="E101" s="190"/>
      <c r="F101" s="190"/>
      <c r="G101" s="190"/>
      <c r="H101" s="190"/>
      <c r="I101" s="190"/>
      <c r="J101" s="191">
        <f>J137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1305</v>
      </c>
      <c r="E102" s="195"/>
      <c r="F102" s="195"/>
      <c r="G102" s="195"/>
      <c r="H102" s="195"/>
      <c r="I102" s="195"/>
      <c r="J102" s="196">
        <f>J138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1306</v>
      </c>
      <c r="E103" s="195"/>
      <c r="F103" s="195"/>
      <c r="G103" s="195"/>
      <c r="H103" s="195"/>
      <c r="I103" s="195"/>
      <c r="J103" s="196">
        <f>J144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1307</v>
      </c>
      <c r="E104" s="195"/>
      <c r="F104" s="195"/>
      <c r="G104" s="195"/>
      <c r="H104" s="195"/>
      <c r="I104" s="195"/>
      <c r="J104" s="196">
        <f>J150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1308</v>
      </c>
      <c r="E105" s="195"/>
      <c r="F105" s="195"/>
      <c r="G105" s="195"/>
      <c r="H105" s="195"/>
      <c r="I105" s="195"/>
      <c r="J105" s="196">
        <f>J158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1309</v>
      </c>
      <c r="E106" s="195"/>
      <c r="F106" s="195"/>
      <c r="G106" s="195"/>
      <c r="H106" s="195"/>
      <c r="I106" s="195"/>
      <c r="J106" s="196">
        <f>J169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167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6.25" customHeight="1">
      <c r="A116" s="37"/>
      <c r="B116" s="38"/>
      <c r="C116" s="39"/>
      <c r="D116" s="39"/>
      <c r="E116" s="182" t="str">
        <f>E7</f>
        <v>UHK Palachovy koleje - Částečná rekonstrukce a modernizace - IV.etapa - neinvestiční část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0"/>
      <c r="C117" s="31" t="s">
        <v>145</v>
      </c>
      <c r="D117" s="21"/>
      <c r="E117" s="21"/>
      <c r="F117" s="21"/>
      <c r="G117" s="21"/>
      <c r="H117" s="21"/>
      <c r="I117" s="21"/>
      <c r="J117" s="21"/>
      <c r="K117" s="21"/>
      <c r="L117" s="19"/>
    </row>
    <row r="118" s="2" customFormat="1" ht="16.5" customHeight="1">
      <c r="A118" s="37"/>
      <c r="B118" s="38"/>
      <c r="C118" s="39"/>
      <c r="D118" s="39"/>
      <c r="E118" s="182" t="s">
        <v>1149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147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E11</f>
        <v>02S - Byt správce - ZTI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F14</f>
        <v>Hradec Králové</v>
      </c>
      <c r="G122" s="39"/>
      <c r="H122" s="39"/>
      <c r="I122" s="31" t="s">
        <v>22</v>
      </c>
      <c r="J122" s="78" t="str">
        <f>IF(J14="","",J14)</f>
        <v>30. 6. 2025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E17</f>
        <v>Univerzita Hradec Králové</v>
      </c>
      <c r="G124" s="39"/>
      <c r="H124" s="39"/>
      <c r="I124" s="31" t="s">
        <v>30</v>
      </c>
      <c r="J124" s="35" t="str">
        <f>E23</f>
        <v>PRIDOS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9"/>
      <c r="E125" s="39"/>
      <c r="F125" s="26" t="str">
        <f>IF(E20="","",E20)</f>
        <v>Vyplň údaj</v>
      </c>
      <c r="G125" s="39"/>
      <c r="H125" s="39"/>
      <c r="I125" s="31" t="s">
        <v>33</v>
      </c>
      <c r="J125" s="35" t="str">
        <f>E26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8"/>
      <c r="B127" s="199"/>
      <c r="C127" s="200" t="s">
        <v>168</v>
      </c>
      <c r="D127" s="201" t="s">
        <v>61</v>
      </c>
      <c r="E127" s="201" t="s">
        <v>57</v>
      </c>
      <c r="F127" s="201" t="s">
        <v>58</v>
      </c>
      <c r="G127" s="201" t="s">
        <v>169</v>
      </c>
      <c r="H127" s="201" t="s">
        <v>170</v>
      </c>
      <c r="I127" s="201" t="s">
        <v>171</v>
      </c>
      <c r="J127" s="201" t="s">
        <v>151</v>
      </c>
      <c r="K127" s="202" t="s">
        <v>172</v>
      </c>
      <c r="L127" s="203"/>
      <c r="M127" s="99" t="s">
        <v>1</v>
      </c>
      <c r="N127" s="100" t="s">
        <v>40</v>
      </c>
      <c r="O127" s="100" t="s">
        <v>173</v>
      </c>
      <c r="P127" s="100" t="s">
        <v>174</v>
      </c>
      <c r="Q127" s="100" t="s">
        <v>175</v>
      </c>
      <c r="R127" s="100" t="s">
        <v>176</v>
      </c>
      <c r="S127" s="100" t="s">
        <v>177</v>
      </c>
      <c r="T127" s="101" t="s">
        <v>178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</row>
    <row r="128" s="2" customFormat="1" ht="22.8" customHeight="1">
      <c r="A128" s="37"/>
      <c r="B128" s="38"/>
      <c r="C128" s="106" t="s">
        <v>179</v>
      </c>
      <c r="D128" s="39"/>
      <c r="E128" s="39"/>
      <c r="F128" s="39"/>
      <c r="G128" s="39"/>
      <c r="H128" s="39"/>
      <c r="I128" s="39"/>
      <c r="J128" s="204">
        <f>BK128</f>
        <v>0</v>
      </c>
      <c r="K128" s="39"/>
      <c r="L128" s="43"/>
      <c r="M128" s="102"/>
      <c r="N128" s="205"/>
      <c r="O128" s="103"/>
      <c r="P128" s="206">
        <f>P129+P137</f>
        <v>0</v>
      </c>
      <c r="Q128" s="103"/>
      <c r="R128" s="206">
        <f>R129+R137</f>
        <v>0</v>
      </c>
      <c r="S128" s="103"/>
      <c r="T128" s="207">
        <f>T129+T137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75</v>
      </c>
      <c r="AU128" s="16" t="s">
        <v>153</v>
      </c>
      <c r="BK128" s="208">
        <f>BK129+BK137</f>
        <v>0</v>
      </c>
    </row>
    <row r="129" s="12" customFormat="1" ht="25.92" customHeight="1">
      <c r="A129" s="12"/>
      <c r="B129" s="209"/>
      <c r="C129" s="210"/>
      <c r="D129" s="211" t="s">
        <v>75</v>
      </c>
      <c r="E129" s="212" t="s">
        <v>180</v>
      </c>
      <c r="F129" s="212" t="s">
        <v>181</v>
      </c>
      <c r="G129" s="210"/>
      <c r="H129" s="210"/>
      <c r="I129" s="213"/>
      <c r="J129" s="214">
        <f>BK129</f>
        <v>0</v>
      </c>
      <c r="K129" s="210"/>
      <c r="L129" s="215"/>
      <c r="M129" s="216"/>
      <c r="N129" s="217"/>
      <c r="O129" s="217"/>
      <c r="P129" s="218">
        <f>P130</f>
        <v>0</v>
      </c>
      <c r="Q129" s="217"/>
      <c r="R129" s="218">
        <f>R130</f>
        <v>0</v>
      </c>
      <c r="S129" s="217"/>
      <c r="T129" s="21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75</v>
      </c>
      <c r="AU129" s="221" t="s">
        <v>76</v>
      </c>
      <c r="AY129" s="220" t="s">
        <v>182</v>
      </c>
      <c r="BK129" s="222">
        <f>BK130</f>
        <v>0</v>
      </c>
    </row>
    <row r="130" s="12" customFormat="1" ht="22.8" customHeight="1">
      <c r="A130" s="12"/>
      <c r="B130" s="209"/>
      <c r="C130" s="210"/>
      <c r="D130" s="211" t="s">
        <v>75</v>
      </c>
      <c r="E130" s="223" t="s">
        <v>83</v>
      </c>
      <c r="F130" s="223" t="s">
        <v>820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SUM(P131:P136)</f>
        <v>0</v>
      </c>
      <c r="Q130" s="217"/>
      <c r="R130" s="218">
        <f>SUM(R131:R136)</f>
        <v>0</v>
      </c>
      <c r="S130" s="217"/>
      <c r="T130" s="219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83</v>
      </c>
      <c r="AY130" s="220" t="s">
        <v>182</v>
      </c>
      <c r="BK130" s="222">
        <f>SUM(BK131:BK136)</f>
        <v>0</v>
      </c>
    </row>
    <row r="131" s="2" customFormat="1" ht="24.15" customHeight="1">
      <c r="A131" s="37"/>
      <c r="B131" s="38"/>
      <c r="C131" s="225" t="s">
        <v>83</v>
      </c>
      <c r="D131" s="225" t="s">
        <v>185</v>
      </c>
      <c r="E131" s="226" t="s">
        <v>1310</v>
      </c>
      <c r="F131" s="227" t="s">
        <v>1311</v>
      </c>
      <c r="G131" s="228" t="s">
        <v>829</v>
      </c>
      <c r="H131" s="229">
        <v>10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190</v>
      </c>
      <c r="AT131" s="236" t="s">
        <v>185</v>
      </c>
      <c r="AU131" s="236" t="s">
        <v>85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190</v>
      </c>
      <c r="BM131" s="236" t="s">
        <v>85</v>
      </c>
    </row>
    <row r="132" s="2" customFormat="1" ht="24.15" customHeight="1">
      <c r="A132" s="37"/>
      <c r="B132" s="38"/>
      <c r="C132" s="225" t="s">
        <v>85</v>
      </c>
      <c r="D132" s="225" t="s">
        <v>185</v>
      </c>
      <c r="E132" s="226" t="s">
        <v>823</v>
      </c>
      <c r="F132" s="227" t="s">
        <v>824</v>
      </c>
      <c r="G132" s="228" t="s">
        <v>239</v>
      </c>
      <c r="H132" s="229">
        <v>1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190</v>
      </c>
    </row>
    <row r="133" s="2" customFormat="1" ht="24.15" customHeight="1">
      <c r="A133" s="37"/>
      <c r="B133" s="38"/>
      <c r="C133" s="225" t="s">
        <v>201</v>
      </c>
      <c r="D133" s="225" t="s">
        <v>185</v>
      </c>
      <c r="E133" s="226" t="s">
        <v>825</v>
      </c>
      <c r="F133" s="227" t="s">
        <v>826</v>
      </c>
      <c r="G133" s="228" t="s">
        <v>239</v>
      </c>
      <c r="H133" s="229">
        <v>1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183</v>
      </c>
    </row>
    <row r="134" s="2" customFormat="1" ht="24.15" customHeight="1">
      <c r="A134" s="37"/>
      <c r="B134" s="38"/>
      <c r="C134" s="225" t="s">
        <v>190</v>
      </c>
      <c r="D134" s="225" t="s">
        <v>185</v>
      </c>
      <c r="E134" s="226" t="s">
        <v>1312</v>
      </c>
      <c r="F134" s="227" t="s">
        <v>1313</v>
      </c>
      <c r="G134" s="228" t="s">
        <v>239</v>
      </c>
      <c r="H134" s="229">
        <v>1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223</v>
      </c>
    </row>
    <row r="135" s="2" customFormat="1" ht="16.5" customHeight="1">
      <c r="A135" s="37"/>
      <c r="B135" s="38"/>
      <c r="C135" s="225" t="s">
        <v>210</v>
      </c>
      <c r="D135" s="225" t="s">
        <v>185</v>
      </c>
      <c r="E135" s="226" t="s">
        <v>1314</v>
      </c>
      <c r="F135" s="227" t="s">
        <v>1315</v>
      </c>
      <c r="G135" s="228" t="s">
        <v>829</v>
      </c>
      <c r="H135" s="229">
        <v>10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190</v>
      </c>
      <c r="AT135" s="236" t="s">
        <v>185</v>
      </c>
      <c r="AU135" s="236" t="s">
        <v>85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190</v>
      </c>
      <c r="BM135" s="236" t="s">
        <v>400</v>
      </c>
    </row>
    <row r="136" s="2" customFormat="1" ht="21.75" customHeight="1">
      <c r="A136" s="37"/>
      <c r="B136" s="38"/>
      <c r="C136" s="225" t="s">
        <v>183</v>
      </c>
      <c r="D136" s="225" t="s">
        <v>185</v>
      </c>
      <c r="E136" s="226" t="s">
        <v>1316</v>
      </c>
      <c r="F136" s="227" t="s">
        <v>1317</v>
      </c>
      <c r="G136" s="228" t="s">
        <v>829</v>
      </c>
      <c r="H136" s="229">
        <v>10</v>
      </c>
      <c r="I136" s="230"/>
      <c r="J136" s="231">
        <f>ROUND(I136*H136,2)</f>
        <v>0</v>
      </c>
      <c r="K136" s="227" t="s">
        <v>1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8</v>
      </c>
    </row>
    <row r="137" s="12" customFormat="1" ht="25.92" customHeight="1">
      <c r="A137" s="12"/>
      <c r="B137" s="209"/>
      <c r="C137" s="210"/>
      <c r="D137" s="211" t="s">
        <v>75</v>
      </c>
      <c r="E137" s="212" t="s">
        <v>232</v>
      </c>
      <c r="F137" s="212" t="s">
        <v>233</v>
      </c>
      <c r="G137" s="210"/>
      <c r="H137" s="210"/>
      <c r="I137" s="213"/>
      <c r="J137" s="214">
        <f>BK137</f>
        <v>0</v>
      </c>
      <c r="K137" s="210"/>
      <c r="L137" s="215"/>
      <c r="M137" s="216"/>
      <c r="N137" s="217"/>
      <c r="O137" s="217"/>
      <c r="P137" s="218">
        <f>P138+P144+P150+P158+P169</f>
        <v>0</v>
      </c>
      <c r="Q137" s="217"/>
      <c r="R137" s="218">
        <f>R138+R144+R150+R158+R169</f>
        <v>0</v>
      </c>
      <c r="S137" s="217"/>
      <c r="T137" s="219">
        <f>T138+T144+T150+T158+T169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85</v>
      </c>
      <c r="AT137" s="221" t="s">
        <v>75</v>
      </c>
      <c r="AU137" s="221" t="s">
        <v>76</v>
      </c>
      <c r="AY137" s="220" t="s">
        <v>182</v>
      </c>
      <c r="BK137" s="222">
        <f>BK138+BK144+BK150+BK158+BK169</f>
        <v>0</v>
      </c>
    </row>
    <row r="138" s="12" customFormat="1" ht="22.8" customHeight="1">
      <c r="A138" s="12"/>
      <c r="B138" s="209"/>
      <c r="C138" s="210"/>
      <c r="D138" s="211" t="s">
        <v>75</v>
      </c>
      <c r="E138" s="223" t="s">
        <v>85</v>
      </c>
      <c r="F138" s="223" t="s">
        <v>839</v>
      </c>
      <c r="G138" s="210"/>
      <c r="H138" s="210"/>
      <c r="I138" s="213"/>
      <c r="J138" s="224">
        <f>BK138</f>
        <v>0</v>
      </c>
      <c r="K138" s="210"/>
      <c r="L138" s="215"/>
      <c r="M138" s="216"/>
      <c r="N138" s="217"/>
      <c r="O138" s="217"/>
      <c r="P138" s="218">
        <f>SUM(P139:P143)</f>
        <v>0</v>
      </c>
      <c r="Q138" s="217"/>
      <c r="R138" s="218">
        <f>SUM(R139:R143)</f>
        <v>0</v>
      </c>
      <c r="S138" s="217"/>
      <c r="T138" s="219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0" t="s">
        <v>83</v>
      </c>
      <c r="AT138" s="221" t="s">
        <v>75</v>
      </c>
      <c r="AU138" s="221" t="s">
        <v>83</v>
      </c>
      <c r="AY138" s="220" t="s">
        <v>182</v>
      </c>
      <c r="BK138" s="222">
        <f>SUM(BK139:BK143)</f>
        <v>0</v>
      </c>
    </row>
    <row r="139" s="2" customFormat="1" ht="21.75" customHeight="1">
      <c r="A139" s="37"/>
      <c r="B139" s="38"/>
      <c r="C139" s="225" t="s">
        <v>218</v>
      </c>
      <c r="D139" s="225" t="s">
        <v>185</v>
      </c>
      <c r="E139" s="226" t="s">
        <v>840</v>
      </c>
      <c r="F139" s="227" t="s">
        <v>841</v>
      </c>
      <c r="G139" s="228" t="s">
        <v>290</v>
      </c>
      <c r="H139" s="229">
        <v>2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240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240</v>
      </c>
      <c r="BM139" s="236" t="s">
        <v>245</v>
      </c>
    </row>
    <row r="140" s="2" customFormat="1" ht="21.75" customHeight="1">
      <c r="A140" s="37"/>
      <c r="B140" s="38"/>
      <c r="C140" s="225" t="s">
        <v>223</v>
      </c>
      <c r="D140" s="225" t="s">
        <v>185</v>
      </c>
      <c r="E140" s="226" t="s">
        <v>842</v>
      </c>
      <c r="F140" s="227" t="s">
        <v>843</v>
      </c>
      <c r="G140" s="228" t="s">
        <v>290</v>
      </c>
      <c r="H140" s="229">
        <v>15</v>
      </c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240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240</v>
      </c>
      <c r="BM140" s="236" t="s">
        <v>240</v>
      </c>
    </row>
    <row r="141" s="2" customFormat="1" ht="21.75" customHeight="1">
      <c r="A141" s="37"/>
      <c r="B141" s="38"/>
      <c r="C141" s="225" t="s">
        <v>199</v>
      </c>
      <c r="D141" s="225" t="s">
        <v>185</v>
      </c>
      <c r="E141" s="226" t="s">
        <v>844</v>
      </c>
      <c r="F141" s="227" t="s">
        <v>845</v>
      </c>
      <c r="G141" s="228" t="s">
        <v>290</v>
      </c>
      <c r="H141" s="229">
        <v>2</v>
      </c>
      <c r="I141" s="230"/>
      <c r="J141" s="231">
        <f>ROUND(I141*H141,2)</f>
        <v>0</v>
      </c>
      <c r="K141" s="227" t="s">
        <v>1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240</v>
      </c>
      <c r="AT141" s="236" t="s">
        <v>185</v>
      </c>
      <c r="AU141" s="236" t="s">
        <v>85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240</v>
      </c>
      <c r="BM141" s="236" t="s">
        <v>263</v>
      </c>
    </row>
    <row r="142" s="2" customFormat="1" ht="16.5" customHeight="1">
      <c r="A142" s="37"/>
      <c r="B142" s="38"/>
      <c r="C142" s="225" t="s">
        <v>400</v>
      </c>
      <c r="D142" s="225" t="s">
        <v>185</v>
      </c>
      <c r="E142" s="226" t="s">
        <v>835</v>
      </c>
      <c r="F142" s="227" t="s">
        <v>836</v>
      </c>
      <c r="G142" s="228" t="s">
        <v>290</v>
      </c>
      <c r="H142" s="229">
        <v>19</v>
      </c>
      <c r="I142" s="230"/>
      <c r="J142" s="231">
        <f>ROUND(I142*H142,2)</f>
        <v>0</v>
      </c>
      <c r="K142" s="227" t="s">
        <v>1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240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240</v>
      </c>
      <c r="BM142" s="236" t="s">
        <v>271</v>
      </c>
    </row>
    <row r="143" s="2" customFormat="1" ht="21.75" customHeight="1">
      <c r="A143" s="37"/>
      <c r="B143" s="38"/>
      <c r="C143" s="225" t="s">
        <v>404</v>
      </c>
      <c r="D143" s="225" t="s">
        <v>185</v>
      </c>
      <c r="E143" s="226" t="s">
        <v>1318</v>
      </c>
      <c r="F143" s="227" t="s">
        <v>838</v>
      </c>
      <c r="G143" s="228" t="s">
        <v>248</v>
      </c>
      <c r="H143" s="261"/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240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240</v>
      </c>
      <c r="BM143" s="236" t="s">
        <v>280</v>
      </c>
    </row>
    <row r="144" s="12" customFormat="1" ht="22.8" customHeight="1">
      <c r="A144" s="12"/>
      <c r="B144" s="209"/>
      <c r="C144" s="210"/>
      <c r="D144" s="211" t="s">
        <v>75</v>
      </c>
      <c r="E144" s="223" t="s">
        <v>201</v>
      </c>
      <c r="F144" s="223" t="s">
        <v>846</v>
      </c>
      <c r="G144" s="210"/>
      <c r="H144" s="210"/>
      <c r="I144" s="213"/>
      <c r="J144" s="224">
        <f>BK144</f>
        <v>0</v>
      </c>
      <c r="K144" s="210"/>
      <c r="L144" s="215"/>
      <c r="M144" s="216"/>
      <c r="N144" s="217"/>
      <c r="O144" s="217"/>
      <c r="P144" s="218">
        <f>SUM(P145:P149)</f>
        <v>0</v>
      </c>
      <c r="Q144" s="217"/>
      <c r="R144" s="218">
        <f>SUM(R145:R149)</f>
        <v>0</v>
      </c>
      <c r="S144" s="217"/>
      <c r="T144" s="219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0" t="s">
        <v>83</v>
      </c>
      <c r="AT144" s="221" t="s">
        <v>75</v>
      </c>
      <c r="AU144" s="221" t="s">
        <v>83</v>
      </c>
      <c r="AY144" s="220" t="s">
        <v>182</v>
      </c>
      <c r="BK144" s="222">
        <f>SUM(BK145:BK149)</f>
        <v>0</v>
      </c>
    </row>
    <row r="145" s="2" customFormat="1" ht="16.5" customHeight="1">
      <c r="A145" s="37"/>
      <c r="B145" s="38"/>
      <c r="C145" s="225" t="s">
        <v>8</v>
      </c>
      <c r="D145" s="225" t="s">
        <v>185</v>
      </c>
      <c r="E145" s="226" t="s">
        <v>847</v>
      </c>
      <c r="F145" s="227" t="s">
        <v>848</v>
      </c>
      <c r="G145" s="228" t="s">
        <v>239</v>
      </c>
      <c r="H145" s="229">
        <v>1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240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240</v>
      </c>
      <c r="BM145" s="236" t="s">
        <v>293</v>
      </c>
    </row>
    <row r="146" s="2" customFormat="1" ht="16.5" customHeight="1">
      <c r="A146" s="37"/>
      <c r="B146" s="38"/>
      <c r="C146" s="225" t="s">
        <v>236</v>
      </c>
      <c r="D146" s="225" t="s">
        <v>185</v>
      </c>
      <c r="E146" s="226" t="s">
        <v>849</v>
      </c>
      <c r="F146" s="227" t="s">
        <v>850</v>
      </c>
      <c r="G146" s="228" t="s">
        <v>239</v>
      </c>
      <c r="H146" s="229">
        <v>3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240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240</v>
      </c>
      <c r="BM146" s="236" t="s">
        <v>303</v>
      </c>
    </row>
    <row r="147" s="2" customFormat="1" ht="21.75" customHeight="1">
      <c r="A147" s="37"/>
      <c r="B147" s="38"/>
      <c r="C147" s="225" t="s">
        <v>245</v>
      </c>
      <c r="D147" s="225" t="s">
        <v>185</v>
      </c>
      <c r="E147" s="226" t="s">
        <v>851</v>
      </c>
      <c r="F147" s="227" t="s">
        <v>852</v>
      </c>
      <c r="G147" s="228" t="s">
        <v>239</v>
      </c>
      <c r="H147" s="229">
        <v>1</v>
      </c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240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240</v>
      </c>
      <c r="BM147" s="236" t="s">
        <v>314</v>
      </c>
    </row>
    <row r="148" s="2" customFormat="1" ht="16.5" customHeight="1">
      <c r="A148" s="37"/>
      <c r="B148" s="38"/>
      <c r="C148" s="225" t="s">
        <v>252</v>
      </c>
      <c r="D148" s="225" t="s">
        <v>185</v>
      </c>
      <c r="E148" s="226" t="s">
        <v>1319</v>
      </c>
      <c r="F148" s="227" t="s">
        <v>1320</v>
      </c>
      <c r="G148" s="228" t="s">
        <v>239</v>
      </c>
      <c r="H148" s="229">
        <v>1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240</v>
      </c>
      <c r="AT148" s="236" t="s">
        <v>185</v>
      </c>
      <c r="AU148" s="236" t="s">
        <v>85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240</v>
      </c>
      <c r="BM148" s="236" t="s">
        <v>325</v>
      </c>
    </row>
    <row r="149" s="2" customFormat="1" ht="21.75" customHeight="1">
      <c r="A149" s="37"/>
      <c r="B149" s="38"/>
      <c r="C149" s="225" t="s">
        <v>240</v>
      </c>
      <c r="D149" s="225" t="s">
        <v>185</v>
      </c>
      <c r="E149" s="226" t="s">
        <v>1318</v>
      </c>
      <c r="F149" s="227" t="s">
        <v>838</v>
      </c>
      <c r="G149" s="228" t="s">
        <v>248</v>
      </c>
      <c r="H149" s="261"/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240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240</v>
      </c>
      <c r="BM149" s="236" t="s">
        <v>284</v>
      </c>
    </row>
    <row r="150" s="12" customFormat="1" ht="22.8" customHeight="1">
      <c r="A150" s="12"/>
      <c r="B150" s="209"/>
      <c r="C150" s="210"/>
      <c r="D150" s="211" t="s">
        <v>75</v>
      </c>
      <c r="E150" s="223" t="s">
        <v>190</v>
      </c>
      <c r="F150" s="223" t="s">
        <v>857</v>
      </c>
      <c r="G150" s="210"/>
      <c r="H150" s="210"/>
      <c r="I150" s="213"/>
      <c r="J150" s="224">
        <f>BK150</f>
        <v>0</v>
      </c>
      <c r="K150" s="210"/>
      <c r="L150" s="215"/>
      <c r="M150" s="216"/>
      <c r="N150" s="217"/>
      <c r="O150" s="217"/>
      <c r="P150" s="218">
        <f>SUM(P151:P157)</f>
        <v>0</v>
      </c>
      <c r="Q150" s="217"/>
      <c r="R150" s="218">
        <f>SUM(R151:R157)</f>
        <v>0</v>
      </c>
      <c r="S150" s="217"/>
      <c r="T150" s="219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0" t="s">
        <v>83</v>
      </c>
      <c r="AT150" s="221" t="s">
        <v>75</v>
      </c>
      <c r="AU150" s="221" t="s">
        <v>83</v>
      </c>
      <c r="AY150" s="220" t="s">
        <v>182</v>
      </c>
      <c r="BK150" s="222">
        <f>SUM(BK151:BK157)</f>
        <v>0</v>
      </c>
    </row>
    <row r="151" s="2" customFormat="1" ht="33" customHeight="1">
      <c r="A151" s="37"/>
      <c r="B151" s="38"/>
      <c r="C151" s="225" t="s">
        <v>259</v>
      </c>
      <c r="D151" s="225" t="s">
        <v>185</v>
      </c>
      <c r="E151" s="226" t="s">
        <v>858</v>
      </c>
      <c r="F151" s="227" t="s">
        <v>859</v>
      </c>
      <c r="G151" s="228" t="s">
        <v>239</v>
      </c>
      <c r="H151" s="229">
        <v>1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240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240</v>
      </c>
      <c r="BM151" s="236" t="s">
        <v>347</v>
      </c>
    </row>
    <row r="152" s="2" customFormat="1" ht="24.15" customHeight="1">
      <c r="A152" s="37"/>
      <c r="B152" s="38"/>
      <c r="C152" s="225" t="s">
        <v>263</v>
      </c>
      <c r="D152" s="225" t="s">
        <v>185</v>
      </c>
      <c r="E152" s="226" t="s">
        <v>860</v>
      </c>
      <c r="F152" s="227" t="s">
        <v>861</v>
      </c>
      <c r="G152" s="228" t="s">
        <v>239</v>
      </c>
      <c r="H152" s="229">
        <v>1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240</v>
      </c>
      <c r="AT152" s="236" t="s">
        <v>185</v>
      </c>
      <c r="AU152" s="236" t="s">
        <v>85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240</v>
      </c>
      <c r="BM152" s="236" t="s">
        <v>364</v>
      </c>
    </row>
    <row r="153" s="2" customFormat="1" ht="24.15" customHeight="1">
      <c r="A153" s="37"/>
      <c r="B153" s="38"/>
      <c r="C153" s="225" t="s">
        <v>267</v>
      </c>
      <c r="D153" s="225" t="s">
        <v>185</v>
      </c>
      <c r="E153" s="226" t="s">
        <v>862</v>
      </c>
      <c r="F153" s="227" t="s">
        <v>863</v>
      </c>
      <c r="G153" s="228" t="s">
        <v>239</v>
      </c>
      <c r="H153" s="229">
        <v>1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240</v>
      </c>
      <c r="AT153" s="236" t="s">
        <v>185</v>
      </c>
      <c r="AU153" s="236" t="s">
        <v>85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240</v>
      </c>
      <c r="BM153" s="236" t="s">
        <v>372</v>
      </c>
    </row>
    <row r="154" s="2" customFormat="1" ht="21.75" customHeight="1">
      <c r="A154" s="37"/>
      <c r="B154" s="38"/>
      <c r="C154" s="225" t="s">
        <v>271</v>
      </c>
      <c r="D154" s="225" t="s">
        <v>185</v>
      </c>
      <c r="E154" s="226" t="s">
        <v>864</v>
      </c>
      <c r="F154" s="227" t="s">
        <v>865</v>
      </c>
      <c r="G154" s="228" t="s">
        <v>239</v>
      </c>
      <c r="H154" s="229">
        <v>1</v>
      </c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240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240</v>
      </c>
      <c r="BM154" s="236" t="s">
        <v>376</v>
      </c>
    </row>
    <row r="155" s="2" customFormat="1" ht="16.5" customHeight="1">
      <c r="A155" s="37"/>
      <c r="B155" s="38"/>
      <c r="C155" s="225" t="s">
        <v>7</v>
      </c>
      <c r="D155" s="225" t="s">
        <v>185</v>
      </c>
      <c r="E155" s="226" t="s">
        <v>1321</v>
      </c>
      <c r="F155" s="227" t="s">
        <v>1322</v>
      </c>
      <c r="G155" s="228" t="s">
        <v>239</v>
      </c>
      <c r="H155" s="229">
        <v>1</v>
      </c>
      <c r="I155" s="230"/>
      <c r="J155" s="231">
        <f>ROUND(I155*H155,2)</f>
        <v>0</v>
      </c>
      <c r="K155" s="227" t="s">
        <v>1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240</v>
      </c>
      <c r="AT155" s="236" t="s">
        <v>185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240</v>
      </c>
      <c r="BM155" s="236" t="s">
        <v>384</v>
      </c>
    </row>
    <row r="156" s="2" customFormat="1" ht="24.15" customHeight="1">
      <c r="A156" s="37"/>
      <c r="B156" s="38"/>
      <c r="C156" s="225" t="s">
        <v>280</v>
      </c>
      <c r="D156" s="225" t="s">
        <v>185</v>
      </c>
      <c r="E156" s="226" t="s">
        <v>1323</v>
      </c>
      <c r="F156" s="227" t="s">
        <v>1324</v>
      </c>
      <c r="G156" s="228" t="s">
        <v>239</v>
      </c>
      <c r="H156" s="229">
        <v>1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240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240</v>
      </c>
      <c r="BM156" s="236" t="s">
        <v>428</v>
      </c>
    </row>
    <row r="157" s="2" customFormat="1" ht="24.15" customHeight="1">
      <c r="A157" s="37"/>
      <c r="B157" s="38"/>
      <c r="C157" s="225" t="s">
        <v>287</v>
      </c>
      <c r="D157" s="225" t="s">
        <v>185</v>
      </c>
      <c r="E157" s="226" t="s">
        <v>870</v>
      </c>
      <c r="F157" s="227" t="s">
        <v>871</v>
      </c>
      <c r="G157" s="228" t="s">
        <v>248</v>
      </c>
      <c r="H157" s="261"/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240</v>
      </c>
      <c r="AT157" s="236" t="s">
        <v>185</v>
      </c>
      <c r="AU157" s="236" t="s">
        <v>85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240</v>
      </c>
      <c r="BM157" s="236" t="s">
        <v>485</v>
      </c>
    </row>
    <row r="158" s="12" customFormat="1" ht="22.8" customHeight="1">
      <c r="A158" s="12"/>
      <c r="B158" s="209"/>
      <c r="C158" s="210"/>
      <c r="D158" s="211" t="s">
        <v>75</v>
      </c>
      <c r="E158" s="223" t="s">
        <v>210</v>
      </c>
      <c r="F158" s="223" t="s">
        <v>872</v>
      </c>
      <c r="G158" s="210"/>
      <c r="H158" s="210"/>
      <c r="I158" s="213"/>
      <c r="J158" s="224">
        <f>BK158</f>
        <v>0</v>
      </c>
      <c r="K158" s="210"/>
      <c r="L158" s="215"/>
      <c r="M158" s="216"/>
      <c r="N158" s="217"/>
      <c r="O158" s="217"/>
      <c r="P158" s="218">
        <f>SUM(P159:P168)</f>
        <v>0</v>
      </c>
      <c r="Q158" s="217"/>
      <c r="R158" s="218">
        <f>SUM(R159:R168)</f>
        <v>0</v>
      </c>
      <c r="S158" s="217"/>
      <c r="T158" s="219">
        <f>SUM(T159:T168)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0" t="s">
        <v>83</v>
      </c>
      <c r="AT158" s="221" t="s">
        <v>75</v>
      </c>
      <c r="AU158" s="221" t="s">
        <v>83</v>
      </c>
      <c r="AY158" s="220" t="s">
        <v>182</v>
      </c>
      <c r="BK158" s="222">
        <f>SUM(BK159:BK168)</f>
        <v>0</v>
      </c>
    </row>
    <row r="159" s="2" customFormat="1" ht="24.15" customHeight="1">
      <c r="A159" s="37"/>
      <c r="B159" s="38"/>
      <c r="C159" s="225" t="s">
        <v>293</v>
      </c>
      <c r="D159" s="225" t="s">
        <v>185</v>
      </c>
      <c r="E159" s="226" t="s">
        <v>873</v>
      </c>
      <c r="F159" s="227" t="s">
        <v>874</v>
      </c>
      <c r="G159" s="228" t="s">
        <v>290</v>
      </c>
      <c r="H159" s="229">
        <v>6</v>
      </c>
      <c r="I159" s="230"/>
      <c r="J159" s="231">
        <f>ROUND(I159*H159,2)</f>
        <v>0</v>
      </c>
      <c r="K159" s="227" t="s">
        <v>1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240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240</v>
      </c>
      <c r="BM159" s="236" t="s">
        <v>608</v>
      </c>
    </row>
    <row r="160" s="2" customFormat="1" ht="24.15" customHeight="1">
      <c r="A160" s="37"/>
      <c r="B160" s="38"/>
      <c r="C160" s="225" t="s">
        <v>297</v>
      </c>
      <c r="D160" s="225" t="s">
        <v>185</v>
      </c>
      <c r="E160" s="226" t="s">
        <v>875</v>
      </c>
      <c r="F160" s="227" t="s">
        <v>876</v>
      </c>
      <c r="G160" s="228" t="s">
        <v>290</v>
      </c>
      <c r="H160" s="229">
        <v>15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240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240</v>
      </c>
      <c r="BM160" s="236" t="s">
        <v>612</v>
      </c>
    </row>
    <row r="161" s="2" customFormat="1" ht="24.15" customHeight="1">
      <c r="A161" s="37"/>
      <c r="B161" s="38"/>
      <c r="C161" s="225" t="s">
        <v>303</v>
      </c>
      <c r="D161" s="225" t="s">
        <v>185</v>
      </c>
      <c r="E161" s="226" t="s">
        <v>1325</v>
      </c>
      <c r="F161" s="227" t="s">
        <v>1326</v>
      </c>
      <c r="G161" s="228" t="s">
        <v>290</v>
      </c>
      <c r="H161" s="229">
        <v>4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240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240</v>
      </c>
      <c r="BM161" s="236" t="s">
        <v>616</v>
      </c>
    </row>
    <row r="162" s="2" customFormat="1" ht="16.5" customHeight="1">
      <c r="A162" s="37"/>
      <c r="B162" s="38"/>
      <c r="C162" s="225" t="s">
        <v>308</v>
      </c>
      <c r="D162" s="225" t="s">
        <v>185</v>
      </c>
      <c r="E162" s="226" t="s">
        <v>878</v>
      </c>
      <c r="F162" s="227" t="s">
        <v>879</v>
      </c>
      <c r="G162" s="228" t="s">
        <v>290</v>
      </c>
      <c r="H162" s="229">
        <v>21</v>
      </c>
      <c r="I162" s="230"/>
      <c r="J162" s="231">
        <f>ROUND(I162*H162,2)</f>
        <v>0</v>
      </c>
      <c r="K162" s="227" t="s">
        <v>1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240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240</v>
      </c>
      <c r="BM162" s="236" t="s">
        <v>620</v>
      </c>
    </row>
    <row r="163" s="2" customFormat="1" ht="16.5" customHeight="1">
      <c r="A163" s="37"/>
      <c r="B163" s="38"/>
      <c r="C163" s="225" t="s">
        <v>314</v>
      </c>
      <c r="D163" s="225" t="s">
        <v>185</v>
      </c>
      <c r="E163" s="226" t="s">
        <v>881</v>
      </c>
      <c r="F163" s="227" t="s">
        <v>882</v>
      </c>
      <c r="G163" s="228" t="s">
        <v>290</v>
      </c>
      <c r="H163" s="229">
        <v>21</v>
      </c>
      <c r="I163" s="230"/>
      <c r="J163" s="231">
        <f>ROUND(I163*H163,2)</f>
        <v>0</v>
      </c>
      <c r="K163" s="227" t="s">
        <v>1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240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240</v>
      </c>
      <c r="BM163" s="236" t="s">
        <v>877</v>
      </c>
    </row>
    <row r="164" s="2" customFormat="1" ht="16.5" customHeight="1">
      <c r="A164" s="37"/>
      <c r="B164" s="38"/>
      <c r="C164" s="225" t="s">
        <v>319</v>
      </c>
      <c r="D164" s="225" t="s">
        <v>185</v>
      </c>
      <c r="E164" s="226" t="s">
        <v>883</v>
      </c>
      <c r="F164" s="227" t="s">
        <v>884</v>
      </c>
      <c r="G164" s="228" t="s">
        <v>290</v>
      </c>
      <c r="H164" s="229">
        <v>21</v>
      </c>
      <c r="I164" s="230"/>
      <c r="J164" s="231">
        <f>ROUND(I164*H164,2)</f>
        <v>0</v>
      </c>
      <c r="K164" s="227" t="s">
        <v>1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240</v>
      </c>
      <c r="AT164" s="236" t="s">
        <v>185</v>
      </c>
      <c r="AU164" s="236" t="s">
        <v>85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240</v>
      </c>
      <c r="BM164" s="236" t="s">
        <v>880</v>
      </c>
    </row>
    <row r="165" s="2" customFormat="1" ht="16.5" customHeight="1">
      <c r="A165" s="37"/>
      <c r="B165" s="38"/>
      <c r="C165" s="225" t="s">
        <v>325</v>
      </c>
      <c r="D165" s="225" t="s">
        <v>185</v>
      </c>
      <c r="E165" s="226" t="s">
        <v>885</v>
      </c>
      <c r="F165" s="227" t="s">
        <v>886</v>
      </c>
      <c r="G165" s="228" t="s">
        <v>239</v>
      </c>
      <c r="H165" s="229">
        <v>2</v>
      </c>
      <c r="I165" s="230"/>
      <c r="J165" s="231">
        <f>ROUND(I165*H165,2)</f>
        <v>0</v>
      </c>
      <c r="K165" s="227" t="s">
        <v>1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240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240</v>
      </c>
      <c r="BM165" s="236" t="s">
        <v>706</v>
      </c>
    </row>
    <row r="166" s="2" customFormat="1" ht="16.5" customHeight="1">
      <c r="A166" s="37"/>
      <c r="B166" s="38"/>
      <c r="C166" s="225" t="s">
        <v>330</v>
      </c>
      <c r="D166" s="225" t="s">
        <v>185</v>
      </c>
      <c r="E166" s="226" t="s">
        <v>887</v>
      </c>
      <c r="F166" s="227" t="s">
        <v>888</v>
      </c>
      <c r="G166" s="228" t="s">
        <v>239</v>
      </c>
      <c r="H166" s="229">
        <v>2</v>
      </c>
      <c r="I166" s="230"/>
      <c r="J166" s="231">
        <f>ROUND(I166*H166,2)</f>
        <v>0</v>
      </c>
      <c r="K166" s="227" t="s">
        <v>1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240</v>
      </c>
      <c r="AT166" s="236" t="s">
        <v>185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240</v>
      </c>
      <c r="BM166" s="236" t="s">
        <v>626</v>
      </c>
    </row>
    <row r="167" s="2" customFormat="1" ht="16.5" customHeight="1">
      <c r="A167" s="37"/>
      <c r="B167" s="38"/>
      <c r="C167" s="225" t="s">
        <v>284</v>
      </c>
      <c r="D167" s="225" t="s">
        <v>185</v>
      </c>
      <c r="E167" s="226" t="s">
        <v>889</v>
      </c>
      <c r="F167" s="227" t="s">
        <v>890</v>
      </c>
      <c r="G167" s="228" t="s">
        <v>891</v>
      </c>
      <c r="H167" s="229">
        <v>5</v>
      </c>
      <c r="I167" s="230"/>
      <c r="J167" s="231">
        <f>ROUND(I167*H167,2)</f>
        <v>0</v>
      </c>
      <c r="K167" s="227" t="s">
        <v>1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240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240</v>
      </c>
      <c r="BM167" s="236" t="s">
        <v>629</v>
      </c>
    </row>
    <row r="168" s="2" customFormat="1" ht="21.75" customHeight="1">
      <c r="A168" s="37"/>
      <c r="B168" s="38"/>
      <c r="C168" s="225" t="s">
        <v>343</v>
      </c>
      <c r="D168" s="225" t="s">
        <v>185</v>
      </c>
      <c r="E168" s="226" t="s">
        <v>837</v>
      </c>
      <c r="F168" s="227" t="s">
        <v>838</v>
      </c>
      <c r="G168" s="228" t="s">
        <v>248</v>
      </c>
      <c r="H168" s="261"/>
      <c r="I168" s="230"/>
      <c r="J168" s="231">
        <f>ROUND(I168*H168,2)</f>
        <v>0</v>
      </c>
      <c r="K168" s="227" t="s">
        <v>1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240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240</v>
      </c>
      <c r="BM168" s="236" t="s">
        <v>624</v>
      </c>
    </row>
    <row r="169" s="12" customFormat="1" ht="22.8" customHeight="1">
      <c r="A169" s="12"/>
      <c r="B169" s="209"/>
      <c r="C169" s="210"/>
      <c r="D169" s="211" t="s">
        <v>75</v>
      </c>
      <c r="E169" s="223" t="s">
        <v>183</v>
      </c>
      <c r="F169" s="223" t="s">
        <v>892</v>
      </c>
      <c r="G169" s="210"/>
      <c r="H169" s="210"/>
      <c r="I169" s="213"/>
      <c r="J169" s="224">
        <f>BK169</f>
        <v>0</v>
      </c>
      <c r="K169" s="210"/>
      <c r="L169" s="215"/>
      <c r="M169" s="216"/>
      <c r="N169" s="217"/>
      <c r="O169" s="217"/>
      <c r="P169" s="218">
        <f>SUM(P170:P175)</f>
        <v>0</v>
      </c>
      <c r="Q169" s="217"/>
      <c r="R169" s="218">
        <f>SUM(R170:R175)</f>
        <v>0</v>
      </c>
      <c r="S169" s="217"/>
      <c r="T169" s="219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0" t="s">
        <v>83</v>
      </c>
      <c r="AT169" s="221" t="s">
        <v>75</v>
      </c>
      <c r="AU169" s="221" t="s">
        <v>83</v>
      </c>
      <c r="AY169" s="220" t="s">
        <v>182</v>
      </c>
      <c r="BK169" s="222">
        <f>SUM(BK170:BK175)</f>
        <v>0</v>
      </c>
    </row>
    <row r="170" s="2" customFormat="1" ht="16.5" customHeight="1">
      <c r="A170" s="37"/>
      <c r="B170" s="38"/>
      <c r="C170" s="225" t="s">
        <v>347</v>
      </c>
      <c r="D170" s="225" t="s">
        <v>185</v>
      </c>
      <c r="E170" s="226" t="s">
        <v>893</v>
      </c>
      <c r="F170" s="227" t="s">
        <v>894</v>
      </c>
      <c r="G170" s="228" t="s">
        <v>239</v>
      </c>
      <c r="H170" s="229">
        <v>5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240</v>
      </c>
      <c r="AT170" s="236" t="s">
        <v>185</v>
      </c>
      <c r="AU170" s="236" t="s">
        <v>85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240</v>
      </c>
      <c r="BM170" s="236" t="s">
        <v>717</v>
      </c>
    </row>
    <row r="171" s="2" customFormat="1" ht="16.5" customHeight="1">
      <c r="A171" s="37"/>
      <c r="B171" s="38"/>
      <c r="C171" s="225" t="s">
        <v>355</v>
      </c>
      <c r="D171" s="225" t="s">
        <v>185</v>
      </c>
      <c r="E171" s="226" t="s">
        <v>1327</v>
      </c>
      <c r="F171" s="227" t="s">
        <v>1328</v>
      </c>
      <c r="G171" s="228" t="s">
        <v>239</v>
      </c>
      <c r="H171" s="229">
        <v>2</v>
      </c>
      <c r="I171" s="230"/>
      <c r="J171" s="231">
        <f>ROUND(I171*H171,2)</f>
        <v>0</v>
      </c>
      <c r="K171" s="227" t="s">
        <v>1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240</v>
      </c>
      <c r="AT171" s="236" t="s">
        <v>185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240</v>
      </c>
      <c r="BM171" s="236" t="s">
        <v>722</v>
      </c>
    </row>
    <row r="172" s="2" customFormat="1" ht="16.5" customHeight="1">
      <c r="A172" s="37"/>
      <c r="B172" s="38"/>
      <c r="C172" s="225" t="s">
        <v>364</v>
      </c>
      <c r="D172" s="225" t="s">
        <v>185</v>
      </c>
      <c r="E172" s="226" t="s">
        <v>895</v>
      </c>
      <c r="F172" s="227" t="s">
        <v>896</v>
      </c>
      <c r="G172" s="228" t="s">
        <v>239</v>
      </c>
      <c r="H172" s="229">
        <v>8</v>
      </c>
      <c r="I172" s="230"/>
      <c r="J172" s="231">
        <f>ROUND(I172*H172,2)</f>
        <v>0</v>
      </c>
      <c r="K172" s="227" t="s">
        <v>1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</v>
      </c>
      <c r="R172" s="234">
        <f>Q172*H172</f>
        <v>0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240</v>
      </c>
      <c r="AT172" s="236" t="s">
        <v>185</v>
      </c>
      <c r="AU172" s="236" t="s">
        <v>85</v>
      </c>
      <c r="AY172" s="16" t="s">
        <v>182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83</v>
      </c>
      <c r="BK172" s="237">
        <f>ROUND(I172*H172,2)</f>
        <v>0</v>
      </c>
      <c r="BL172" s="16" t="s">
        <v>240</v>
      </c>
      <c r="BM172" s="236" t="s">
        <v>731</v>
      </c>
    </row>
    <row r="173" s="2" customFormat="1" ht="24.15" customHeight="1">
      <c r="A173" s="37"/>
      <c r="B173" s="38"/>
      <c r="C173" s="225" t="s">
        <v>368</v>
      </c>
      <c r="D173" s="225" t="s">
        <v>185</v>
      </c>
      <c r="E173" s="226" t="s">
        <v>897</v>
      </c>
      <c r="F173" s="227" t="s">
        <v>898</v>
      </c>
      <c r="G173" s="228" t="s">
        <v>899</v>
      </c>
      <c r="H173" s="229">
        <v>1</v>
      </c>
      <c r="I173" s="230"/>
      <c r="J173" s="231">
        <f>ROUND(I173*H173,2)</f>
        <v>0</v>
      </c>
      <c r="K173" s="227" t="s">
        <v>1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240</v>
      </c>
      <c r="AT173" s="236" t="s">
        <v>185</v>
      </c>
      <c r="AU173" s="236" t="s">
        <v>85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240</v>
      </c>
      <c r="BM173" s="236" t="s">
        <v>735</v>
      </c>
    </row>
    <row r="174" s="2" customFormat="1" ht="24.15" customHeight="1">
      <c r="A174" s="37"/>
      <c r="B174" s="38"/>
      <c r="C174" s="225" t="s">
        <v>372</v>
      </c>
      <c r="D174" s="225" t="s">
        <v>185</v>
      </c>
      <c r="E174" s="226" t="s">
        <v>900</v>
      </c>
      <c r="F174" s="227" t="s">
        <v>901</v>
      </c>
      <c r="G174" s="228" t="s">
        <v>239</v>
      </c>
      <c r="H174" s="229">
        <v>5</v>
      </c>
      <c r="I174" s="230"/>
      <c r="J174" s="231">
        <f>ROUND(I174*H174,2)</f>
        <v>0</v>
      </c>
      <c r="K174" s="227" t="s">
        <v>1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240</v>
      </c>
      <c r="AT174" s="236" t="s">
        <v>185</v>
      </c>
      <c r="AU174" s="236" t="s">
        <v>85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240</v>
      </c>
      <c r="BM174" s="236" t="s">
        <v>738</v>
      </c>
    </row>
    <row r="175" s="2" customFormat="1" ht="21.75" customHeight="1">
      <c r="A175" s="37"/>
      <c r="B175" s="38"/>
      <c r="C175" s="225" t="s">
        <v>434</v>
      </c>
      <c r="D175" s="225" t="s">
        <v>185</v>
      </c>
      <c r="E175" s="226" t="s">
        <v>902</v>
      </c>
      <c r="F175" s="227" t="s">
        <v>903</v>
      </c>
      <c r="G175" s="228" t="s">
        <v>248</v>
      </c>
      <c r="H175" s="261"/>
      <c r="I175" s="230"/>
      <c r="J175" s="231">
        <f>ROUND(I175*H175,2)</f>
        <v>0</v>
      </c>
      <c r="K175" s="227" t="s">
        <v>1</v>
      </c>
      <c r="L175" s="43"/>
      <c r="M175" s="272" t="s">
        <v>1</v>
      </c>
      <c r="N175" s="273" t="s">
        <v>41</v>
      </c>
      <c r="O175" s="274"/>
      <c r="P175" s="275">
        <f>O175*H175</f>
        <v>0</v>
      </c>
      <c r="Q175" s="275">
        <v>0</v>
      </c>
      <c r="R175" s="275">
        <f>Q175*H175</f>
        <v>0</v>
      </c>
      <c r="S175" s="275">
        <v>0</v>
      </c>
      <c r="T175" s="27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240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240</v>
      </c>
      <c r="BM175" s="236" t="s">
        <v>750</v>
      </c>
    </row>
    <row r="176" s="2" customFormat="1" ht="6.96" customHeight="1">
      <c r="A176" s="37"/>
      <c r="B176" s="65"/>
      <c r="C176" s="66"/>
      <c r="D176" s="66"/>
      <c r="E176" s="66"/>
      <c r="F176" s="66"/>
      <c r="G176" s="66"/>
      <c r="H176" s="66"/>
      <c r="I176" s="66"/>
      <c r="J176" s="66"/>
      <c r="K176" s="66"/>
      <c r="L176" s="43"/>
      <c r="M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</sheetData>
  <sheetProtection sheet="1" autoFilter="0" formatColumns="0" formatRows="0" objects="1" scenarios="1" spinCount="100000" saltValue="+ma2bh79PHGd56/yvu3pw/sDI6LM7rkibug6xrTtPNMj54zFG6It/ZzdG8327d9PdvgVL29wn8S2tcHnYDmmUw==" hashValue="m4utcrGN/cRVbs151YjB0shvg2Y8ZZI+QoBYSrJNovlAdwBk3WwDrQWcXKKRZQ2rZjaO8sF4sNxth7FgOYyh3Q==" algorithmName="SHA-512" password="CC3D"/>
  <autoFilter ref="C127:K17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137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1149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1329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812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ROUND(J124,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ROUND((SUM(BE124:BE140)),  2)</f>
        <v>0</v>
      </c>
      <c r="G35" s="37"/>
      <c r="H35" s="37"/>
      <c r="I35" s="163">
        <v>0.20999999999999999</v>
      </c>
      <c r="J35" s="162">
        <f>ROUND(((SUM(BE124:BE140))*I35),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ROUND((SUM(BF124:BF140)),  2)</f>
        <v>0</v>
      </c>
      <c r="G36" s="37"/>
      <c r="H36" s="37"/>
      <c r="I36" s="163">
        <v>0.12</v>
      </c>
      <c r="J36" s="162">
        <f>ROUND(((SUM(BF124:BF140))*I36),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ROUND((SUM(BG124:BG140)),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ROUND((SUM(BH124:BH140)),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ROUND((SUM(BI124:BI140)),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1149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03S - Byt správce - VZT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J124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J125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813</v>
      </c>
      <c r="E100" s="195"/>
      <c r="F100" s="195"/>
      <c r="G100" s="195"/>
      <c r="H100" s="195"/>
      <c r="I100" s="195"/>
      <c r="J100" s="196">
        <f>J126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159</v>
      </c>
      <c r="E101" s="190"/>
      <c r="F101" s="190"/>
      <c r="G101" s="190"/>
      <c r="H101" s="190"/>
      <c r="I101" s="190"/>
      <c r="J101" s="191">
        <f>J128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1330</v>
      </c>
      <c r="E102" s="195"/>
      <c r="F102" s="195"/>
      <c r="G102" s="195"/>
      <c r="H102" s="195"/>
      <c r="I102" s="195"/>
      <c r="J102" s="196">
        <f>J129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167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9"/>
      <c r="D112" s="39"/>
      <c r="E112" s="182" t="str">
        <f>E7</f>
        <v>UHK Palachovy koleje - Částečná rekonstrukce a modernizace - IV.etapa - neinvestiční část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0"/>
      <c r="C113" s="31" t="s">
        <v>145</v>
      </c>
      <c r="D113" s="21"/>
      <c r="E113" s="21"/>
      <c r="F113" s="21"/>
      <c r="G113" s="21"/>
      <c r="H113" s="21"/>
      <c r="I113" s="21"/>
      <c r="J113" s="21"/>
      <c r="K113" s="21"/>
      <c r="L113" s="19"/>
    </row>
    <row r="114" s="2" customFormat="1" ht="16.5" customHeight="1">
      <c r="A114" s="37"/>
      <c r="B114" s="38"/>
      <c r="C114" s="39"/>
      <c r="D114" s="39"/>
      <c r="E114" s="182" t="s">
        <v>1149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147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E11</f>
        <v>03S - Byt správce - VZT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F14</f>
        <v>Hradec Králové</v>
      </c>
      <c r="G118" s="39"/>
      <c r="H118" s="39"/>
      <c r="I118" s="31" t="s">
        <v>22</v>
      </c>
      <c r="J118" s="78" t="str">
        <f>IF(J14="","",J14)</f>
        <v>30. 6. 2025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E17</f>
        <v>Univerzita Hradec Králové</v>
      </c>
      <c r="G120" s="39"/>
      <c r="H120" s="39"/>
      <c r="I120" s="31" t="s">
        <v>30</v>
      </c>
      <c r="J120" s="35" t="str">
        <f>E23</f>
        <v>PRIDOS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IF(E20="","",E20)</f>
        <v>Vyplň údaj</v>
      </c>
      <c r="G121" s="39"/>
      <c r="H121" s="39"/>
      <c r="I121" s="31" t="s">
        <v>33</v>
      </c>
      <c r="J121" s="35" t="str">
        <f>E26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8"/>
      <c r="B123" s="199"/>
      <c r="C123" s="200" t="s">
        <v>168</v>
      </c>
      <c r="D123" s="201" t="s">
        <v>61</v>
      </c>
      <c r="E123" s="201" t="s">
        <v>57</v>
      </c>
      <c r="F123" s="201" t="s">
        <v>58</v>
      </c>
      <c r="G123" s="201" t="s">
        <v>169</v>
      </c>
      <c r="H123" s="201" t="s">
        <v>170</v>
      </c>
      <c r="I123" s="201" t="s">
        <v>171</v>
      </c>
      <c r="J123" s="201" t="s">
        <v>151</v>
      </c>
      <c r="K123" s="202" t="s">
        <v>172</v>
      </c>
      <c r="L123" s="203"/>
      <c r="M123" s="99" t="s">
        <v>1</v>
      </c>
      <c r="N123" s="100" t="s">
        <v>40</v>
      </c>
      <c r="O123" s="100" t="s">
        <v>173</v>
      </c>
      <c r="P123" s="100" t="s">
        <v>174</v>
      </c>
      <c r="Q123" s="100" t="s">
        <v>175</v>
      </c>
      <c r="R123" s="100" t="s">
        <v>176</v>
      </c>
      <c r="S123" s="100" t="s">
        <v>177</v>
      </c>
      <c r="T123" s="101" t="s">
        <v>178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7"/>
      <c r="B124" s="38"/>
      <c r="C124" s="106" t="s">
        <v>179</v>
      </c>
      <c r="D124" s="39"/>
      <c r="E124" s="39"/>
      <c r="F124" s="39"/>
      <c r="G124" s="39"/>
      <c r="H124" s="39"/>
      <c r="I124" s="39"/>
      <c r="J124" s="204">
        <f>BK124</f>
        <v>0</v>
      </c>
      <c r="K124" s="39"/>
      <c r="L124" s="43"/>
      <c r="M124" s="102"/>
      <c r="N124" s="205"/>
      <c r="O124" s="103"/>
      <c r="P124" s="206">
        <f>P125+P128</f>
        <v>0</v>
      </c>
      <c r="Q124" s="103"/>
      <c r="R124" s="206">
        <f>R125+R128</f>
        <v>0</v>
      </c>
      <c r="S124" s="103"/>
      <c r="T124" s="207">
        <f>T125+T128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75</v>
      </c>
      <c r="AU124" s="16" t="s">
        <v>153</v>
      </c>
      <c r="BK124" s="208">
        <f>BK125+BK128</f>
        <v>0</v>
      </c>
    </row>
    <row r="125" s="12" customFormat="1" ht="25.92" customHeight="1">
      <c r="A125" s="12"/>
      <c r="B125" s="209"/>
      <c r="C125" s="210"/>
      <c r="D125" s="211" t="s">
        <v>75</v>
      </c>
      <c r="E125" s="212" t="s">
        <v>180</v>
      </c>
      <c r="F125" s="212" t="s">
        <v>181</v>
      </c>
      <c r="G125" s="210"/>
      <c r="H125" s="210"/>
      <c r="I125" s="213"/>
      <c r="J125" s="214">
        <f>BK125</f>
        <v>0</v>
      </c>
      <c r="K125" s="210"/>
      <c r="L125" s="215"/>
      <c r="M125" s="216"/>
      <c r="N125" s="217"/>
      <c r="O125" s="217"/>
      <c r="P125" s="218">
        <f>P126</f>
        <v>0</v>
      </c>
      <c r="Q125" s="217"/>
      <c r="R125" s="218">
        <f>R126</f>
        <v>0</v>
      </c>
      <c r="S125" s="217"/>
      <c r="T125" s="219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83</v>
      </c>
      <c r="AT125" s="221" t="s">
        <v>75</v>
      </c>
      <c r="AU125" s="221" t="s">
        <v>76</v>
      </c>
      <c r="AY125" s="220" t="s">
        <v>182</v>
      </c>
      <c r="BK125" s="222">
        <f>BK126</f>
        <v>0</v>
      </c>
    </row>
    <row r="126" s="12" customFormat="1" ht="22.8" customHeight="1">
      <c r="A126" s="12"/>
      <c r="B126" s="209"/>
      <c r="C126" s="210"/>
      <c r="D126" s="211" t="s">
        <v>75</v>
      </c>
      <c r="E126" s="223" t="s">
        <v>83</v>
      </c>
      <c r="F126" s="223" t="s">
        <v>820</v>
      </c>
      <c r="G126" s="210"/>
      <c r="H126" s="210"/>
      <c r="I126" s="213"/>
      <c r="J126" s="224">
        <f>BK126</f>
        <v>0</v>
      </c>
      <c r="K126" s="210"/>
      <c r="L126" s="215"/>
      <c r="M126" s="216"/>
      <c r="N126" s="217"/>
      <c r="O126" s="217"/>
      <c r="P126" s="218">
        <f>P127</f>
        <v>0</v>
      </c>
      <c r="Q126" s="217"/>
      <c r="R126" s="218">
        <f>R127</f>
        <v>0</v>
      </c>
      <c r="S126" s="217"/>
      <c r="T126" s="219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83</v>
      </c>
      <c r="AT126" s="221" t="s">
        <v>75</v>
      </c>
      <c r="AU126" s="221" t="s">
        <v>83</v>
      </c>
      <c r="AY126" s="220" t="s">
        <v>182</v>
      </c>
      <c r="BK126" s="222">
        <f>BK127</f>
        <v>0</v>
      </c>
    </row>
    <row r="127" s="2" customFormat="1" ht="24.15" customHeight="1">
      <c r="A127" s="37"/>
      <c r="B127" s="38"/>
      <c r="C127" s="225" t="s">
        <v>83</v>
      </c>
      <c r="D127" s="225" t="s">
        <v>185</v>
      </c>
      <c r="E127" s="226" t="s">
        <v>1331</v>
      </c>
      <c r="F127" s="227" t="s">
        <v>1332</v>
      </c>
      <c r="G127" s="228" t="s">
        <v>239</v>
      </c>
      <c r="H127" s="229">
        <v>3</v>
      </c>
      <c r="I127" s="230"/>
      <c r="J127" s="231">
        <f>ROUND(I127*H127,2)</f>
        <v>0</v>
      </c>
      <c r="K127" s="227" t="s">
        <v>1</v>
      </c>
      <c r="L127" s="43"/>
      <c r="M127" s="232" t="s">
        <v>1</v>
      </c>
      <c r="N127" s="233" t="s">
        <v>41</v>
      </c>
      <c r="O127" s="90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190</v>
      </c>
      <c r="AT127" s="236" t="s">
        <v>185</v>
      </c>
      <c r="AU127" s="236" t="s">
        <v>85</v>
      </c>
      <c r="AY127" s="16" t="s">
        <v>182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190</v>
      </c>
      <c r="BM127" s="236" t="s">
        <v>85</v>
      </c>
    </row>
    <row r="128" s="12" customFormat="1" ht="25.92" customHeight="1">
      <c r="A128" s="12"/>
      <c r="B128" s="209"/>
      <c r="C128" s="210"/>
      <c r="D128" s="211" t="s">
        <v>75</v>
      </c>
      <c r="E128" s="212" t="s">
        <v>232</v>
      </c>
      <c r="F128" s="212" t="s">
        <v>233</v>
      </c>
      <c r="G128" s="210"/>
      <c r="H128" s="210"/>
      <c r="I128" s="213"/>
      <c r="J128" s="214">
        <f>BK128</f>
        <v>0</v>
      </c>
      <c r="K128" s="210"/>
      <c r="L128" s="215"/>
      <c r="M128" s="216"/>
      <c r="N128" s="217"/>
      <c r="O128" s="217"/>
      <c r="P128" s="218">
        <f>P129</f>
        <v>0</v>
      </c>
      <c r="Q128" s="217"/>
      <c r="R128" s="218">
        <f>R129</f>
        <v>0</v>
      </c>
      <c r="S128" s="217"/>
      <c r="T128" s="219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85</v>
      </c>
      <c r="AT128" s="221" t="s">
        <v>75</v>
      </c>
      <c r="AU128" s="221" t="s">
        <v>76</v>
      </c>
      <c r="AY128" s="220" t="s">
        <v>182</v>
      </c>
      <c r="BK128" s="222">
        <f>BK129</f>
        <v>0</v>
      </c>
    </row>
    <row r="129" s="12" customFormat="1" ht="22.8" customHeight="1">
      <c r="A129" s="12"/>
      <c r="B129" s="209"/>
      <c r="C129" s="210"/>
      <c r="D129" s="211" t="s">
        <v>75</v>
      </c>
      <c r="E129" s="223" t="s">
        <v>85</v>
      </c>
      <c r="F129" s="223" t="s">
        <v>1333</v>
      </c>
      <c r="G129" s="210"/>
      <c r="H129" s="210"/>
      <c r="I129" s="213"/>
      <c r="J129" s="224">
        <f>BK129</f>
        <v>0</v>
      </c>
      <c r="K129" s="210"/>
      <c r="L129" s="215"/>
      <c r="M129" s="216"/>
      <c r="N129" s="217"/>
      <c r="O129" s="217"/>
      <c r="P129" s="218">
        <f>SUM(P130:P140)</f>
        <v>0</v>
      </c>
      <c r="Q129" s="217"/>
      <c r="R129" s="218">
        <f>SUM(R130:R140)</f>
        <v>0</v>
      </c>
      <c r="S129" s="217"/>
      <c r="T129" s="219">
        <f>SUM(T130:T140)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75</v>
      </c>
      <c r="AU129" s="221" t="s">
        <v>83</v>
      </c>
      <c r="AY129" s="220" t="s">
        <v>182</v>
      </c>
      <c r="BK129" s="222">
        <f>SUM(BK130:BK140)</f>
        <v>0</v>
      </c>
    </row>
    <row r="130" s="2" customFormat="1" ht="16.5" customHeight="1">
      <c r="A130" s="37"/>
      <c r="B130" s="38"/>
      <c r="C130" s="225" t="s">
        <v>85</v>
      </c>
      <c r="D130" s="225" t="s">
        <v>185</v>
      </c>
      <c r="E130" s="226" t="s">
        <v>1135</v>
      </c>
      <c r="F130" s="227" t="s">
        <v>1136</v>
      </c>
      <c r="G130" s="228" t="s">
        <v>829</v>
      </c>
      <c r="H130" s="229">
        <v>6</v>
      </c>
      <c r="I130" s="230"/>
      <c r="J130" s="231">
        <f>ROUND(I130*H130,2)</f>
        <v>0</v>
      </c>
      <c r="K130" s="227" t="s">
        <v>1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240</v>
      </c>
      <c r="AT130" s="236" t="s">
        <v>185</v>
      </c>
      <c r="AU130" s="236" t="s">
        <v>85</v>
      </c>
      <c r="AY130" s="16" t="s">
        <v>182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240</v>
      </c>
      <c r="BM130" s="236" t="s">
        <v>190</v>
      </c>
    </row>
    <row r="131" s="2" customFormat="1" ht="24.15" customHeight="1">
      <c r="A131" s="37"/>
      <c r="B131" s="38"/>
      <c r="C131" s="225" t="s">
        <v>201</v>
      </c>
      <c r="D131" s="225" t="s">
        <v>185</v>
      </c>
      <c r="E131" s="226" t="s">
        <v>1334</v>
      </c>
      <c r="F131" s="227" t="s">
        <v>1335</v>
      </c>
      <c r="G131" s="228" t="s">
        <v>239</v>
      </c>
      <c r="H131" s="229">
        <v>1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240</v>
      </c>
      <c r="AT131" s="236" t="s">
        <v>185</v>
      </c>
      <c r="AU131" s="236" t="s">
        <v>85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240</v>
      </c>
      <c r="BM131" s="236" t="s">
        <v>183</v>
      </c>
    </row>
    <row r="132" s="2" customFormat="1" ht="37.8" customHeight="1">
      <c r="A132" s="37"/>
      <c r="B132" s="38"/>
      <c r="C132" s="225" t="s">
        <v>190</v>
      </c>
      <c r="D132" s="225" t="s">
        <v>185</v>
      </c>
      <c r="E132" s="226" t="s">
        <v>1336</v>
      </c>
      <c r="F132" s="227" t="s">
        <v>1337</v>
      </c>
      <c r="G132" s="228" t="s">
        <v>239</v>
      </c>
      <c r="H132" s="229">
        <v>1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240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240</v>
      </c>
      <c r="BM132" s="236" t="s">
        <v>223</v>
      </c>
    </row>
    <row r="133" s="2" customFormat="1" ht="37.8" customHeight="1">
      <c r="A133" s="37"/>
      <c r="B133" s="38"/>
      <c r="C133" s="225" t="s">
        <v>210</v>
      </c>
      <c r="D133" s="225" t="s">
        <v>185</v>
      </c>
      <c r="E133" s="226" t="s">
        <v>1338</v>
      </c>
      <c r="F133" s="227" t="s">
        <v>1339</v>
      </c>
      <c r="G133" s="228" t="s">
        <v>239</v>
      </c>
      <c r="H133" s="229">
        <v>1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240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240</v>
      </c>
      <c r="BM133" s="236" t="s">
        <v>400</v>
      </c>
    </row>
    <row r="134" s="2" customFormat="1" ht="24.15" customHeight="1">
      <c r="A134" s="37"/>
      <c r="B134" s="38"/>
      <c r="C134" s="225" t="s">
        <v>183</v>
      </c>
      <c r="D134" s="225" t="s">
        <v>185</v>
      </c>
      <c r="E134" s="226" t="s">
        <v>1340</v>
      </c>
      <c r="F134" s="227" t="s">
        <v>1341</v>
      </c>
      <c r="G134" s="228" t="s">
        <v>239</v>
      </c>
      <c r="H134" s="229">
        <v>1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240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240</v>
      </c>
      <c r="BM134" s="236" t="s">
        <v>8</v>
      </c>
    </row>
    <row r="135" s="2" customFormat="1" ht="16.5" customHeight="1">
      <c r="A135" s="37"/>
      <c r="B135" s="38"/>
      <c r="C135" s="225" t="s">
        <v>218</v>
      </c>
      <c r="D135" s="225" t="s">
        <v>185</v>
      </c>
      <c r="E135" s="226" t="s">
        <v>1141</v>
      </c>
      <c r="F135" s="227" t="s">
        <v>1142</v>
      </c>
      <c r="G135" s="228" t="s">
        <v>239</v>
      </c>
      <c r="H135" s="229">
        <v>2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240</v>
      </c>
      <c r="AT135" s="236" t="s">
        <v>185</v>
      </c>
      <c r="AU135" s="236" t="s">
        <v>85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240</v>
      </c>
      <c r="BM135" s="236" t="s">
        <v>245</v>
      </c>
    </row>
    <row r="136" s="2" customFormat="1" ht="16.5" customHeight="1">
      <c r="A136" s="37"/>
      <c r="B136" s="38"/>
      <c r="C136" s="225" t="s">
        <v>223</v>
      </c>
      <c r="D136" s="225" t="s">
        <v>185</v>
      </c>
      <c r="E136" s="226" t="s">
        <v>1143</v>
      </c>
      <c r="F136" s="227" t="s">
        <v>1144</v>
      </c>
      <c r="G136" s="228" t="s">
        <v>891</v>
      </c>
      <c r="H136" s="229">
        <v>10</v>
      </c>
      <c r="I136" s="230"/>
      <c r="J136" s="231">
        <f>ROUND(I136*H136,2)</f>
        <v>0</v>
      </c>
      <c r="K136" s="227" t="s">
        <v>1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240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240</v>
      </c>
      <c r="BM136" s="236" t="s">
        <v>240</v>
      </c>
    </row>
    <row r="137" s="2" customFormat="1" ht="16.5" customHeight="1">
      <c r="A137" s="37"/>
      <c r="B137" s="38"/>
      <c r="C137" s="225" t="s">
        <v>199</v>
      </c>
      <c r="D137" s="225" t="s">
        <v>185</v>
      </c>
      <c r="E137" s="226" t="s">
        <v>1145</v>
      </c>
      <c r="F137" s="227" t="s">
        <v>1146</v>
      </c>
      <c r="G137" s="228" t="s">
        <v>239</v>
      </c>
      <c r="H137" s="229">
        <v>2</v>
      </c>
      <c r="I137" s="230"/>
      <c r="J137" s="231">
        <f>ROUND(I137*H137,2)</f>
        <v>0</v>
      </c>
      <c r="K137" s="227" t="s">
        <v>1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240</v>
      </c>
      <c r="AT137" s="236" t="s">
        <v>185</v>
      </c>
      <c r="AU137" s="236" t="s">
        <v>85</v>
      </c>
      <c r="AY137" s="16" t="s">
        <v>182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240</v>
      </c>
      <c r="BM137" s="236" t="s">
        <v>263</v>
      </c>
    </row>
    <row r="138" s="2" customFormat="1" ht="16.5" customHeight="1">
      <c r="A138" s="37"/>
      <c r="B138" s="38"/>
      <c r="C138" s="225" t="s">
        <v>400</v>
      </c>
      <c r="D138" s="225" t="s">
        <v>185</v>
      </c>
      <c r="E138" s="226" t="s">
        <v>1147</v>
      </c>
      <c r="F138" s="227" t="s">
        <v>1148</v>
      </c>
      <c r="G138" s="228" t="s">
        <v>239</v>
      </c>
      <c r="H138" s="229">
        <v>2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240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240</v>
      </c>
      <c r="BM138" s="236" t="s">
        <v>271</v>
      </c>
    </row>
    <row r="139" s="2" customFormat="1" ht="16.5" customHeight="1">
      <c r="A139" s="37"/>
      <c r="B139" s="38"/>
      <c r="C139" s="225" t="s">
        <v>404</v>
      </c>
      <c r="D139" s="225" t="s">
        <v>185</v>
      </c>
      <c r="E139" s="226" t="s">
        <v>927</v>
      </c>
      <c r="F139" s="227" t="s">
        <v>928</v>
      </c>
      <c r="G139" s="228" t="s">
        <v>358</v>
      </c>
      <c r="H139" s="229">
        <v>2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240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240</v>
      </c>
      <c r="BM139" s="236" t="s">
        <v>280</v>
      </c>
    </row>
    <row r="140" s="2" customFormat="1" ht="21.75" customHeight="1">
      <c r="A140" s="37"/>
      <c r="B140" s="38"/>
      <c r="C140" s="225" t="s">
        <v>8</v>
      </c>
      <c r="D140" s="225" t="s">
        <v>185</v>
      </c>
      <c r="E140" s="226" t="s">
        <v>837</v>
      </c>
      <c r="F140" s="227" t="s">
        <v>838</v>
      </c>
      <c r="G140" s="228" t="s">
        <v>248</v>
      </c>
      <c r="H140" s="261"/>
      <c r="I140" s="230"/>
      <c r="J140" s="231">
        <f>ROUND(I140*H140,2)</f>
        <v>0</v>
      </c>
      <c r="K140" s="227" t="s">
        <v>1</v>
      </c>
      <c r="L140" s="43"/>
      <c r="M140" s="272" t="s">
        <v>1</v>
      </c>
      <c r="N140" s="273" t="s">
        <v>41</v>
      </c>
      <c r="O140" s="274"/>
      <c r="P140" s="275">
        <f>O140*H140</f>
        <v>0</v>
      </c>
      <c r="Q140" s="275">
        <v>0</v>
      </c>
      <c r="R140" s="275">
        <f>Q140*H140</f>
        <v>0</v>
      </c>
      <c r="S140" s="275">
        <v>0</v>
      </c>
      <c r="T140" s="27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240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240</v>
      </c>
      <c r="BM140" s="236" t="s">
        <v>293</v>
      </c>
    </row>
    <row r="141" s="2" customFormat="1" ht="6.96" customHeight="1">
      <c r="A141" s="37"/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43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/oVlmNnxnJbeHIkF5RnbmlMr8sp2i20L6Y0g4HoLgLZ6hlWrZVUTnK6lJVeBBS9CNsGSiRPTpJcEHvyL/5BJhQ==" hashValue="bU16k3fR2YFjQpRiDagsId8tmW3nEljhuFd6BQRMNyE8EzUJbktctRPXwvvtzNYEpydHz3fK1+tgsa6Wzdt/6Q==" algorithmName="SHA-512" password="CC3D"/>
  <autoFilter ref="C123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1149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1342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946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ROUND((SUM(BE129:BE186)),  2)</f>
        <v>0</v>
      </c>
      <c r="G35" s="37"/>
      <c r="H35" s="37"/>
      <c r="I35" s="163">
        <v>0.20999999999999999</v>
      </c>
      <c r="J35" s="162">
        <f>ROUND(((SUM(BE129:BE186))*I35),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ROUND((SUM(BF129:BF186)),  2)</f>
        <v>0</v>
      </c>
      <c r="G36" s="37"/>
      <c r="H36" s="37"/>
      <c r="I36" s="163">
        <v>0.12</v>
      </c>
      <c r="J36" s="162">
        <f>ROUND(((SUM(BF129:BF186))*I36),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ROUND((SUM(BG129:BG186)),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ROUND((SUM(BH129:BH186)),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ROUND((SUM(BI129:BI186)),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1149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04S - Byt správce - EL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947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948</v>
      </c>
      <c r="E100" s="190"/>
      <c r="F100" s="190"/>
      <c r="G100" s="190"/>
      <c r="H100" s="190"/>
      <c r="I100" s="190"/>
      <c r="J100" s="191">
        <f>J136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949</v>
      </c>
      <c r="E101" s="190"/>
      <c r="F101" s="190"/>
      <c r="G101" s="190"/>
      <c r="H101" s="190"/>
      <c r="I101" s="190"/>
      <c r="J101" s="191">
        <f>J144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7"/>
      <c r="C102" s="188"/>
      <c r="D102" s="189" t="s">
        <v>950</v>
      </c>
      <c r="E102" s="190"/>
      <c r="F102" s="190"/>
      <c r="G102" s="190"/>
      <c r="H102" s="190"/>
      <c r="I102" s="190"/>
      <c r="J102" s="191">
        <f>J153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7"/>
      <c r="C103" s="188"/>
      <c r="D103" s="189" t="s">
        <v>951</v>
      </c>
      <c r="E103" s="190"/>
      <c r="F103" s="190"/>
      <c r="G103" s="190"/>
      <c r="H103" s="190"/>
      <c r="I103" s="190"/>
      <c r="J103" s="191">
        <f>J158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7"/>
      <c r="C104" s="188"/>
      <c r="D104" s="189" t="s">
        <v>952</v>
      </c>
      <c r="E104" s="190"/>
      <c r="F104" s="190"/>
      <c r="G104" s="190"/>
      <c r="H104" s="190"/>
      <c r="I104" s="190"/>
      <c r="J104" s="191">
        <f>J163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7"/>
      <c r="C105" s="188"/>
      <c r="D105" s="189" t="s">
        <v>953</v>
      </c>
      <c r="E105" s="190"/>
      <c r="F105" s="190"/>
      <c r="G105" s="190"/>
      <c r="H105" s="190"/>
      <c r="I105" s="190"/>
      <c r="J105" s="191">
        <f>J172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7"/>
      <c r="C106" s="188"/>
      <c r="D106" s="189" t="s">
        <v>1343</v>
      </c>
      <c r="E106" s="190"/>
      <c r="F106" s="190"/>
      <c r="G106" s="190"/>
      <c r="H106" s="190"/>
      <c r="I106" s="190"/>
      <c r="J106" s="191">
        <f>J176</f>
        <v>0</v>
      </c>
      <c r="K106" s="188"/>
      <c r="L106" s="19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7"/>
      <c r="C107" s="188"/>
      <c r="D107" s="189" t="s">
        <v>956</v>
      </c>
      <c r="E107" s="190"/>
      <c r="F107" s="190"/>
      <c r="G107" s="190"/>
      <c r="H107" s="190"/>
      <c r="I107" s="190"/>
      <c r="J107" s="191">
        <f>J185</f>
        <v>0</v>
      </c>
      <c r="K107" s="188"/>
      <c r="L107" s="19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167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82" t="str">
        <f>E7</f>
        <v>UHK Palachovy koleje - Částečná rekonstrukce a modernizace - IV.etapa - neinvestiční část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145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1149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147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04S - Byt správce - EL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F14</f>
        <v>Hradec Králové</v>
      </c>
      <c r="G123" s="39"/>
      <c r="H123" s="39"/>
      <c r="I123" s="31" t="s">
        <v>22</v>
      </c>
      <c r="J123" s="78" t="str">
        <f>IF(J14="","",J14)</f>
        <v>30. 6. 2025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E17</f>
        <v>Univerzita Hradec Králové</v>
      </c>
      <c r="G125" s="39"/>
      <c r="H125" s="39"/>
      <c r="I125" s="31" t="s">
        <v>30</v>
      </c>
      <c r="J125" s="35" t="str">
        <f>E23</f>
        <v>PRIDOS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28</v>
      </c>
      <c r="D126" s="39"/>
      <c r="E126" s="39"/>
      <c r="F126" s="26" t="str">
        <f>IF(E20="","",E20)</f>
        <v>Vyplň údaj</v>
      </c>
      <c r="G126" s="39"/>
      <c r="H126" s="39"/>
      <c r="I126" s="31" t="s">
        <v>33</v>
      </c>
      <c r="J126" s="35" t="str">
        <f>E26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8"/>
      <c r="B128" s="199"/>
      <c r="C128" s="200" t="s">
        <v>168</v>
      </c>
      <c r="D128" s="201" t="s">
        <v>61</v>
      </c>
      <c r="E128" s="201" t="s">
        <v>57</v>
      </c>
      <c r="F128" s="201" t="s">
        <v>58</v>
      </c>
      <c r="G128" s="201" t="s">
        <v>169</v>
      </c>
      <c r="H128" s="201" t="s">
        <v>170</v>
      </c>
      <c r="I128" s="201" t="s">
        <v>171</v>
      </c>
      <c r="J128" s="201" t="s">
        <v>151</v>
      </c>
      <c r="K128" s="202" t="s">
        <v>172</v>
      </c>
      <c r="L128" s="203"/>
      <c r="M128" s="99" t="s">
        <v>1</v>
      </c>
      <c r="N128" s="100" t="s">
        <v>40</v>
      </c>
      <c r="O128" s="100" t="s">
        <v>173</v>
      </c>
      <c r="P128" s="100" t="s">
        <v>174</v>
      </c>
      <c r="Q128" s="100" t="s">
        <v>175</v>
      </c>
      <c r="R128" s="100" t="s">
        <v>176</v>
      </c>
      <c r="S128" s="100" t="s">
        <v>177</v>
      </c>
      <c r="T128" s="101" t="s">
        <v>178</v>
      </c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</row>
    <row r="129" s="2" customFormat="1" ht="22.8" customHeight="1">
      <c r="A129" s="37"/>
      <c r="B129" s="38"/>
      <c r="C129" s="106" t="s">
        <v>179</v>
      </c>
      <c r="D129" s="39"/>
      <c r="E129" s="39"/>
      <c r="F129" s="39"/>
      <c r="G129" s="39"/>
      <c r="H129" s="39"/>
      <c r="I129" s="39"/>
      <c r="J129" s="204">
        <f>BK129</f>
        <v>0</v>
      </c>
      <c r="K129" s="39"/>
      <c r="L129" s="43"/>
      <c r="M129" s="102"/>
      <c r="N129" s="205"/>
      <c r="O129" s="103"/>
      <c r="P129" s="206">
        <f>P130+P136+P144+P153+P158+P163+P172+P176+P185</f>
        <v>0</v>
      </c>
      <c r="Q129" s="103"/>
      <c r="R129" s="206">
        <f>R130+R136+R144+R153+R158+R163+R172+R176+R185</f>
        <v>0</v>
      </c>
      <c r="S129" s="103"/>
      <c r="T129" s="207">
        <f>T130+T136+T144+T153+T158+T163+T172+T176+T185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75</v>
      </c>
      <c r="AU129" s="16" t="s">
        <v>153</v>
      </c>
      <c r="BK129" s="208">
        <f>BK130+BK136+BK144+BK153+BK158+BK163+BK172+BK176+BK185</f>
        <v>0</v>
      </c>
    </row>
    <row r="130" s="12" customFormat="1" ht="25.92" customHeight="1">
      <c r="A130" s="12"/>
      <c r="B130" s="209"/>
      <c r="C130" s="210"/>
      <c r="D130" s="211" t="s">
        <v>75</v>
      </c>
      <c r="E130" s="212" t="s">
        <v>185</v>
      </c>
      <c r="F130" s="212" t="s">
        <v>957</v>
      </c>
      <c r="G130" s="210"/>
      <c r="H130" s="210"/>
      <c r="I130" s="213"/>
      <c r="J130" s="214">
        <f>BK130</f>
        <v>0</v>
      </c>
      <c r="K130" s="210"/>
      <c r="L130" s="215"/>
      <c r="M130" s="216"/>
      <c r="N130" s="217"/>
      <c r="O130" s="217"/>
      <c r="P130" s="218">
        <f>SUM(P131:P135)</f>
        <v>0</v>
      </c>
      <c r="Q130" s="217"/>
      <c r="R130" s="218">
        <f>SUM(R131:R135)</f>
        <v>0</v>
      </c>
      <c r="S130" s="217"/>
      <c r="T130" s="219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76</v>
      </c>
      <c r="AY130" s="220" t="s">
        <v>182</v>
      </c>
      <c r="BK130" s="222">
        <f>SUM(BK131:BK135)</f>
        <v>0</v>
      </c>
    </row>
    <row r="131" s="2" customFormat="1" ht="16.5" customHeight="1">
      <c r="A131" s="37"/>
      <c r="B131" s="38"/>
      <c r="C131" s="225" t="s">
        <v>83</v>
      </c>
      <c r="D131" s="225" t="s">
        <v>185</v>
      </c>
      <c r="E131" s="226" t="s">
        <v>1344</v>
      </c>
      <c r="F131" s="227" t="s">
        <v>1345</v>
      </c>
      <c r="G131" s="228" t="s">
        <v>290</v>
      </c>
      <c r="H131" s="229">
        <v>10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240</v>
      </c>
      <c r="AT131" s="236" t="s">
        <v>185</v>
      </c>
      <c r="AU131" s="236" t="s">
        <v>83</v>
      </c>
      <c r="AY131" s="16" t="s">
        <v>182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240</v>
      </c>
      <c r="BM131" s="236" t="s">
        <v>85</v>
      </c>
    </row>
    <row r="132" s="2" customFormat="1" ht="16.5" customHeight="1">
      <c r="A132" s="37"/>
      <c r="B132" s="38"/>
      <c r="C132" s="225" t="s">
        <v>85</v>
      </c>
      <c r="D132" s="225" t="s">
        <v>185</v>
      </c>
      <c r="E132" s="226" t="s">
        <v>1346</v>
      </c>
      <c r="F132" s="227" t="s">
        <v>961</v>
      </c>
      <c r="G132" s="228" t="s">
        <v>290</v>
      </c>
      <c r="H132" s="229">
        <v>65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240</v>
      </c>
      <c r="AT132" s="236" t="s">
        <v>185</v>
      </c>
      <c r="AU132" s="236" t="s">
        <v>83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240</v>
      </c>
      <c r="BM132" s="236" t="s">
        <v>190</v>
      </c>
    </row>
    <row r="133" s="2" customFormat="1" ht="16.5" customHeight="1">
      <c r="A133" s="37"/>
      <c r="B133" s="38"/>
      <c r="C133" s="225" t="s">
        <v>201</v>
      </c>
      <c r="D133" s="225" t="s">
        <v>185</v>
      </c>
      <c r="E133" s="226" t="s">
        <v>962</v>
      </c>
      <c r="F133" s="227" t="s">
        <v>963</v>
      </c>
      <c r="G133" s="228" t="s">
        <v>290</v>
      </c>
      <c r="H133" s="229">
        <v>35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240</v>
      </c>
      <c r="AT133" s="236" t="s">
        <v>185</v>
      </c>
      <c r="AU133" s="236" t="s">
        <v>83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240</v>
      </c>
      <c r="BM133" s="236" t="s">
        <v>183</v>
      </c>
    </row>
    <row r="134" s="2" customFormat="1" ht="16.5" customHeight="1">
      <c r="A134" s="37"/>
      <c r="B134" s="38"/>
      <c r="C134" s="225" t="s">
        <v>190</v>
      </c>
      <c r="D134" s="225" t="s">
        <v>185</v>
      </c>
      <c r="E134" s="226" t="s">
        <v>1347</v>
      </c>
      <c r="F134" s="227" t="s">
        <v>1348</v>
      </c>
      <c r="G134" s="228" t="s">
        <v>290</v>
      </c>
      <c r="H134" s="229">
        <v>10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240</v>
      </c>
      <c r="AT134" s="236" t="s">
        <v>185</v>
      </c>
      <c r="AU134" s="236" t="s">
        <v>83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240</v>
      </c>
      <c r="BM134" s="236" t="s">
        <v>223</v>
      </c>
    </row>
    <row r="135" s="2" customFormat="1" ht="16.5" customHeight="1">
      <c r="A135" s="37"/>
      <c r="B135" s="38"/>
      <c r="C135" s="225" t="s">
        <v>210</v>
      </c>
      <c r="D135" s="225" t="s">
        <v>185</v>
      </c>
      <c r="E135" s="226" t="s">
        <v>964</v>
      </c>
      <c r="F135" s="227" t="s">
        <v>965</v>
      </c>
      <c r="G135" s="228" t="s">
        <v>290</v>
      </c>
      <c r="H135" s="229">
        <v>15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240</v>
      </c>
      <c r="AT135" s="236" t="s">
        <v>185</v>
      </c>
      <c r="AU135" s="236" t="s">
        <v>83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240</v>
      </c>
      <c r="BM135" s="236" t="s">
        <v>400</v>
      </c>
    </row>
    <row r="136" s="12" customFormat="1" ht="25.92" customHeight="1">
      <c r="A136" s="12"/>
      <c r="B136" s="209"/>
      <c r="C136" s="210"/>
      <c r="D136" s="211" t="s">
        <v>75</v>
      </c>
      <c r="E136" s="212" t="s">
        <v>972</v>
      </c>
      <c r="F136" s="212" t="s">
        <v>973</v>
      </c>
      <c r="G136" s="210"/>
      <c r="H136" s="210"/>
      <c r="I136" s="213"/>
      <c r="J136" s="214">
        <f>BK136</f>
        <v>0</v>
      </c>
      <c r="K136" s="210"/>
      <c r="L136" s="215"/>
      <c r="M136" s="216"/>
      <c r="N136" s="217"/>
      <c r="O136" s="217"/>
      <c r="P136" s="218">
        <f>SUM(P137:P143)</f>
        <v>0</v>
      </c>
      <c r="Q136" s="217"/>
      <c r="R136" s="218">
        <f>SUM(R137:R143)</f>
        <v>0</v>
      </c>
      <c r="S136" s="217"/>
      <c r="T136" s="219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83</v>
      </c>
      <c r="AT136" s="221" t="s">
        <v>75</v>
      </c>
      <c r="AU136" s="221" t="s">
        <v>76</v>
      </c>
      <c r="AY136" s="220" t="s">
        <v>182</v>
      </c>
      <c r="BK136" s="222">
        <f>SUM(BK137:BK143)</f>
        <v>0</v>
      </c>
    </row>
    <row r="137" s="2" customFormat="1" ht="21.75" customHeight="1">
      <c r="A137" s="37"/>
      <c r="B137" s="38"/>
      <c r="C137" s="225" t="s">
        <v>223</v>
      </c>
      <c r="D137" s="225" t="s">
        <v>185</v>
      </c>
      <c r="E137" s="226" t="s">
        <v>974</v>
      </c>
      <c r="F137" s="227" t="s">
        <v>975</v>
      </c>
      <c r="G137" s="228" t="s">
        <v>976</v>
      </c>
      <c r="H137" s="229">
        <v>1</v>
      </c>
      <c r="I137" s="230"/>
      <c r="J137" s="231">
        <f>ROUND(I137*H137,2)</f>
        <v>0</v>
      </c>
      <c r="K137" s="227" t="s">
        <v>1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240</v>
      </c>
      <c r="AT137" s="236" t="s">
        <v>185</v>
      </c>
      <c r="AU137" s="236" t="s">
        <v>83</v>
      </c>
      <c r="AY137" s="16" t="s">
        <v>182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240</v>
      </c>
      <c r="BM137" s="236" t="s">
        <v>240</v>
      </c>
    </row>
    <row r="138" s="2" customFormat="1" ht="16.5" customHeight="1">
      <c r="A138" s="37"/>
      <c r="B138" s="38"/>
      <c r="C138" s="225" t="s">
        <v>199</v>
      </c>
      <c r="D138" s="225" t="s">
        <v>185</v>
      </c>
      <c r="E138" s="226" t="s">
        <v>1349</v>
      </c>
      <c r="F138" s="227" t="s">
        <v>978</v>
      </c>
      <c r="G138" s="228" t="s">
        <v>979</v>
      </c>
      <c r="H138" s="229">
        <v>1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240</v>
      </c>
      <c r="AT138" s="236" t="s">
        <v>185</v>
      </c>
      <c r="AU138" s="236" t="s">
        <v>83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240</v>
      </c>
      <c r="BM138" s="236" t="s">
        <v>263</v>
      </c>
    </row>
    <row r="139" s="2" customFormat="1" ht="16.5" customHeight="1">
      <c r="A139" s="37"/>
      <c r="B139" s="38"/>
      <c r="C139" s="225" t="s">
        <v>400</v>
      </c>
      <c r="D139" s="225" t="s">
        <v>185</v>
      </c>
      <c r="E139" s="226" t="s">
        <v>1350</v>
      </c>
      <c r="F139" s="227" t="s">
        <v>981</v>
      </c>
      <c r="G139" s="228" t="s">
        <v>979</v>
      </c>
      <c r="H139" s="229">
        <v>2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240</v>
      </c>
      <c r="AT139" s="236" t="s">
        <v>185</v>
      </c>
      <c r="AU139" s="236" t="s">
        <v>83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240</v>
      </c>
      <c r="BM139" s="236" t="s">
        <v>271</v>
      </c>
    </row>
    <row r="140" s="2" customFormat="1" ht="16.5" customHeight="1">
      <c r="A140" s="37"/>
      <c r="B140" s="38"/>
      <c r="C140" s="225" t="s">
        <v>404</v>
      </c>
      <c r="D140" s="225" t="s">
        <v>185</v>
      </c>
      <c r="E140" s="226" t="s">
        <v>1351</v>
      </c>
      <c r="F140" s="227" t="s">
        <v>983</v>
      </c>
      <c r="G140" s="228" t="s">
        <v>979</v>
      </c>
      <c r="H140" s="229">
        <v>2</v>
      </c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240</v>
      </c>
      <c r="AT140" s="236" t="s">
        <v>185</v>
      </c>
      <c r="AU140" s="236" t="s">
        <v>83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240</v>
      </c>
      <c r="BM140" s="236" t="s">
        <v>280</v>
      </c>
    </row>
    <row r="141" s="2" customFormat="1" ht="16.5" customHeight="1">
      <c r="A141" s="37"/>
      <c r="B141" s="38"/>
      <c r="C141" s="225" t="s">
        <v>8</v>
      </c>
      <c r="D141" s="225" t="s">
        <v>185</v>
      </c>
      <c r="E141" s="226" t="s">
        <v>1352</v>
      </c>
      <c r="F141" s="227" t="s">
        <v>985</v>
      </c>
      <c r="G141" s="228" t="s">
        <v>979</v>
      </c>
      <c r="H141" s="229">
        <v>2</v>
      </c>
      <c r="I141" s="230"/>
      <c r="J141" s="231">
        <f>ROUND(I141*H141,2)</f>
        <v>0</v>
      </c>
      <c r="K141" s="227" t="s">
        <v>1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240</v>
      </c>
      <c r="AT141" s="236" t="s">
        <v>185</v>
      </c>
      <c r="AU141" s="236" t="s">
        <v>83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240</v>
      </c>
      <c r="BM141" s="236" t="s">
        <v>293</v>
      </c>
    </row>
    <row r="142" s="2" customFormat="1" ht="16.5" customHeight="1">
      <c r="A142" s="37"/>
      <c r="B142" s="38"/>
      <c r="C142" s="225" t="s">
        <v>236</v>
      </c>
      <c r="D142" s="225" t="s">
        <v>185</v>
      </c>
      <c r="E142" s="226" t="s">
        <v>1353</v>
      </c>
      <c r="F142" s="227" t="s">
        <v>1354</v>
      </c>
      <c r="G142" s="228" t="s">
        <v>979</v>
      </c>
      <c r="H142" s="229">
        <v>19</v>
      </c>
      <c r="I142" s="230"/>
      <c r="J142" s="231">
        <f>ROUND(I142*H142,2)</f>
        <v>0</v>
      </c>
      <c r="K142" s="227" t="s">
        <v>1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240</v>
      </c>
      <c r="AT142" s="236" t="s">
        <v>185</v>
      </c>
      <c r="AU142" s="236" t="s">
        <v>83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240</v>
      </c>
      <c r="BM142" s="236" t="s">
        <v>303</v>
      </c>
    </row>
    <row r="143" s="2" customFormat="1" ht="16.5" customHeight="1">
      <c r="A143" s="37"/>
      <c r="B143" s="38"/>
      <c r="C143" s="225" t="s">
        <v>245</v>
      </c>
      <c r="D143" s="225" t="s">
        <v>185</v>
      </c>
      <c r="E143" s="226" t="s">
        <v>1355</v>
      </c>
      <c r="F143" s="227" t="s">
        <v>1356</v>
      </c>
      <c r="G143" s="228" t="s">
        <v>979</v>
      </c>
      <c r="H143" s="229">
        <v>3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240</v>
      </c>
      <c r="AT143" s="236" t="s">
        <v>185</v>
      </c>
      <c r="AU143" s="236" t="s">
        <v>83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240</v>
      </c>
      <c r="BM143" s="236" t="s">
        <v>314</v>
      </c>
    </row>
    <row r="144" s="12" customFormat="1" ht="25.92" customHeight="1">
      <c r="A144" s="12"/>
      <c r="B144" s="209"/>
      <c r="C144" s="210"/>
      <c r="D144" s="211" t="s">
        <v>75</v>
      </c>
      <c r="E144" s="212" t="s">
        <v>986</v>
      </c>
      <c r="F144" s="212" t="s">
        <v>987</v>
      </c>
      <c r="G144" s="210"/>
      <c r="H144" s="210"/>
      <c r="I144" s="213"/>
      <c r="J144" s="214">
        <f>BK144</f>
        <v>0</v>
      </c>
      <c r="K144" s="210"/>
      <c r="L144" s="215"/>
      <c r="M144" s="216"/>
      <c r="N144" s="217"/>
      <c r="O144" s="217"/>
      <c r="P144" s="218">
        <f>SUM(P145:P152)</f>
        <v>0</v>
      </c>
      <c r="Q144" s="217"/>
      <c r="R144" s="218">
        <f>SUM(R145:R152)</f>
        <v>0</v>
      </c>
      <c r="S144" s="217"/>
      <c r="T144" s="219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0" t="s">
        <v>83</v>
      </c>
      <c r="AT144" s="221" t="s">
        <v>75</v>
      </c>
      <c r="AU144" s="221" t="s">
        <v>76</v>
      </c>
      <c r="AY144" s="220" t="s">
        <v>182</v>
      </c>
      <c r="BK144" s="222">
        <f>SUM(BK145:BK152)</f>
        <v>0</v>
      </c>
    </row>
    <row r="145" s="2" customFormat="1" ht="21.75" customHeight="1">
      <c r="A145" s="37"/>
      <c r="B145" s="38"/>
      <c r="C145" s="225" t="s">
        <v>252</v>
      </c>
      <c r="D145" s="225" t="s">
        <v>185</v>
      </c>
      <c r="E145" s="226" t="s">
        <v>990</v>
      </c>
      <c r="F145" s="227" t="s">
        <v>991</v>
      </c>
      <c r="G145" s="228" t="s">
        <v>979</v>
      </c>
      <c r="H145" s="229">
        <v>2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240</v>
      </c>
      <c r="AT145" s="236" t="s">
        <v>185</v>
      </c>
      <c r="AU145" s="236" t="s">
        <v>83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240</v>
      </c>
      <c r="BM145" s="236" t="s">
        <v>325</v>
      </c>
    </row>
    <row r="146" s="2" customFormat="1" ht="16.5" customHeight="1">
      <c r="A146" s="37"/>
      <c r="B146" s="38"/>
      <c r="C146" s="225" t="s">
        <v>240</v>
      </c>
      <c r="D146" s="225" t="s">
        <v>185</v>
      </c>
      <c r="E146" s="226" t="s">
        <v>1357</v>
      </c>
      <c r="F146" s="227" t="s">
        <v>1358</v>
      </c>
      <c r="G146" s="228" t="s">
        <v>979</v>
      </c>
      <c r="H146" s="229">
        <v>1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240</v>
      </c>
      <c r="AT146" s="236" t="s">
        <v>185</v>
      </c>
      <c r="AU146" s="236" t="s">
        <v>83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240</v>
      </c>
      <c r="BM146" s="236" t="s">
        <v>284</v>
      </c>
    </row>
    <row r="147" s="2" customFormat="1" ht="16.5" customHeight="1">
      <c r="A147" s="37"/>
      <c r="B147" s="38"/>
      <c r="C147" s="225" t="s">
        <v>259</v>
      </c>
      <c r="D147" s="225" t="s">
        <v>185</v>
      </c>
      <c r="E147" s="226" t="s">
        <v>1359</v>
      </c>
      <c r="F147" s="227" t="s">
        <v>1360</v>
      </c>
      <c r="G147" s="228" t="s">
        <v>979</v>
      </c>
      <c r="H147" s="229">
        <v>10</v>
      </c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240</v>
      </c>
      <c r="AT147" s="236" t="s">
        <v>185</v>
      </c>
      <c r="AU147" s="236" t="s">
        <v>83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240</v>
      </c>
      <c r="BM147" s="236" t="s">
        <v>347</v>
      </c>
    </row>
    <row r="148" s="2" customFormat="1" ht="16.5" customHeight="1">
      <c r="A148" s="37"/>
      <c r="B148" s="38"/>
      <c r="C148" s="225" t="s">
        <v>263</v>
      </c>
      <c r="D148" s="225" t="s">
        <v>185</v>
      </c>
      <c r="E148" s="226" t="s">
        <v>1361</v>
      </c>
      <c r="F148" s="227" t="s">
        <v>1362</v>
      </c>
      <c r="G148" s="228" t="s">
        <v>979</v>
      </c>
      <c r="H148" s="229">
        <v>2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240</v>
      </c>
      <c r="AT148" s="236" t="s">
        <v>185</v>
      </c>
      <c r="AU148" s="236" t="s">
        <v>83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240</v>
      </c>
      <c r="BM148" s="236" t="s">
        <v>364</v>
      </c>
    </row>
    <row r="149" s="2" customFormat="1" ht="16.5" customHeight="1">
      <c r="A149" s="37"/>
      <c r="B149" s="38"/>
      <c r="C149" s="225" t="s">
        <v>267</v>
      </c>
      <c r="D149" s="225" t="s">
        <v>185</v>
      </c>
      <c r="E149" s="226" t="s">
        <v>1363</v>
      </c>
      <c r="F149" s="227" t="s">
        <v>1364</v>
      </c>
      <c r="G149" s="228" t="s">
        <v>979</v>
      </c>
      <c r="H149" s="229">
        <v>1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240</v>
      </c>
      <c r="AT149" s="236" t="s">
        <v>185</v>
      </c>
      <c r="AU149" s="236" t="s">
        <v>83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240</v>
      </c>
      <c r="BM149" s="236" t="s">
        <v>372</v>
      </c>
    </row>
    <row r="150" s="2" customFormat="1" ht="16.5" customHeight="1">
      <c r="A150" s="37"/>
      <c r="B150" s="38"/>
      <c r="C150" s="225" t="s">
        <v>271</v>
      </c>
      <c r="D150" s="225" t="s">
        <v>185</v>
      </c>
      <c r="E150" s="226" t="s">
        <v>1365</v>
      </c>
      <c r="F150" s="227" t="s">
        <v>1358</v>
      </c>
      <c r="G150" s="228" t="s">
        <v>979</v>
      </c>
      <c r="H150" s="229">
        <v>1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240</v>
      </c>
      <c r="AT150" s="236" t="s">
        <v>185</v>
      </c>
      <c r="AU150" s="236" t="s">
        <v>83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240</v>
      </c>
      <c r="BM150" s="236" t="s">
        <v>376</v>
      </c>
    </row>
    <row r="151" s="2" customFormat="1" ht="16.5" customHeight="1">
      <c r="A151" s="37"/>
      <c r="B151" s="38"/>
      <c r="C151" s="225" t="s">
        <v>7</v>
      </c>
      <c r="D151" s="225" t="s">
        <v>185</v>
      </c>
      <c r="E151" s="226" t="s">
        <v>1366</v>
      </c>
      <c r="F151" s="227" t="s">
        <v>1367</v>
      </c>
      <c r="G151" s="228" t="s">
        <v>979</v>
      </c>
      <c r="H151" s="229">
        <v>5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240</v>
      </c>
      <c r="AT151" s="236" t="s">
        <v>185</v>
      </c>
      <c r="AU151" s="236" t="s">
        <v>83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240</v>
      </c>
      <c r="BM151" s="236" t="s">
        <v>384</v>
      </c>
    </row>
    <row r="152" s="2" customFormat="1" ht="24.15" customHeight="1">
      <c r="A152" s="37"/>
      <c r="B152" s="38"/>
      <c r="C152" s="225" t="s">
        <v>280</v>
      </c>
      <c r="D152" s="225" t="s">
        <v>185</v>
      </c>
      <c r="E152" s="226" t="s">
        <v>1368</v>
      </c>
      <c r="F152" s="227" t="s">
        <v>1369</v>
      </c>
      <c r="G152" s="228" t="s">
        <v>979</v>
      </c>
      <c r="H152" s="229">
        <v>1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240</v>
      </c>
      <c r="AT152" s="236" t="s">
        <v>185</v>
      </c>
      <c r="AU152" s="236" t="s">
        <v>83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240</v>
      </c>
      <c r="BM152" s="236" t="s">
        <v>428</v>
      </c>
    </row>
    <row r="153" s="12" customFormat="1" ht="25.92" customHeight="1">
      <c r="A153" s="12"/>
      <c r="B153" s="209"/>
      <c r="C153" s="210"/>
      <c r="D153" s="211" t="s">
        <v>75</v>
      </c>
      <c r="E153" s="212" t="s">
        <v>1002</v>
      </c>
      <c r="F153" s="212" t="s">
        <v>1003</v>
      </c>
      <c r="G153" s="210"/>
      <c r="H153" s="210"/>
      <c r="I153" s="213"/>
      <c r="J153" s="214">
        <f>BK153</f>
        <v>0</v>
      </c>
      <c r="K153" s="210"/>
      <c r="L153" s="215"/>
      <c r="M153" s="216"/>
      <c r="N153" s="217"/>
      <c r="O153" s="217"/>
      <c r="P153" s="218">
        <f>SUM(P154:P157)</f>
        <v>0</v>
      </c>
      <c r="Q153" s="217"/>
      <c r="R153" s="218">
        <f>SUM(R154:R157)</f>
        <v>0</v>
      </c>
      <c r="S153" s="217"/>
      <c r="T153" s="219">
        <f>SUM(T154:T157)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83</v>
      </c>
      <c r="AT153" s="221" t="s">
        <v>75</v>
      </c>
      <c r="AU153" s="221" t="s">
        <v>76</v>
      </c>
      <c r="AY153" s="220" t="s">
        <v>182</v>
      </c>
      <c r="BK153" s="222">
        <f>SUM(BK154:BK157)</f>
        <v>0</v>
      </c>
    </row>
    <row r="154" s="2" customFormat="1" ht="16.5" customHeight="1">
      <c r="A154" s="37"/>
      <c r="B154" s="38"/>
      <c r="C154" s="225" t="s">
        <v>287</v>
      </c>
      <c r="D154" s="225" t="s">
        <v>185</v>
      </c>
      <c r="E154" s="226" t="s">
        <v>1004</v>
      </c>
      <c r="F154" s="227" t="s">
        <v>1005</v>
      </c>
      <c r="G154" s="228" t="s">
        <v>979</v>
      </c>
      <c r="H154" s="229">
        <v>8</v>
      </c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240</v>
      </c>
      <c r="AT154" s="236" t="s">
        <v>185</v>
      </c>
      <c r="AU154" s="236" t="s">
        <v>83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240</v>
      </c>
      <c r="BM154" s="236" t="s">
        <v>485</v>
      </c>
    </row>
    <row r="155" s="2" customFormat="1" ht="16.5" customHeight="1">
      <c r="A155" s="37"/>
      <c r="B155" s="38"/>
      <c r="C155" s="225" t="s">
        <v>293</v>
      </c>
      <c r="D155" s="225" t="s">
        <v>185</v>
      </c>
      <c r="E155" s="226" t="s">
        <v>1008</v>
      </c>
      <c r="F155" s="227" t="s">
        <v>1009</v>
      </c>
      <c r="G155" s="228" t="s">
        <v>979</v>
      </c>
      <c r="H155" s="229">
        <v>3</v>
      </c>
      <c r="I155" s="230"/>
      <c r="J155" s="231">
        <f>ROUND(I155*H155,2)</f>
        <v>0</v>
      </c>
      <c r="K155" s="227" t="s">
        <v>1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240</v>
      </c>
      <c r="AT155" s="236" t="s">
        <v>185</v>
      </c>
      <c r="AU155" s="236" t="s">
        <v>83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240</v>
      </c>
      <c r="BM155" s="236" t="s">
        <v>608</v>
      </c>
    </row>
    <row r="156" s="2" customFormat="1" ht="16.5" customHeight="1">
      <c r="A156" s="37"/>
      <c r="B156" s="38"/>
      <c r="C156" s="225" t="s">
        <v>297</v>
      </c>
      <c r="D156" s="225" t="s">
        <v>185</v>
      </c>
      <c r="E156" s="226" t="s">
        <v>1024</v>
      </c>
      <c r="F156" s="227" t="s">
        <v>1025</v>
      </c>
      <c r="G156" s="228" t="s">
        <v>979</v>
      </c>
      <c r="H156" s="229">
        <v>8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240</v>
      </c>
      <c r="AT156" s="236" t="s">
        <v>185</v>
      </c>
      <c r="AU156" s="236" t="s">
        <v>83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240</v>
      </c>
      <c r="BM156" s="236" t="s">
        <v>612</v>
      </c>
    </row>
    <row r="157" s="2" customFormat="1" ht="16.5" customHeight="1">
      <c r="A157" s="37"/>
      <c r="B157" s="38"/>
      <c r="C157" s="225" t="s">
        <v>303</v>
      </c>
      <c r="D157" s="225" t="s">
        <v>185</v>
      </c>
      <c r="E157" s="226" t="s">
        <v>1026</v>
      </c>
      <c r="F157" s="227" t="s">
        <v>1027</v>
      </c>
      <c r="G157" s="228" t="s">
        <v>979</v>
      </c>
      <c r="H157" s="229">
        <v>6</v>
      </c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240</v>
      </c>
      <c r="AT157" s="236" t="s">
        <v>185</v>
      </c>
      <c r="AU157" s="236" t="s">
        <v>83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240</v>
      </c>
      <c r="BM157" s="236" t="s">
        <v>616</v>
      </c>
    </row>
    <row r="158" s="12" customFormat="1" ht="25.92" customHeight="1">
      <c r="A158" s="12"/>
      <c r="B158" s="209"/>
      <c r="C158" s="210"/>
      <c r="D158" s="211" t="s">
        <v>75</v>
      </c>
      <c r="E158" s="212" t="s">
        <v>1028</v>
      </c>
      <c r="F158" s="212" t="s">
        <v>1029</v>
      </c>
      <c r="G158" s="210"/>
      <c r="H158" s="210"/>
      <c r="I158" s="213"/>
      <c r="J158" s="214">
        <f>BK158</f>
        <v>0</v>
      </c>
      <c r="K158" s="210"/>
      <c r="L158" s="215"/>
      <c r="M158" s="216"/>
      <c r="N158" s="217"/>
      <c r="O158" s="217"/>
      <c r="P158" s="218">
        <f>SUM(P159:P162)</f>
        <v>0</v>
      </c>
      <c r="Q158" s="217"/>
      <c r="R158" s="218">
        <f>SUM(R159:R162)</f>
        <v>0</v>
      </c>
      <c r="S158" s="217"/>
      <c r="T158" s="219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0" t="s">
        <v>83</v>
      </c>
      <c r="AT158" s="221" t="s">
        <v>75</v>
      </c>
      <c r="AU158" s="221" t="s">
        <v>76</v>
      </c>
      <c r="AY158" s="220" t="s">
        <v>182</v>
      </c>
      <c r="BK158" s="222">
        <f>SUM(BK159:BK162)</f>
        <v>0</v>
      </c>
    </row>
    <row r="159" s="2" customFormat="1" ht="16.5" customHeight="1">
      <c r="A159" s="37"/>
      <c r="B159" s="38"/>
      <c r="C159" s="225" t="s">
        <v>308</v>
      </c>
      <c r="D159" s="225" t="s">
        <v>185</v>
      </c>
      <c r="E159" s="226" t="s">
        <v>1030</v>
      </c>
      <c r="F159" s="227" t="s">
        <v>1031</v>
      </c>
      <c r="G159" s="228" t="s">
        <v>290</v>
      </c>
      <c r="H159" s="229">
        <v>12</v>
      </c>
      <c r="I159" s="230"/>
      <c r="J159" s="231">
        <f>ROUND(I159*H159,2)</f>
        <v>0</v>
      </c>
      <c r="K159" s="227" t="s">
        <v>1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240</v>
      </c>
      <c r="AT159" s="236" t="s">
        <v>185</v>
      </c>
      <c r="AU159" s="236" t="s">
        <v>83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240</v>
      </c>
      <c r="BM159" s="236" t="s">
        <v>620</v>
      </c>
    </row>
    <row r="160" s="2" customFormat="1" ht="16.5" customHeight="1">
      <c r="A160" s="37"/>
      <c r="B160" s="38"/>
      <c r="C160" s="225" t="s">
        <v>314</v>
      </c>
      <c r="D160" s="225" t="s">
        <v>185</v>
      </c>
      <c r="E160" s="226" t="s">
        <v>1032</v>
      </c>
      <c r="F160" s="227" t="s">
        <v>1033</v>
      </c>
      <c r="G160" s="228" t="s">
        <v>290</v>
      </c>
      <c r="H160" s="229">
        <v>12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240</v>
      </c>
      <c r="AT160" s="236" t="s">
        <v>185</v>
      </c>
      <c r="AU160" s="236" t="s">
        <v>83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240</v>
      </c>
      <c r="BM160" s="236" t="s">
        <v>877</v>
      </c>
    </row>
    <row r="161" s="2" customFormat="1" ht="16.5" customHeight="1">
      <c r="A161" s="37"/>
      <c r="B161" s="38"/>
      <c r="C161" s="225" t="s">
        <v>330</v>
      </c>
      <c r="D161" s="225" t="s">
        <v>185</v>
      </c>
      <c r="E161" s="226" t="s">
        <v>1038</v>
      </c>
      <c r="F161" s="227" t="s">
        <v>1039</v>
      </c>
      <c r="G161" s="228" t="s">
        <v>979</v>
      </c>
      <c r="H161" s="229">
        <v>50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240</v>
      </c>
      <c r="AT161" s="236" t="s">
        <v>185</v>
      </c>
      <c r="AU161" s="236" t="s">
        <v>83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240</v>
      </c>
      <c r="BM161" s="236" t="s">
        <v>626</v>
      </c>
    </row>
    <row r="162" s="2" customFormat="1" ht="16.5" customHeight="1">
      <c r="A162" s="37"/>
      <c r="B162" s="38"/>
      <c r="C162" s="225" t="s">
        <v>284</v>
      </c>
      <c r="D162" s="225" t="s">
        <v>185</v>
      </c>
      <c r="E162" s="226" t="s">
        <v>1040</v>
      </c>
      <c r="F162" s="227" t="s">
        <v>1041</v>
      </c>
      <c r="G162" s="228" t="s">
        <v>976</v>
      </c>
      <c r="H162" s="229">
        <v>4</v>
      </c>
      <c r="I162" s="230"/>
      <c r="J162" s="231">
        <f>ROUND(I162*H162,2)</f>
        <v>0</v>
      </c>
      <c r="K162" s="227" t="s">
        <v>1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240</v>
      </c>
      <c r="AT162" s="236" t="s">
        <v>185</v>
      </c>
      <c r="AU162" s="236" t="s">
        <v>83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240</v>
      </c>
      <c r="BM162" s="236" t="s">
        <v>629</v>
      </c>
    </row>
    <row r="163" s="12" customFormat="1" ht="25.92" customHeight="1">
      <c r="A163" s="12"/>
      <c r="B163" s="209"/>
      <c r="C163" s="210"/>
      <c r="D163" s="211" t="s">
        <v>75</v>
      </c>
      <c r="E163" s="212" t="s">
        <v>1042</v>
      </c>
      <c r="F163" s="212" t="s">
        <v>1043</v>
      </c>
      <c r="G163" s="210"/>
      <c r="H163" s="210"/>
      <c r="I163" s="213"/>
      <c r="J163" s="214">
        <f>BK163</f>
        <v>0</v>
      </c>
      <c r="K163" s="210"/>
      <c r="L163" s="215"/>
      <c r="M163" s="216"/>
      <c r="N163" s="217"/>
      <c r="O163" s="217"/>
      <c r="P163" s="218">
        <f>SUM(P164:P171)</f>
        <v>0</v>
      </c>
      <c r="Q163" s="217"/>
      <c r="R163" s="218">
        <f>SUM(R164:R171)</f>
        <v>0</v>
      </c>
      <c r="S163" s="217"/>
      <c r="T163" s="219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0" t="s">
        <v>83</v>
      </c>
      <c r="AT163" s="221" t="s">
        <v>75</v>
      </c>
      <c r="AU163" s="221" t="s">
        <v>76</v>
      </c>
      <c r="AY163" s="220" t="s">
        <v>182</v>
      </c>
      <c r="BK163" s="222">
        <f>SUM(BK164:BK171)</f>
        <v>0</v>
      </c>
    </row>
    <row r="164" s="2" customFormat="1" ht="16.5" customHeight="1">
      <c r="A164" s="37"/>
      <c r="B164" s="38"/>
      <c r="C164" s="225" t="s">
        <v>343</v>
      </c>
      <c r="D164" s="225" t="s">
        <v>185</v>
      </c>
      <c r="E164" s="226" t="s">
        <v>1044</v>
      </c>
      <c r="F164" s="227" t="s">
        <v>1045</v>
      </c>
      <c r="G164" s="228" t="s">
        <v>979</v>
      </c>
      <c r="H164" s="229">
        <v>53</v>
      </c>
      <c r="I164" s="230"/>
      <c r="J164" s="231">
        <f>ROUND(I164*H164,2)</f>
        <v>0</v>
      </c>
      <c r="K164" s="227" t="s">
        <v>1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240</v>
      </c>
      <c r="AT164" s="236" t="s">
        <v>185</v>
      </c>
      <c r="AU164" s="236" t="s">
        <v>83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240</v>
      </c>
      <c r="BM164" s="236" t="s">
        <v>624</v>
      </c>
    </row>
    <row r="165" s="2" customFormat="1" ht="24.15" customHeight="1">
      <c r="A165" s="37"/>
      <c r="B165" s="38"/>
      <c r="C165" s="225" t="s">
        <v>347</v>
      </c>
      <c r="D165" s="225" t="s">
        <v>185</v>
      </c>
      <c r="E165" s="226" t="s">
        <v>1046</v>
      </c>
      <c r="F165" s="227" t="s">
        <v>1047</v>
      </c>
      <c r="G165" s="228" t="s">
        <v>979</v>
      </c>
      <c r="H165" s="229">
        <v>45</v>
      </c>
      <c r="I165" s="230"/>
      <c r="J165" s="231">
        <f>ROUND(I165*H165,2)</f>
        <v>0</v>
      </c>
      <c r="K165" s="227" t="s">
        <v>1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240</v>
      </c>
      <c r="AT165" s="236" t="s">
        <v>185</v>
      </c>
      <c r="AU165" s="236" t="s">
        <v>83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240</v>
      </c>
      <c r="BM165" s="236" t="s">
        <v>717</v>
      </c>
    </row>
    <row r="166" s="2" customFormat="1" ht="21.75" customHeight="1">
      <c r="A166" s="37"/>
      <c r="B166" s="38"/>
      <c r="C166" s="225" t="s">
        <v>355</v>
      </c>
      <c r="D166" s="225" t="s">
        <v>185</v>
      </c>
      <c r="E166" s="226" t="s">
        <v>1048</v>
      </c>
      <c r="F166" s="227" t="s">
        <v>1049</v>
      </c>
      <c r="G166" s="228" t="s">
        <v>979</v>
      </c>
      <c r="H166" s="229">
        <v>33</v>
      </c>
      <c r="I166" s="230"/>
      <c r="J166" s="231">
        <f>ROUND(I166*H166,2)</f>
        <v>0</v>
      </c>
      <c r="K166" s="227" t="s">
        <v>1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240</v>
      </c>
      <c r="AT166" s="236" t="s">
        <v>185</v>
      </c>
      <c r="AU166" s="236" t="s">
        <v>83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240</v>
      </c>
      <c r="BM166" s="236" t="s">
        <v>722</v>
      </c>
    </row>
    <row r="167" s="2" customFormat="1" ht="33" customHeight="1">
      <c r="A167" s="37"/>
      <c r="B167" s="38"/>
      <c r="C167" s="225" t="s">
        <v>364</v>
      </c>
      <c r="D167" s="225" t="s">
        <v>185</v>
      </c>
      <c r="E167" s="226" t="s">
        <v>1050</v>
      </c>
      <c r="F167" s="227" t="s">
        <v>1051</v>
      </c>
      <c r="G167" s="228" t="s">
        <v>358</v>
      </c>
      <c r="H167" s="229">
        <v>7</v>
      </c>
      <c r="I167" s="230"/>
      <c r="J167" s="231">
        <f>ROUND(I167*H167,2)</f>
        <v>0</v>
      </c>
      <c r="K167" s="227" t="s">
        <v>1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240</v>
      </c>
      <c r="AT167" s="236" t="s">
        <v>185</v>
      </c>
      <c r="AU167" s="236" t="s">
        <v>83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240</v>
      </c>
      <c r="BM167" s="236" t="s">
        <v>731</v>
      </c>
    </row>
    <row r="168" s="2" customFormat="1" ht="16.5" customHeight="1">
      <c r="A168" s="37"/>
      <c r="B168" s="38"/>
      <c r="C168" s="225" t="s">
        <v>368</v>
      </c>
      <c r="D168" s="225" t="s">
        <v>185</v>
      </c>
      <c r="E168" s="226" t="s">
        <v>1052</v>
      </c>
      <c r="F168" s="227" t="s">
        <v>1053</v>
      </c>
      <c r="G168" s="228" t="s">
        <v>358</v>
      </c>
      <c r="H168" s="229">
        <v>4.5</v>
      </c>
      <c r="I168" s="230"/>
      <c r="J168" s="231">
        <f>ROUND(I168*H168,2)</f>
        <v>0</v>
      </c>
      <c r="K168" s="227" t="s">
        <v>1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240</v>
      </c>
      <c r="AT168" s="236" t="s">
        <v>185</v>
      </c>
      <c r="AU168" s="236" t="s">
        <v>83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240</v>
      </c>
      <c r="BM168" s="236" t="s">
        <v>735</v>
      </c>
    </row>
    <row r="169" s="2" customFormat="1" ht="21.75" customHeight="1">
      <c r="A169" s="37"/>
      <c r="B169" s="38"/>
      <c r="C169" s="225" t="s">
        <v>372</v>
      </c>
      <c r="D169" s="225" t="s">
        <v>185</v>
      </c>
      <c r="E169" s="226" t="s">
        <v>1054</v>
      </c>
      <c r="F169" s="227" t="s">
        <v>1055</v>
      </c>
      <c r="G169" s="228" t="s">
        <v>979</v>
      </c>
      <c r="H169" s="229">
        <v>2</v>
      </c>
      <c r="I169" s="230"/>
      <c r="J169" s="231">
        <f>ROUND(I169*H169,2)</f>
        <v>0</v>
      </c>
      <c r="K169" s="227" t="s">
        <v>1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240</v>
      </c>
      <c r="AT169" s="236" t="s">
        <v>185</v>
      </c>
      <c r="AU169" s="236" t="s">
        <v>83</v>
      </c>
      <c r="AY169" s="16" t="s">
        <v>182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240</v>
      </c>
      <c r="BM169" s="236" t="s">
        <v>738</v>
      </c>
    </row>
    <row r="170" s="2" customFormat="1" ht="16.5" customHeight="1">
      <c r="A170" s="37"/>
      <c r="B170" s="38"/>
      <c r="C170" s="225" t="s">
        <v>376</v>
      </c>
      <c r="D170" s="225" t="s">
        <v>185</v>
      </c>
      <c r="E170" s="226" t="s">
        <v>1058</v>
      </c>
      <c r="F170" s="227" t="s">
        <v>1059</v>
      </c>
      <c r="G170" s="228" t="s">
        <v>979</v>
      </c>
      <c r="H170" s="229">
        <v>14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240</v>
      </c>
      <c r="AT170" s="236" t="s">
        <v>185</v>
      </c>
      <c r="AU170" s="236" t="s">
        <v>83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240</v>
      </c>
      <c r="BM170" s="236" t="s">
        <v>756</v>
      </c>
    </row>
    <row r="171" s="2" customFormat="1" ht="37.8" customHeight="1">
      <c r="A171" s="37"/>
      <c r="B171" s="38"/>
      <c r="C171" s="225" t="s">
        <v>384</v>
      </c>
      <c r="D171" s="225" t="s">
        <v>185</v>
      </c>
      <c r="E171" s="226" t="s">
        <v>1370</v>
      </c>
      <c r="F171" s="227" t="s">
        <v>1371</v>
      </c>
      <c r="G171" s="228" t="s">
        <v>1064</v>
      </c>
      <c r="H171" s="229">
        <v>30</v>
      </c>
      <c r="I171" s="230"/>
      <c r="J171" s="231">
        <f>ROUND(I171*H171,2)</f>
        <v>0</v>
      </c>
      <c r="K171" s="227" t="s">
        <v>1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240</v>
      </c>
      <c r="AT171" s="236" t="s">
        <v>185</v>
      </c>
      <c r="AU171" s="236" t="s">
        <v>83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240</v>
      </c>
      <c r="BM171" s="236" t="s">
        <v>771</v>
      </c>
    </row>
    <row r="172" s="12" customFormat="1" ht="25.92" customHeight="1">
      <c r="A172" s="12"/>
      <c r="B172" s="209"/>
      <c r="C172" s="210"/>
      <c r="D172" s="211" t="s">
        <v>75</v>
      </c>
      <c r="E172" s="212" t="s">
        <v>1065</v>
      </c>
      <c r="F172" s="212" t="s">
        <v>1066</v>
      </c>
      <c r="G172" s="210"/>
      <c r="H172" s="210"/>
      <c r="I172" s="213"/>
      <c r="J172" s="214">
        <f>BK172</f>
        <v>0</v>
      </c>
      <c r="K172" s="210"/>
      <c r="L172" s="215"/>
      <c r="M172" s="216"/>
      <c r="N172" s="217"/>
      <c r="O172" s="217"/>
      <c r="P172" s="218">
        <f>SUM(P173:P175)</f>
        <v>0</v>
      </c>
      <c r="Q172" s="217"/>
      <c r="R172" s="218">
        <f>SUM(R173:R175)</f>
        <v>0</v>
      </c>
      <c r="S172" s="217"/>
      <c r="T172" s="219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0" t="s">
        <v>83</v>
      </c>
      <c r="AT172" s="221" t="s">
        <v>75</v>
      </c>
      <c r="AU172" s="221" t="s">
        <v>76</v>
      </c>
      <c r="AY172" s="220" t="s">
        <v>182</v>
      </c>
      <c r="BK172" s="222">
        <f>SUM(BK173:BK175)</f>
        <v>0</v>
      </c>
    </row>
    <row r="173" s="2" customFormat="1" ht="33" customHeight="1">
      <c r="A173" s="37"/>
      <c r="B173" s="38"/>
      <c r="C173" s="225" t="s">
        <v>334</v>
      </c>
      <c r="D173" s="225" t="s">
        <v>185</v>
      </c>
      <c r="E173" s="226" t="s">
        <v>1372</v>
      </c>
      <c r="F173" s="227" t="s">
        <v>1373</v>
      </c>
      <c r="G173" s="228" t="s">
        <v>358</v>
      </c>
      <c r="H173" s="229">
        <v>12.5</v>
      </c>
      <c r="I173" s="230"/>
      <c r="J173" s="231">
        <f>ROUND(I173*H173,2)</f>
        <v>0</v>
      </c>
      <c r="K173" s="227" t="s">
        <v>1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240</v>
      </c>
      <c r="AT173" s="236" t="s">
        <v>185</v>
      </c>
      <c r="AU173" s="236" t="s">
        <v>83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240</v>
      </c>
      <c r="BM173" s="236" t="s">
        <v>779</v>
      </c>
    </row>
    <row r="174" s="2" customFormat="1" ht="16.5" customHeight="1">
      <c r="A174" s="37"/>
      <c r="B174" s="38"/>
      <c r="C174" s="225" t="s">
        <v>428</v>
      </c>
      <c r="D174" s="225" t="s">
        <v>185</v>
      </c>
      <c r="E174" s="226" t="s">
        <v>1374</v>
      </c>
      <c r="F174" s="227" t="s">
        <v>1375</v>
      </c>
      <c r="G174" s="228" t="s">
        <v>976</v>
      </c>
      <c r="H174" s="229">
        <v>1</v>
      </c>
      <c r="I174" s="230"/>
      <c r="J174" s="231">
        <f>ROUND(I174*H174,2)</f>
        <v>0</v>
      </c>
      <c r="K174" s="227" t="s">
        <v>1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240</v>
      </c>
      <c r="AT174" s="236" t="s">
        <v>185</v>
      </c>
      <c r="AU174" s="236" t="s">
        <v>83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240</v>
      </c>
      <c r="BM174" s="236" t="s">
        <v>782</v>
      </c>
    </row>
    <row r="175" s="2" customFormat="1" ht="16.5" customHeight="1">
      <c r="A175" s="37"/>
      <c r="B175" s="38"/>
      <c r="C175" s="225" t="s">
        <v>504</v>
      </c>
      <c r="D175" s="225" t="s">
        <v>185</v>
      </c>
      <c r="E175" s="226" t="s">
        <v>1376</v>
      </c>
      <c r="F175" s="227" t="s">
        <v>1377</v>
      </c>
      <c r="G175" s="228" t="s">
        <v>290</v>
      </c>
      <c r="H175" s="229">
        <v>35</v>
      </c>
      <c r="I175" s="230"/>
      <c r="J175" s="231">
        <f>ROUND(I175*H175,2)</f>
        <v>0</v>
      </c>
      <c r="K175" s="227" t="s">
        <v>1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240</v>
      </c>
      <c r="AT175" s="236" t="s">
        <v>185</v>
      </c>
      <c r="AU175" s="236" t="s">
        <v>83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240</v>
      </c>
      <c r="BM175" s="236" t="s">
        <v>787</v>
      </c>
    </row>
    <row r="176" s="12" customFormat="1" ht="25.92" customHeight="1">
      <c r="A176" s="12"/>
      <c r="B176" s="209"/>
      <c r="C176" s="210"/>
      <c r="D176" s="211" t="s">
        <v>75</v>
      </c>
      <c r="E176" s="212" t="s">
        <v>1081</v>
      </c>
      <c r="F176" s="212" t="s">
        <v>1101</v>
      </c>
      <c r="G176" s="210"/>
      <c r="H176" s="210"/>
      <c r="I176" s="213"/>
      <c r="J176" s="214">
        <f>BK176</f>
        <v>0</v>
      </c>
      <c r="K176" s="210"/>
      <c r="L176" s="215"/>
      <c r="M176" s="216"/>
      <c r="N176" s="217"/>
      <c r="O176" s="217"/>
      <c r="P176" s="218">
        <f>SUM(P177:P184)</f>
        <v>0</v>
      </c>
      <c r="Q176" s="217"/>
      <c r="R176" s="218">
        <f>SUM(R177:R184)</f>
        <v>0</v>
      </c>
      <c r="S176" s="217"/>
      <c r="T176" s="219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0" t="s">
        <v>83</v>
      </c>
      <c r="AT176" s="221" t="s">
        <v>75</v>
      </c>
      <c r="AU176" s="221" t="s">
        <v>76</v>
      </c>
      <c r="AY176" s="220" t="s">
        <v>182</v>
      </c>
      <c r="BK176" s="222">
        <f>SUM(BK177:BK184)</f>
        <v>0</v>
      </c>
    </row>
    <row r="177" s="2" customFormat="1" ht="37.8" customHeight="1">
      <c r="A177" s="37"/>
      <c r="B177" s="38"/>
      <c r="C177" s="225" t="s">
        <v>485</v>
      </c>
      <c r="D177" s="225" t="s">
        <v>185</v>
      </c>
      <c r="E177" s="226" t="s">
        <v>1378</v>
      </c>
      <c r="F177" s="227" t="s">
        <v>1379</v>
      </c>
      <c r="G177" s="228" t="s">
        <v>1104</v>
      </c>
      <c r="H177" s="229">
        <v>2.5</v>
      </c>
      <c r="I177" s="230"/>
      <c r="J177" s="231">
        <f>ROUND(I177*H177,2)</f>
        <v>0</v>
      </c>
      <c r="K177" s="227" t="s">
        <v>1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</v>
      </c>
      <c r="R177" s="234">
        <f>Q177*H177</f>
        <v>0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240</v>
      </c>
      <c r="AT177" s="236" t="s">
        <v>185</v>
      </c>
      <c r="AU177" s="236" t="s">
        <v>83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240</v>
      </c>
      <c r="BM177" s="236" t="s">
        <v>791</v>
      </c>
    </row>
    <row r="178" s="2" customFormat="1" ht="37.8" customHeight="1">
      <c r="A178" s="37"/>
      <c r="B178" s="38"/>
      <c r="C178" s="225" t="s">
        <v>605</v>
      </c>
      <c r="D178" s="225" t="s">
        <v>185</v>
      </c>
      <c r="E178" s="226" t="s">
        <v>1380</v>
      </c>
      <c r="F178" s="227" t="s">
        <v>1381</v>
      </c>
      <c r="G178" s="228" t="s">
        <v>1108</v>
      </c>
      <c r="H178" s="229">
        <v>4</v>
      </c>
      <c r="I178" s="230"/>
      <c r="J178" s="231">
        <f>ROUND(I178*H178,2)</f>
        <v>0</v>
      </c>
      <c r="K178" s="227" t="s">
        <v>1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240</v>
      </c>
      <c r="AT178" s="236" t="s">
        <v>185</v>
      </c>
      <c r="AU178" s="236" t="s">
        <v>83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240</v>
      </c>
      <c r="BM178" s="236" t="s">
        <v>807</v>
      </c>
    </row>
    <row r="179" s="2" customFormat="1" ht="24.15" customHeight="1">
      <c r="A179" s="37"/>
      <c r="B179" s="38"/>
      <c r="C179" s="225" t="s">
        <v>608</v>
      </c>
      <c r="D179" s="225" t="s">
        <v>185</v>
      </c>
      <c r="E179" s="226" t="s">
        <v>1382</v>
      </c>
      <c r="F179" s="227" t="s">
        <v>1383</v>
      </c>
      <c r="G179" s="228" t="s">
        <v>1112</v>
      </c>
      <c r="H179" s="229">
        <v>30</v>
      </c>
      <c r="I179" s="230"/>
      <c r="J179" s="231">
        <f>ROUND(I179*H179,2)</f>
        <v>0</v>
      </c>
      <c r="K179" s="227" t="s">
        <v>1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</v>
      </c>
      <c r="R179" s="234">
        <f>Q179*H179</f>
        <v>0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240</v>
      </c>
      <c r="AT179" s="236" t="s">
        <v>185</v>
      </c>
      <c r="AU179" s="236" t="s">
        <v>83</v>
      </c>
      <c r="AY179" s="16" t="s">
        <v>182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83</v>
      </c>
      <c r="BK179" s="237">
        <f>ROUND(I179*H179,2)</f>
        <v>0</v>
      </c>
      <c r="BL179" s="16" t="s">
        <v>240</v>
      </c>
      <c r="BM179" s="236" t="s">
        <v>769</v>
      </c>
    </row>
    <row r="180" s="2" customFormat="1" ht="33" customHeight="1">
      <c r="A180" s="37"/>
      <c r="B180" s="38"/>
      <c r="C180" s="225" t="s">
        <v>610</v>
      </c>
      <c r="D180" s="225" t="s">
        <v>185</v>
      </c>
      <c r="E180" s="226" t="s">
        <v>1384</v>
      </c>
      <c r="F180" s="227" t="s">
        <v>1385</v>
      </c>
      <c r="G180" s="228" t="s">
        <v>1116</v>
      </c>
      <c r="H180" s="229">
        <v>4.5</v>
      </c>
      <c r="I180" s="230"/>
      <c r="J180" s="231">
        <f>ROUND(I180*H180,2)</f>
        <v>0</v>
      </c>
      <c r="K180" s="227" t="s">
        <v>1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240</v>
      </c>
      <c r="AT180" s="236" t="s">
        <v>185</v>
      </c>
      <c r="AU180" s="236" t="s">
        <v>83</v>
      </c>
      <c r="AY180" s="16" t="s">
        <v>182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240</v>
      </c>
      <c r="BM180" s="236" t="s">
        <v>1071</v>
      </c>
    </row>
    <row r="181" s="2" customFormat="1" ht="24.15" customHeight="1">
      <c r="A181" s="37"/>
      <c r="B181" s="38"/>
      <c r="C181" s="225" t="s">
        <v>612</v>
      </c>
      <c r="D181" s="225" t="s">
        <v>185</v>
      </c>
      <c r="E181" s="226" t="s">
        <v>1386</v>
      </c>
      <c r="F181" s="227" t="s">
        <v>1387</v>
      </c>
      <c r="G181" s="228" t="s">
        <v>1064</v>
      </c>
      <c r="H181" s="229">
        <v>1.5</v>
      </c>
      <c r="I181" s="230"/>
      <c r="J181" s="231">
        <f>ROUND(I181*H181,2)</f>
        <v>0</v>
      </c>
      <c r="K181" s="227" t="s">
        <v>1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</v>
      </c>
      <c r="R181" s="234">
        <f>Q181*H181</f>
        <v>0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240</v>
      </c>
      <c r="AT181" s="236" t="s">
        <v>185</v>
      </c>
      <c r="AU181" s="236" t="s">
        <v>83</v>
      </c>
      <c r="AY181" s="16" t="s">
        <v>182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83</v>
      </c>
      <c r="BK181" s="237">
        <f>ROUND(I181*H181,2)</f>
        <v>0</v>
      </c>
      <c r="BL181" s="16" t="s">
        <v>240</v>
      </c>
      <c r="BM181" s="236" t="s">
        <v>1074</v>
      </c>
    </row>
    <row r="182" s="2" customFormat="1" ht="24.15" customHeight="1">
      <c r="A182" s="37"/>
      <c r="B182" s="38"/>
      <c r="C182" s="225" t="s">
        <v>614</v>
      </c>
      <c r="D182" s="225" t="s">
        <v>185</v>
      </c>
      <c r="E182" s="226" t="s">
        <v>1388</v>
      </c>
      <c r="F182" s="227" t="s">
        <v>1389</v>
      </c>
      <c r="G182" s="228" t="s">
        <v>976</v>
      </c>
      <c r="H182" s="229">
        <v>0.5</v>
      </c>
      <c r="I182" s="230"/>
      <c r="J182" s="231">
        <f>ROUND(I182*H182,2)</f>
        <v>0</v>
      </c>
      <c r="K182" s="227" t="s">
        <v>1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240</v>
      </c>
      <c r="AT182" s="236" t="s">
        <v>185</v>
      </c>
      <c r="AU182" s="236" t="s">
        <v>83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240</v>
      </c>
      <c r="BM182" s="236" t="s">
        <v>1077</v>
      </c>
    </row>
    <row r="183" s="2" customFormat="1" ht="21.75" customHeight="1">
      <c r="A183" s="37"/>
      <c r="B183" s="38"/>
      <c r="C183" s="225" t="s">
        <v>616</v>
      </c>
      <c r="D183" s="225" t="s">
        <v>185</v>
      </c>
      <c r="E183" s="226" t="s">
        <v>1390</v>
      </c>
      <c r="F183" s="227" t="s">
        <v>1125</v>
      </c>
      <c r="G183" s="228" t="s">
        <v>539</v>
      </c>
      <c r="H183" s="229">
        <v>1</v>
      </c>
      <c r="I183" s="230"/>
      <c r="J183" s="231">
        <f>ROUND(I183*H183,2)</f>
        <v>0</v>
      </c>
      <c r="K183" s="227" t="s">
        <v>1</v>
      </c>
      <c r="L183" s="43"/>
      <c r="M183" s="232" t="s">
        <v>1</v>
      </c>
      <c r="N183" s="233" t="s">
        <v>41</v>
      </c>
      <c r="O183" s="90"/>
      <c r="P183" s="234">
        <f>O183*H183</f>
        <v>0</v>
      </c>
      <c r="Q183" s="234">
        <v>0</v>
      </c>
      <c r="R183" s="234">
        <f>Q183*H183</f>
        <v>0</v>
      </c>
      <c r="S183" s="234">
        <v>0</v>
      </c>
      <c r="T183" s="23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6" t="s">
        <v>240</v>
      </c>
      <c r="AT183" s="236" t="s">
        <v>185</v>
      </c>
      <c r="AU183" s="236" t="s">
        <v>83</v>
      </c>
      <c r="AY183" s="16" t="s">
        <v>182</v>
      </c>
      <c r="BE183" s="237">
        <f>IF(N183="základní",J183,0)</f>
        <v>0</v>
      </c>
      <c r="BF183" s="237">
        <f>IF(N183="snížená",J183,0)</f>
        <v>0</v>
      </c>
      <c r="BG183" s="237">
        <f>IF(N183="zákl. přenesená",J183,0)</f>
        <v>0</v>
      </c>
      <c r="BH183" s="237">
        <f>IF(N183="sníž. přenesená",J183,0)</f>
        <v>0</v>
      </c>
      <c r="BI183" s="237">
        <f>IF(N183="nulová",J183,0)</f>
        <v>0</v>
      </c>
      <c r="BJ183" s="16" t="s">
        <v>83</v>
      </c>
      <c r="BK183" s="237">
        <f>ROUND(I183*H183,2)</f>
        <v>0</v>
      </c>
      <c r="BL183" s="16" t="s">
        <v>240</v>
      </c>
      <c r="BM183" s="236" t="s">
        <v>1080</v>
      </c>
    </row>
    <row r="184" s="2" customFormat="1" ht="24.15" customHeight="1">
      <c r="A184" s="37"/>
      <c r="B184" s="38"/>
      <c r="C184" s="225" t="s">
        <v>618</v>
      </c>
      <c r="D184" s="225" t="s">
        <v>185</v>
      </c>
      <c r="E184" s="226" t="s">
        <v>1391</v>
      </c>
      <c r="F184" s="227" t="s">
        <v>1392</v>
      </c>
      <c r="G184" s="228" t="s">
        <v>539</v>
      </c>
      <c r="H184" s="229">
        <v>1</v>
      </c>
      <c r="I184" s="230"/>
      <c r="J184" s="231">
        <f>ROUND(I184*H184,2)</f>
        <v>0</v>
      </c>
      <c r="K184" s="227" t="s">
        <v>1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240</v>
      </c>
      <c r="AT184" s="236" t="s">
        <v>185</v>
      </c>
      <c r="AU184" s="236" t="s">
        <v>83</v>
      </c>
      <c r="AY184" s="16" t="s">
        <v>182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240</v>
      </c>
      <c r="BM184" s="236" t="s">
        <v>1085</v>
      </c>
    </row>
    <row r="185" s="12" customFormat="1" ht="25.92" customHeight="1">
      <c r="A185" s="12"/>
      <c r="B185" s="209"/>
      <c r="C185" s="210"/>
      <c r="D185" s="211" t="s">
        <v>75</v>
      </c>
      <c r="E185" s="212" t="s">
        <v>75</v>
      </c>
      <c r="F185" s="212" t="s">
        <v>1127</v>
      </c>
      <c r="G185" s="210"/>
      <c r="H185" s="210"/>
      <c r="I185" s="213"/>
      <c r="J185" s="214">
        <f>BK185</f>
        <v>0</v>
      </c>
      <c r="K185" s="210"/>
      <c r="L185" s="215"/>
      <c r="M185" s="216"/>
      <c r="N185" s="217"/>
      <c r="O185" s="217"/>
      <c r="P185" s="218">
        <f>P186</f>
        <v>0</v>
      </c>
      <c r="Q185" s="217"/>
      <c r="R185" s="218">
        <f>R186</f>
        <v>0</v>
      </c>
      <c r="S185" s="217"/>
      <c r="T185" s="219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0" t="s">
        <v>85</v>
      </c>
      <c r="AT185" s="221" t="s">
        <v>75</v>
      </c>
      <c r="AU185" s="221" t="s">
        <v>76</v>
      </c>
      <c r="AY185" s="220" t="s">
        <v>182</v>
      </c>
      <c r="BK185" s="222">
        <f>BK186</f>
        <v>0</v>
      </c>
    </row>
    <row r="186" s="2" customFormat="1" ht="16.5" customHeight="1">
      <c r="A186" s="37"/>
      <c r="B186" s="38"/>
      <c r="C186" s="225" t="s">
        <v>620</v>
      </c>
      <c r="D186" s="225" t="s">
        <v>185</v>
      </c>
      <c r="E186" s="226" t="s">
        <v>1393</v>
      </c>
      <c r="F186" s="227" t="s">
        <v>1129</v>
      </c>
      <c r="G186" s="228" t="s">
        <v>539</v>
      </c>
      <c r="H186" s="229">
        <v>1</v>
      </c>
      <c r="I186" s="230"/>
      <c r="J186" s="231">
        <f>ROUND(I186*H186,2)</f>
        <v>0</v>
      </c>
      <c r="K186" s="227" t="s">
        <v>1</v>
      </c>
      <c r="L186" s="43"/>
      <c r="M186" s="272" t="s">
        <v>1</v>
      </c>
      <c r="N186" s="273" t="s">
        <v>41</v>
      </c>
      <c r="O186" s="274"/>
      <c r="P186" s="275">
        <f>O186*H186</f>
        <v>0</v>
      </c>
      <c r="Q186" s="275">
        <v>0</v>
      </c>
      <c r="R186" s="275">
        <f>Q186*H186</f>
        <v>0</v>
      </c>
      <c r="S186" s="275">
        <v>0</v>
      </c>
      <c r="T186" s="27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240</v>
      </c>
      <c r="AT186" s="236" t="s">
        <v>185</v>
      </c>
      <c r="AU186" s="236" t="s">
        <v>83</v>
      </c>
      <c r="AY186" s="16" t="s">
        <v>182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83</v>
      </c>
      <c r="BK186" s="237">
        <f>ROUND(I186*H186,2)</f>
        <v>0</v>
      </c>
      <c r="BL186" s="16" t="s">
        <v>240</v>
      </c>
      <c r="BM186" s="236" t="s">
        <v>1394</v>
      </c>
    </row>
    <row r="187" s="2" customFormat="1" ht="6.96" customHeight="1">
      <c r="A187" s="37"/>
      <c r="B187" s="65"/>
      <c r="C187" s="66"/>
      <c r="D187" s="66"/>
      <c r="E187" s="66"/>
      <c r="F187" s="66"/>
      <c r="G187" s="66"/>
      <c r="H187" s="66"/>
      <c r="I187" s="66"/>
      <c r="J187" s="66"/>
      <c r="K187" s="66"/>
      <c r="L187" s="43"/>
      <c r="M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</sheetData>
  <sheetProtection sheet="1" autoFilter="0" formatColumns="0" formatRows="0" objects="1" scenarios="1" spinCount="100000" saltValue="B1BCAgIR1E/sCq3vZWYsRLXkzDsb9jMENSWEhAhYWUbs3+cPq26wSUA5n5a09XsNgvDTG3dnrfL6PFgy2DBKug==" hashValue="DwPwqhwDA1FyR0WGl04tK7FAzELQVGc0dLmGIcUpXikYYUExzll4OeGdIguHiMoPP88JorVvGkJ4KfEvqW3O9A==" algorithmName="SHA-512" password="CC3D"/>
  <autoFilter ref="C128:K18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1395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30. 6. 2025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ROUND((SUM(BE121:BE132)),  2)</f>
        <v>0</v>
      </c>
      <c r="G33" s="37"/>
      <c r="H33" s="37"/>
      <c r="I33" s="163">
        <v>0.20999999999999999</v>
      </c>
      <c r="J33" s="162">
        <f>ROUND(((SUM(BE121:BE132))*I33),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ROUND((SUM(BF121:BF132)),  2)</f>
        <v>0</v>
      </c>
      <c r="G34" s="37"/>
      <c r="H34" s="37"/>
      <c r="I34" s="163">
        <v>0.12</v>
      </c>
      <c r="J34" s="162">
        <f>ROUND(((SUM(BF121:BF132))*I34),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ROUND((SUM(BG121:BG132)),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ROUND((SUM(BH121:BH132)),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ROUND((SUM(BI121:BI132)),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VON - Vedlejší a ostatní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30. 6. 2025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Univerzita Hradec Králové</v>
      </c>
      <c r="G91" s="39"/>
      <c r="H91" s="39"/>
      <c r="I91" s="31" t="s">
        <v>30</v>
      </c>
      <c r="J91" s="35" t="str">
        <f>E21</f>
        <v>PRIDOS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150</v>
      </c>
      <c r="D94" s="184"/>
      <c r="E94" s="184"/>
      <c r="F94" s="184"/>
      <c r="G94" s="184"/>
      <c r="H94" s="184"/>
      <c r="I94" s="184"/>
      <c r="J94" s="185" t="s">
        <v>151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152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153</v>
      </c>
    </row>
    <row r="97" s="9" customFormat="1" ht="24.96" customHeight="1">
      <c r="A97" s="9"/>
      <c r="B97" s="187"/>
      <c r="C97" s="188"/>
      <c r="D97" s="189" t="s">
        <v>1396</v>
      </c>
      <c r="E97" s="190"/>
      <c r="F97" s="190"/>
      <c r="G97" s="190"/>
      <c r="H97" s="190"/>
      <c r="I97" s="190"/>
      <c r="J97" s="191">
        <f>J122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1397</v>
      </c>
      <c r="E98" s="195"/>
      <c r="F98" s="195"/>
      <c r="G98" s="195"/>
      <c r="H98" s="195"/>
      <c r="I98" s="195"/>
      <c r="J98" s="196">
        <f>J123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3"/>
      <c r="C99" s="132"/>
      <c r="D99" s="194" t="s">
        <v>1398</v>
      </c>
      <c r="E99" s="195"/>
      <c r="F99" s="195"/>
      <c r="G99" s="195"/>
      <c r="H99" s="195"/>
      <c r="I99" s="195"/>
      <c r="J99" s="196">
        <f>J125</f>
        <v>0</v>
      </c>
      <c r="K99" s="132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3"/>
      <c r="C100" s="132"/>
      <c r="D100" s="194" t="s">
        <v>1399</v>
      </c>
      <c r="E100" s="195"/>
      <c r="F100" s="195"/>
      <c r="G100" s="195"/>
      <c r="H100" s="195"/>
      <c r="I100" s="195"/>
      <c r="J100" s="196">
        <f>J127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1400</v>
      </c>
      <c r="E101" s="195"/>
      <c r="F101" s="195"/>
      <c r="G101" s="195"/>
      <c r="H101" s="195"/>
      <c r="I101" s="195"/>
      <c r="J101" s="196">
        <f>J131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167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82" t="str">
        <f>E7</f>
        <v>UHK Palachovy koleje - Částečná rekonstrukce a modernizace - IV.etapa - neinvestiční část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145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VON - Vedlejší a ostatní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Hradec Králové</v>
      </c>
      <c r="G115" s="39"/>
      <c r="H115" s="39"/>
      <c r="I115" s="31" t="s">
        <v>22</v>
      </c>
      <c r="J115" s="78" t="str">
        <f>IF(J12="","",J12)</f>
        <v>30. 6. 2025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Univerzita Hradec Králové</v>
      </c>
      <c r="G117" s="39"/>
      <c r="H117" s="39"/>
      <c r="I117" s="31" t="s">
        <v>30</v>
      </c>
      <c r="J117" s="35" t="str">
        <f>E21</f>
        <v>PRIDOS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8"/>
      <c r="B120" s="199"/>
      <c r="C120" s="200" t="s">
        <v>168</v>
      </c>
      <c r="D120" s="201" t="s">
        <v>61</v>
      </c>
      <c r="E120" s="201" t="s">
        <v>57</v>
      </c>
      <c r="F120" s="201" t="s">
        <v>58</v>
      </c>
      <c r="G120" s="201" t="s">
        <v>169</v>
      </c>
      <c r="H120" s="201" t="s">
        <v>170</v>
      </c>
      <c r="I120" s="201" t="s">
        <v>171</v>
      </c>
      <c r="J120" s="201" t="s">
        <v>151</v>
      </c>
      <c r="K120" s="202" t="s">
        <v>172</v>
      </c>
      <c r="L120" s="203"/>
      <c r="M120" s="99" t="s">
        <v>1</v>
      </c>
      <c r="N120" s="100" t="s">
        <v>40</v>
      </c>
      <c r="O120" s="100" t="s">
        <v>173</v>
      </c>
      <c r="P120" s="100" t="s">
        <v>174</v>
      </c>
      <c r="Q120" s="100" t="s">
        <v>175</v>
      </c>
      <c r="R120" s="100" t="s">
        <v>176</v>
      </c>
      <c r="S120" s="100" t="s">
        <v>177</v>
      </c>
      <c r="T120" s="101" t="s">
        <v>178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7"/>
      <c r="B121" s="38"/>
      <c r="C121" s="106" t="s">
        <v>179</v>
      </c>
      <c r="D121" s="39"/>
      <c r="E121" s="39"/>
      <c r="F121" s="39"/>
      <c r="G121" s="39"/>
      <c r="H121" s="39"/>
      <c r="I121" s="39"/>
      <c r="J121" s="204">
        <f>BK121</f>
        <v>0</v>
      </c>
      <c r="K121" s="39"/>
      <c r="L121" s="43"/>
      <c r="M121" s="102"/>
      <c r="N121" s="205"/>
      <c r="O121" s="103"/>
      <c r="P121" s="206">
        <f>P122</f>
        <v>0</v>
      </c>
      <c r="Q121" s="103"/>
      <c r="R121" s="206">
        <f>R122</f>
        <v>0</v>
      </c>
      <c r="S121" s="103"/>
      <c r="T121" s="207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153</v>
      </c>
      <c r="BK121" s="208">
        <f>BK122</f>
        <v>0</v>
      </c>
    </row>
    <row r="122" s="12" customFormat="1" ht="25.92" customHeight="1">
      <c r="A122" s="12"/>
      <c r="B122" s="209"/>
      <c r="C122" s="210"/>
      <c r="D122" s="211" t="s">
        <v>75</v>
      </c>
      <c r="E122" s="212" t="s">
        <v>1401</v>
      </c>
      <c r="F122" s="212" t="s">
        <v>1402</v>
      </c>
      <c r="G122" s="210"/>
      <c r="H122" s="210"/>
      <c r="I122" s="213"/>
      <c r="J122" s="214">
        <f>BK122</f>
        <v>0</v>
      </c>
      <c r="K122" s="210"/>
      <c r="L122" s="215"/>
      <c r="M122" s="216"/>
      <c r="N122" s="217"/>
      <c r="O122" s="217"/>
      <c r="P122" s="218">
        <f>P123+P125+P127+P131</f>
        <v>0</v>
      </c>
      <c r="Q122" s="217"/>
      <c r="R122" s="218">
        <f>R123+R125+R127+R131</f>
        <v>0</v>
      </c>
      <c r="S122" s="217"/>
      <c r="T122" s="219">
        <f>T123+T125+T127+T131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210</v>
      </c>
      <c r="AT122" s="221" t="s">
        <v>75</v>
      </c>
      <c r="AU122" s="221" t="s">
        <v>76</v>
      </c>
      <c r="AY122" s="220" t="s">
        <v>182</v>
      </c>
      <c r="BK122" s="222">
        <f>BK123+BK125+BK127+BK131</f>
        <v>0</v>
      </c>
    </row>
    <row r="123" s="12" customFormat="1" ht="22.8" customHeight="1">
      <c r="A123" s="12"/>
      <c r="B123" s="209"/>
      <c r="C123" s="210"/>
      <c r="D123" s="211" t="s">
        <v>75</v>
      </c>
      <c r="E123" s="223" t="s">
        <v>1403</v>
      </c>
      <c r="F123" s="223" t="s">
        <v>1404</v>
      </c>
      <c r="G123" s="210"/>
      <c r="H123" s="210"/>
      <c r="I123" s="213"/>
      <c r="J123" s="224">
        <f>BK123</f>
        <v>0</v>
      </c>
      <c r="K123" s="210"/>
      <c r="L123" s="215"/>
      <c r="M123" s="216"/>
      <c r="N123" s="217"/>
      <c r="O123" s="217"/>
      <c r="P123" s="218">
        <f>P124</f>
        <v>0</v>
      </c>
      <c r="Q123" s="217"/>
      <c r="R123" s="218">
        <f>R124</f>
        <v>0</v>
      </c>
      <c r="S123" s="217"/>
      <c r="T123" s="219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210</v>
      </c>
      <c r="AT123" s="221" t="s">
        <v>75</v>
      </c>
      <c r="AU123" s="221" t="s">
        <v>83</v>
      </c>
      <c r="AY123" s="220" t="s">
        <v>182</v>
      </c>
      <c r="BK123" s="222">
        <f>BK124</f>
        <v>0</v>
      </c>
    </row>
    <row r="124" s="2" customFormat="1" ht="21.75" customHeight="1">
      <c r="A124" s="37"/>
      <c r="B124" s="38"/>
      <c r="C124" s="225" t="s">
        <v>83</v>
      </c>
      <c r="D124" s="225" t="s">
        <v>185</v>
      </c>
      <c r="E124" s="226" t="s">
        <v>1405</v>
      </c>
      <c r="F124" s="227" t="s">
        <v>1406</v>
      </c>
      <c r="G124" s="228" t="s">
        <v>539</v>
      </c>
      <c r="H124" s="229">
        <v>1</v>
      </c>
      <c r="I124" s="230"/>
      <c r="J124" s="231">
        <f>ROUND(I124*H124,2)</f>
        <v>0</v>
      </c>
      <c r="K124" s="227" t="s">
        <v>189</v>
      </c>
      <c r="L124" s="43"/>
      <c r="M124" s="232" t="s">
        <v>1</v>
      </c>
      <c r="N124" s="233" t="s">
        <v>41</v>
      </c>
      <c r="O124" s="90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6" t="s">
        <v>1407</v>
      </c>
      <c r="AT124" s="236" t="s">
        <v>185</v>
      </c>
      <c r="AU124" s="236" t="s">
        <v>85</v>
      </c>
      <c r="AY124" s="16" t="s">
        <v>182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6" t="s">
        <v>83</v>
      </c>
      <c r="BK124" s="237">
        <f>ROUND(I124*H124,2)</f>
        <v>0</v>
      </c>
      <c r="BL124" s="16" t="s">
        <v>1407</v>
      </c>
      <c r="BM124" s="236" t="s">
        <v>1408</v>
      </c>
    </row>
    <row r="125" s="12" customFormat="1" ht="22.8" customHeight="1">
      <c r="A125" s="12"/>
      <c r="B125" s="209"/>
      <c r="C125" s="210"/>
      <c r="D125" s="211" t="s">
        <v>75</v>
      </c>
      <c r="E125" s="223" t="s">
        <v>1409</v>
      </c>
      <c r="F125" s="223" t="s">
        <v>1410</v>
      </c>
      <c r="G125" s="210"/>
      <c r="H125" s="210"/>
      <c r="I125" s="213"/>
      <c r="J125" s="224">
        <f>BK125</f>
        <v>0</v>
      </c>
      <c r="K125" s="210"/>
      <c r="L125" s="215"/>
      <c r="M125" s="216"/>
      <c r="N125" s="217"/>
      <c r="O125" s="217"/>
      <c r="P125" s="218">
        <f>P126</f>
        <v>0</v>
      </c>
      <c r="Q125" s="217"/>
      <c r="R125" s="218">
        <f>R126</f>
        <v>0</v>
      </c>
      <c r="S125" s="217"/>
      <c r="T125" s="219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210</v>
      </c>
      <c r="AT125" s="221" t="s">
        <v>75</v>
      </c>
      <c r="AU125" s="221" t="s">
        <v>83</v>
      </c>
      <c r="AY125" s="220" t="s">
        <v>182</v>
      </c>
      <c r="BK125" s="222">
        <f>BK126</f>
        <v>0</v>
      </c>
    </row>
    <row r="126" s="2" customFormat="1" ht="16.5" customHeight="1">
      <c r="A126" s="37"/>
      <c r="B126" s="38"/>
      <c r="C126" s="225" t="s">
        <v>85</v>
      </c>
      <c r="D126" s="225" t="s">
        <v>185</v>
      </c>
      <c r="E126" s="226" t="s">
        <v>1411</v>
      </c>
      <c r="F126" s="227" t="s">
        <v>1410</v>
      </c>
      <c r="G126" s="228" t="s">
        <v>539</v>
      </c>
      <c r="H126" s="229">
        <v>1</v>
      </c>
      <c r="I126" s="230"/>
      <c r="J126" s="231">
        <f>ROUND(I126*H126,2)</f>
        <v>0</v>
      </c>
      <c r="K126" s="227" t="s">
        <v>189</v>
      </c>
      <c r="L126" s="43"/>
      <c r="M126" s="232" t="s">
        <v>1</v>
      </c>
      <c r="N126" s="233" t="s">
        <v>41</v>
      </c>
      <c r="O126" s="90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6" t="s">
        <v>1407</v>
      </c>
      <c r="AT126" s="236" t="s">
        <v>185</v>
      </c>
      <c r="AU126" s="236" t="s">
        <v>85</v>
      </c>
      <c r="AY126" s="16" t="s">
        <v>182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6" t="s">
        <v>83</v>
      </c>
      <c r="BK126" s="237">
        <f>ROUND(I126*H126,2)</f>
        <v>0</v>
      </c>
      <c r="BL126" s="16" t="s">
        <v>1407</v>
      </c>
      <c r="BM126" s="236" t="s">
        <v>1412</v>
      </c>
    </row>
    <row r="127" s="12" customFormat="1" ht="22.8" customHeight="1">
      <c r="A127" s="12"/>
      <c r="B127" s="209"/>
      <c r="C127" s="210"/>
      <c r="D127" s="211" t="s">
        <v>75</v>
      </c>
      <c r="E127" s="223" t="s">
        <v>1413</v>
      </c>
      <c r="F127" s="223" t="s">
        <v>1414</v>
      </c>
      <c r="G127" s="210"/>
      <c r="H127" s="210"/>
      <c r="I127" s="213"/>
      <c r="J127" s="224">
        <f>BK127</f>
        <v>0</v>
      </c>
      <c r="K127" s="210"/>
      <c r="L127" s="215"/>
      <c r="M127" s="216"/>
      <c r="N127" s="217"/>
      <c r="O127" s="217"/>
      <c r="P127" s="218">
        <f>SUM(P128:P130)</f>
        <v>0</v>
      </c>
      <c r="Q127" s="217"/>
      <c r="R127" s="218">
        <f>SUM(R128:R130)</f>
        <v>0</v>
      </c>
      <c r="S127" s="217"/>
      <c r="T127" s="219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210</v>
      </c>
      <c r="AT127" s="221" t="s">
        <v>75</v>
      </c>
      <c r="AU127" s="221" t="s">
        <v>83</v>
      </c>
      <c r="AY127" s="220" t="s">
        <v>182</v>
      </c>
      <c r="BK127" s="222">
        <f>SUM(BK128:BK130)</f>
        <v>0</v>
      </c>
    </row>
    <row r="128" s="2" customFormat="1" ht="16.5" customHeight="1">
      <c r="A128" s="37"/>
      <c r="B128" s="38"/>
      <c r="C128" s="225" t="s">
        <v>201</v>
      </c>
      <c r="D128" s="225" t="s">
        <v>185</v>
      </c>
      <c r="E128" s="226" t="s">
        <v>1415</v>
      </c>
      <c r="F128" s="227" t="s">
        <v>1416</v>
      </c>
      <c r="G128" s="228" t="s">
        <v>539</v>
      </c>
      <c r="H128" s="229">
        <v>1</v>
      </c>
      <c r="I128" s="230"/>
      <c r="J128" s="231">
        <f>ROUND(I128*H128,2)</f>
        <v>0</v>
      </c>
      <c r="K128" s="227" t="s">
        <v>189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1407</v>
      </c>
      <c r="AT128" s="236" t="s">
        <v>185</v>
      </c>
      <c r="AU128" s="236" t="s">
        <v>85</v>
      </c>
      <c r="AY128" s="16" t="s">
        <v>182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1407</v>
      </c>
      <c r="BM128" s="236" t="s">
        <v>1417</v>
      </c>
    </row>
    <row r="129" s="2" customFormat="1" ht="16.5" customHeight="1">
      <c r="A129" s="37"/>
      <c r="B129" s="38"/>
      <c r="C129" s="225" t="s">
        <v>190</v>
      </c>
      <c r="D129" s="225" t="s">
        <v>185</v>
      </c>
      <c r="E129" s="226" t="s">
        <v>1418</v>
      </c>
      <c r="F129" s="227" t="s">
        <v>1419</v>
      </c>
      <c r="G129" s="228" t="s">
        <v>539</v>
      </c>
      <c r="H129" s="229">
        <v>1</v>
      </c>
      <c r="I129" s="230"/>
      <c r="J129" s="231">
        <f>ROUND(I129*H129,2)</f>
        <v>0</v>
      </c>
      <c r="K129" s="227" t="s">
        <v>189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1407</v>
      </c>
      <c r="AT129" s="236" t="s">
        <v>185</v>
      </c>
      <c r="AU129" s="236" t="s">
        <v>85</v>
      </c>
      <c r="AY129" s="16" t="s">
        <v>182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1407</v>
      </c>
      <c r="BM129" s="236" t="s">
        <v>1420</v>
      </c>
    </row>
    <row r="130" s="2" customFormat="1" ht="16.5" customHeight="1">
      <c r="A130" s="37"/>
      <c r="B130" s="38"/>
      <c r="C130" s="225" t="s">
        <v>210</v>
      </c>
      <c r="D130" s="225" t="s">
        <v>185</v>
      </c>
      <c r="E130" s="226" t="s">
        <v>1421</v>
      </c>
      <c r="F130" s="227" t="s">
        <v>1422</v>
      </c>
      <c r="G130" s="228" t="s">
        <v>539</v>
      </c>
      <c r="H130" s="229">
        <v>1</v>
      </c>
      <c r="I130" s="230"/>
      <c r="J130" s="231">
        <f>ROUND(I130*H130,2)</f>
        <v>0</v>
      </c>
      <c r="K130" s="227" t="s">
        <v>189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1407</v>
      </c>
      <c r="AT130" s="236" t="s">
        <v>185</v>
      </c>
      <c r="AU130" s="236" t="s">
        <v>85</v>
      </c>
      <c r="AY130" s="16" t="s">
        <v>182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1407</v>
      </c>
      <c r="BM130" s="236" t="s">
        <v>1423</v>
      </c>
    </row>
    <row r="131" s="12" customFormat="1" ht="22.8" customHeight="1">
      <c r="A131" s="12"/>
      <c r="B131" s="209"/>
      <c r="C131" s="210"/>
      <c r="D131" s="211" t="s">
        <v>75</v>
      </c>
      <c r="E131" s="223" t="s">
        <v>1424</v>
      </c>
      <c r="F131" s="223" t="s">
        <v>1425</v>
      </c>
      <c r="G131" s="210"/>
      <c r="H131" s="210"/>
      <c r="I131" s="213"/>
      <c r="J131" s="224">
        <f>BK131</f>
        <v>0</v>
      </c>
      <c r="K131" s="210"/>
      <c r="L131" s="215"/>
      <c r="M131" s="216"/>
      <c r="N131" s="217"/>
      <c r="O131" s="217"/>
      <c r="P131" s="218">
        <f>P132</f>
        <v>0</v>
      </c>
      <c r="Q131" s="217"/>
      <c r="R131" s="218">
        <f>R132</f>
        <v>0</v>
      </c>
      <c r="S131" s="217"/>
      <c r="T131" s="219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210</v>
      </c>
      <c r="AT131" s="221" t="s">
        <v>75</v>
      </c>
      <c r="AU131" s="221" t="s">
        <v>83</v>
      </c>
      <c r="AY131" s="220" t="s">
        <v>182</v>
      </c>
      <c r="BK131" s="222">
        <f>BK132</f>
        <v>0</v>
      </c>
    </row>
    <row r="132" s="2" customFormat="1" ht="16.5" customHeight="1">
      <c r="A132" s="37"/>
      <c r="B132" s="38"/>
      <c r="C132" s="225" t="s">
        <v>183</v>
      </c>
      <c r="D132" s="225" t="s">
        <v>185</v>
      </c>
      <c r="E132" s="226" t="s">
        <v>1426</v>
      </c>
      <c r="F132" s="227" t="s">
        <v>1425</v>
      </c>
      <c r="G132" s="228" t="s">
        <v>539</v>
      </c>
      <c r="H132" s="229">
        <v>1</v>
      </c>
      <c r="I132" s="230"/>
      <c r="J132" s="231">
        <f>ROUND(I132*H132,2)</f>
        <v>0</v>
      </c>
      <c r="K132" s="227" t="s">
        <v>189</v>
      </c>
      <c r="L132" s="43"/>
      <c r="M132" s="272" t="s">
        <v>1</v>
      </c>
      <c r="N132" s="273" t="s">
        <v>41</v>
      </c>
      <c r="O132" s="274"/>
      <c r="P132" s="275">
        <f>O132*H132</f>
        <v>0</v>
      </c>
      <c r="Q132" s="275">
        <v>0</v>
      </c>
      <c r="R132" s="275">
        <f>Q132*H132</f>
        <v>0</v>
      </c>
      <c r="S132" s="275">
        <v>0</v>
      </c>
      <c r="T132" s="27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1407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1407</v>
      </c>
      <c r="BM132" s="236" t="s">
        <v>1427</v>
      </c>
    </row>
    <row r="133" s="2" customFormat="1" ht="6.96" customHeight="1">
      <c r="A133" s="37"/>
      <c r="B133" s="65"/>
      <c r="C133" s="66"/>
      <c r="D133" s="66"/>
      <c r="E133" s="66"/>
      <c r="F133" s="66"/>
      <c r="G133" s="66"/>
      <c r="H133" s="66"/>
      <c r="I133" s="66"/>
      <c r="J133" s="66"/>
      <c r="K133" s="66"/>
      <c r="L133" s="43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sheetProtection sheet="1" autoFilter="0" formatColumns="0" formatRows="0" objects="1" scenarios="1" spinCount="100000" saltValue="yb2kPm/4byNjZ79Rr+HfO7rHQcnu5WqhWKBQ4ySn4ljoK6g77xnUdJwayAbyhs4vYjZxrFkMiZvHsmojBho2Pg==" hashValue="MEKb4bDTsoK882vyHjvxKemBiFQIjxDWoJoclu8qMLPPXKXMAmlug0n8MI9f3Mn52Flf6GsojSM1tu2mcUTVGA==" algorithmName="SHA-512" password="CC3D"/>
  <autoFilter ref="C120:K13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148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ROUND((SUM(BE133:BE211)),  2)</f>
        <v>0</v>
      </c>
      <c r="G35" s="37"/>
      <c r="H35" s="37"/>
      <c r="I35" s="163">
        <v>0.20999999999999999</v>
      </c>
      <c r="J35" s="162">
        <f>ROUND(((SUM(BE133:BE211))*I35),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ROUND((SUM(BF133:BF211)),  2)</f>
        <v>0</v>
      </c>
      <c r="G36" s="37"/>
      <c r="H36" s="37"/>
      <c r="I36" s="163">
        <v>0.12</v>
      </c>
      <c r="J36" s="162">
        <f>ROUND(((SUM(BF133:BF211))*I36),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ROUND((SUM(BG133:BG211)),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ROUND((SUM(BH133:BH211)),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ROUND((SUM(BI133:BI211)),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146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A - Sekce A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155</v>
      </c>
      <c r="E100" s="195"/>
      <c r="F100" s="195"/>
      <c r="G100" s="195"/>
      <c r="H100" s="195"/>
      <c r="I100" s="195"/>
      <c r="J100" s="196">
        <f>J135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156</v>
      </c>
      <c r="E101" s="195"/>
      <c r="F101" s="195"/>
      <c r="G101" s="195"/>
      <c r="H101" s="195"/>
      <c r="I101" s="195"/>
      <c r="J101" s="196">
        <f>J141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157</v>
      </c>
      <c r="E102" s="195"/>
      <c r="F102" s="195"/>
      <c r="G102" s="195"/>
      <c r="H102" s="195"/>
      <c r="I102" s="195"/>
      <c r="J102" s="196">
        <f>J144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158</v>
      </c>
      <c r="E103" s="195"/>
      <c r="F103" s="195"/>
      <c r="G103" s="195"/>
      <c r="H103" s="195"/>
      <c r="I103" s="195"/>
      <c r="J103" s="196">
        <f>J150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159</v>
      </c>
      <c r="E104" s="190"/>
      <c r="F104" s="190"/>
      <c r="G104" s="190"/>
      <c r="H104" s="190"/>
      <c r="I104" s="190"/>
      <c r="J104" s="191">
        <f>J152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160</v>
      </c>
      <c r="E105" s="195"/>
      <c r="F105" s="195"/>
      <c r="G105" s="195"/>
      <c r="H105" s="195"/>
      <c r="I105" s="195"/>
      <c r="J105" s="196">
        <f>J153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161</v>
      </c>
      <c r="E106" s="195"/>
      <c r="F106" s="195"/>
      <c r="G106" s="195"/>
      <c r="H106" s="195"/>
      <c r="I106" s="195"/>
      <c r="J106" s="196">
        <f>J160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162</v>
      </c>
      <c r="E107" s="195"/>
      <c r="F107" s="195"/>
      <c r="G107" s="195"/>
      <c r="H107" s="195"/>
      <c r="I107" s="195"/>
      <c r="J107" s="196">
        <f>J189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163</v>
      </c>
      <c r="E108" s="195"/>
      <c r="F108" s="195"/>
      <c r="G108" s="195"/>
      <c r="H108" s="195"/>
      <c r="I108" s="195"/>
      <c r="J108" s="196">
        <f>J195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7"/>
      <c r="C109" s="188"/>
      <c r="D109" s="189" t="s">
        <v>164</v>
      </c>
      <c r="E109" s="190"/>
      <c r="F109" s="190"/>
      <c r="G109" s="190"/>
      <c r="H109" s="190"/>
      <c r="I109" s="190"/>
      <c r="J109" s="191">
        <f>J202</f>
        <v>0</v>
      </c>
      <c r="K109" s="188"/>
      <c r="L109" s="19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7"/>
      <c r="C110" s="188"/>
      <c r="D110" s="189" t="s">
        <v>165</v>
      </c>
      <c r="E110" s="190"/>
      <c r="F110" s="190"/>
      <c r="G110" s="190"/>
      <c r="H110" s="190"/>
      <c r="I110" s="190"/>
      <c r="J110" s="191">
        <f>J204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32"/>
      <c r="D111" s="194" t="s">
        <v>166</v>
      </c>
      <c r="E111" s="195"/>
      <c r="F111" s="195"/>
      <c r="G111" s="195"/>
      <c r="H111" s="195"/>
      <c r="I111" s="195"/>
      <c r="J111" s="196">
        <f>J205</f>
        <v>0</v>
      </c>
      <c r="K111" s="132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167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9"/>
      <c r="D121" s="39"/>
      <c r="E121" s="182" t="str">
        <f>E7</f>
        <v>UHK Palachovy koleje - Částečná rekonstrukce a modernizace - IV.etapa - neinvestiční část</v>
      </c>
      <c r="F121" s="31"/>
      <c r="G121" s="31"/>
      <c r="H121" s="31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20"/>
      <c r="C122" s="31" t="s">
        <v>145</v>
      </c>
      <c r="D122" s="21"/>
      <c r="E122" s="21"/>
      <c r="F122" s="21"/>
      <c r="G122" s="21"/>
      <c r="H122" s="21"/>
      <c r="I122" s="21"/>
      <c r="J122" s="21"/>
      <c r="K122" s="21"/>
      <c r="L122" s="19"/>
    </row>
    <row r="123" s="2" customFormat="1" ht="16.5" customHeight="1">
      <c r="A123" s="37"/>
      <c r="B123" s="38"/>
      <c r="C123" s="39"/>
      <c r="D123" s="39"/>
      <c r="E123" s="182" t="s">
        <v>146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147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E11</f>
        <v>A - Sekce A - stavební část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F14</f>
        <v>Hradec Králové</v>
      </c>
      <c r="G127" s="39"/>
      <c r="H127" s="39"/>
      <c r="I127" s="31" t="s">
        <v>22</v>
      </c>
      <c r="J127" s="78" t="str">
        <f>IF(J14="","",J14)</f>
        <v>30. 6. 2025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E17</f>
        <v>Univerzita Hradec Králové</v>
      </c>
      <c r="G129" s="39"/>
      <c r="H129" s="39"/>
      <c r="I129" s="31" t="s">
        <v>30</v>
      </c>
      <c r="J129" s="35" t="str">
        <f>E23</f>
        <v>PRIDOS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IF(E20="","",E20)</f>
        <v>Vyplň údaj</v>
      </c>
      <c r="G130" s="39"/>
      <c r="H130" s="39"/>
      <c r="I130" s="31" t="s">
        <v>33</v>
      </c>
      <c r="J130" s="35" t="str">
        <f>E26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98"/>
      <c r="B132" s="199"/>
      <c r="C132" s="200" t="s">
        <v>168</v>
      </c>
      <c r="D132" s="201" t="s">
        <v>61</v>
      </c>
      <c r="E132" s="201" t="s">
        <v>57</v>
      </c>
      <c r="F132" s="201" t="s">
        <v>58</v>
      </c>
      <c r="G132" s="201" t="s">
        <v>169</v>
      </c>
      <c r="H132" s="201" t="s">
        <v>170</v>
      </c>
      <c r="I132" s="201" t="s">
        <v>171</v>
      </c>
      <c r="J132" s="201" t="s">
        <v>151</v>
      </c>
      <c r="K132" s="202" t="s">
        <v>172</v>
      </c>
      <c r="L132" s="203"/>
      <c r="M132" s="99" t="s">
        <v>1</v>
      </c>
      <c r="N132" s="100" t="s">
        <v>40</v>
      </c>
      <c r="O132" s="100" t="s">
        <v>173</v>
      </c>
      <c r="P132" s="100" t="s">
        <v>174</v>
      </c>
      <c r="Q132" s="100" t="s">
        <v>175</v>
      </c>
      <c r="R132" s="100" t="s">
        <v>176</v>
      </c>
      <c r="S132" s="100" t="s">
        <v>177</v>
      </c>
      <c r="T132" s="101" t="s">
        <v>178</v>
      </c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</row>
    <row r="133" s="2" customFormat="1" ht="22.8" customHeight="1">
      <c r="A133" s="37"/>
      <c r="B133" s="38"/>
      <c r="C133" s="106" t="s">
        <v>179</v>
      </c>
      <c r="D133" s="39"/>
      <c r="E133" s="39"/>
      <c r="F133" s="39"/>
      <c r="G133" s="39"/>
      <c r="H133" s="39"/>
      <c r="I133" s="39"/>
      <c r="J133" s="204">
        <f>BK133</f>
        <v>0</v>
      </c>
      <c r="K133" s="39"/>
      <c r="L133" s="43"/>
      <c r="M133" s="102"/>
      <c r="N133" s="205"/>
      <c r="O133" s="103"/>
      <c r="P133" s="206">
        <f>P134+P152+P202+P204</f>
        <v>0</v>
      </c>
      <c r="Q133" s="103"/>
      <c r="R133" s="206">
        <f>R134+R152+R202+R204</f>
        <v>1.07738588</v>
      </c>
      <c r="S133" s="103"/>
      <c r="T133" s="207">
        <f>T134+T152+T202+T204</f>
        <v>0.11668799999999999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153</v>
      </c>
      <c r="BK133" s="208">
        <f>BK134+BK152+BK202+BK204</f>
        <v>0</v>
      </c>
    </row>
    <row r="134" s="12" customFormat="1" ht="25.92" customHeight="1">
      <c r="A134" s="12"/>
      <c r="B134" s="209"/>
      <c r="C134" s="210"/>
      <c r="D134" s="211" t="s">
        <v>75</v>
      </c>
      <c r="E134" s="212" t="s">
        <v>180</v>
      </c>
      <c r="F134" s="212" t="s">
        <v>181</v>
      </c>
      <c r="G134" s="210"/>
      <c r="H134" s="210"/>
      <c r="I134" s="213"/>
      <c r="J134" s="214">
        <f>BK134</f>
        <v>0</v>
      </c>
      <c r="K134" s="210"/>
      <c r="L134" s="215"/>
      <c r="M134" s="216"/>
      <c r="N134" s="217"/>
      <c r="O134" s="217"/>
      <c r="P134" s="218">
        <f>P135+P141+P144+P150</f>
        <v>0</v>
      </c>
      <c r="Q134" s="217"/>
      <c r="R134" s="218">
        <f>R135+R141+R144+R150</f>
        <v>0.59160000000000001</v>
      </c>
      <c r="S134" s="217"/>
      <c r="T134" s="219">
        <f>T135+T141+T144+T150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75</v>
      </c>
      <c r="AU134" s="221" t="s">
        <v>76</v>
      </c>
      <c r="AY134" s="220" t="s">
        <v>182</v>
      </c>
      <c r="BK134" s="222">
        <f>BK135+BK141+BK144+BK150</f>
        <v>0</v>
      </c>
    </row>
    <row r="135" s="12" customFormat="1" ht="22.8" customHeight="1">
      <c r="A135" s="12"/>
      <c r="B135" s="209"/>
      <c r="C135" s="210"/>
      <c r="D135" s="211" t="s">
        <v>75</v>
      </c>
      <c r="E135" s="223" t="s">
        <v>183</v>
      </c>
      <c r="F135" s="223" t="s">
        <v>184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SUM(P136:P140)</f>
        <v>0</v>
      </c>
      <c r="Q135" s="217"/>
      <c r="R135" s="218">
        <f>SUM(R136:R140)</f>
        <v>0.59040000000000004</v>
      </c>
      <c r="S135" s="217"/>
      <c r="T135" s="219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75</v>
      </c>
      <c r="AU135" s="221" t="s">
        <v>83</v>
      </c>
      <c r="AY135" s="220" t="s">
        <v>182</v>
      </c>
      <c r="BK135" s="222">
        <f>SUM(BK136:BK140)</f>
        <v>0</v>
      </c>
    </row>
    <row r="136" s="2" customFormat="1" ht="21.75" customHeight="1">
      <c r="A136" s="37"/>
      <c r="B136" s="38"/>
      <c r="C136" s="225" t="s">
        <v>83</v>
      </c>
      <c r="D136" s="225" t="s">
        <v>185</v>
      </c>
      <c r="E136" s="226" t="s">
        <v>186</v>
      </c>
      <c r="F136" s="227" t="s">
        <v>187</v>
      </c>
      <c r="G136" s="228" t="s">
        <v>188</v>
      </c>
      <c r="H136" s="229">
        <v>80</v>
      </c>
      <c r="I136" s="230"/>
      <c r="J136" s="231">
        <f>ROUND(I136*H136,2)</f>
        <v>0</v>
      </c>
      <c r="K136" s="227" t="s">
        <v>189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0.0043800000000000002</v>
      </c>
      <c r="R136" s="234">
        <f>Q136*H136</f>
        <v>0.35040000000000004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191</v>
      </c>
    </row>
    <row r="137" s="13" customFormat="1">
      <c r="A137" s="13"/>
      <c r="B137" s="238"/>
      <c r="C137" s="239"/>
      <c r="D137" s="240" t="s">
        <v>192</v>
      </c>
      <c r="E137" s="241" t="s">
        <v>1</v>
      </c>
      <c r="F137" s="242" t="s">
        <v>193</v>
      </c>
      <c r="G137" s="239"/>
      <c r="H137" s="243">
        <v>40</v>
      </c>
      <c r="I137" s="244"/>
      <c r="J137" s="239"/>
      <c r="K137" s="239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192</v>
      </c>
      <c r="AU137" s="249" t="s">
        <v>85</v>
      </c>
      <c r="AV137" s="13" t="s">
        <v>85</v>
      </c>
      <c r="AW137" s="13" t="s">
        <v>32</v>
      </c>
      <c r="AX137" s="13" t="s">
        <v>76</v>
      </c>
      <c r="AY137" s="249" t="s">
        <v>182</v>
      </c>
    </row>
    <row r="138" s="13" customFormat="1">
      <c r="A138" s="13"/>
      <c r="B138" s="238"/>
      <c r="C138" s="239"/>
      <c r="D138" s="240" t="s">
        <v>192</v>
      </c>
      <c r="E138" s="241" t="s">
        <v>1</v>
      </c>
      <c r="F138" s="242" t="s">
        <v>194</v>
      </c>
      <c r="G138" s="239"/>
      <c r="H138" s="243">
        <v>40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192</v>
      </c>
      <c r="AU138" s="249" t="s">
        <v>85</v>
      </c>
      <c r="AV138" s="13" t="s">
        <v>85</v>
      </c>
      <c r="AW138" s="13" t="s">
        <v>32</v>
      </c>
      <c r="AX138" s="13" t="s">
        <v>76</v>
      </c>
      <c r="AY138" s="249" t="s">
        <v>182</v>
      </c>
    </row>
    <row r="139" s="14" customFormat="1">
      <c r="A139" s="14"/>
      <c r="B139" s="250"/>
      <c r="C139" s="251"/>
      <c r="D139" s="240" t="s">
        <v>192</v>
      </c>
      <c r="E139" s="252" t="s">
        <v>1</v>
      </c>
      <c r="F139" s="253" t="s">
        <v>195</v>
      </c>
      <c r="G139" s="251"/>
      <c r="H139" s="254">
        <v>80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192</v>
      </c>
      <c r="AU139" s="260" t="s">
        <v>85</v>
      </c>
      <c r="AV139" s="14" t="s">
        <v>190</v>
      </c>
      <c r="AW139" s="14" t="s">
        <v>32</v>
      </c>
      <c r="AX139" s="14" t="s">
        <v>83</v>
      </c>
      <c r="AY139" s="260" t="s">
        <v>182</v>
      </c>
    </row>
    <row r="140" s="2" customFormat="1" ht="21.75" customHeight="1">
      <c r="A140" s="37"/>
      <c r="B140" s="38"/>
      <c r="C140" s="225" t="s">
        <v>85</v>
      </c>
      <c r="D140" s="225" t="s">
        <v>185</v>
      </c>
      <c r="E140" s="226" t="s">
        <v>196</v>
      </c>
      <c r="F140" s="227" t="s">
        <v>197</v>
      </c>
      <c r="G140" s="228" t="s">
        <v>188</v>
      </c>
      <c r="H140" s="229">
        <v>80</v>
      </c>
      <c r="I140" s="230"/>
      <c r="J140" s="231">
        <f>ROUND(I140*H140,2)</f>
        <v>0</v>
      </c>
      <c r="K140" s="227" t="s">
        <v>189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0.0030000000000000001</v>
      </c>
      <c r="R140" s="234">
        <f>Q140*H140</f>
        <v>0.23999999999999999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198</v>
      </c>
    </row>
    <row r="141" s="12" customFormat="1" ht="22.8" customHeight="1">
      <c r="A141" s="12"/>
      <c r="B141" s="209"/>
      <c r="C141" s="210"/>
      <c r="D141" s="211" t="s">
        <v>75</v>
      </c>
      <c r="E141" s="223" t="s">
        <v>199</v>
      </c>
      <c r="F141" s="223" t="s">
        <v>200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SUM(P142:P143)</f>
        <v>0</v>
      </c>
      <c r="Q141" s="217"/>
      <c r="R141" s="218">
        <f>SUM(R142:R143)</f>
        <v>0.0012000000000000001</v>
      </c>
      <c r="S141" s="217"/>
      <c r="T141" s="219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75</v>
      </c>
      <c r="AU141" s="221" t="s">
        <v>83</v>
      </c>
      <c r="AY141" s="220" t="s">
        <v>182</v>
      </c>
      <c r="BK141" s="222">
        <f>SUM(BK142:BK143)</f>
        <v>0</v>
      </c>
    </row>
    <row r="142" s="2" customFormat="1" ht="33" customHeight="1">
      <c r="A142" s="37"/>
      <c r="B142" s="38"/>
      <c r="C142" s="225" t="s">
        <v>201</v>
      </c>
      <c r="D142" s="225" t="s">
        <v>185</v>
      </c>
      <c r="E142" s="226" t="s">
        <v>202</v>
      </c>
      <c r="F142" s="227" t="s">
        <v>203</v>
      </c>
      <c r="G142" s="228" t="s">
        <v>188</v>
      </c>
      <c r="H142" s="229">
        <v>30</v>
      </c>
      <c r="I142" s="230"/>
      <c r="J142" s="231">
        <f>ROUND(I142*H142,2)</f>
        <v>0</v>
      </c>
      <c r="K142" s="227" t="s">
        <v>189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204</v>
      </c>
    </row>
    <row r="143" s="2" customFormat="1" ht="24.15" customHeight="1">
      <c r="A143" s="37"/>
      <c r="B143" s="38"/>
      <c r="C143" s="225" t="s">
        <v>190</v>
      </c>
      <c r="D143" s="225" t="s">
        <v>185</v>
      </c>
      <c r="E143" s="226" t="s">
        <v>205</v>
      </c>
      <c r="F143" s="227" t="s">
        <v>206</v>
      </c>
      <c r="G143" s="228" t="s">
        <v>188</v>
      </c>
      <c r="H143" s="229">
        <v>30</v>
      </c>
      <c r="I143" s="230"/>
      <c r="J143" s="231">
        <f>ROUND(I143*H143,2)</f>
        <v>0</v>
      </c>
      <c r="K143" s="227" t="s">
        <v>189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4.0000000000000003E-05</v>
      </c>
      <c r="R143" s="234">
        <f>Q143*H143</f>
        <v>0.0012000000000000001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207</v>
      </c>
    </row>
    <row r="144" s="12" customFormat="1" ht="22.8" customHeight="1">
      <c r="A144" s="12"/>
      <c r="B144" s="209"/>
      <c r="C144" s="210"/>
      <c r="D144" s="211" t="s">
        <v>75</v>
      </c>
      <c r="E144" s="223" t="s">
        <v>208</v>
      </c>
      <c r="F144" s="223" t="s">
        <v>209</v>
      </c>
      <c r="G144" s="210"/>
      <c r="H144" s="210"/>
      <c r="I144" s="213"/>
      <c r="J144" s="224">
        <f>BK144</f>
        <v>0</v>
      </c>
      <c r="K144" s="210"/>
      <c r="L144" s="215"/>
      <c r="M144" s="216"/>
      <c r="N144" s="217"/>
      <c r="O144" s="217"/>
      <c r="P144" s="218">
        <f>SUM(P145:P149)</f>
        <v>0</v>
      </c>
      <c r="Q144" s="217"/>
      <c r="R144" s="218">
        <f>SUM(R145:R149)</f>
        <v>0</v>
      </c>
      <c r="S144" s="217"/>
      <c r="T144" s="219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0" t="s">
        <v>83</v>
      </c>
      <c r="AT144" s="221" t="s">
        <v>75</v>
      </c>
      <c r="AU144" s="221" t="s">
        <v>83</v>
      </c>
      <c r="AY144" s="220" t="s">
        <v>182</v>
      </c>
      <c r="BK144" s="222">
        <f>SUM(BK145:BK149)</f>
        <v>0</v>
      </c>
    </row>
    <row r="145" s="2" customFormat="1" ht="24.15" customHeight="1">
      <c r="A145" s="37"/>
      <c r="B145" s="38"/>
      <c r="C145" s="225" t="s">
        <v>210</v>
      </c>
      <c r="D145" s="225" t="s">
        <v>185</v>
      </c>
      <c r="E145" s="226" t="s">
        <v>211</v>
      </c>
      <c r="F145" s="227" t="s">
        <v>212</v>
      </c>
      <c r="G145" s="228" t="s">
        <v>213</v>
      </c>
      <c r="H145" s="229">
        <v>0.11700000000000001</v>
      </c>
      <c r="I145" s="230"/>
      <c r="J145" s="231">
        <f>ROUND(I145*H145,2)</f>
        <v>0</v>
      </c>
      <c r="K145" s="227" t="s">
        <v>189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214</v>
      </c>
    </row>
    <row r="146" s="2" customFormat="1" ht="24.15" customHeight="1">
      <c r="A146" s="37"/>
      <c r="B146" s="38"/>
      <c r="C146" s="225" t="s">
        <v>183</v>
      </c>
      <c r="D146" s="225" t="s">
        <v>185</v>
      </c>
      <c r="E146" s="226" t="s">
        <v>215</v>
      </c>
      <c r="F146" s="227" t="s">
        <v>216</v>
      </c>
      <c r="G146" s="228" t="s">
        <v>213</v>
      </c>
      <c r="H146" s="229">
        <v>0.11700000000000001</v>
      </c>
      <c r="I146" s="230"/>
      <c r="J146" s="231">
        <f>ROUND(I146*H146,2)</f>
        <v>0</v>
      </c>
      <c r="K146" s="227" t="s">
        <v>189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217</v>
      </c>
    </row>
    <row r="147" s="2" customFormat="1" ht="24.15" customHeight="1">
      <c r="A147" s="37"/>
      <c r="B147" s="38"/>
      <c r="C147" s="225" t="s">
        <v>218</v>
      </c>
      <c r="D147" s="225" t="s">
        <v>185</v>
      </c>
      <c r="E147" s="226" t="s">
        <v>219</v>
      </c>
      <c r="F147" s="227" t="s">
        <v>220</v>
      </c>
      <c r="G147" s="228" t="s">
        <v>213</v>
      </c>
      <c r="H147" s="229">
        <v>1.0529999999999999</v>
      </c>
      <c r="I147" s="230"/>
      <c r="J147" s="231">
        <f>ROUND(I147*H147,2)</f>
        <v>0</v>
      </c>
      <c r="K147" s="227" t="s">
        <v>189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221</v>
      </c>
    </row>
    <row r="148" s="13" customFormat="1">
      <c r="A148" s="13"/>
      <c r="B148" s="238"/>
      <c r="C148" s="239"/>
      <c r="D148" s="240" t="s">
        <v>192</v>
      </c>
      <c r="E148" s="239"/>
      <c r="F148" s="242" t="s">
        <v>222</v>
      </c>
      <c r="G148" s="239"/>
      <c r="H148" s="243">
        <v>1.0529999999999999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192</v>
      </c>
      <c r="AU148" s="249" t="s">
        <v>85</v>
      </c>
      <c r="AV148" s="13" t="s">
        <v>85</v>
      </c>
      <c r="AW148" s="13" t="s">
        <v>4</v>
      </c>
      <c r="AX148" s="13" t="s">
        <v>83</v>
      </c>
      <c r="AY148" s="249" t="s">
        <v>182</v>
      </c>
    </row>
    <row r="149" s="2" customFormat="1" ht="33" customHeight="1">
      <c r="A149" s="37"/>
      <c r="B149" s="38"/>
      <c r="C149" s="225" t="s">
        <v>223</v>
      </c>
      <c r="D149" s="225" t="s">
        <v>185</v>
      </c>
      <c r="E149" s="226" t="s">
        <v>224</v>
      </c>
      <c r="F149" s="227" t="s">
        <v>225</v>
      </c>
      <c r="G149" s="228" t="s">
        <v>213</v>
      </c>
      <c r="H149" s="229">
        <v>0.11700000000000001</v>
      </c>
      <c r="I149" s="230"/>
      <c r="J149" s="231">
        <f>ROUND(I149*H149,2)</f>
        <v>0</v>
      </c>
      <c r="K149" s="227" t="s">
        <v>189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226</v>
      </c>
    </row>
    <row r="150" s="12" customFormat="1" ht="22.8" customHeight="1">
      <c r="A150" s="12"/>
      <c r="B150" s="209"/>
      <c r="C150" s="210"/>
      <c r="D150" s="211" t="s">
        <v>75</v>
      </c>
      <c r="E150" s="223" t="s">
        <v>227</v>
      </c>
      <c r="F150" s="223" t="s">
        <v>228</v>
      </c>
      <c r="G150" s="210"/>
      <c r="H150" s="210"/>
      <c r="I150" s="213"/>
      <c r="J150" s="224">
        <f>BK150</f>
        <v>0</v>
      </c>
      <c r="K150" s="210"/>
      <c r="L150" s="215"/>
      <c r="M150" s="216"/>
      <c r="N150" s="217"/>
      <c r="O150" s="217"/>
      <c r="P150" s="218">
        <f>P151</f>
        <v>0</v>
      </c>
      <c r="Q150" s="217"/>
      <c r="R150" s="218">
        <f>R151</f>
        <v>0</v>
      </c>
      <c r="S150" s="217"/>
      <c r="T150" s="219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0" t="s">
        <v>83</v>
      </c>
      <c r="AT150" s="221" t="s">
        <v>75</v>
      </c>
      <c r="AU150" s="221" t="s">
        <v>83</v>
      </c>
      <c r="AY150" s="220" t="s">
        <v>182</v>
      </c>
      <c r="BK150" s="222">
        <f>BK151</f>
        <v>0</v>
      </c>
    </row>
    <row r="151" s="2" customFormat="1" ht="21.75" customHeight="1">
      <c r="A151" s="37"/>
      <c r="B151" s="38"/>
      <c r="C151" s="225" t="s">
        <v>199</v>
      </c>
      <c r="D151" s="225" t="s">
        <v>185</v>
      </c>
      <c r="E151" s="226" t="s">
        <v>229</v>
      </c>
      <c r="F151" s="227" t="s">
        <v>230</v>
      </c>
      <c r="G151" s="228" t="s">
        <v>213</v>
      </c>
      <c r="H151" s="229">
        <v>0.59199999999999997</v>
      </c>
      <c r="I151" s="230"/>
      <c r="J151" s="231">
        <f>ROUND(I151*H151,2)</f>
        <v>0</v>
      </c>
      <c r="K151" s="227" t="s">
        <v>189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231</v>
      </c>
    </row>
    <row r="152" s="12" customFormat="1" ht="25.92" customHeight="1">
      <c r="A152" s="12"/>
      <c r="B152" s="209"/>
      <c r="C152" s="210"/>
      <c r="D152" s="211" t="s">
        <v>75</v>
      </c>
      <c r="E152" s="212" t="s">
        <v>232</v>
      </c>
      <c r="F152" s="212" t="s">
        <v>233</v>
      </c>
      <c r="G152" s="210"/>
      <c r="H152" s="210"/>
      <c r="I152" s="213"/>
      <c r="J152" s="214">
        <f>BK152</f>
        <v>0</v>
      </c>
      <c r="K152" s="210"/>
      <c r="L152" s="215"/>
      <c r="M152" s="216"/>
      <c r="N152" s="217"/>
      <c r="O152" s="217"/>
      <c r="P152" s="218">
        <f>P153+P160+P189+P195</f>
        <v>0</v>
      </c>
      <c r="Q152" s="217"/>
      <c r="R152" s="218">
        <f>R153+R160+R189+R195</f>
        <v>0.48578587999999995</v>
      </c>
      <c r="S152" s="217"/>
      <c r="T152" s="219">
        <f>T153+T160+T189+T195</f>
        <v>0.11668799999999999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0" t="s">
        <v>85</v>
      </c>
      <c r="AT152" s="221" t="s">
        <v>75</v>
      </c>
      <c r="AU152" s="221" t="s">
        <v>76</v>
      </c>
      <c r="AY152" s="220" t="s">
        <v>182</v>
      </c>
      <c r="BK152" s="222">
        <f>BK153+BK160+BK189+BK195</f>
        <v>0</v>
      </c>
    </row>
    <row r="153" s="12" customFormat="1" ht="22.8" customHeight="1">
      <c r="A153" s="12"/>
      <c r="B153" s="209"/>
      <c r="C153" s="210"/>
      <c r="D153" s="211" t="s">
        <v>75</v>
      </c>
      <c r="E153" s="223" t="s">
        <v>234</v>
      </c>
      <c r="F153" s="223" t="s">
        <v>235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SUM(P154:P159)</f>
        <v>0</v>
      </c>
      <c r="Q153" s="217"/>
      <c r="R153" s="218">
        <f>SUM(R154:R159)</f>
        <v>0</v>
      </c>
      <c r="S153" s="217"/>
      <c r="T153" s="219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85</v>
      </c>
      <c r="AT153" s="221" t="s">
        <v>75</v>
      </c>
      <c r="AU153" s="221" t="s">
        <v>83</v>
      </c>
      <c r="AY153" s="220" t="s">
        <v>182</v>
      </c>
      <c r="BK153" s="222">
        <f>SUM(BK154:BK159)</f>
        <v>0</v>
      </c>
    </row>
    <row r="154" s="2" customFormat="1" ht="24.15" customHeight="1">
      <c r="A154" s="37"/>
      <c r="B154" s="38"/>
      <c r="C154" s="225" t="s">
        <v>236</v>
      </c>
      <c r="D154" s="225" t="s">
        <v>185</v>
      </c>
      <c r="E154" s="226" t="s">
        <v>237</v>
      </c>
      <c r="F154" s="227" t="s">
        <v>238</v>
      </c>
      <c r="G154" s="228" t="s">
        <v>239</v>
      </c>
      <c r="H154" s="229">
        <v>3</v>
      </c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240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240</v>
      </c>
      <c r="BM154" s="236" t="s">
        <v>241</v>
      </c>
    </row>
    <row r="155" s="13" customFormat="1">
      <c r="A155" s="13"/>
      <c r="B155" s="238"/>
      <c r="C155" s="239"/>
      <c r="D155" s="240" t="s">
        <v>192</v>
      </c>
      <c r="E155" s="241" t="s">
        <v>1</v>
      </c>
      <c r="F155" s="242" t="s">
        <v>242</v>
      </c>
      <c r="G155" s="239"/>
      <c r="H155" s="243">
        <v>1</v>
      </c>
      <c r="I155" s="244"/>
      <c r="J155" s="239"/>
      <c r="K155" s="239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192</v>
      </c>
      <c r="AU155" s="249" t="s">
        <v>85</v>
      </c>
      <c r="AV155" s="13" t="s">
        <v>85</v>
      </c>
      <c r="AW155" s="13" t="s">
        <v>32</v>
      </c>
      <c r="AX155" s="13" t="s">
        <v>76</v>
      </c>
      <c r="AY155" s="249" t="s">
        <v>182</v>
      </c>
    </row>
    <row r="156" s="13" customFormat="1">
      <c r="A156" s="13"/>
      <c r="B156" s="238"/>
      <c r="C156" s="239"/>
      <c r="D156" s="240" t="s">
        <v>192</v>
      </c>
      <c r="E156" s="241" t="s">
        <v>1</v>
      </c>
      <c r="F156" s="242" t="s">
        <v>243</v>
      </c>
      <c r="G156" s="239"/>
      <c r="H156" s="243">
        <v>1</v>
      </c>
      <c r="I156" s="244"/>
      <c r="J156" s="239"/>
      <c r="K156" s="239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192</v>
      </c>
      <c r="AU156" s="249" t="s">
        <v>85</v>
      </c>
      <c r="AV156" s="13" t="s">
        <v>85</v>
      </c>
      <c r="AW156" s="13" t="s">
        <v>32</v>
      </c>
      <c r="AX156" s="13" t="s">
        <v>76</v>
      </c>
      <c r="AY156" s="249" t="s">
        <v>182</v>
      </c>
    </row>
    <row r="157" s="13" customFormat="1">
      <c r="A157" s="13"/>
      <c r="B157" s="238"/>
      <c r="C157" s="239"/>
      <c r="D157" s="240" t="s">
        <v>192</v>
      </c>
      <c r="E157" s="241" t="s">
        <v>1</v>
      </c>
      <c r="F157" s="242" t="s">
        <v>244</v>
      </c>
      <c r="G157" s="239"/>
      <c r="H157" s="243">
        <v>1</v>
      </c>
      <c r="I157" s="244"/>
      <c r="J157" s="239"/>
      <c r="K157" s="239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192</v>
      </c>
      <c r="AU157" s="249" t="s">
        <v>85</v>
      </c>
      <c r="AV157" s="13" t="s">
        <v>85</v>
      </c>
      <c r="AW157" s="13" t="s">
        <v>32</v>
      </c>
      <c r="AX157" s="13" t="s">
        <v>76</v>
      </c>
      <c r="AY157" s="249" t="s">
        <v>182</v>
      </c>
    </row>
    <row r="158" s="14" customFormat="1">
      <c r="A158" s="14"/>
      <c r="B158" s="250"/>
      <c r="C158" s="251"/>
      <c r="D158" s="240" t="s">
        <v>192</v>
      </c>
      <c r="E158" s="252" t="s">
        <v>1</v>
      </c>
      <c r="F158" s="253" t="s">
        <v>195</v>
      </c>
      <c r="G158" s="251"/>
      <c r="H158" s="254">
        <v>3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192</v>
      </c>
      <c r="AU158" s="260" t="s">
        <v>85</v>
      </c>
      <c r="AV158" s="14" t="s">
        <v>190</v>
      </c>
      <c r="AW158" s="14" t="s">
        <v>32</v>
      </c>
      <c r="AX158" s="14" t="s">
        <v>83</v>
      </c>
      <c r="AY158" s="260" t="s">
        <v>182</v>
      </c>
    </row>
    <row r="159" s="2" customFormat="1" ht="24.15" customHeight="1">
      <c r="A159" s="37"/>
      <c r="B159" s="38"/>
      <c r="C159" s="225" t="s">
        <v>245</v>
      </c>
      <c r="D159" s="225" t="s">
        <v>185</v>
      </c>
      <c r="E159" s="226" t="s">
        <v>246</v>
      </c>
      <c r="F159" s="227" t="s">
        <v>247</v>
      </c>
      <c r="G159" s="228" t="s">
        <v>248</v>
      </c>
      <c r="H159" s="261"/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240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240</v>
      </c>
      <c r="BM159" s="236" t="s">
        <v>249</v>
      </c>
    </row>
    <row r="160" s="12" customFormat="1" ht="22.8" customHeight="1">
      <c r="A160" s="12"/>
      <c r="B160" s="209"/>
      <c r="C160" s="210"/>
      <c r="D160" s="211" t="s">
        <v>75</v>
      </c>
      <c r="E160" s="223" t="s">
        <v>250</v>
      </c>
      <c r="F160" s="223" t="s">
        <v>251</v>
      </c>
      <c r="G160" s="210"/>
      <c r="H160" s="210"/>
      <c r="I160" s="213"/>
      <c r="J160" s="224">
        <f>BK160</f>
        <v>0</v>
      </c>
      <c r="K160" s="210"/>
      <c r="L160" s="215"/>
      <c r="M160" s="216"/>
      <c r="N160" s="217"/>
      <c r="O160" s="217"/>
      <c r="P160" s="218">
        <f>SUM(P161:P188)</f>
        <v>0</v>
      </c>
      <c r="Q160" s="217"/>
      <c r="R160" s="218">
        <f>SUM(R161:R188)</f>
        <v>0.31979997999999998</v>
      </c>
      <c r="S160" s="217"/>
      <c r="T160" s="219">
        <f>SUM(T161:T188)</f>
        <v>0.082587999999999995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85</v>
      </c>
      <c r="AT160" s="221" t="s">
        <v>75</v>
      </c>
      <c r="AU160" s="221" t="s">
        <v>83</v>
      </c>
      <c r="AY160" s="220" t="s">
        <v>182</v>
      </c>
      <c r="BK160" s="222">
        <f>SUM(BK161:BK188)</f>
        <v>0</v>
      </c>
    </row>
    <row r="161" s="2" customFormat="1" ht="24.15" customHeight="1">
      <c r="A161" s="37"/>
      <c r="B161" s="38"/>
      <c r="C161" s="225" t="s">
        <v>252</v>
      </c>
      <c r="D161" s="225" t="s">
        <v>185</v>
      </c>
      <c r="E161" s="226" t="s">
        <v>253</v>
      </c>
      <c r="F161" s="227" t="s">
        <v>254</v>
      </c>
      <c r="G161" s="228" t="s">
        <v>188</v>
      </c>
      <c r="H161" s="229">
        <v>29.379999999999999</v>
      </c>
      <c r="I161" s="230"/>
      <c r="J161" s="231">
        <f>ROUND(I161*H161,2)</f>
        <v>0</v>
      </c>
      <c r="K161" s="227" t="s">
        <v>189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240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240</v>
      </c>
      <c r="BM161" s="236" t="s">
        <v>255</v>
      </c>
    </row>
    <row r="162" s="2" customFormat="1" ht="24.15" customHeight="1">
      <c r="A162" s="37"/>
      <c r="B162" s="38"/>
      <c r="C162" s="225" t="s">
        <v>240</v>
      </c>
      <c r="D162" s="225" t="s">
        <v>185</v>
      </c>
      <c r="E162" s="226" t="s">
        <v>256</v>
      </c>
      <c r="F162" s="227" t="s">
        <v>257</v>
      </c>
      <c r="G162" s="228" t="s">
        <v>188</v>
      </c>
      <c r="H162" s="229">
        <v>29.379999999999999</v>
      </c>
      <c r="I162" s="230"/>
      <c r="J162" s="231">
        <f>ROUND(I162*H162,2)</f>
        <v>0</v>
      </c>
      <c r="K162" s="227" t="s">
        <v>189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240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240</v>
      </c>
      <c r="BM162" s="236" t="s">
        <v>258</v>
      </c>
    </row>
    <row r="163" s="2" customFormat="1" ht="16.5" customHeight="1">
      <c r="A163" s="37"/>
      <c r="B163" s="38"/>
      <c r="C163" s="225" t="s">
        <v>259</v>
      </c>
      <c r="D163" s="225" t="s">
        <v>185</v>
      </c>
      <c r="E163" s="226" t="s">
        <v>260</v>
      </c>
      <c r="F163" s="227" t="s">
        <v>261</v>
      </c>
      <c r="G163" s="228" t="s">
        <v>188</v>
      </c>
      <c r="H163" s="229">
        <v>29.379999999999999</v>
      </c>
      <c r="I163" s="230"/>
      <c r="J163" s="231">
        <f>ROUND(I163*H163,2)</f>
        <v>0</v>
      </c>
      <c r="K163" s="227" t="s">
        <v>189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240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240</v>
      </c>
      <c r="BM163" s="236" t="s">
        <v>262</v>
      </c>
    </row>
    <row r="164" s="2" customFormat="1" ht="24.15" customHeight="1">
      <c r="A164" s="37"/>
      <c r="B164" s="38"/>
      <c r="C164" s="225" t="s">
        <v>263</v>
      </c>
      <c r="D164" s="225" t="s">
        <v>185</v>
      </c>
      <c r="E164" s="226" t="s">
        <v>264</v>
      </c>
      <c r="F164" s="227" t="s">
        <v>265</v>
      </c>
      <c r="G164" s="228" t="s">
        <v>188</v>
      </c>
      <c r="H164" s="229">
        <v>29.379999999999999</v>
      </c>
      <c r="I164" s="230"/>
      <c r="J164" s="231">
        <f>ROUND(I164*H164,2)</f>
        <v>0</v>
      </c>
      <c r="K164" s="227" t="s">
        <v>189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3.0000000000000001E-05</v>
      </c>
      <c r="R164" s="234">
        <f>Q164*H164</f>
        <v>0.00088139999999999996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240</v>
      </c>
      <c r="AT164" s="236" t="s">
        <v>185</v>
      </c>
      <c r="AU164" s="236" t="s">
        <v>85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240</v>
      </c>
      <c r="BM164" s="236" t="s">
        <v>266</v>
      </c>
    </row>
    <row r="165" s="2" customFormat="1" ht="33" customHeight="1">
      <c r="A165" s="37"/>
      <c r="B165" s="38"/>
      <c r="C165" s="225" t="s">
        <v>267</v>
      </c>
      <c r="D165" s="225" t="s">
        <v>185</v>
      </c>
      <c r="E165" s="226" t="s">
        <v>268</v>
      </c>
      <c r="F165" s="227" t="s">
        <v>269</v>
      </c>
      <c r="G165" s="228" t="s">
        <v>188</v>
      </c>
      <c r="H165" s="229">
        <v>29.379999999999999</v>
      </c>
      <c r="I165" s="230"/>
      <c r="J165" s="231">
        <f>ROUND(I165*H165,2)</f>
        <v>0</v>
      </c>
      <c r="K165" s="227" t="s">
        <v>189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0.0074999999999999997</v>
      </c>
      <c r="R165" s="234">
        <f>Q165*H165</f>
        <v>0.22034999999999999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240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240</v>
      </c>
      <c r="BM165" s="236" t="s">
        <v>270</v>
      </c>
    </row>
    <row r="166" s="2" customFormat="1" ht="16.5" customHeight="1">
      <c r="A166" s="37"/>
      <c r="B166" s="38"/>
      <c r="C166" s="225" t="s">
        <v>271</v>
      </c>
      <c r="D166" s="225" t="s">
        <v>185</v>
      </c>
      <c r="E166" s="226" t="s">
        <v>272</v>
      </c>
      <c r="F166" s="227" t="s">
        <v>273</v>
      </c>
      <c r="G166" s="228" t="s">
        <v>188</v>
      </c>
      <c r="H166" s="229">
        <v>29.379999999999999</v>
      </c>
      <c r="I166" s="230"/>
      <c r="J166" s="231">
        <f>ROUND(I166*H166,2)</f>
        <v>0</v>
      </c>
      <c r="K166" s="227" t="s">
        <v>189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0.0025000000000000001</v>
      </c>
      <c r="T166" s="235">
        <f>S166*H166</f>
        <v>0.073450000000000001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240</v>
      </c>
      <c r="AT166" s="236" t="s">
        <v>185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240</v>
      </c>
      <c r="BM166" s="236" t="s">
        <v>274</v>
      </c>
    </row>
    <row r="167" s="2" customFormat="1" ht="16.5" customHeight="1">
      <c r="A167" s="37"/>
      <c r="B167" s="38"/>
      <c r="C167" s="225" t="s">
        <v>7</v>
      </c>
      <c r="D167" s="225" t="s">
        <v>185</v>
      </c>
      <c r="E167" s="226" t="s">
        <v>275</v>
      </c>
      <c r="F167" s="227" t="s">
        <v>276</v>
      </c>
      <c r="G167" s="228" t="s">
        <v>188</v>
      </c>
      <c r="H167" s="229">
        <v>29.379999999999999</v>
      </c>
      <c r="I167" s="230"/>
      <c r="J167" s="231">
        <f>ROUND(I167*H167,2)</f>
        <v>0</v>
      </c>
      <c r="K167" s="227" t="s">
        <v>189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0.00029999999999999997</v>
      </c>
      <c r="R167" s="234">
        <f>Q167*H167</f>
        <v>0.0088139999999999989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240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240</v>
      </c>
      <c r="BM167" s="236" t="s">
        <v>277</v>
      </c>
    </row>
    <row r="168" s="13" customFormat="1">
      <c r="A168" s="13"/>
      <c r="B168" s="238"/>
      <c r="C168" s="239"/>
      <c r="D168" s="240" t="s">
        <v>192</v>
      </c>
      <c r="E168" s="241" t="s">
        <v>1</v>
      </c>
      <c r="F168" s="242" t="s">
        <v>278</v>
      </c>
      <c r="G168" s="239"/>
      <c r="H168" s="243">
        <v>15.01</v>
      </c>
      <c r="I168" s="244"/>
      <c r="J168" s="239"/>
      <c r="K168" s="239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192</v>
      </c>
      <c r="AU168" s="249" t="s">
        <v>85</v>
      </c>
      <c r="AV168" s="13" t="s">
        <v>85</v>
      </c>
      <c r="AW168" s="13" t="s">
        <v>32</v>
      </c>
      <c r="AX168" s="13" t="s">
        <v>76</v>
      </c>
      <c r="AY168" s="249" t="s">
        <v>182</v>
      </c>
    </row>
    <row r="169" s="13" customFormat="1">
      <c r="A169" s="13"/>
      <c r="B169" s="238"/>
      <c r="C169" s="239"/>
      <c r="D169" s="240" t="s">
        <v>192</v>
      </c>
      <c r="E169" s="241" t="s">
        <v>1</v>
      </c>
      <c r="F169" s="242" t="s">
        <v>279</v>
      </c>
      <c r="G169" s="239"/>
      <c r="H169" s="243">
        <v>14.369999999999999</v>
      </c>
      <c r="I169" s="244"/>
      <c r="J169" s="239"/>
      <c r="K169" s="239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192</v>
      </c>
      <c r="AU169" s="249" t="s">
        <v>85</v>
      </c>
      <c r="AV169" s="13" t="s">
        <v>85</v>
      </c>
      <c r="AW169" s="13" t="s">
        <v>32</v>
      </c>
      <c r="AX169" s="13" t="s">
        <v>76</v>
      </c>
      <c r="AY169" s="249" t="s">
        <v>182</v>
      </c>
    </row>
    <row r="170" s="14" customFormat="1">
      <c r="A170" s="14"/>
      <c r="B170" s="250"/>
      <c r="C170" s="251"/>
      <c r="D170" s="240" t="s">
        <v>192</v>
      </c>
      <c r="E170" s="252" t="s">
        <v>1</v>
      </c>
      <c r="F170" s="253" t="s">
        <v>195</v>
      </c>
      <c r="G170" s="251"/>
      <c r="H170" s="254">
        <v>29.379999999999999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192</v>
      </c>
      <c r="AU170" s="260" t="s">
        <v>85</v>
      </c>
      <c r="AV170" s="14" t="s">
        <v>190</v>
      </c>
      <c r="AW170" s="14" t="s">
        <v>32</v>
      </c>
      <c r="AX170" s="14" t="s">
        <v>83</v>
      </c>
      <c r="AY170" s="260" t="s">
        <v>182</v>
      </c>
    </row>
    <row r="171" s="2" customFormat="1" ht="24.15" customHeight="1">
      <c r="A171" s="37"/>
      <c r="B171" s="38"/>
      <c r="C171" s="262" t="s">
        <v>280</v>
      </c>
      <c r="D171" s="262" t="s">
        <v>281</v>
      </c>
      <c r="E171" s="263" t="s">
        <v>282</v>
      </c>
      <c r="F171" s="264" t="s">
        <v>283</v>
      </c>
      <c r="G171" s="265" t="s">
        <v>188</v>
      </c>
      <c r="H171" s="266">
        <v>32.317999999999998</v>
      </c>
      <c r="I171" s="267"/>
      <c r="J171" s="268">
        <f>ROUND(I171*H171,2)</f>
        <v>0</v>
      </c>
      <c r="K171" s="264" t="s">
        <v>1</v>
      </c>
      <c r="L171" s="269"/>
      <c r="M171" s="270" t="s">
        <v>1</v>
      </c>
      <c r="N171" s="271" t="s">
        <v>41</v>
      </c>
      <c r="O171" s="90"/>
      <c r="P171" s="234">
        <f>O171*H171</f>
        <v>0</v>
      </c>
      <c r="Q171" s="234">
        <v>0.0024599999999999999</v>
      </c>
      <c r="R171" s="234">
        <f>Q171*H171</f>
        <v>0.079502279999999995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284</v>
      </c>
      <c r="AT171" s="236" t="s">
        <v>281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240</v>
      </c>
      <c r="BM171" s="236" t="s">
        <v>285</v>
      </c>
    </row>
    <row r="172" s="13" customFormat="1">
      <c r="A172" s="13"/>
      <c r="B172" s="238"/>
      <c r="C172" s="239"/>
      <c r="D172" s="240" t="s">
        <v>192</v>
      </c>
      <c r="E172" s="239"/>
      <c r="F172" s="242" t="s">
        <v>286</v>
      </c>
      <c r="G172" s="239"/>
      <c r="H172" s="243">
        <v>32.317999999999998</v>
      </c>
      <c r="I172" s="244"/>
      <c r="J172" s="239"/>
      <c r="K172" s="239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192</v>
      </c>
      <c r="AU172" s="249" t="s">
        <v>85</v>
      </c>
      <c r="AV172" s="13" t="s">
        <v>85</v>
      </c>
      <c r="AW172" s="13" t="s">
        <v>4</v>
      </c>
      <c r="AX172" s="13" t="s">
        <v>83</v>
      </c>
      <c r="AY172" s="249" t="s">
        <v>182</v>
      </c>
    </row>
    <row r="173" s="2" customFormat="1" ht="24.15" customHeight="1">
      <c r="A173" s="37"/>
      <c r="B173" s="38"/>
      <c r="C173" s="225" t="s">
        <v>287</v>
      </c>
      <c r="D173" s="225" t="s">
        <v>185</v>
      </c>
      <c r="E173" s="226" t="s">
        <v>288</v>
      </c>
      <c r="F173" s="227" t="s">
        <v>289</v>
      </c>
      <c r="G173" s="228" t="s">
        <v>290</v>
      </c>
      <c r="H173" s="229">
        <v>42.012999999999998</v>
      </c>
      <c r="I173" s="230"/>
      <c r="J173" s="231">
        <f>ROUND(I173*H173,2)</f>
        <v>0</v>
      </c>
      <c r="K173" s="227" t="s">
        <v>189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240</v>
      </c>
      <c r="AT173" s="236" t="s">
        <v>185</v>
      </c>
      <c r="AU173" s="236" t="s">
        <v>85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240</v>
      </c>
      <c r="BM173" s="236" t="s">
        <v>291</v>
      </c>
    </row>
    <row r="174" s="13" customFormat="1">
      <c r="A174" s="13"/>
      <c r="B174" s="238"/>
      <c r="C174" s="239"/>
      <c r="D174" s="240" t="s">
        <v>192</v>
      </c>
      <c r="E174" s="239"/>
      <c r="F174" s="242" t="s">
        <v>292</v>
      </c>
      <c r="G174" s="239"/>
      <c r="H174" s="243">
        <v>42.012999999999998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192</v>
      </c>
      <c r="AU174" s="249" t="s">
        <v>85</v>
      </c>
      <c r="AV174" s="13" t="s">
        <v>85</v>
      </c>
      <c r="AW174" s="13" t="s">
        <v>4</v>
      </c>
      <c r="AX174" s="13" t="s">
        <v>83</v>
      </c>
      <c r="AY174" s="249" t="s">
        <v>182</v>
      </c>
    </row>
    <row r="175" s="2" customFormat="1" ht="21.75" customHeight="1">
      <c r="A175" s="37"/>
      <c r="B175" s="38"/>
      <c r="C175" s="225" t="s">
        <v>293</v>
      </c>
      <c r="D175" s="225" t="s">
        <v>185</v>
      </c>
      <c r="E175" s="226" t="s">
        <v>294</v>
      </c>
      <c r="F175" s="227" t="s">
        <v>295</v>
      </c>
      <c r="G175" s="228" t="s">
        <v>290</v>
      </c>
      <c r="H175" s="229">
        <v>30.460000000000001</v>
      </c>
      <c r="I175" s="230"/>
      <c r="J175" s="231">
        <f>ROUND(I175*H175,2)</f>
        <v>0</v>
      </c>
      <c r="K175" s="227" t="s">
        <v>189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0.00029999999999999997</v>
      </c>
      <c r="T175" s="235">
        <f>S175*H175</f>
        <v>0.0091380000000000003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240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240</v>
      </c>
      <c r="BM175" s="236" t="s">
        <v>296</v>
      </c>
    </row>
    <row r="176" s="2" customFormat="1" ht="16.5" customHeight="1">
      <c r="A176" s="37"/>
      <c r="B176" s="38"/>
      <c r="C176" s="225" t="s">
        <v>297</v>
      </c>
      <c r="D176" s="225" t="s">
        <v>185</v>
      </c>
      <c r="E176" s="226" t="s">
        <v>298</v>
      </c>
      <c r="F176" s="227" t="s">
        <v>299</v>
      </c>
      <c r="G176" s="228" t="s">
        <v>290</v>
      </c>
      <c r="H176" s="229">
        <v>30.460000000000001</v>
      </c>
      <c r="I176" s="230"/>
      <c r="J176" s="231">
        <f>ROUND(I176*H176,2)</f>
        <v>0</v>
      </c>
      <c r="K176" s="227" t="s">
        <v>189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1.0000000000000001E-05</v>
      </c>
      <c r="R176" s="234">
        <f>Q176*H176</f>
        <v>0.00030460000000000003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240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240</v>
      </c>
      <c r="BM176" s="236" t="s">
        <v>300</v>
      </c>
    </row>
    <row r="177" s="13" customFormat="1">
      <c r="A177" s="13"/>
      <c r="B177" s="238"/>
      <c r="C177" s="239"/>
      <c r="D177" s="240" t="s">
        <v>192</v>
      </c>
      <c r="E177" s="241" t="s">
        <v>1</v>
      </c>
      <c r="F177" s="242" t="s">
        <v>301</v>
      </c>
      <c r="G177" s="239"/>
      <c r="H177" s="243">
        <v>15.23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192</v>
      </c>
      <c r="AU177" s="249" t="s">
        <v>85</v>
      </c>
      <c r="AV177" s="13" t="s">
        <v>85</v>
      </c>
      <c r="AW177" s="13" t="s">
        <v>32</v>
      </c>
      <c r="AX177" s="13" t="s">
        <v>76</v>
      </c>
      <c r="AY177" s="249" t="s">
        <v>182</v>
      </c>
    </row>
    <row r="178" s="13" customFormat="1">
      <c r="A178" s="13"/>
      <c r="B178" s="238"/>
      <c r="C178" s="239"/>
      <c r="D178" s="240" t="s">
        <v>192</v>
      </c>
      <c r="E178" s="241" t="s">
        <v>1</v>
      </c>
      <c r="F178" s="242" t="s">
        <v>302</v>
      </c>
      <c r="G178" s="239"/>
      <c r="H178" s="243">
        <v>15.23</v>
      </c>
      <c r="I178" s="244"/>
      <c r="J178" s="239"/>
      <c r="K178" s="239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192</v>
      </c>
      <c r="AU178" s="249" t="s">
        <v>85</v>
      </c>
      <c r="AV178" s="13" t="s">
        <v>85</v>
      </c>
      <c r="AW178" s="13" t="s">
        <v>32</v>
      </c>
      <c r="AX178" s="13" t="s">
        <v>76</v>
      </c>
      <c r="AY178" s="249" t="s">
        <v>182</v>
      </c>
    </row>
    <row r="179" s="14" customFormat="1">
      <c r="A179" s="14"/>
      <c r="B179" s="250"/>
      <c r="C179" s="251"/>
      <c r="D179" s="240" t="s">
        <v>192</v>
      </c>
      <c r="E179" s="252" t="s">
        <v>1</v>
      </c>
      <c r="F179" s="253" t="s">
        <v>195</v>
      </c>
      <c r="G179" s="251"/>
      <c r="H179" s="254">
        <v>30.460000000000001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192</v>
      </c>
      <c r="AU179" s="260" t="s">
        <v>85</v>
      </c>
      <c r="AV179" s="14" t="s">
        <v>190</v>
      </c>
      <c r="AW179" s="14" t="s">
        <v>32</v>
      </c>
      <c r="AX179" s="14" t="s">
        <v>83</v>
      </c>
      <c r="AY179" s="260" t="s">
        <v>182</v>
      </c>
    </row>
    <row r="180" s="2" customFormat="1" ht="16.5" customHeight="1">
      <c r="A180" s="37"/>
      <c r="B180" s="38"/>
      <c r="C180" s="262" t="s">
        <v>303</v>
      </c>
      <c r="D180" s="262" t="s">
        <v>281</v>
      </c>
      <c r="E180" s="263" t="s">
        <v>304</v>
      </c>
      <c r="F180" s="264" t="s">
        <v>305</v>
      </c>
      <c r="G180" s="265" t="s">
        <v>290</v>
      </c>
      <c r="H180" s="266">
        <v>31.983000000000001</v>
      </c>
      <c r="I180" s="267"/>
      <c r="J180" s="268">
        <f>ROUND(I180*H180,2)</f>
        <v>0</v>
      </c>
      <c r="K180" s="264" t="s">
        <v>1</v>
      </c>
      <c r="L180" s="269"/>
      <c r="M180" s="270" t="s">
        <v>1</v>
      </c>
      <c r="N180" s="271" t="s">
        <v>41</v>
      </c>
      <c r="O180" s="90"/>
      <c r="P180" s="234">
        <f>O180*H180</f>
        <v>0</v>
      </c>
      <c r="Q180" s="234">
        <v>0.00029999999999999997</v>
      </c>
      <c r="R180" s="234">
        <f>Q180*H180</f>
        <v>0.0095949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284</v>
      </c>
      <c r="AT180" s="236" t="s">
        <v>281</v>
      </c>
      <c r="AU180" s="236" t="s">
        <v>85</v>
      </c>
      <c r="AY180" s="16" t="s">
        <v>182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240</v>
      </c>
      <c r="BM180" s="236" t="s">
        <v>306</v>
      </c>
    </row>
    <row r="181" s="13" customFormat="1">
      <c r="A181" s="13"/>
      <c r="B181" s="238"/>
      <c r="C181" s="239"/>
      <c r="D181" s="240" t="s">
        <v>192</v>
      </c>
      <c r="E181" s="239"/>
      <c r="F181" s="242" t="s">
        <v>307</v>
      </c>
      <c r="G181" s="239"/>
      <c r="H181" s="243">
        <v>31.983000000000001</v>
      </c>
      <c r="I181" s="244"/>
      <c r="J181" s="239"/>
      <c r="K181" s="239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192</v>
      </c>
      <c r="AU181" s="249" t="s">
        <v>85</v>
      </c>
      <c r="AV181" s="13" t="s">
        <v>85</v>
      </c>
      <c r="AW181" s="13" t="s">
        <v>4</v>
      </c>
      <c r="AX181" s="13" t="s">
        <v>83</v>
      </c>
      <c r="AY181" s="249" t="s">
        <v>182</v>
      </c>
    </row>
    <row r="182" s="2" customFormat="1" ht="16.5" customHeight="1">
      <c r="A182" s="37"/>
      <c r="B182" s="38"/>
      <c r="C182" s="225" t="s">
        <v>308</v>
      </c>
      <c r="D182" s="225" t="s">
        <v>185</v>
      </c>
      <c r="E182" s="226" t="s">
        <v>309</v>
      </c>
      <c r="F182" s="227" t="s">
        <v>310</v>
      </c>
      <c r="G182" s="228" t="s">
        <v>290</v>
      </c>
      <c r="H182" s="229">
        <v>1.6000000000000001</v>
      </c>
      <c r="I182" s="230"/>
      <c r="J182" s="231">
        <f>ROUND(I182*H182,2)</f>
        <v>0</v>
      </c>
      <c r="K182" s="227" t="s">
        <v>189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240</v>
      </c>
      <c r="AT182" s="236" t="s">
        <v>185</v>
      </c>
      <c r="AU182" s="236" t="s">
        <v>85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240</v>
      </c>
      <c r="BM182" s="236" t="s">
        <v>311</v>
      </c>
    </row>
    <row r="183" s="13" customFormat="1">
      <c r="A183" s="13"/>
      <c r="B183" s="238"/>
      <c r="C183" s="239"/>
      <c r="D183" s="240" t="s">
        <v>192</v>
      </c>
      <c r="E183" s="241" t="s">
        <v>1</v>
      </c>
      <c r="F183" s="242" t="s">
        <v>312</v>
      </c>
      <c r="G183" s="239"/>
      <c r="H183" s="243">
        <v>0.80000000000000004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192</v>
      </c>
      <c r="AU183" s="249" t="s">
        <v>85</v>
      </c>
      <c r="AV183" s="13" t="s">
        <v>85</v>
      </c>
      <c r="AW183" s="13" t="s">
        <v>32</v>
      </c>
      <c r="AX183" s="13" t="s">
        <v>76</v>
      </c>
      <c r="AY183" s="249" t="s">
        <v>182</v>
      </c>
    </row>
    <row r="184" s="13" customFormat="1">
      <c r="A184" s="13"/>
      <c r="B184" s="238"/>
      <c r="C184" s="239"/>
      <c r="D184" s="240" t="s">
        <v>192</v>
      </c>
      <c r="E184" s="241" t="s">
        <v>1</v>
      </c>
      <c r="F184" s="242" t="s">
        <v>313</v>
      </c>
      <c r="G184" s="239"/>
      <c r="H184" s="243">
        <v>0.80000000000000004</v>
      </c>
      <c r="I184" s="244"/>
      <c r="J184" s="239"/>
      <c r="K184" s="239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192</v>
      </c>
      <c r="AU184" s="249" t="s">
        <v>85</v>
      </c>
      <c r="AV184" s="13" t="s">
        <v>85</v>
      </c>
      <c r="AW184" s="13" t="s">
        <v>32</v>
      </c>
      <c r="AX184" s="13" t="s">
        <v>76</v>
      </c>
      <c r="AY184" s="249" t="s">
        <v>182</v>
      </c>
    </row>
    <row r="185" s="14" customFormat="1">
      <c r="A185" s="14"/>
      <c r="B185" s="250"/>
      <c r="C185" s="251"/>
      <c r="D185" s="240" t="s">
        <v>192</v>
      </c>
      <c r="E185" s="252" t="s">
        <v>1</v>
      </c>
      <c r="F185" s="253" t="s">
        <v>195</v>
      </c>
      <c r="G185" s="251"/>
      <c r="H185" s="254">
        <v>1.6000000000000001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192</v>
      </c>
      <c r="AU185" s="260" t="s">
        <v>85</v>
      </c>
      <c r="AV185" s="14" t="s">
        <v>190</v>
      </c>
      <c r="AW185" s="14" t="s">
        <v>32</v>
      </c>
      <c r="AX185" s="14" t="s">
        <v>83</v>
      </c>
      <c r="AY185" s="260" t="s">
        <v>182</v>
      </c>
    </row>
    <row r="186" s="2" customFormat="1" ht="16.5" customHeight="1">
      <c r="A186" s="37"/>
      <c r="B186" s="38"/>
      <c r="C186" s="262" t="s">
        <v>314</v>
      </c>
      <c r="D186" s="262" t="s">
        <v>281</v>
      </c>
      <c r="E186" s="263" t="s">
        <v>315</v>
      </c>
      <c r="F186" s="264" t="s">
        <v>316</v>
      </c>
      <c r="G186" s="265" t="s">
        <v>290</v>
      </c>
      <c r="H186" s="266">
        <v>1.6799999999999999</v>
      </c>
      <c r="I186" s="267"/>
      <c r="J186" s="268">
        <f>ROUND(I186*H186,2)</f>
        <v>0</v>
      </c>
      <c r="K186" s="264" t="s">
        <v>1</v>
      </c>
      <c r="L186" s="269"/>
      <c r="M186" s="270" t="s">
        <v>1</v>
      </c>
      <c r="N186" s="271" t="s">
        <v>41</v>
      </c>
      <c r="O186" s="90"/>
      <c r="P186" s="234">
        <f>O186*H186</f>
        <v>0</v>
      </c>
      <c r="Q186" s="234">
        <v>0.00021000000000000001</v>
      </c>
      <c r="R186" s="234">
        <f>Q186*H186</f>
        <v>0.00035280000000000001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284</v>
      </c>
      <c r="AT186" s="236" t="s">
        <v>281</v>
      </c>
      <c r="AU186" s="236" t="s">
        <v>85</v>
      </c>
      <c r="AY186" s="16" t="s">
        <v>182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83</v>
      </c>
      <c r="BK186" s="237">
        <f>ROUND(I186*H186,2)</f>
        <v>0</v>
      </c>
      <c r="BL186" s="16" t="s">
        <v>240</v>
      </c>
      <c r="BM186" s="236" t="s">
        <v>317</v>
      </c>
    </row>
    <row r="187" s="13" customFormat="1">
      <c r="A187" s="13"/>
      <c r="B187" s="238"/>
      <c r="C187" s="239"/>
      <c r="D187" s="240" t="s">
        <v>192</v>
      </c>
      <c r="E187" s="239"/>
      <c r="F187" s="242" t="s">
        <v>318</v>
      </c>
      <c r="G187" s="239"/>
      <c r="H187" s="243">
        <v>1.6799999999999999</v>
      </c>
      <c r="I187" s="244"/>
      <c r="J187" s="239"/>
      <c r="K187" s="239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192</v>
      </c>
      <c r="AU187" s="249" t="s">
        <v>85</v>
      </c>
      <c r="AV187" s="13" t="s">
        <v>85</v>
      </c>
      <c r="AW187" s="13" t="s">
        <v>4</v>
      </c>
      <c r="AX187" s="13" t="s">
        <v>83</v>
      </c>
      <c r="AY187" s="249" t="s">
        <v>182</v>
      </c>
    </row>
    <row r="188" s="2" customFormat="1" ht="24.15" customHeight="1">
      <c r="A188" s="37"/>
      <c r="B188" s="38"/>
      <c r="C188" s="225" t="s">
        <v>319</v>
      </c>
      <c r="D188" s="225" t="s">
        <v>185</v>
      </c>
      <c r="E188" s="226" t="s">
        <v>320</v>
      </c>
      <c r="F188" s="227" t="s">
        <v>321</v>
      </c>
      <c r="G188" s="228" t="s">
        <v>248</v>
      </c>
      <c r="H188" s="261"/>
      <c r="I188" s="230"/>
      <c r="J188" s="231">
        <f>ROUND(I188*H188,2)</f>
        <v>0</v>
      </c>
      <c r="K188" s="227" t="s">
        <v>189</v>
      </c>
      <c r="L188" s="43"/>
      <c r="M188" s="232" t="s">
        <v>1</v>
      </c>
      <c r="N188" s="233" t="s">
        <v>41</v>
      </c>
      <c r="O188" s="90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6" t="s">
        <v>240</v>
      </c>
      <c r="AT188" s="236" t="s">
        <v>185</v>
      </c>
      <c r="AU188" s="236" t="s">
        <v>85</v>
      </c>
      <c r="AY188" s="16" t="s">
        <v>182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6" t="s">
        <v>83</v>
      </c>
      <c r="BK188" s="237">
        <f>ROUND(I188*H188,2)</f>
        <v>0</v>
      </c>
      <c r="BL188" s="16" t="s">
        <v>240</v>
      </c>
      <c r="BM188" s="236" t="s">
        <v>322</v>
      </c>
    </row>
    <row r="189" s="12" customFormat="1" ht="22.8" customHeight="1">
      <c r="A189" s="12"/>
      <c r="B189" s="209"/>
      <c r="C189" s="210"/>
      <c r="D189" s="211" t="s">
        <v>75</v>
      </c>
      <c r="E189" s="223" t="s">
        <v>323</v>
      </c>
      <c r="F189" s="223" t="s">
        <v>324</v>
      </c>
      <c r="G189" s="210"/>
      <c r="H189" s="210"/>
      <c r="I189" s="213"/>
      <c r="J189" s="224">
        <f>BK189</f>
        <v>0</v>
      </c>
      <c r="K189" s="210"/>
      <c r="L189" s="215"/>
      <c r="M189" s="216"/>
      <c r="N189" s="217"/>
      <c r="O189" s="217"/>
      <c r="P189" s="218">
        <f>SUM(P190:P194)</f>
        <v>0</v>
      </c>
      <c r="Q189" s="217"/>
      <c r="R189" s="218">
        <f>SUM(R190:R194)</f>
        <v>0.00098590000000000006</v>
      </c>
      <c r="S189" s="217"/>
      <c r="T189" s="219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0" t="s">
        <v>85</v>
      </c>
      <c r="AT189" s="221" t="s">
        <v>75</v>
      </c>
      <c r="AU189" s="221" t="s">
        <v>83</v>
      </c>
      <c r="AY189" s="220" t="s">
        <v>182</v>
      </c>
      <c r="BK189" s="222">
        <f>SUM(BK190:BK194)</f>
        <v>0</v>
      </c>
    </row>
    <row r="190" s="2" customFormat="1" ht="24.15" customHeight="1">
      <c r="A190" s="37"/>
      <c r="B190" s="38"/>
      <c r="C190" s="225" t="s">
        <v>325</v>
      </c>
      <c r="D190" s="225" t="s">
        <v>185</v>
      </c>
      <c r="E190" s="226" t="s">
        <v>326</v>
      </c>
      <c r="F190" s="227" t="s">
        <v>327</v>
      </c>
      <c r="G190" s="228" t="s">
        <v>188</v>
      </c>
      <c r="H190" s="229">
        <v>1.1850000000000001</v>
      </c>
      <c r="I190" s="230"/>
      <c r="J190" s="231">
        <f>ROUND(I190*H190,2)</f>
        <v>0</v>
      </c>
      <c r="K190" s="227" t="s">
        <v>1</v>
      </c>
      <c r="L190" s="43"/>
      <c r="M190" s="232" t="s">
        <v>1</v>
      </c>
      <c r="N190" s="233" t="s">
        <v>41</v>
      </c>
      <c r="O190" s="90"/>
      <c r="P190" s="234">
        <f>O190*H190</f>
        <v>0</v>
      </c>
      <c r="Q190" s="234">
        <v>0.00013999999999999999</v>
      </c>
      <c r="R190" s="234">
        <f>Q190*H190</f>
        <v>0.00016589999999999999</v>
      </c>
      <c r="S190" s="234">
        <v>0</v>
      </c>
      <c r="T190" s="23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6" t="s">
        <v>240</v>
      </c>
      <c r="AT190" s="236" t="s">
        <v>185</v>
      </c>
      <c r="AU190" s="236" t="s">
        <v>85</v>
      </c>
      <c r="AY190" s="16" t="s">
        <v>182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6" t="s">
        <v>83</v>
      </c>
      <c r="BK190" s="237">
        <f>ROUND(I190*H190,2)</f>
        <v>0</v>
      </c>
      <c r="BL190" s="16" t="s">
        <v>240</v>
      </c>
      <c r="BM190" s="236" t="s">
        <v>328</v>
      </c>
    </row>
    <row r="191" s="13" customFormat="1">
      <c r="A191" s="13"/>
      <c r="B191" s="238"/>
      <c r="C191" s="239"/>
      <c r="D191" s="240" t="s">
        <v>192</v>
      </c>
      <c r="E191" s="241" t="s">
        <v>1</v>
      </c>
      <c r="F191" s="242" t="s">
        <v>329</v>
      </c>
      <c r="G191" s="239"/>
      <c r="H191" s="243">
        <v>1.1850000000000001</v>
      </c>
      <c r="I191" s="244"/>
      <c r="J191" s="239"/>
      <c r="K191" s="239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192</v>
      </c>
      <c r="AU191" s="249" t="s">
        <v>85</v>
      </c>
      <c r="AV191" s="13" t="s">
        <v>85</v>
      </c>
      <c r="AW191" s="13" t="s">
        <v>32</v>
      </c>
      <c r="AX191" s="13" t="s">
        <v>83</v>
      </c>
      <c r="AY191" s="249" t="s">
        <v>182</v>
      </c>
    </row>
    <row r="192" s="2" customFormat="1" ht="24.15" customHeight="1">
      <c r="A192" s="37"/>
      <c r="B192" s="38"/>
      <c r="C192" s="225" t="s">
        <v>330</v>
      </c>
      <c r="D192" s="225" t="s">
        <v>185</v>
      </c>
      <c r="E192" s="226" t="s">
        <v>331</v>
      </c>
      <c r="F192" s="227" t="s">
        <v>332</v>
      </c>
      <c r="G192" s="228" t="s">
        <v>239</v>
      </c>
      <c r="H192" s="229">
        <v>1</v>
      </c>
      <c r="I192" s="230"/>
      <c r="J192" s="231">
        <f>ROUND(I192*H192,2)</f>
        <v>0</v>
      </c>
      <c r="K192" s="227" t="s">
        <v>1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0.00040999999999999999</v>
      </c>
      <c r="R192" s="234">
        <f>Q192*H192</f>
        <v>0.00040999999999999999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240</v>
      </c>
      <c r="AT192" s="236" t="s">
        <v>185</v>
      </c>
      <c r="AU192" s="236" t="s">
        <v>85</v>
      </c>
      <c r="AY192" s="16" t="s">
        <v>182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83</v>
      </c>
      <c r="BK192" s="237">
        <f>ROUND(I192*H192,2)</f>
        <v>0</v>
      </c>
      <c r="BL192" s="16" t="s">
        <v>240</v>
      </c>
      <c r="BM192" s="236" t="s">
        <v>333</v>
      </c>
    </row>
    <row r="193" s="13" customFormat="1">
      <c r="A193" s="13"/>
      <c r="B193" s="238"/>
      <c r="C193" s="239"/>
      <c r="D193" s="240" t="s">
        <v>192</v>
      </c>
      <c r="E193" s="241" t="s">
        <v>1</v>
      </c>
      <c r="F193" s="242" t="s">
        <v>244</v>
      </c>
      <c r="G193" s="239"/>
      <c r="H193" s="243">
        <v>1</v>
      </c>
      <c r="I193" s="244"/>
      <c r="J193" s="239"/>
      <c r="K193" s="239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192</v>
      </c>
      <c r="AU193" s="249" t="s">
        <v>85</v>
      </c>
      <c r="AV193" s="13" t="s">
        <v>85</v>
      </c>
      <c r="AW193" s="13" t="s">
        <v>32</v>
      </c>
      <c r="AX193" s="13" t="s">
        <v>83</v>
      </c>
      <c r="AY193" s="249" t="s">
        <v>182</v>
      </c>
    </row>
    <row r="194" s="2" customFormat="1" ht="24.15" customHeight="1">
      <c r="A194" s="37"/>
      <c r="B194" s="38"/>
      <c r="C194" s="225" t="s">
        <v>334</v>
      </c>
      <c r="D194" s="225" t="s">
        <v>185</v>
      </c>
      <c r="E194" s="226" t="s">
        <v>335</v>
      </c>
      <c r="F194" s="227" t="s">
        <v>336</v>
      </c>
      <c r="G194" s="228" t="s">
        <v>239</v>
      </c>
      <c r="H194" s="229">
        <v>1</v>
      </c>
      <c r="I194" s="230"/>
      <c r="J194" s="231">
        <f>ROUND(I194*H194,2)</f>
        <v>0</v>
      </c>
      <c r="K194" s="227" t="s">
        <v>1</v>
      </c>
      <c r="L194" s="43"/>
      <c r="M194" s="232" t="s">
        <v>1</v>
      </c>
      <c r="N194" s="233" t="s">
        <v>41</v>
      </c>
      <c r="O194" s="90"/>
      <c r="P194" s="234">
        <f>O194*H194</f>
        <v>0</v>
      </c>
      <c r="Q194" s="234">
        <v>0.00040999999999999999</v>
      </c>
      <c r="R194" s="234">
        <f>Q194*H194</f>
        <v>0.00040999999999999999</v>
      </c>
      <c r="S194" s="234">
        <v>0</v>
      </c>
      <c r="T194" s="23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6" t="s">
        <v>240</v>
      </c>
      <c r="AT194" s="236" t="s">
        <v>185</v>
      </c>
      <c r="AU194" s="236" t="s">
        <v>85</v>
      </c>
      <c r="AY194" s="16" t="s">
        <v>182</v>
      </c>
      <c r="BE194" s="237">
        <f>IF(N194="základní",J194,0)</f>
        <v>0</v>
      </c>
      <c r="BF194" s="237">
        <f>IF(N194="snížená",J194,0)</f>
        <v>0</v>
      </c>
      <c r="BG194" s="237">
        <f>IF(N194="zákl. přenesená",J194,0)</f>
        <v>0</v>
      </c>
      <c r="BH194" s="237">
        <f>IF(N194="sníž. přenesená",J194,0)</f>
        <v>0</v>
      </c>
      <c r="BI194" s="237">
        <f>IF(N194="nulová",J194,0)</f>
        <v>0</v>
      </c>
      <c r="BJ194" s="16" t="s">
        <v>83</v>
      </c>
      <c r="BK194" s="237">
        <f>ROUND(I194*H194,2)</f>
        <v>0</v>
      </c>
      <c r="BL194" s="16" t="s">
        <v>240</v>
      </c>
      <c r="BM194" s="236" t="s">
        <v>337</v>
      </c>
    </row>
    <row r="195" s="12" customFormat="1" ht="22.8" customHeight="1">
      <c r="A195" s="12"/>
      <c r="B195" s="209"/>
      <c r="C195" s="210"/>
      <c r="D195" s="211" t="s">
        <v>75</v>
      </c>
      <c r="E195" s="223" t="s">
        <v>338</v>
      </c>
      <c r="F195" s="223" t="s">
        <v>339</v>
      </c>
      <c r="G195" s="210"/>
      <c r="H195" s="210"/>
      <c r="I195" s="213"/>
      <c r="J195" s="224">
        <f>BK195</f>
        <v>0</v>
      </c>
      <c r="K195" s="210"/>
      <c r="L195" s="215"/>
      <c r="M195" s="216"/>
      <c r="N195" s="217"/>
      <c r="O195" s="217"/>
      <c r="P195" s="218">
        <f>SUM(P196:P201)</f>
        <v>0</v>
      </c>
      <c r="Q195" s="217"/>
      <c r="R195" s="218">
        <f>SUM(R196:R201)</f>
        <v>0.16499999999999998</v>
      </c>
      <c r="S195" s="217"/>
      <c r="T195" s="219">
        <f>SUM(T196:T201)</f>
        <v>0.034099999999999998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0" t="s">
        <v>85</v>
      </c>
      <c r="AT195" s="221" t="s">
        <v>75</v>
      </c>
      <c r="AU195" s="221" t="s">
        <v>83</v>
      </c>
      <c r="AY195" s="220" t="s">
        <v>182</v>
      </c>
      <c r="BK195" s="222">
        <f>SUM(BK196:BK201)</f>
        <v>0</v>
      </c>
    </row>
    <row r="196" s="2" customFormat="1" ht="16.5" customHeight="1">
      <c r="A196" s="37"/>
      <c r="B196" s="38"/>
      <c r="C196" s="225" t="s">
        <v>284</v>
      </c>
      <c r="D196" s="225" t="s">
        <v>185</v>
      </c>
      <c r="E196" s="226" t="s">
        <v>340</v>
      </c>
      <c r="F196" s="227" t="s">
        <v>341</v>
      </c>
      <c r="G196" s="228" t="s">
        <v>188</v>
      </c>
      <c r="H196" s="229">
        <v>110</v>
      </c>
      <c r="I196" s="230"/>
      <c r="J196" s="231">
        <f>ROUND(I196*H196,2)</f>
        <v>0</v>
      </c>
      <c r="K196" s="227" t="s">
        <v>189</v>
      </c>
      <c r="L196" s="43"/>
      <c r="M196" s="232" t="s">
        <v>1</v>
      </c>
      <c r="N196" s="233" t="s">
        <v>41</v>
      </c>
      <c r="O196" s="90"/>
      <c r="P196" s="234">
        <f>O196*H196</f>
        <v>0</v>
      </c>
      <c r="Q196" s="234">
        <v>0.001</v>
      </c>
      <c r="R196" s="234">
        <f>Q196*H196</f>
        <v>0.11</v>
      </c>
      <c r="S196" s="234">
        <v>0.00031</v>
      </c>
      <c r="T196" s="235">
        <f>S196*H196</f>
        <v>0.034099999999999998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6" t="s">
        <v>240</v>
      </c>
      <c r="AT196" s="236" t="s">
        <v>185</v>
      </c>
      <c r="AU196" s="236" t="s">
        <v>85</v>
      </c>
      <c r="AY196" s="16" t="s">
        <v>182</v>
      </c>
      <c r="BE196" s="237">
        <f>IF(N196="základní",J196,0)</f>
        <v>0</v>
      </c>
      <c r="BF196" s="237">
        <f>IF(N196="snížená",J196,0)</f>
        <v>0</v>
      </c>
      <c r="BG196" s="237">
        <f>IF(N196="zákl. přenesená",J196,0)</f>
        <v>0</v>
      </c>
      <c r="BH196" s="237">
        <f>IF(N196="sníž. přenesená",J196,0)</f>
        <v>0</v>
      </c>
      <c r="BI196" s="237">
        <f>IF(N196="nulová",J196,0)</f>
        <v>0</v>
      </c>
      <c r="BJ196" s="16" t="s">
        <v>83</v>
      </c>
      <c r="BK196" s="237">
        <f>ROUND(I196*H196,2)</f>
        <v>0</v>
      </c>
      <c r="BL196" s="16" t="s">
        <v>240</v>
      </c>
      <c r="BM196" s="236" t="s">
        <v>342</v>
      </c>
    </row>
    <row r="197" s="2" customFormat="1" ht="24.15" customHeight="1">
      <c r="A197" s="37"/>
      <c r="B197" s="38"/>
      <c r="C197" s="225" t="s">
        <v>343</v>
      </c>
      <c r="D197" s="225" t="s">
        <v>185</v>
      </c>
      <c r="E197" s="226" t="s">
        <v>344</v>
      </c>
      <c r="F197" s="227" t="s">
        <v>345</v>
      </c>
      <c r="G197" s="228" t="s">
        <v>188</v>
      </c>
      <c r="H197" s="229">
        <v>110</v>
      </c>
      <c r="I197" s="230"/>
      <c r="J197" s="231">
        <f>ROUND(I197*H197,2)</f>
        <v>0</v>
      </c>
      <c r="K197" s="227" t="s">
        <v>189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0.00021000000000000001</v>
      </c>
      <c r="R197" s="234">
        <f>Q197*H197</f>
        <v>0.023100000000000002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240</v>
      </c>
      <c r="AT197" s="236" t="s">
        <v>185</v>
      </c>
      <c r="AU197" s="236" t="s">
        <v>85</v>
      </c>
      <c r="AY197" s="16" t="s">
        <v>182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240</v>
      </c>
      <c r="BM197" s="236" t="s">
        <v>346</v>
      </c>
    </row>
    <row r="198" s="2" customFormat="1" ht="33" customHeight="1">
      <c r="A198" s="37"/>
      <c r="B198" s="38"/>
      <c r="C198" s="225" t="s">
        <v>347</v>
      </c>
      <c r="D198" s="225" t="s">
        <v>185</v>
      </c>
      <c r="E198" s="226" t="s">
        <v>348</v>
      </c>
      <c r="F198" s="227" t="s">
        <v>349</v>
      </c>
      <c r="G198" s="228" t="s">
        <v>188</v>
      </c>
      <c r="H198" s="229">
        <v>110</v>
      </c>
      <c r="I198" s="230"/>
      <c r="J198" s="231">
        <f>ROUND(I198*H198,2)</f>
        <v>0</v>
      </c>
      <c r="K198" s="227" t="s">
        <v>189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0.00029</v>
      </c>
      <c r="R198" s="234">
        <f>Q198*H198</f>
        <v>0.031899999999999998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240</v>
      </c>
      <c r="AT198" s="236" t="s">
        <v>185</v>
      </c>
      <c r="AU198" s="236" t="s">
        <v>85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240</v>
      </c>
      <c r="BM198" s="236" t="s">
        <v>350</v>
      </c>
    </row>
    <row r="199" s="13" customFormat="1">
      <c r="A199" s="13"/>
      <c r="B199" s="238"/>
      <c r="C199" s="239"/>
      <c r="D199" s="240" t="s">
        <v>192</v>
      </c>
      <c r="E199" s="241" t="s">
        <v>1</v>
      </c>
      <c r="F199" s="242" t="s">
        <v>351</v>
      </c>
      <c r="G199" s="239"/>
      <c r="H199" s="243">
        <v>55</v>
      </c>
      <c r="I199" s="244"/>
      <c r="J199" s="239"/>
      <c r="K199" s="239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192</v>
      </c>
      <c r="AU199" s="249" t="s">
        <v>85</v>
      </c>
      <c r="AV199" s="13" t="s">
        <v>85</v>
      </c>
      <c r="AW199" s="13" t="s">
        <v>32</v>
      </c>
      <c r="AX199" s="13" t="s">
        <v>76</v>
      </c>
      <c r="AY199" s="249" t="s">
        <v>182</v>
      </c>
    </row>
    <row r="200" s="13" customFormat="1">
      <c r="A200" s="13"/>
      <c r="B200" s="238"/>
      <c r="C200" s="239"/>
      <c r="D200" s="240" t="s">
        <v>192</v>
      </c>
      <c r="E200" s="241" t="s">
        <v>1</v>
      </c>
      <c r="F200" s="242" t="s">
        <v>352</v>
      </c>
      <c r="G200" s="239"/>
      <c r="H200" s="243">
        <v>55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192</v>
      </c>
      <c r="AU200" s="249" t="s">
        <v>85</v>
      </c>
      <c r="AV200" s="13" t="s">
        <v>85</v>
      </c>
      <c r="AW200" s="13" t="s">
        <v>32</v>
      </c>
      <c r="AX200" s="13" t="s">
        <v>76</v>
      </c>
      <c r="AY200" s="249" t="s">
        <v>182</v>
      </c>
    </row>
    <row r="201" s="14" customFormat="1">
      <c r="A201" s="14"/>
      <c r="B201" s="250"/>
      <c r="C201" s="251"/>
      <c r="D201" s="240" t="s">
        <v>192</v>
      </c>
      <c r="E201" s="252" t="s">
        <v>1</v>
      </c>
      <c r="F201" s="253" t="s">
        <v>195</v>
      </c>
      <c r="G201" s="251"/>
      <c r="H201" s="254">
        <v>110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192</v>
      </c>
      <c r="AU201" s="260" t="s">
        <v>85</v>
      </c>
      <c r="AV201" s="14" t="s">
        <v>190</v>
      </c>
      <c r="AW201" s="14" t="s">
        <v>32</v>
      </c>
      <c r="AX201" s="14" t="s">
        <v>83</v>
      </c>
      <c r="AY201" s="260" t="s">
        <v>182</v>
      </c>
    </row>
    <row r="202" s="12" customFormat="1" ht="25.92" customHeight="1">
      <c r="A202" s="12"/>
      <c r="B202" s="209"/>
      <c r="C202" s="210"/>
      <c r="D202" s="211" t="s">
        <v>75</v>
      </c>
      <c r="E202" s="212" t="s">
        <v>353</v>
      </c>
      <c r="F202" s="212" t="s">
        <v>354</v>
      </c>
      <c r="G202" s="210"/>
      <c r="H202" s="210"/>
      <c r="I202" s="213"/>
      <c r="J202" s="214">
        <f>BK202</f>
        <v>0</v>
      </c>
      <c r="K202" s="210"/>
      <c r="L202" s="215"/>
      <c r="M202" s="216"/>
      <c r="N202" s="217"/>
      <c r="O202" s="217"/>
      <c r="P202" s="218">
        <f>P203</f>
        <v>0</v>
      </c>
      <c r="Q202" s="217"/>
      <c r="R202" s="218">
        <f>R203</f>
        <v>0</v>
      </c>
      <c r="S202" s="217"/>
      <c r="T202" s="219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0" t="s">
        <v>190</v>
      </c>
      <c r="AT202" s="221" t="s">
        <v>75</v>
      </c>
      <c r="AU202" s="221" t="s">
        <v>76</v>
      </c>
      <c r="AY202" s="220" t="s">
        <v>182</v>
      </c>
      <c r="BK202" s="222">
        <f>BK203</f>
        <v>0</v>
      </c>
    </row>
    <row r="203" s="2" customFormat="1" ht="16.5" customHeight="1">
      <c r="A203" s="37"/>
      <c r="B203" s="38"/>
      <c r="C203" s="225" t="s">
        <v>355</v>
      </c>
      <c r="D203" s="225" t="s">
        <v>185</v>
      </c>
      <c r="E203" s="226" t="s">
        <v>356</v>
      </c>
      <c r="F203" s="227" t="s">
        <v>357</v>
      </c>
      <c r="G203" s="228" t="s">
        <v>358</v>
      </c>
      <c r="H203" s="229">
        <v>10</v>
      </c>
      <c r="I203" s="230"/>
      <c r="J203" s="231">
        <f>ROUND(I203*H203,2)</f>
        <v>0</v>
      </c>
      <c r="K203" s="227" t="s">
        <v>189</v>
      </c>
      <c r="L203" s="43"/>
      <c r="M203" s="232" t="s">
        <v>1</v>
      </c>
      <c r="N203" s="233" t="s">
        <v>41</v>
      </c>
      <c r="O203" s="90"/>
      <c r="P203" s="234">
        <f>O203*H203</f>
        <v>0</v>
      </c>
      <c r="Q203" s="234">
        <v>0</v>
      </c>
      <c r="R203" s="234">
        <f>Q203*H203</f>
        <v>0</v>
      </c>
      <c r="S203" s="234">
        <v>0</v>
      </c>
      <c r="T203" s="23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6" t="s">
        <v>359</v>
      </c>
      <c r="AT203" s="236" t="s">
        <v>185</v>
      </c>
      <c r="AU203" s="236" t="s">
        <v>83</v>
      </c>
      <c r="AY203" s="16" t="s">
        <v>182</v>
      </c>
      <c r="BE203" s="237">
        <f>IF(N203="základní",J203,0)</f>
        <v>0</v>
      </c>
      <c r="BF203" s="237">
        <f>IF(N203="snížená",J203,0)</f>
        <v>0</v>
      </c>
      <c r="BG203" s="237">
        <f>IF(N203="zákl. přenesená",J203,0)</f>
        <v>0</v>
      </c>
      <c r="BH203" s="237">
        <f>IF(N203="sníž. přenesená",J203,0)</f>
        <v>0</v>
      </c>
      <c r="BI203" s="237">
        <f>IF(N203="nulová",J203,0)</f>
        <v>0</v>
      </c>
      <c r="BJ203" s="16" t="s">
        <v>83</v>
      </c>
      <c r="BK203" s="237">
        <f>ROUND(I203*H203,2)</f>
        <v>0</v>
      </c>
      <c r="BL203" s="16" t="s">
        <v>359</v>
      </c>
      <c r="BM203" s="236" t="s">
        <v>360</v>
      </c>
    </row>
    <row r="204" s="12" customFormat="1" ht="25.92" customHeight="1">
      <c r="A204" s="12"/>
      <c r="B204" s="209"/>
      <c r="C204" s="210"/>
      <c r="D204" s="211" t="s">
        <v>75</v>
      </c>
      <c r="E204" s="212" t="s">
        <v>361</v>
      </c>
      <c r="F204" s="212" t="s">
        <v>361</v>
      </c>
      <c r="G204" s="210"/>
      <c r="H204" s="210"/>
      <c r="I204" s="213"/>
      <c r="J204" s="214">
        <f>BK204</f>
        <v>0</v>
      </c>
      <c r="K204" s="210"/>
      <c r="L204" s="215"/>
      <c r="M204" s="216"/>
      <c r="N204" s="217"/>
      <c r="O204" s="217"/>
      <c r="P204" s="218">
        <f>P205</f>
        <v>0</v>
      </c>
      <c r="Q204" s="217"/>
      <c r="R204" s="218">
        <f>R205</f>
        <v>0</v>
      </c>
      <c r="S204" s="217"/>
      <c r="T204" s="219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0" t="s">
        <v>190</v>
      </c>
      <c r="AT204" s="221" t="s">
        <v>75</v>
      </c>
      <c r="AU204" s="221" t="s">
        <v>76</v>
      </c>
      <c r="AY204" s="220" t="s">
        <v>182</v>
      </c>
      <c r="BK204" s="222">
        <f>BK205</f>
        <v>0</v>
      </c>
    </row>
    <row r="205" s="12" customFormat="1" ht="22.8" customHeight="1">
      <c r="A205" s="12"/>
      <c r="B205" s="209"/>
      <c r="C205" s="210"/>
      <c r="D205" s="211" t="s">
        <v>75</v>
      </c>
      <c r="E205" s="223" t="s">
        <v>362</v>
      </c>
      <c r="F205" s="223" t="s">
        <v>363</v>
      </c>
      <c r="G205" s="210"/>
      <c r="H205" s="210"/>
      <c r="I205" s="213"/>
      <c r="J205" s="224">
        <f>BK205</f>
        <v>0</v>
      </c>
      <c r="K205" s="210"/>
      <c r="L205" s="215"/>
      <c r="M205" s="216"/>
      <c r="N205" s="217"/>
      <c r="O205" s="217"/>
      <c r="P205" s="218">
        <f>SUM(P206:P211)</f>
        <v>0</v>
      </c>
      <c r="Q205" s="217"/>
      <c r="R205" s="218">
        <f>SUM(R206:R211)</f>
        <v>0</v>
      </c>
      <c r="S205" s="217"/>
      <c r="T205" s="219">
        <f>SUM(T206:T211)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0" t="s">
        <v>190</v>
      </c>
      <c r="AT205" s="221" t="s">
        <v>75</v>
      </c>
      <c r="AU205" s="221" t="s">
        <v>83</v>
      </c>
      <c r="AY205" s="220" t="s">
        <v>182</v>
      </c>
      <c r="BK205" s="222">
        <f>SUM(BK206:BK211)</f>
        <v>0</v>
      </c>
    </row>
    <row r="206" s="2" customFormat="1" ht="44.25" customHeight="1">
      <c r="A206" s="37"/>
      <c r="B206" s="38"/>
      <c r="C206" s="225" t="s">
        <v>364</v>
      </c>
      <c r="D206" s="225" t="s">
        <v>185</v>
      </c>
      <c r="E206" s="226" t="s">
        <v>365</v>
      </c>
      <c r="F206" s="227" t="s">
        <v>366</v>
      </c>
      <c r="G206" s="228" t="s">
        <v>239</v>
      </c>
      <c r="H206" s="229">
        <v>5</v>
      </c>
      <c r="I206" s="230"/>
      <c r="J206" s="231">
        <f>ROUND(I206*H206,2)</f>
        <v>0</v>
      </c>
      <c r="K206" s="227" t="s">
        <v>1</v>
      </c>
      <c r="L206" s="43"/>
      <c r="M206" s="232" t="s">
        <v>1</v>
      </c>
      <c r="N206" s="233" t="s">
        <v>41</v>
      </c>
      <c r="O206" s="90"/>
      <c r="P206" s="234">
        <f>O206*H206</f>
        <v>0</v>
      </c>
      <c r="Q206" s="234">
        <v>0</v>
      </c>
      <c r="R206" s="234">
        <f>Q206*H206</f>
        <v>0</v>
      </c>
      <c r="S206" s="234">
        <v>0</v>
      </c>
      <c r="T206" s="23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6" t="s">
        <v>359</v>
      </c>
      <c r="AT206" s="236" t="s">
        <v>185</v>
      </c>
      <c r="AU206" s="236" t="s">
        <v>85</v>
      </c>
      <c r="AY206" s="16" t="s">
        <v>182</v>
      </c>
      <c r="BE206" s="237">
        <f>IF(N206="základní",J206,0)</f>
        <v>0</v>
      </c>
      <c r="BF206" s="237">
        <f>IF(N206="snížená",J206,0)</f>
        <v>0</v>
      </c>
      <c r="BG206" s="237">
        <f>IF(N206="zákl. přenesená",J206,0)</f>
        <v>0</v>
      </c>
      <c r="BH206" s="237">
        <f>IF(N206="sníž. přenesená",J206,0)</f>
        <v>0</v>
      </c>
      <c r="BI206" s="237">
        <f>IF(N206="nulová",J206,0)</f>
        <v>0</v>
      </c>
      <c r="BJ206" s="16" t="s">
        <v>83</v>
      </c>
      <c r="BK206" s="237">
        <f>ROUND(I206*H206,2)</f>
        <v>0</v>
      </c>
      <c r="BL206" s="16" t="s">
        <v>359</v>
      </c>
      <c r="BM206" s="236" t="s">
        <v>367</v>
      </c>
    </row>
    <row r="207" s="2" customFormat="1" ht="37.8" customHeight="1">
      <c r="A207" s="37"/>
      <c r="B207" s="38"/>
      <c r="C207" s="225" t="s">
        <v>368</v>
      </c>
      <c r="D207" s="225" t="s">
        <v>185</v>
      </c>
      <c r="E207" s="226" t="s">
        <v>369</v>
      </c>
      <c r="F207" s="227" t="s">
        <v>370</v>
      </c>
      <c r="G207" s="228" t="s">
        <v>239</v>
      </c>
      <c r="H207" s="229">
        <v>1</v>
      </c>
      <c r="I207" s="230"/>
      <c r="J207" s="231">
        <f>ROUND(I207*H207,2)</f>
        <v>0</v>
      </c>
      <c r="K207" s="227" t="s">
        <v>1</v>
      </c>
      <c r="L207" s="43"/>
      <c r="M207" s="232" t="s">
        <v>1</v>
      </c>
      <c r="N207" s="233" t="s">
        <v>41</v>
      </c>
      <c r="O207" s="90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359</v>
      </c>
      <c r="AT207" s="236" t="s">
        <v>185</v>
      </c>
      <c r="AU207" s="236" t="s">
        <v>85</v>
      </c>
      <c r="AY207" s="16" t="s">
        <v>182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83</v>
      </c>
      <c r="BK207" s="237">
        <f>ROUND(I207*H207,2)</f>
        <v>0</v>
      </c>
      <c r="BL207" s="16" t="s">
        <v>359</v>
      </c>
      <c r="BM207" s="236" t="s">
        <v>371</v>
      </c>
    </row>
    <row r="208" s="2" customFormat="1" ht="37.8" customHeight="1">
      <c r="A208" s="37"/>
      <c r="B208" s="38"/>
      <c r="C208" s="225" t="s">
        <v>372</v>
      </c>
      <c r="D208" s="225" t="s">
        <v>185</v>
      </c>
      <c r="E208" s="226" t="s">
        <v>373</v>
      </c>
      <c r="F208" s="227" t="s">
        <v>374</v>
      </c>
      <c r="G208" s="228" t="s">
        <v>239</v>
      </c>
      <c r="H208" s="229">
        <v>1</v>
      </c>
      <c r="I208" s="230"/>
      <c r="J208" s="231">
        <f>ROUND(I208*H208,2)</f>
        <v>0</v>
      </c>
      <c r="K208" s="227" t="s">
        <v>1</v>
      </c>
      <c r="L208" s="43"/>
      <c r="M208" s="232" t="s">
        <v>1</v>
      </c>
      <c r="N208" s="233" t="s">
        <v>41</v>
      </c>
      <c r="O208" s="90"/>
      <c r="P208" s="234">
        <f>O208*H208</f>
        <v>0</v>
      </c>
      <c r="Q208" s="234">
        <v>0</v>
      </c>
      <c r="R208" s="234">
        <f>Q208*H208</f>
        <v>0</v>
      </c>
      <c r="S208" s="234">
        <v>0</v>
      </c>
      <c r="T208" s="23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6" t="s">
        <v>359</v>
      </c>
      <c r="AT208" s="236" t="s">
        <v>185</v>
      </c>
      <c r="AU208" s="236" t="s">
        <v>85</v>
      </c>
      <c r="AY208" s="16" t="s">
        <v>182</v>
      </c>
      <c r="BE208" s="237">
        <f>IF(N208="základní",J208,0)</f>
        <v>0</v>
      </c>
      <c r="BF208" s="237">
        <f>IF(N208="snížená",J208,0)</f>
        <v>0</v>
      </c>
      <c r="BG208" s="237">
        <f>IF(N208="zákl. přenesená",J208,0)</f>
        <v>0</v>
      </c>
      <c r="BH208" s="237">
        <f>IF(N208="sníž. přenesená",J208,0)</f>
        <v>0</v>
      </c>
      <c r="BI208" s="237">
        <f>IF(N208="nulová",J208,0)</f>
        <v>0</v>
      </c>
      <c r="BJ208" s="16" t="s">
        <v>83</v>
      </c>
      <c r="BK208" s="237">
        <f>ROUND(I208*H208,2)</f>
        <v>0</v>
      </c>
      <c r="BL208" s="16" t="s">
        <v>359</v>
      </c>
      <c r="BM208" s="236" t="s">
        <v>375</v>
      </c>
    </row>
    <row r="209" s="2" customFormat="1" ht="37.8" customHeight="1">
      <c r="A209" s="37"/>
      <c r="B209" s="38"/>
      <c r="C209" s="225" t="s">
        <v>376</v>
      </c>
      <c r="D209" s="225" t="s">
        <v>185</v>
      </c>
      <c r="E209" s="226" t="s">
        <v>377</v>
      </c>
      <c r="F209" s="227" t="s">
        <v>378</v>
      </c>
      <c r="G209" s="228" t="s">
        <v>239</v>
      </c>
      <c r="H209" s="229">
        <v>3</v>
      </c>
      <c r="I209" s="230"/>
      <c r="J209" s="231">
        <f>ROUND(I209*H209,2)</f>
        <v>0</v>
      </c>
      <c r="K209" s="227" t="s">
        <v>1</v>
      </c>
      <c r="L209" s="43"/>
      <c r="M209" s="232" t="s">
        <v>1</v>
      </c>
      <c r="N209" s="233" t="s">
        <v>41</v>
      </c>
      <c r="O209" s="90"/>
      <c r="P209" s="234">
        <f>O209*H209</f>
        <v>0</v>
      </c>
      <c r="Q209" s="234">
        <v>0</v>
      </c>
      <c r="R209" s="234">
        <f>Q209*H209</f>
        <v>0</v>
      </c>
      <c r="S209" s="234">
        <v>0</v>
      </c>
      <c r="T209" s="23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6" t="s">
        <v>359</v>
      </c>
      <c r="AT209" s="236" t="s">
        <v>185</v>
      </c>
      <c r="AU209" s="236" t="s">
        <v>85</v>
      </c>
      <c r="AY209" s="16" t="s">
        <v>182</v>
      </c>
      <c r="BE209" s="237">
        <f>IF(N209="základní",J209,0)</f>
        <v>0</v>
      </c>
      <c r="BF209" s="237">
        <f>IF(N209="snížená",J209,0)</f>
        <v>0</v>
      </c>
      <c r="BG209" s="237">
        <f>IF(N209="zákl. přenesená",J209,0)</f>
        <v>0</v>
      </c>
      <c r="BH209" s="237">
        <f>IF(N209="sníž. přenesená",J209,0)</f>
        <v>0</v>
      </c>
      <c r="BI209" s="237">
        <f>IF(N209="nulová",J209,0)</f>
        <v>0</v>
      </c>
      <c r="BJ209" s="16" t="s">
        <v>83</v>
      </c>
      <c r="BK209" s="237">
        <f>ROUND(I209*H209,2)</f>
        <v>0</v>
      </c>
      <c r="BL209" s="16" t="s">
        <v>359</v>
      </c>
      <c r="BM209" s="236" t="s">
        <v>379</v>
      </c>
    </row>
    <row r="210" s="2" customFormat="1" ht="37.8" customHeight="1">
      <c r="A210" s="37"/>
      <c r="B210" s="38"/>
      <c r="C210" s="225" t="s">
        <v>380</v>
      </c>
      <c r="D210" s="225" t="s">
        <v>185</v>
      </c>
      <c r="E210" s="226" t="s">
        <v>381</v>
      </c>
      <c r="F210" s="227" t="s">
        <v>382</v>
      </c>
      <c r="G210" s="228" t="s">
        <v>239</v>
      </c>
      <c r="H210" s="229">
        <v>3</v>
      </c>
      <c r="I210" s="230"/>
      <c r="J210" s="231">
        <f>ROUND(I210*H210,2)</f>
        <v>0</v>
      </c>
      <c r="K210" s="227" t="s">
        <v>1</v>
      </c>
      <c r="L210" s="43"/>
      <c r="M210" s="232" t="s">
        <v>1</v>
      </c>
      <c r="N210" s="233" t="s">
        <v>41</v>
      </c>
      <c r="O210" s="90"/>
      <c r="P210" s="234">
        <f>O210*H210</f>
        <v>0</v>
      </c>
      <c r="Q210" s="234">
        <v>0</v>
      </c>
      <c r="R210" s="234">
        <f>Q210*H210</f>
        <v>0</v>
      </c>
      <c r="S210" s="234">
        <v>0</v>
      </c>
      <c r="T210" s="23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6" t="s">
        <v>359</v>
      </c>
      <c r="AT210" s="236" t="s">
        <v>185</v>
      </c>
      <c r="AU210" s="236" t="s">
        <v>85</v>
      </c>
      <c r="AY210" s="16" t="s">
        <v>182</v>
      </c>
      <c r="BE210" s="237">
        <f>IF(N210="základní",J210,0)</f>
        <v>0</v>
      </c>
      <c r="BF210" s="237">
        <f>IF(N210="snížená",J210,0)</f>
        <v>0</v>
      </c>
      <c r="BG210" s="237">
        <f>IF(N210="zákl. přenesená",J210,0)</f>
        <v>0</v>
      </c>
      <c r="BH210" s="237">
        <f>IF(N210="sníž. přenesená",J210,0)</f>
        <v>0</v>
      </c>
      <c r="BI210" s="237">
        <f>IF(N210="nulová",J210,0)</f>
        <v>0</v>
      </c>
      <c r="BJ210" s="16" t="s">
        <v>83</v>
      </c>
      <c r="BK210" s="237">
        <f>ROUND(I210*H210,2)</f>
        <v>0</v>
      </c>
      <c r="BL210" s="16" t="s">
        <v>359</v>
      </c>
      <c r="BM210" s="236" t="s">
        <v>383</v>
      </c>
    </row>
    <row r="211" s="2" customFormat="1" ht="37.8" customHeight="1">
      <c r="A211" s="37"/>
      <c r="B211" s="38"/>
      <c r="C211" s="225" t="s">
        <v>384</v>
      </c>
      <c r="D211" s="225" t="s">
        <v>185</v>
      </c>
      <c r="E211" s="226" t="s">
        <v>385</v>
      </c>
      <c r="F211" s="227" t="s">
        <v>386</v>
      </c>
      <c r="G211" s="228" t="s">
        <v>239</v>
      </c>
      <c r="H211" s="229">
        <v>4</v>
      </c>
      <c r="I211" s="230"/>
      <c r="J211" s="231">
        <f>ROUND(I211*H211,2)</f>
        <v>0</v>
      </c>
      <c r="K211" s="227" t="s">
        <v>1</v>
      </c>
      <c r="L211" s="43"/>
      <c r="M211" s="272" t="s">
        <v>1</v>
      </c>
      <c r="N211" s="273" t="s">
        <v>41</v>
      </c>
      <c r="O211" s="274"/>
      <c r="P211" s="275">
        <f>O211*H211</f>
        <v>0</v>
      </c>
      <c r="Q211" s="275">
        <v>0</v>
      </c>
      <c r="R211" s="275">
        <f>Q211*H211</f>
        <v>0</v>
      </c>
      <c r="S211" s="275">
        <v>0</v>
      </c>
      <c r="T211" s="27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6" t="s">
        <v>359</v>
      </c>
      <c r="AT211" s="236" t="s">
        <v>185</v>
      </c>
      <c r="AU211" s="236" t="s">
        <v>85</v>
      </c>
      <c r="AY211" s="16" t="s">
        <v>182</v>
      </c>
      <c r="BE211" s="237">
        <f>IF(N211="základní",J211,0)</f>
        <v>0</v>
      </c>
      <c r="BF211" s="237">
        <f>IF(N211="snížená",J211,0)</f>
        <v>0</v>
      </c>
      <c r="BG211" s="237">
        <f>IF(N211="zákl. přenesená",J211,0)</f>
        <v>0</v>
      </c>
      <c r="BH211" s="237">
        <f>IF(N211="sníž. přenesená",J211,0)</f>
        <v>0</v>
      </c>
      <c r="BI211" s="237">
        <f>IF(N211="nulová",J211,0)</f>
        <v>0</v>
      </c>
      <c r="BJ211" s="16" t="s">
        <v>83</v>
      </c>
      <c r="BK211" s="237">
        <f>ROUND(I211*H211,2)</f>
        <v>0</v>
      </c>
      <c r="BL211" s="16" t="s">
        <v>359</v>
      </c>
      <c r="BM211" s="236" t="s">
        <v>387</v>
      </c>
    </row>
    <row r="212" s="2" customFormat="1" ht="6.96" customHeight="1">
      <c r="A212" s="37"/>
      <c r="B212" s="65"/>
      <c r="C212" s="66"/>
      <c r="D212" s="66"/>
      <c r="E212" s="66"/>
      <c r="F212" s="66"/>
      <c r="G212" s="66"/>
      <c r="H212" s="66"/>
      <c r="I212" s="66"/>
      <c r="J212" s="66"/>
      <c r="K212" s="66"/>
      <c r="L212" s="43"/>
      <c r="M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</row>
  </sheetData>
  <sheetProtection sheet="1" autoFilter="0" formatColumns="0" formatRows="0" objects="1" scenarios="1" spinCount="100000" saltValue="08i7Nt/tDo5kwQvxPJ8Kn5NEFEYCSI9iW4Zh+MrOyoMT8Q7KlpPKX0PdeyVATikCpf2qDhXxf8RTdygWdKF6gw==" hashValue="yAj83lHcTpjIAOquE7f8xMN89l4FwUqOOR2mwi/ehXwisSOtONAekckdHEGvC/TIhUvNOBpu2jtVPSoc8kyPHw==" algorithmName="SHA-512" password="CC3D"/>
  <autoFilter ref="C132:K21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388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ROUND((SUM(BE133:BE207)),  2)</f>
        <v>0</v>
      </c>
      <c r="G35" s="37"/>
      <c r="H35" s="37"/>
      <c r="I35" s="163">
        <v>0.20999999999999999</v>
      </c>
      <c r="J35" s="162">
        <f>ROUND(((SUM(BE133:BE207))*I35),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ROUND((SUM(BF133:BF207)),  2)</f>
        <v>0</v>
      </c>
      <c r="G36" s="37"/>
      <c r="H36" s="37"/>
      <c r="I36" s="163">
        <v>0.12</v>
      </c>
      <c r="J36" s="162">
        <f>ROUND(((SUM(BF133:BF207))*I36),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ROUND((SUM(BG133:BG207)),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ROUND((SUM(BH133:BH207)),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ROUND((SUM(BI133:BI207)),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146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B - Sekce B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155</v>
      </c>
      <c r="E100" s="195"/>
      <c r="F100" s="195"/>
      <c r="G100" s="195"/>
      <c r="H100" s="195"/>
      <c r="I100" s="195"/>
      <c r="J100" s="196">
        <f>J135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156</v>
      </c>
      <c r="E101" s="195"/>
      <c r="F101" s="195"/>
      <c r="G101" s="195"/>
      <c r="H101" s="195"/>
      <c r="I101" s="195"/>
      <c r="J101" s="196">
        <f>J141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157</v>
      </c>
      <c r="E102" s="195"/>
      <c r="F102" s="195"/>
      <c r="G102" s="195"/>
      <c r="H102" s="195"/>
      <c r="I102" s="195"/>
      <c r="J102" s="196">
        <f>J144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158</v>
      </c>
      <c r="E103" s="195"/>
      <c r="F103" s="195"/>
      <c r="G103" s="195"/>
      <c r="H103" s="195"/>
      <c r="I103" s="195"/>
      <c r="J103" s="196">
        <f>J150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159</v>
      </c>
      <c r="E104" s="190"/>
      <c r="F104" s="190"/>
      <c r="G104" s="190"/>
      <c r="H104" s="190"/>
      <c r="I104" s="190"/>
      <c r="J104" s="191">
        <f>J152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389</v>
      </c>
      <c r="E105" s="195"/>
      <c r="F105" s="195"/>
      <c r="G105" s="195"/>
      <c r="H105" s="195"/>
      <c r="I105" s="195"/>
      <c r="J105" s="196">
        <f>J153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161</v>
      </c>
      <c r="E106" s="195"/>
      <c r="F106" s="195"/>
      <c r="G106" s="195"/>
      <c r="H106" s="195"/>
      <c r="I106" s="195"/>
      <c r="J106" s="196">
        <f>J160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162</v>
      </c>
      <c r="E107" s="195"/>
      <c r="F107" s="195"/>
      <c r="G107" s="195"/>
      <c r="H107" s="195"/>
      <c r="I107" s="195"/>
      <c r="J107" s="196">
        <f>J190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163</v>
      </c>
      <c r="E108" s="195"/>
      <c r="F108" s="195"/>
      <c r="G108" s="195"/>
      <c r="H108" s="195"/>
      <c r="I108" s="195"/>
      <c r="J108" s="196">
        <f>J196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7"/>
      <c r="C109" s="188"/>
      <c r="D109" s="189" t="s">
        <v>164</v>
      </c>
      <c r="E109" s="190"/>
      <c r="F109" s="190"/>
      <c r="G109" s="190"/>
      <c r="H109" s="190"/>
      <c r="I109" s="190"/>
      <c r="J109" s="191">
        <f>J203</f>
        <v>0</v>
      </c>
      <c r="K109" s="188"/>
      <c r="L109" s="19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7"/>
      <c r="C110" s="188"/>
      <c r="D110" s="189" t="s">
        <v>165</v>
      </c>
      <c r="E110" s="190"/>
      <c r="F110" s="190"/>
      <c r="G110" s="190"/>
      <c r="H110" s="190"/>
      <c r="I110" s="190"/>
      <c r="J110" s="191">
        <f>J205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32"/>
      <c r="D111" s="194" t="s">
        <v>166</v>
      </c>
      <c r="E111" s="195"/>
      <c r="F111" s="195"/>
      <c r="G111" s="195"/>
      <c r="H111" s="195"/>
      <c r="I111" s="195"/>
      <c r="J111" s="196">
        <f>J206</f>
        <v>0</v>
      </c>
      <c r="K111" s="132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167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9"/>
      <c r="D121" s="39"/>
      <c r="E121" s="182" t="str">
        <f>E7</f>
        <v>UHK Palachovy koleje - Částečná rekonstrukce a modernizace - IV.etapa - neinvestiční část</v>
      </c>
      <c r="F121" s="31"/>
      <c r="G121" s="31"/>
      <c r="H121" s="31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20"/>
      <c r="C122" s="31" t="s">
        <v>145</v>
      </c>
      <c r="D122" s="21"/>
      <c r="E122" s="21"/>
      <c r="F122" s="21"/>
      <c r="G122" s="21"/>
      <c r="H122" s="21"/>
      <c r="I122" s="21"/>
      <c r="J122" s="21"/>
      <c r="K122" s="21"/>
      <c r="L122" s="19"/>
    </row>
    <row r="123" s="2" customFormat="1" ht="16.5" customHeight="1">
      <c r="A123" s="37"/>
      <c r="B123" s="38"/>
      <c r="C123" s="39"/>
      <c r="D123" s="39"/>
      <c r="E123" s="182" t="s">
        <v>146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147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E11</f>
        <v>B - Sekce B - stavební část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F14</f>
        <v>Hradec Králové</v>
      </c>
      <c r="G127" s="39"/>
      <c r="H127" s="39"/>
      <c r="I127" s="31" t="s">
        <v>22</v>
      </c>
      <c r="J127" s="78" t="str">
        <f>IF(J14="","",J14)</f>
        <v>30. 6. 2025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E17</f>
        <v>Univerzita Hradec Králové</v>
      </c>
      <c r="G129" s="39"/>
      <c r="H129" s="39"/>
      <c r="I129" s="31" t="s">
        <v>30</v>
      </c>
      <c r="J129" s="35" t="str">
        <f>E23</f>
        <v>PRIDOS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IF(E20="","",E20)</f>
        <v>Vyplň údaj</v>
      </c>
      <c r="G130" s="39"/>
      <c r="H130" s="39"/>
      <c r="I130" s="31" t="s">
        <v>33</v>
      </c>
      <c r="J130" s="35" t="str">
        <f>E26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98"/>
      <c r="B132" s="199"/>
      <c r="C132" s="200" t="s">
        <v>168</v>
      </c>
      <c r="D132" s="201" t="s">
        <v>61</v>
      </c>
      <c r="E132" s="201" t="s">
        <v>57</v>
      </c>
      <c r="F132" s="201" t="s">
        <v>58</v>
      </c>
      <c r="G132" s="201" t="s">
        <v>169</v>
      </c>
      <c r="H132" s="201" t="s">
        <v>170</v>
      </c>
      <c r="I132" s="201" t="s">
        <v>171</v>
      </c>
      <c r="J132" s="201" t="s">
        <v>151</v>
      </c>
      <c r="K132" s="202" t="s">
        <v>172</v>
      </c>
      <c r="L132" s="203"/>
      <c r="M132" s="99" t="s">
        <v>1</v>
      </c>
      <c r="N132" s="100" t="s">
        <v>40</v>
      </c>
      <c r="O132" s="100" t="s">
        <v>173</v>
      </c>
      <c r="P132" s="100" t="s">
        <v>174</v>
      </c>
      <c r="Q132" s="100" t="s">
        <v>175</v>
      </c>
      <c r="R132" s="100" t="s">
        <v>176</v>
      </c>
      <c r="S132" s="100" t="s">
        <v>177</v>
      </c>
      <c r="T132" s="101" t="s">
        <v>178</v>
      </c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</row>
    <row r="133" s="2" customFormat="1" ht="22.8" customHeight="1">
      <c r="A133" s="37"/>
      <c r="B133" s="38"/>
      <c r="C133" s="106" t="s">
        <v>179</v>
      </c>
      <c r="D133" s="39"/>
      <c r="E133" s="39"/>
      <c r="F133" s="39"/>
      <c r="G133" s="39"/>
      <c r="H133" s="39"/>
      <c r="I133" s="39"/>
      <c r="J133" s="204">
        <f>BK133</f>
        <v>0</v>
      </c>
      <c r="K133" s="39"/>
      <c r="L133" s="43"/>
      <c r="M133" s="102"/>
      <c r="N133" s="205"/>
      <c r="O133" s="103"/>
      <c r="P133" s="206">
        <f>P134+P152+P203+P205</f>
        <v>0</v>
      </c>
      <c r="Q133" s="103"/>
      <c r="R133" s="206">
        <f>R134+R152+R203+R205</f>
        <v>1.8766017200000003</v>
      </c>
      <c r="S133" s="103"/>
      <c r="T133" s="207">
        <f>T134+T152+T203+T205</f>
        <v>0.60605799999999999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153</v>
      </c>
      <c r="BK133" s="208">
        <f>BK134+BK152+BK203+BK205</f>
        <v>0</v>
      </c>
    </row>
    <row r="134" s="12" customFormat="1" ht="25.92" customHeight="1">
      <c r="A134" s="12"/>
      <c r="B134" s="209"/>
      <c r="C134" s="210"/>
      <c r="D134" s="211" t="s">
        <v>75</v>
      </c>
      <c r="E134" s="212" t="s">
        <v>180</v>
      </c>
      <c r="F134" s="212" t="s">
        <v>181</v>
      </c>
      <c r="G134" s="210"/>
      <c r="H134" s="210"/>
      <c r="I134" s="213"/>
      <c r="J134" s="214">
        <f>BK134</f>
        <v>0</v>
      </c>
      <c r="K134" s="210"/>
      <c r="L134" s="215"/>
      <c r="M134" s="216"/>
      <c r="N134" s="217"/>
      <c r="O134" s="217"/>
      <c r="P134" s="218">
        <f>P135+P141+P144+P150</f>
        <v>0</v>
      </c>
      <c r="Q134" s="217"/>
      <c r="R134" s="218">
        <f>R135+R141+R144+R150</f>
        <v>1.0429000000000002</v>
      </c>
      <c r="S134" s="217"/>
      <c r="T134" s="219">
        <f>T135+T141+T144+T150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75</v>
      </c>
      <c r="AU134" s="221" t="s">
        <v>76</v>
      </c>
      <c r="AY134" s="220" t="s">
        <v>182</v>
      </c>
      <c r="BK134" s="222">
        <f>BK135+BK141+BK144+BK150</f>
        <v>0</v>
      </c>
    </row>
    <row r="135" s="12" customFormat="1" ht="22.8" customHeight="1">
      <c r="A135" s="12"/>
      <c r="B135" s="209"/>
      <c r="C135" s="210"/>
      <c r="D135" s="211" t="s">
        <v>75</v>
      </c>
      <c r="E135" s="223" t="s">
        <v>183</v>
      </c>
      <c r="F135" s="223" t="s">
        <v>184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SUM(P136:P140)</f>
        <v>0</v>
      </c>
      <c r="Q135" s="217"/>
      <c r="R135" s="218">
        <f>SUM(R136:R140)</f>
        <v>1.0405800000000001</v>
      </c>
      <c r="S135" s="217"/>
      <c r="T135" s="219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75</v>
      </c>
      <c r="AU135" s="221" t="s">
        <v>83</v>
      </c>
      <c r="AY135" s="220" t="s">
        <v>182</v>
      </c>
      <c r="BK135" s="222">
        <f>SUM(BK136:BK140)</f>
        <v>0</v>
      </c>
    </row>
    <row r="136" s="2" customFormat="1" ht="21.75" customHeight="1">
      <c r="A136" s="37"/>
      <c r="B136" s="38"/>
      <c r="C136" s="225" t="s">
        <v>83</v>
      </c>
      <c r="D136" s="225" t="s">
        <v>185</v>
      </c>
      <c r="E136" s="226" t="s">
        <v>186</v>
      </c>
      <c r="F136" s="227" t="s">
        <v>187</v>
      </c>
      <c r="G136" s="228" t="s">
        <v>188</v>
      </c>
      <c r="H136" s="229">
        <v>141</v>
      </c>
      <c r="I136" s="230"/>
      <c r="J136" s="231">
        <f>ROUND(I136*H136,2)</f>
        <v>0</v>
      </c>
      <c r="K136" s="227" t="s">
        <v>189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0.0043800000000000002</v>
      </c>
      <c r="R136" s="234">
        <f>Q136*H136</f>
        <v>0.61758000000000002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191</v>
      </c>
    </row>
    <row r="137" s="13" customFormat="1">
      <c r="A137" s="13"/>
      <c r="B137" s="238"/>
      <c r="C137" s="239"/>
      <c r="D137" s="240" t="s">
        <v>192</v>
      </c>
      <c r="E137" s="241" t="s">
        <v>1</v>
      </c>
      <c r="F137" s="242" t="s">
        <v>390</v>
      </c>
      <c r="G137" s="239"/>
      <c r="H137" s="243">
        <v>41</v>
      </c>
      <c r="I137" s="244"/>
      <c r="J137" s="239"/>
      <c r="K137" s="239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192</v>
      </c>
      <c r="AU137" s="249" t="s">
        <v>85</v>
      </c>
      <c r="AV137" s="13" t="s">
        <v>85</v>
      </c>
      <c r="AW137" s="13" t="s">
        <v>32</v>
      </c>
      <c r="AX137" s="13" t="s">
        <v>76</v>
      </c>
      <c r="AY137" s="249" t="s">
        <v>182</v>
      </c>
    </row>
    <row r="138" s="13" customFormat="1">
      <c r="A138" s="13"/>
      <c r="B138" s="238"/>
      <c r="C138" s="239"/>
      <c r="D138" s="240" t="s">
        <v>192</v>
      </c>
      <c r="E138" s="241" t="s">
        <v>1</v>
      </c>
      <c r="F138" s="242" t="s">
        <v>391</v>
      </c>
      <c r="G138" s="239"/>
      <c r="H138" s="243">
        <v>100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192</v>
      </c>
      <c r="AU138" s="249" t="s">
        <v>85</v>
      </c>
      <c r="AV138" s="13" t="s">
        <v>85</v>
      </c>
      <c r="AW138" s="13" t="s">
        <v>32</v>
      </c>
      <c r="AX138" s="13" t="s">
        <v>76</v>
      </c>
      <c r="AY138" s="249" t="s">
        <v>182</v>
      </c>
    </row>
    <row r="139" s="14" customFormat="1">
      <c r="A139" s="14"/>
      <c r="B139" s="250"/>
      <c r="C139" s="251"/>
      <c r="D139" s="240" t="s">
        <v>192</v>
      </c>
      <c r="E139" s="252" t="s">
        <v>1</v>
      </c>
      <c r="F139" s="253" t="s">
        <v>195</v>
      </c>
      <c r="G139" s="251"/>
      <c r="H139" s="254">
        <v>141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192</v>
      </c>
      <c r="AU139" s="260" t="s">
        <v>85</v>
      </c>
      <c r="AV139" s="14" t="s">
        <v>190</v>
      </c>
      <c r="AW139" s="14" t="s">
        <v>32</v>
      </c>
      <c r="AX139" s="14" t="s">
        <v>83</v>
      </c>
      <c r="AY139" s="260" t="s">
        <v>182</v>
      </c>
    </row>
    <row r="140" s="2" customFormat="1" ht="21.75" customHeight="1">
      <c r="A140" s="37"/>
      <c r="B140" s="38"/>
      <c r="C140" s="225" t="s">
        <v>85</v>
      </c>
      <c r="D140" s="225" t="s">
        <v>185</v>
      </c>
      <c r="E140" s="226" t="s">
        <v>196</v>
      </c>
      <c r="F140" s="227" t="s">
        <v>197</v>
      </c>
      <c r="G140" s="228" t="s">
        <v>188</v>
      </c>
      <c r="H140" s="229">
        <v>141</v>
      </c>
      <c r="I140" s="230"/>
      <c r="J140" s="231">
        <f>ROUND(I140*H140,2)</f>
        <v>0</v>
      </c>
      <c r="K140" s="227" t="s">
        <v>189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0.0030000000000000001</v>
      </c>
      <c r="R140" s="234">
        <f>Q140*H140</f>
        <v>0.42299999999999999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198</v>
      </c>
    </row>
    <row r="141" s="12" customFormat="1" ht="22.8" customHeight="1">
      <c r="A141" s="12"/>
      <c r="B141" s="209"/>
      <c r="C141" s="210"/>
      <c r="D141" s="211" t="s">
        <v>75</v>
      </c>
      <c r="E141" s="223" t="s">
        <v>199</v>
      </c>
      <c r="F141" s="223" t="s">
        <v>200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SUM(P142:P143)</f>
        <v>0</v>
      </c>
      <c r="Q141" s="217"/>
      <c r="R141" s="218">
        <f>SUM(R142:R143)</f>
        <v>0.00232</v>
      </c>
      <c r="S141" s="217"/>
      <c r="T141" s="219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75</v>
      </c>
      <c r="AU141" s="221" t="s">
        <v>83</v>
      </c>
      <c r="AY141" s="220" t="s">
        <v>182</v>
      </c>
      <c r="BK141" s="222">
        <f>SUM(BK142:BK143)</f>
        <v>0</v>
      </c>
    </row>
    <row r="142" s="2" customFormat="1" ht="33" customHeight="1">
      <c r="A142" s="37"/>
      <c r="B142" s="38"/>
      <c r="C142" s="225" t="s">
        <v>201</v>
      </c>
      <c r="D142" s="225" t="s">
        <v>185</v>
      </c>
      <c r="E142" s="226" t="s">
        <v>202</v>
      </c>
      <c r="F142" s="227" t="s">
        <v>203</v>
      </c>
      <c r="G142" s="228" t="s">
        <v>188</v>
      </c>
      <c r="H142" s="229">
        <v>58</v>
      </c>
      <c r="I142" s="230"/>
      <c r="J142" s="231">
        <f>ROUND(I142*H142,2)</f>
        <v>0</v>
      </c>
      <c r="K142" s="227" t="s">
        <v>189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204</v>
      </c>
    </row>
    <row r="143" s="2" customFormat="1" ht="24.15" customHeight="1">
      <c r="A143" s="37"/>
      <c r="B143" s="38"/>
      <c r="C143" s="225" t="s">
        <v>190</v>
      </c>
      <c r="D143" s="225" t="s">
        <v>185</v>
      </c>
      <c r="E143" s="226" t="s">
        <v>205</v>
      </c>
      <c r="F143" s="227" t="s">
        <v>206</v>
      </c>
      <c r="G143" s="228" t="s">
        <v>188</v>
      </c>
      <c r="H143" s="229">
        <v>58</v>
      </c>
      <c r="I143" s="230"/>
      <c r="J143" s="231">
        <f>ROUND(I143*H143,2)</f>
        <v>0</v>
      </c>
      <c r="K143" s="227" t="s">
        <v>189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4.0000000000000003E-05</v>
      </c>
      <c r="R143" s="234">
        <f>Q143*H143</f>
        <v>0.00232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207</v>
      </c>
    </row>
    <row r="144" s="12" customFormat="1" ht="22.8" customHeight="1">
      <c r="A144" s="12"/>
      <c r="B144" s="209"/>
      <c r="C144" s="210"/>
      <c r="D144" s="211" t="s">
        <v>75</v>
      </c>
      <c r="E144" s="223" t="s">
        <v>208</v>
      </c>
      <c r="F144" s="223" t="s">
        <v>209</v>
      </c>
      <c r="G144" s="210"/>
      <c r="H144" s="210"/>
      <c r="I144" s="213"/>
      <c r="J144" s="224">
        <f>BK144</f>
        <v>0</v>
      </c>
      <c r="K144" s="210"/>
      <c r="L144" s="215"/>
      <c r="M144" s="216"/>
      <c r="N144" s="217"/>
      <c r="O144" s="217"/>
      <c r="P144" s="218">
        <f>SUM(P145:P149)</f>
        <v>0</v>
      </c>
      <c r="Q144" s="217"/>
      <c r="R144" s="218">
        <f>SUM(R145:R149)</f>
        <v>0</v>
      </c>
      <c r="S144" s="217"/>
      <c r="T144" s="219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0" t="s">
        <v>83</v>
      </c>
      <c r="AT144" s="221" t="s">
        <v>75</v>
      </c>
      <c r="AU144" s="221" t="s">
        <v>83</v>
      </c>
      <c r="AY144" s="220" t="s">
        <v>182</v>
      </c>
      <c r="BK144" s="222">
        <f>SUM(BK145:BK149)</f>
        <v>0</v>
      </c>
    </row>
    <row r="145" s="2" customFormat="1" ht="24.15" customHeight="1">
      <c r="A145" s="37"/>
      <c r="B145" s="38"/>
      <c r="C145" s="225" t="s">
        <v>210</v>
      </c>
      <c r="D145" s="225" t="s">
        <v>185</v>
      </c>
      <c r="E145" s="226" t="s">
        <v>211</v>
      </c>
      <c r="F145" s="227" t="s">
        <v>212</v>
      </c>
      <c r="G145" s="228" t="s">
        <v>213</v>
      </c>
      <c r="H145" s="229">
        <v>0.60599999999999998</v>
      </c>
      <c r="I145" s="230"/>
      <c r="J145" s="231">
        <f>ROUND(I145*H145,2)</f>
        <v>0</v>
      </c>
      <c r="K145" s="227" t="s">
        <v>189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392</v>
      </c>
    </row>
    <row r="146" s="2" customFormat="1" ht="24.15" customHeight="1">
      <c r="A146" s="37"/>
      <c r="B146" s="38"/>
      <c r="C146" s="225" t="s">
        <v>183</v>
      </c>
      <c r="D146" s="225" t="s">
        <v>185</v>
      </c>
      <c r="E146" s="226" t="s">
        <v>215</v>
      </c>
      <c r="F146" s="227" t="s">
        <v>216</v>
      </c>
      <c r="G146" s="228" t="s">
        <v>213</v>
      </c>
      <c r="H146" s="229">
        <v>0.60599999999999998</v>
      </c>
      <c r="I146" s="230"/>
      <c r="J146" s="231">
        <f>ROUND(I146*H146,2)</f>
        <v>0</v>
      </c>
      <c r="K146" s="227" t="s">
        <v>189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393</v>
      </c>
    </row>
    <row r="147" s="2" customFormat="1" ht="24.15" customHeight="1">
      <c r="A147" s="37"/>
      <c r="B147" s="38"/>
      <c r="C147" s="225" t="s">
        <v>218</v>
      </c>
      <c r="D147" s="225" t="s">
        <v>185</v>
      </c>
      <c r="E147" s="226" t="s">
        <v>219</v>
      </c>
      <c r="F147" s="227" t="s">
        <v>220</v>
      </c>
      <c r="G147" s="228" t="s">
        <v>213</v>
      </c>
      <c r="H147" s="229">
        <v>5.4539999999999997</v>
      </c>
      <c r="I147" s="230"/>
      <c r="J147" s="231">
        <f>ROUND(I147*H147,2)</f>
        <v>0</v>
      </c>
      <c r="K147" s="227" t="s">
        <v>189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394</v>
      </c>
    </row>
    <row r="148" s="13" customFormat="1">
      <c r="A148" s="13"/>
      <c r="B148" s="238"/>
      <c r="C148" s="239"/>
      <c r="D148" s="240" t="s">
        <v>192</v>
      </c>
      <c r="E148" s="239"/>
      <c r="F148" s="242" t="s">
        <v>395</v>
      </c>
      <c r="G148" s="239"/>
      <c r="H148" s="243">
        <v>5.4539999999999997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192</v>
      </c>
      <c r="AU148" s="249" t="s">
        <v>85</v>
      </c>
      <c r="AV148" s="13" t="s">
        <v>85</v>
      </c>
      <c r="AW148" s="13" t="s">
        <v>4</v>
      </c>
      <c r="AX148" s="13" t="s">
        <v>83</v>
      </c>
      <c r="AY148" s="249" t="s">
        <v>182</v>
      </c>
    </row>
    <row r="149" s="2" customFormat="1" ht="33" customHeight="1">
      <c r="A149" s="37"/>
      <c r="B149" s="38"/>
      <c r="C149" s="225" t="s">
        <v>223</v>
      </c>
      <c r="D149" s="225" t="s">
        <v>185</v>
      </c>
      <c r="E149" s="226" t="s">
        <v>224</v>
      </c>
      <c r="F149" s="227" t="s">
        <v>225</v>
      </c>
      <c r="G149" s="228" t="s">
        <v>213</v>
      </c>
      <c r="H149" s="229">
        <v>0.60599999999999998</v>
      </c>
      <c r="I149" s="230"/>
      <c r="J149" s="231">
        <f>ROUND(I149*H149,2)</f>
        <v>0</v>
      </c>
      <c r="K149" s="227" t="s">
        <v>189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396</v>
      </c>
    </row>
    <row r="150" s="12" customFormat="1" ht="22.8" customHeight="1">
      <c r="A150" s="12"/>
      <c r="B150" s="209"/>
      <c r="C150" s="210"/>
      <c r="D150" s="211" t="s">
        <v>75</v>
      </c>
      <c r="E150" s="223" t="s">
        <v>227</v>
      </c>
      <c r="F150" s="223" t="s">
        <v>228</v>
      </c>
      <c r="G150" s="210"/>
      <c r="H150" s="210"/>
      <c r="I150" s="213"/>
      <c r="J150" s="224">
        <f>BK150</f>
        <v>0</v>
      </c>
      <c r="K150" s="210"/>
      <c r="L150" s="215"/>
      <c r="M150" s="216"/>
      <c r="N150" s="217"/>
      <c r="O150" s="217"/>
      <c r="P150" s="218">
        <f>P151</f>
        <v>0</v>
      </c>
      <c r="Q150" s="217"/>
      <c r="R150" s="218">
        <f>R151</f>
        <v>0</v>
      </c>
      <c r="S150" s="217"/>
      <c r="T150" s="219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0" t="s">
        <v>83</v>
      </c>
      <c r="AT150" s="221" t="s">
        <v>75</v>
      </c>
      <c r="AU150" s="221" t="s">
        <v>83</v>
      </c>
      <c r="AY150" s="220" t="s">
        <v>182</v>
      </c>
      <c r="BK150" s="222">
        <f>BK151</f>
        <v>0</v>
      </c>
    </row>
    <row r="151" s="2" customFormat="1" ht="21.75" customHeight="1">
      <c r="A151" s="37"/>
      <c r="B151" s="38"/>
      <c r="C151" s="225" t="s">
        <v>199</v>
      </c>
      <c r="D151" s="225" t="s">
        <v>185</v>
      </c>
      <c r="E151" s="226" t="s">
        <v>229</v>
      </c>
      <c r="F151" s="227" t="s">
        <v>230</v>
      </c>
      <c r="G151" s="228" t="s">
        <v>213</v>
      </c>
      <c r="H151" s="229">
        <v>1.0429999999999999</v>
      </c>
      <c r="I151" s="230"/>
      <c r="J151" s="231">
        <f>ROUND(I151*H151,2)</f>
        <v>0</v>
      </c>
      <c r="K151" s="227" t="s">
        <v>189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397</v>
      </c>
    </row>
    <row r="152" s="12" customFormat="1" ht="25.92" customHeight="1">
      <c r="A152" s="12"/>
      <c r="B152" s="209"/>
      <c r="C152" s="210"/>
      <c r="D152" s="211" t="s">
        <v>75</v>
      </c>
      <c r="E152" s="212" t="s">
        <v>232</v>
      </c>
      <c r="F152" s="212" t="s">
        <v>233</v>
      </c>
      <c r="G152" s="210"/>
      <c r="H152" s="210"/>
      <c r="I152" s="213"/>
      <c r="J152" s="214">
        <f>BK152</f>
        <v>0</v>
      </c>
      <c r="K152" s="210"/>
      <c r="L152" s="215"/>
      <c r="M152" s="216"/>
      <c r="N152" s="217"/>
      <c r="O152" s="217"/>
      <c r="P152" s="218">
        <f>P153+P160+P190+P196</f>
        <v>0</v>
      </c>
      <c r="Q152" s="217"/>
      <c r="R152" s="218">
        <f>R153+R160+R190+R196</f>
        <v>0.83370172000000009</v>
      </c>
      <c r="S152" s="217"/>
      <c r="T152" s="219">
        <f>T153+T160+T190+T196</f>
        <v>0.60605799999999999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0" t="s">
        <v>85</v>
      </c>
      <c r="AT152" s="221" t="s">
        <v>75</v>
      </c>
      <c r="AU152" s="221" t="s">
        <v>76</v>
      </c>
      <c r="AY152" s="220" t="s">
        <v>182</v>
      </c>
      <c r="BK152" s="222">
        <f>BK153+BK160+BK190+BK196</f>
        <v>0</v>
      </c>
    </row>
    <row r="153" s="12" customFormat="1" ht="22.8" customHeight="1">
      <c r="A153" s="12"/>
      <c r="B153" s="209"/>
      <c r="C153" s="210"/>
      <c r="D153" s="211" t="s">
        <v>75</v>
      </c>
      <c r="E153" s="223" t="s">
        <v>398</v>
      </c>
      <c r="F153" s="223" t="s">
        <v>399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SUM(P154:P159)</f>
        <v>0</v>
      </c>
      <c r="Q153" s="217"/>
      <c r="R153" s="218">
        <f>SUM(R154:R159)</f>
        <v>0</v>
      </c>
      <c r="S153" s="217"/>
      <c r="T153" s="219">
        <f>SUM(T154:T159)</f>
        <v>0.38462000000000002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85</v>
      </c>
      <c r="AT153" s="221" t="s">
        <v>75</v>
      </c>
      <c r="AU153" s="221" t="s">
        <v>83</v>
      </c>
      <c r="AY153" s="220" t="s">
        <v>182</v>
      </c>
      <c r="BK153" s="222">
        <f>SUM(BK154:BK159)</f>
        <v>0</v>
      </c>
    </row>
    <row r="154" s="2" customFormat="1" ht="16.5" customHeight="1">
      <c r="A154" s="37"/>
      <c r="B154" s="38"/>
      <c r="C154" s="225" t="s">
        <v>400</v>
      </c>
      <c r="D154" s="225" t="s">
        <v>185</v>
      </c>
      <c r="E154" s="226" t="s">
        <v>401</v>
      </c>
      <c r="F154" s="227" t="s">
        <v>402</v>
      </c>
      <c r="G154" s="228" t="s">
        <v>188</v>
      </c>
      <c r="H154" s="229">
        <v>19</v>
      </c>
      <c r="I154" s="230"/>
      <c r="J154" s="231">
        <f>ROUND(I154*H154,2)</f>
        <v>0</v>
      </c>
      <c r="K154" s="227" t="s">
        <v>189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0.01098</v>
      </c>
      <c r="T154" s="235">
        <f>S154*H154</f>
        <v>0.20862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240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240</v>
      </c>
      <c r="BM154" s="236" t="s">
        <v>403</v>
      </c>
    </row>
    <row r="155" s="2" customFormat="1" ht="24.15" customHeight="1">
      <c r="A155" s="37"/>
      <c r="B155" s="38"/>
      <c r="C155" s="225" t="s">
        <v>404</v>
      </c>
      <c r="D155" s="225" t="s">
        <v>185</v>
      </c>
      <c r="E155" s="226" t="s">
        <v>405</v>
      </c>
      <c r="F155" s="227" t="s">
        <v>406</v>
      </c>
      <c r="G155" s="228" t="s">
        <v>188</v>
      </c>
      <c r="H155" s="229">
        <v>19</v>
      </c>
      <c r="I155" s="230"/>
      <c r="J155" s="231">
        <f>ROUND(I155*H155,2)</f>
        <v>0</v>
      </c>
      <c r="K155" s="227" t="s">
        <v>189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0.0080000000000000002</v>
      </c>
      <c r="T155" s="235">
        <f>S155*H155</f>
        <v>0.152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240</v>
      </c>
      <c r="AT155" s="236" t="s">
        <v>185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240</v>
      </c>
      <c r="BM155" s="236" t="s">
        <v>407</v>
      </c>
    </row>
    <row r="156" s="2" customFormat="1" ht="33" customHeight="1">
      <c r="A156" s="37"/>
      <c r="B156" s="38"/>
      <c r="C156" s="225" t="s">
        <v>8</v>
      </c>
      <c r="D156" s="225" t="s">
        <v>185</v>
      </c>
      <c r="E156" s="226" t="s">
        <v>408</v>
      </c>
      <c r="F156" s="227" t="s">
        <v>409</v>
      </c>
      <c r="G156" s="228" t="s">
        <v>239</v>
      </c>
      <c r="H156" s="229">
        <v>1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240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240</v>
      </c>
      <c r="BM156" s="236" t="s">
        <v>410</v>
      </c>
    </row>
    <row r="157" s="13" customFormat="1">
      <c r="A157" s="13"/>
      <c r="B157" s="238"/>
      <c r="C157" s="239"/>
      <c r="D157" s="240" t="s">
        <v>192</v>
      </c>
      <c r="E157" s="241" t="s">
        <v>1</v>
      </c>
      <c r="F157" s="242" t="s">
        <v>411</v>
      </c>
      <c r="G157" s="239"/>
      <c r="H157" s="243">
        <v>1</v>
      </c>
      <c r="I157" s="244"/>
      <c r="J157" s="239"/>
      <c r="K157" s="239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192</v>
      </c>
      <c r="AU157" s="249" t="s">
        <v>85</v>
      </c>
      <c r="AV157" s="13" t="s">
        <v>85</v>
      </c>
      <c r="AW157" s="13" t="s">
        <v>32</v>
      </c>
      <c r="AX157" s="13" t="s">
        <v>83</v>
      </c>
      <c r="AY157" s="249" t="s">
        <v>182</v>
      </c>
    </row>
    <row r="158" s="2" customFormat="1" ht="24.15" customHeight="1">
      <c r="A158" s="37"/>
      <c r="B158" s="38"/>
      <c r="C158" s="225" t="s">
        <v>236</v>
      </c>
      <c r="D158" s="225" t="s">
        <v>185</v>
      </c>
      <c r="E158" s="226" t="s">
        <v>412</v>
      </c>
      <c r="F158" s="227" t="s">
        <v>413</v>
      </c>
      <c r="G158" s="228" t="s">
        <v>239</v>
      </c>
      <c r="H158" s="229">
        <v>1</v>
      </c>
      <c r="I158" s="230"/>
      <c r="J158" s="231">
        <f>ROUND(I158*H158,2)</f>
        <v>0</v>
      </c>
      <c r="K158" s="227" t="s">
        <v>189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0.024</v>
      </c>
      <c r="T158" s="235">
        <f>S158*H158</f>
        <v>0.024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240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240</v>
      </c>
      <c r="BM158" s="236" t="s">
        <v>414</v>
      </c>
    </row>
    <row r="159" s="2" customFormat="1" ht="24.15" customHeight="1">
      <c r="A159" s="37"/>
      <c r="B159" s="38"/>
      <c r="C159" s="225" t="s">
        <v>245</v>
      </c>
      <c r="D159" s="225" t="s">
        <v>185</v>
      </c>
      <c r="E159" s="226" t="s">
        <v>415</v>
      </c>
      <c r="F159" s="227" t="s">
        <v>416</v>
      </c>
      <c r="G159" s="228" t="s">
        <v>248</v>
      </c>
      <c r="H159" s="261"/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240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240</v>
      </c>
      <c r="BM159" s="236" t="s">
        <v>417</v>
      </c>
    </row>
    <row r="160" s="12" customFormat="1" ht="22.8" customHeight="1">
      <c r="A160" s="12"/>
      <c r="B160" s="209"/>
      <c r="C160" s="210"/>
      <c r="D160" s="211" t="s">
        <v>75</v>
      </c>
      <c r="E160" s="223" t="s">
        <v>250</v>
      </c>
      <c r="F160" s="223" t="s">
        <v>251</v>
      </c>
      <c r="G160" s="210"/>
      <c r="H160" s="210"/>
      <c r="I160" s="213"/>
      <c r="J160" s="224">
        <f>BK160</f>
        <v>0</v>
      </c>
      <c r="K160" s="210"/>
      <c r="L160" s="215"/>
      <c r="M160" s="216"/>
      <c r="N160" s="217"/>
      <c r="O160" s="217"/>
      <c r="P160" s="218">
        <f>SUM(P161:P189)</f>
        <v>0</v>
      </c>
      <c r="Q160" s="217"/>
      <c r="R160" s="218">
        <f>SUM(R161:R189)</f>
        <v>0.17368832000000001</v>
      </c>
      <c r="S160" s="217"/>
      <c r="T160" s="219">
        <f>SUM(T161:T189)</f>
        <v>0.159748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85</v>
      </c>
      <c r="AT160" s="221" t="s">
        <v>75</v>
      </c>
      <c r="AU160" s="221" t="s">
        <v>83</v>
      </c>
      <c r="AY160" s="220" t="s">
        <v>182</v>
      </c>
      <c r="BK160" s="222">
        <f>SUM(BK161:BK189)</f>
        <v>0</v>
      </c>
    </row>
    <row r="161" s="2" customFormat="1" ht="24.15" customHeight="1">
      <c r="A161" s="37"/>
      <c r="B161" s="38"/>
      <c r="C161" s="225" t="s">
        <v>259</v>
      </c>
      <c r="D161" s="225" t="s">
        <v>185</v>
      </c>
      <c r="E161" s="226" t="s">
        <v>253</v>
      </c>
      <c r="F161" s="227" t="s">
        <v>254</v>
      </c>
      <c r="G161" s="228" t="s">
        <v>188</v>
      </c>
      <c r="H161" s="229">
        <v>15.970000000000001</v>
      </c>
      <c r="I161" s="230"/>
      <c r="J161" s="231">
        <f>ROUND(I161*H161,2)</f>
        <v>0</v>
      </c>
      <c r="K161" s="227" t="s">
        <v>189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240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240</v>
      </c>
      <c r="BM161" s="236" t="s">
        <v>255</v>
      </c>
    </row>
    <row r="162" s="2" customFormat="1" ht="24.15" customHeight="1">
      <c r="A162" s="37"/>
      <c r="B162" s="38"/>
      <c r="C162" s="225" t="s">
        <v>263</v>
      </c>
      <c r="D162" s="225" t="s">
        <v>185</v>
      </c>
      <c r="E162" s="226" t="s">
        <v>256</v>
      </c>
      <c r="F162" s="227" t="s">
        <v>257</v>
      </c>
      <c r="G162" s="228" t="s">
        <v>188</v>
      </c>
      <c r="H162" s="229">
        <v>15.970000000000001</v>
      </c>
      <c r="I162" s="230"/>
      <c r="J162" s="231">
        <f>ROUND(I162*H162,2)</f>
        <v>0</v>
      </c>
      <c r="K162" s="227" t="s">
        <v>189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240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240</v>
      </c>
      <c r="BM162" s="236" t="s">
        <v>258</v>
      </c>
    </row>
    <row r="163" s="2" customFormat="1" ht="16.5" customHeight="1">
      <c r="A163" s="37"/>
      <c r="B163" s="38"/>
      <c r="C163" s="225" t="s">
        <v>267</v>
      </c>
      <c r="D163" s="225" t="s">
        <v>185</v>
      </c>
      <c r="E163" s="226" t="s">
        <v>260</v>
      </c>
      <c r="F163" s="227" t="s">
        <v>261</v>
      </c>
      <c r="G163" s="228" t="s">
        <v>188</v>
      </c>
      <c r="H163" s="229">
        <v>15.970000000000001</v>
      </c>
      <c r="I163" s="230"/>
      <c r="J163" s="231">
        <f>ROUND(I163*H163,2)</f>
        <v>0</v>
      </c>
      <c r="K163" s="227" t="s">
        <v>189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240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240</v>
      </c>
      <c r="BM163" s="236" t="s">
        <v>262</v>
      </c>
    </row>
    <row r="164" s="2" customFormat="1" ht="24.15" customHeight="1">
      <c r="A164" s="37"/>
      <c r="B164" s="38"/>
      <c r="C164" s="225" t="s">
        <v>271</v>
      </c>
      <c r="D164" s="225" t="s">
        <v>185</v>
      </c>
      <c r="E164" s="226" t="s">
        <v>264</v>
      </c>
      <c r="F164" s="227" t="s">
        <v>265</v>
      </c>
      <c r="G164" s="228" t="s">
        <v>188</v>
      </c>
      <c r="H164" s="229">
        <v>15.970000000000001</v>
      </c>
      <c r="I164" s="230"/>
      <c r="J164" s="231">
        <f>ROUND(I164*H164,2)</f>
        <v>0</v>
      </c>
      <c r="K164" s="227" t="s">
        <v>189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3.0000000000000001E-05</v>
      </c>
      <c r="R164" s="234">
        <f>Q164*H164</f>
        <v>0.00047910000000000004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240</v>
      </c>
      <c r="AT164" s="236" t="s">
        <v>185</v>
      </c>
      <c r="AU164" s="236" t="s">
        <v>85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240</v>
      </c>
      <c r="BM164" s="236" t="s">
        <v>266</v>
      </c>
    </row>
    <row r="165" s="2" customFormat="1" ht="33" customHeight="1">
      <c r="A165" s="37"/>
      <c r="B165" s="38"/>
      <c r="C165" s="225" t="s">
        <v>7</v>
      </c>
      <c r="D165" s="225" t="s">
        <v>185</v>
      </c>
      <c r="E165" s="226" t="s">
        <v>268</v>
      </c>
      <c r="F165" s="227" t="s">
        <v>269</v>
      </c>
      <c r="G165" s="228" t="s">
        <v>188</v>
      </c>
      <c r="H165" s="229">
        <v>15.970000000000001</v>
      </c>
      <c r="I165" s="230"/>
      <c r="J165" s="231">
        <f>ROUND(I165*H165,2)</f>
        <v>0</v>
      </c>
      <c r="K165" s="227" t="s">
        <v>189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0.0074999999999999997</v>
      </c>
      <c r="R165" s="234">
        <f>Q165*H165</f>
        <v>0.11977500000000001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240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240</v>
      </c>
      <c r="BM165" s="236" t="s">
        <v>270</v>
      </c>
    </row>
    <row r="166" s="2" customFormat="1" ht="16.5" customHeight="1">
      <c r="A166" s="37"/>
      <c r="B166" s="38"/>
      <c r="C166" s="225" t="s">
        <v>280</v>
      </c>
      <c r="D166" s="225" t="s">
        <v>185</v>
      </c>
      <c r="E166" s="226" t="s">
        <v>272</v>
      </c>
      <c r="F166" s="227" t="s">
        <v>273</v>
      </c>
      <c r="G166" s="228" t="s">
        <v>188</v>
      </c>
      <c r="H166" s="229">
        <v>57.460000000000001</v>
      </c>
      <c r="I166" s="230"/>
      <c r="J166" s="231">
        <f>ROUND(I166*H166,2)</f>
        <v>0</v>
      </c>
      <c r="K166" s="227" t="s">
        <v>189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0.0025000000000000001</v>
      </c>
      <c r="T166" s="235">
        <f>S166*H166</f>
        <v>0.14365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240</v>
      </c>
      <c r="AT166" s="236" t="s">
        <v>185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240</v>
      </c>
      <c r="BM166" s="236" t="s">
        <v>274</v>
      </c>
    </row>
    <row r="167" s="13" customFormat="1">
      <c r="A167" s="13"/>
      <c r="B167" s="238"/>
      <c r="C167" s="239"/>
      <c r="D167" s="240" t="s">
        <v>192</v>
      </c>
      <c r="E167" s="241" t="s">
        <v>1</v>
      </c>
      <c r="F167" s="242" t="s">
        <v>418</v>
      </c>
      <c r="G167" s="239"/>
      <c r="H167" s="243">
        <v>15.970000000000001</v>
      </c>
      <c r="I167" s="244"/>
      <c r="J167" s="239"/>
      <c r="K167" s="239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192</v>
      </c>
      <c r="AU167" s="249" t="s">
        <v>85</v>
      </c>
      <c r="AV167" s="13" t="s">
        <v>85</v>
      </c>
      <c r="AW167" s="13" t="s">
        <v>32</v>
      </c>
      <c r="AX167" s="13" t="s">
        <v>76</v>
      </c>
      <c r="AY167" s="249" t="s">
        <v>182</v>
      </c>
    </row>
    <row r="168" s="13" customFormat="1">
      <c r="A168" s="13"/>
      <c r="B168" s="238"/>
      <c r="C168" s="239"/>
      <c r="D168" s="240" t="s">
        <v>192</v>
      </c>
      <c r="E168" s="241" t="s">
        <v>1</v>
      </c>
      <c r="F168" s="242" t="s">
        <v>419</v>
      </c>
      <c r="G168" s="239"/>
      <c r="H168" s="243">
        <v>41.490000000000002</v>
      </c>
      <c r="I168" s="244"/>
      <c r="J168" s="239"/>
      <c r="K168" s="239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192</v>
      </c>
      <c r="AU168" s="249" t="s">
        <v>85</v>
      </c>
      <c r="AV168" s="13" t="s">
        <v>85</v>
      </c>
      <c r="AW168" s="13" t="s">
        <v>32</v>
      </c>
      <c r="AX168" s="13" t="s">
        <v>76</v>
      </c>
      <c r="AY168" s="249" t="s">
        <v>182</v>
      </c>
    </row>
    <row r="169" s="14" customFormat="1">
      <c r="A169" s="14"/>
      <c r="B169" s="250"/>
      <c r="C169" s="251"/>
      <c r="D169" s="240" t="s">
        <v>192</v>
      </c>
      <c r="E169" s="252" t="s">
        <v>1</v>
      </c>
      <c r="F169" s="253" t="s">
        <v>195</v>
      </c>
      <c r="G169" s="251"/>
      <c r="H169" s="254">
        <v>57.460000000000001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192</v>
      </c>
      <c r="AU169" s="260" t="s">
        <v>85</v>
      </c>
      <c r="AV169" s="14" t="s">
        <v>190</v>
      </c>
      <c r="AW169" s="14" t="s">
        <v>32</v>
      </c>
      <c r="AX169" s="14" t="s">
        <v>83</v>
      </c>
      <c r="AY169" s="260" t="s">
        <v>182</v>
      </c>
    </row>
    <row r="170" s="2" customFormat="1" ht="16.5" customHeight="1">
      <c r="A170" s="37"/>
      <c r="B170" s="38"/>
      <c r="C170" s="225" t="s">
        <v>287</v>
      </c>
      <c r="D170" s="225" t="s">
        <v>185</v>
      </c>
      <c r="E170" s="226" t="s">
        <v>275</v>
      </c>
      <c r="F170" s="227" t="s">
        <v>276</v>
      </c>
      <c r="G170" s="228" t="s">
        <v>188</v>
      </c>
      <c r="H170" s="229">
        <v>15.970000000000001</v>
      </c>
      <c r="I170" s="230"/>
      <c r="J170" s="231">
        <f>ROUND(I170*H170,2)</f>
        <v>0</v>
      </c>
      <c r="K170" s="227" t="s">
        <v>189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0.00029999999999999997</v>
      </c>
      <c r="R170" s="234">
        <f>Q170*H170</f>
        <v>0.0047910000000000001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240</v>
      </c>
      <c r="AT170" s="236" t="s">
        <v>185</v>
      </c>
      <c r="AU170" s="236" t="s">
        <v>85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240</v>
      </c>
      <c r="BM170" s="236" t="s">
        <v>277</v>
      </c>
    </row>
    <row r="171" s="13" customFormat="1">
      <c r="A171" s="13"/>
      <c r="B171" s="238"/>
      <c r="C171" s="239"/>
      <c r="D171" s="240" t="s">
        <v>192</v>
      </c>
      <c r="E171" s="241" t="s">
        <v>1</v>
      </c>
      <c r="F171" s="242" t="s">
        <v>418</v>
      </c>
      <c r="G171" s="239"/>
      <c r="H171" s="243">
        <v>15.970000000000001</v>
      </c>
      <c r="I171" s="244"/>
      <c r="J171" s="239"/>
      <c r="K171" s="239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192</v>
      </c>
      <c r="AU171" s="249" t="s">
        <v>85</v>
      </c>
      <c r="AV171" s="13" t="s">
        <v>85</v>
      </c>
      <c r="AW171" s="13" t="s">
        <v>32</v>
      </c>
      <c r="AX171" s="13" t="s">
        <v>76</v>
      </c>
      <c r="AY171" s="249" t="s">
        <v>182</v>
      </c>
    </row>
    <row r="172" s="14" customFormat="1">
      <c r="A172" s="14"/>
      <c r="B172" s="250"/>
      <c r="C172" s="251"/>
      <c r="D172" s="240" t="s">
        <v>192</v>
      </c>
      <c r="E172" s="252" t="s">
        <v>1</v>
      </c>
      <c r="F172" s="253" t="s">
        <v>195</v>
      </c>
      <c r="G172" s="251"/>
      <c r="H172" s="254">
        <v>15.970000000000001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192</v>
      </c>
      <c r="AU172" s="260" t="s">
        <v>85</v>
      </c>
      <c r="AV172" s="14" t="s">
        <v>190</v>
      </c>
      <c r="AW172" s="14" t="s">
        <v>32</v>
      </c>
      <c r="AX172" s="14" t="s">
        <v>83</v>
      </c>
      <c r="AY172" s="260" t="s">
        <v>182</v>
      </c>
    </row>
    <row r="173" s="2" customFormat="1" ht="24.15" customHeight="1">
      <c r="A173" s="37"/>
      <c r="B173" s="38"/>
      <c r="C173" s="262" t="s">
        <v>293</v>
      </c>
      <c r="D173" s="262" t="s">
        <v>281</v>
      </c>
      <c r="E173" s="263" t="s">
        <v>282</v>
      </c>
      <c r="F173" s="264" t="s">
        <v>283</v>
      </c>
      <c r="G173" s="265" t="s">
        <v>188</v>
      </c>
      <c r="H173" s="266">
        <v>17.567</v>
      </c>
      <c r="I173" s="267"/>
      <c r="J173" s="268">
        <f>ROUND(I173*H173,2)</f>
        <v>0</v>
      </c>
      <c r="K173" s="264" t="s">
        <v>1</v>
      </c>
      <c r="L173" s="269"/>
      <c r="M173" s="270" t="s">
        <v>1</v>
      </c>
      <c r="N173" s="271" t="s">
        <v>41</v>
      </c>
      <c r="O173" s="90"/>
      <c r="P173" s="234">
        <f>O173*H173</f>
        <v>0</v>
      </c>
      <c r="Q173" s="234">
        <v>0.0024599999999999999</v>
      </c>
      <c r="R173" s="234">
        <f>Q173*H173</f>
        <v>0.043214820000000001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284</v>
      </c>
      <c r="AT173" s="236" t="s">
        <v>281</v>
      </c>
      <c r="AU173" s="236" t="s">
        <v>85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240</v>
      </c>
      <c r="BM173" s="236" t="s">
        <v>285</v>
      </c>
    </row>
    <row r="174" s="13" customFormat="1">
      <c r="A174" s="13"/>
      <c r="B174" s="238"/>
      <c r="C174" s="239"/>
      <c r="D174" s="240" t="s">
        <v>192</v>
      </c>
      <c r="E174" s="239"/>
      <c r="F174" s="242" t="s">
        <v>420</v>
      </c>
      <c r="G174" s="239"/>
      <c r="H174" s="243">
        <v>17.567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192</v>
      </c>
      <c r="AU174" s="249" t="s">
        <v>85</v>
      </c>
      <c r="AV174" s="13" t="s">
        <v>85</v>
      </c>
      <c r="AW174" s="13" t="s">
        <v>4</v>
      </c>
      <c r="AX174" s="13" t="s">
        <v>83</v>
      </c>
      <c r="AY174" s="249" t="s">
        <v>182</v>
      </c>
    </row>
    <row r="175" s="2" customFormat="1" ht="24.15" customHeight="1">
      <c r="A175" s="37"/>
      <c r="B175" s="38"/>
      <c r="C175" s="225" t="s">
        <v>297</v>
      </c>
      <c r="D175" s="225" t="s">
        <v>185</v>
      </c>
      <c r="E175" s="226" t="s">
        <v>288</v>
      </c>
      <c r="F175" s="227" t="s">
        <v>289</v>
      </c>
      <c r="G175" s="228" t="s">
        <v>290</v>
      </c>
      <c r="H175" s="229">
        <v>22.837</v>
      </c>
      <c r="I175" s="230"/>
      <c r="J175" s="231">
        <f>ROUND(I175*H175,2)</f>
        <v>0</v>
      </c>
      <c r="K175" s="227" t="s">
        <v>189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240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240</v>
      </c>
      <c r="BM175" s="236" t="s">
        <v>291</v>
      </c>
    </row>
    <row r="176" s="13" customFormat="1">
      <c r="A176" s="13"/>
      <c r="B176" s="238"/>
      <c r="C176" s="239"/>
      <c r="D176" s="240" t="s">
        <v>192</v>
      </c>
      <c r="E176" s="239"/>
      <c r="F176" s="242" t="s">
        <v>421</v>
      </c>
      <c r="G176" s="239"/>
      <c r="H176" s="243">
        <v>22.837</v>
      </c>
      <c r="I176" s="244"/>
      <c r="J176" s="239"/>
      <c r="K176" s="239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192</v>
      </c>
      <c r="AU176" s="249" t="s">
        <v>85</v>
      </c>
      <c r="AV176" s="13" t="s">
        <v>85</v>
      </c>
      <c r="AW176" s="13" t="s">
        <v>4</v>
      </c>
      <c r="AX176" s="13" t="s">
        <v>83</v>
      </c>
      <c r="AY176" s="249" t="s">
        <v>182</v>
      </c>
    </row>
    <row r="177" s="2" customFormat="1" ht="21.75" customHeight="1">
      <c r="A177" s="37"/>
      <c r="B177" s="38"/>
      <c r="C177" s="225" t="s">
        <v>303</v>
      </c>
      <c r="D177" s="225" t="s">
        <v>185</v>
      </c>
      <c r="E177" s="226" t="s">
        <v>294</v>
      </c>
      <c r="F177" s="227" t="s">
        <v>295</v>
      </c>
      <c r="G177" s="228" t="s">
        <v>290</v>
      </c>
      <c r="H177" s="229">
        <v>53.659999999999997</v>
      </c>
      <c r="I177" s="230"/>
      <c r="J177" s="231">
        <f>ROUND(I177*H177,2)</f>
        <v>0</v>
      </c>
      <c r="K177" s="227" t="s">
        <v>189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</v>
      </c>
      <c r="R177" s="234">
        <f>Q177*H177</f>
        <v>0</v>
      </c>
      <c r="S177" s="234">
        <v>0.00029999999999999997</v>
      </c>
      <c r="T177" s="235">
        <f>S177*H177</f>
        <v>0.016097999999999998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240</v>
      </c>
      <c r="AT177" s="236" t="s">
        <v>185</v>
      </c>
      <c r="AU177" s="236" t="s">
        <v>85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240</v>
      </c>
      <c r="BM177" s="236" t="s">
        <v>296</v>
      </c>
    </row>
    <row r="178" s="13" customFormat="1">
      <c r="A178" s="13"/>
      <c r="B178" s="238"/>
      <c r="C178" s="239"/>
      <c r="D178" s="240" t="s">
        <v>192</v>
      </c>
      <c r="E178" s="241" t="s">
        <v>1</v>
      </c>
      <c r="F178" s="242" t="s">
        <v>422</v>
      </c>
      <c r="G178" s="239"/>
      <c r="H178" s="243">
        <v>53.659999999999997</v>
      </c>
      <c r="I178" s="244"/>
      <c r="J178" s="239"/>
      <c r="K178" s="239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192</v>
      </c>
      <c r="AU178" s="249" t="s">
        <v>85</v>
      </c>
      <c r="AV178" s="13" t="s">
        <v>85</v>
      </c>
      <c r="AW178" s="13" t="s">
        <v>32</v>
      </c>
      <c r="AX178" s="13" t="s">
        <v>83</v>
      </c>
      <c r="AY178" s="249" t="s">
        <v>182</v>
      </c>
    </row>
    <row r="179" s="2" customFormat="1" ht="16.5" customHeight="1">
      <c r="A179" s="37"/>
      <c r="B179" s="38"/>
      <c r="C179" s="225" t="s">
        <v>308</v>
      </c>
      <c r="D179" s="225" t="s">
        <v>185</v>
      </c>
      <c r="E179" s="226" t="s">
        <v>298</v>
      </c>
      <c r="F179" s="227" t="s">
        <v>299</v>
      </c>
      <c r="G179" s="228" t="s">
        <v>290</v>
      </c>
      <c r="H179" s="229">
        <v>16.16</v>
      </c>
      <c r="I179" s="230"/>
      <c r="J179" s="231">
        <f>ROUND(I179*H179,2)</f>
        <v>0</v>
      </c>
      <c r="K179" s="227" t="s">
        <v>189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1.0000000000000001E-05</v>
      </c>
      <c r="R179" s="234">
        <f>Q179*H179</f>
        <v>0.00016160000000000003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240</v>
      </c>
      <c r="AT179" s="236" t="s">
        <v>185</v>
      </c>
      <c r="AU179" s="236" t="s">
        <v>85</v>
      </c>
      <c r="AY179" s="16" t="s">
        <v>182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83</v>
      </c>
      <c r="BK179" s="237">
        <f>ROUND(I179*H179,2)</f>
        <v>0</v>
      </c>
      <c r="BL179" s="16" t="s">
        <v>240</v>
      </c>
      <c r="BM179" s="236" t="s">
        <v>300</v>
      </c>
    </row>
    <row r="180" s="13" customFormat="1">
      <c r="A180" s="13"/>
      <c r="B180" s="238"/>
      <c r="C180" s="239"/>
      <c r="D180" s="240" t="s">
        <v>192</v>
      </c>
      <c r="E180" s="241" t="s">
        <v>1</v>
      </c>
      <c r="F180" s="242" t="s">
        <v>423</v>
      </c>
      <c r="G180" s="239"/>
      <c r="H180" s="243">
        <v>16.16</v>
      </c>
      <c r="I180" s="244"/>
      <c r="J180" s="239"/>
      <c r="K180" s="239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192</v>
      </c>
      <c r="AU180" s="249" t="s">
        <v>85</v>
      </c>
      <c r="AV180" s="13" t="s">
        <v>85</v>
      </c>
      <c r="AW180" s="13" t="s">
        <v>32</v>
      </c>
      <c r="AX180" s="13" t="s">
        <v>76</v>
      </c>
      <c r="AY180" s="249" t="s">
        <v>182</v>
      </c>
    </row>
    <row r="181" s="14" customFormat="1">
      <c r="A181" s="14"/>
      <c r="B181" s="250"/>
      <c r="C181" s="251"/>
      <c r="D181" s="240" t="s">
        <v>192</v>
      </c>
      <c r="E181" s="252" t="s">
        <v>1</v>
      </c>
      <c r="F181" s="253" t="s">
        <v>195</v>
      </c>
      <c r="G181" s="251"/>
      <c r="H181" s="254">
        <v>16.16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192</v>
      </c>
      <c r="AU181" s="260" t="s">
        <v>85</v>
      </c>
      <c r="AV181" s="14" t="s">
        <v>190</v>
      </c>
      <c r="AW181" s="14" t="s">
        <v>32</v>
      </c>
      <c r="AX181" s="14" t="s">
        <v>83</v>
      </c>
      <c r="AY181" s="260" t="s">
        <v>182</v>
      </c>
    </row>
    <row r="182" s="2" customFormat="1" ht="16.5" customHeight="1">
      <c r="A182" s="37"/>
      <c r="B182" s="38"/>
      <c r="C182" s="262" t="s">
        <v>314</v>
      </c>
      <c r="D182" s="262" t="s">
        <v>281</v>
      </c>
      <c r="E182" s="263" t="s">
        <v>304</v>
      </c>
      <c r="F182" s="264" t="s">
        <v>305</v>
      </c>
      <c r="G182" s="265" t="s">
        <v>290</v>
      </c>
      <c r="H182" s="266">
        <v>16.968</v>
      </c>
      <c r="I182" s="267"/>
      <c r="J182" s="268">
        <f>ROUND(I182*H182,2)</f>
        <v>0</v>
      </c>
      <c r="K182" s="264" t="s">
        <v>1</v>
      </c>
      <c r="L182" s="269"/>
      <c r="M182" s="270" t="s">
        <v>1</v>
      </c>
      <c r="N182" s="271" t="s">
        <v>41</v>
      </c>
      <c r="O182" s="90"/>
      <c r="P182" s="234">
        <f>O182*H182</f>
        <v>0</v>
      </c>
      <c r="Q182" s="234">
        <v>0.00029999999999999997</v>
      </c>
      <c r="R182" s="234">
        <f>Q182*H182</f>
        <v>0.0050903999999999993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284</v>
      </c>
      <c r="AT182" s="236" t="s">
        <v>281</v>
      </c>
      <c r="AU182" s="236" t="s">
        <v>85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240</v>
      </c>
      <c r="BM182" s="236" t="s">
        <v>306</v>
      </c>
    </row>
    <row r="183" s="13" customFormat="1">
      <c r="A183" s="13"/>
      <c r="B183" s="238"/>
      <c r="C183" s="239"/>
      <c r="D183" s="240" t="s">
        <v>192</v>
      </c>
      <c r="E183" s="239"/>
      <c r="F183" s="242" t="s">
        <v>424</v>
      </c>
      <c r="G183" s="239"/>
      <c r="H183" s="243">
        <v>16.968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192</v>
      </c>
      <c r="AU183" s="249" t="s">
        <v>85</v>
      </c>
      <c r="AV183" s="13" t="s">
        <v>85</v>
      </c>
      <c r="AW183" s="13" t="s">
        <v>4</v>
      </c>
      <c r="AX183" s="13" t="s">
        <v>83</v>
      </c>
      <c r="AY183" s="249" t="s">
        <v>182</v>
      </c>
    </row>
    <row r="184" s="2" customFormat="1" ht="16.5" customHeight="1">
      <c r="A184" s="37"/>
      <c r="B184" s="38"/>
      <c r="C184" s="225" t="s">
        <v>319</v>
      </c>
      <c r="D184" s="225" t="s">
        <v>185</v>
      </c>
      <c r="E184" s="226" t="s">
        <v>309</v>
      </c>
      <c r="F184" s="227" t="s">
        <v>310</v>
      </c>
      <c r="G184" s="228" t="s">
        <v>290</v>
      </c>
      <c r="H184" s="229">
        <v>0.80000000000000004</v>
      </c>
      <c r="I184" s="230"/>
      <c r="J184" s="231">
        <f>ROUND(I184*H184,2)</f>
        <v>0</v>
      </c>
      <c r="K184" s="227" t="s">
        <v>189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240</v>
      </c>
      <c r="AT184" s="236" t="s">
        <v>185</v>
      </c>
      <c r="AU184" s="236" t="s">
        <v>85</v>
      </c>
      <c r="AY184" s="16" t="s">
        <v>182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240</v>
      </c>
      <c r="BM184" s="236" t="s">
        <v>311</v>
      </c>
    </row>
    <row r="185" s="13" customFormat="1">
      <c r="A185" s="13"/>
      <c r="B185" s="238"/>
      <c r="C185" s="239"/>
      <c r="D185" s="240" t="s">
        <v>192</v>
      </c>
      <c r="E185" s="241" t="s">
        <v>1</v>
      </c>
      <c r="F185" s="242" t="s">
        <v>425</v>
      </c>
      <c r="G185" s="239"/>
      <c r="H185" s="243">
        <v>0.80000000000000004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192</v>
      </c>
      <c r="AU185" s="249" t="s">
        <v>85</v>
      </c>
      <c r="AV185" s="13" t="s">
        <v>85</v>
      </c>
      <c r="AW185" s="13" t="s">
        <v>32</v>
      </c>
      <c r="AX185" s="13" t="s">
        <v>76</v>
      </c>
      <c r="AY185" s="249" t="s">
        <v>182</v>
      </c>
    </row>
    <row r="186" s="14" customFormat="1">
      <c r="A186" s="14"/>
      <c r="B186" s="250"/>
      <c r="C186" s="251"/>
      <c r="D186" s="240" t="s">
        <v>192</v>
      </c>
      <c r="E186" s="252" t="s">
        <v>1</v>
      </c>
      <c r="F186" s="253" t="s">
        <v>195</v>
      </c>
      <c r="G186" s="251"/>
      <c r="H186" s="254">
        <v>0.80000000000000004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192</v>
      </c>
      <c r="AU186" s="260" t="s">
        <v>85</v>
      </c>
      <c r="AV186" s="14" t="s">
        <v>190</v>
      </c>
      <c r="AW186" s="14" t="s">
        <v>32</v>
      </c>
      <c r="AX186" s="14" t="s">
        <v>83</v>
      </c>
      <c r="AY186" s="260" t="s">
        <v>182</v>
      </c>
    </row>
    <row r="187" s="2" customFormat="1" ht="16.5" customHeight="1">
      <c r="A187" s="37"/>
      <c r="B187" s="38"/>
      <c r="C187" s="262" t="s">
        <v>325</v>
      </c>
      <c r="D187" s="262" t="s">
        <v>281</v>
      </c>
      <c r="E187" s="263" t="s">
        <v>315</v>
      </c>
      <c r="F187" s="264" t="s">
        <v>316</v>
      </c>
      <c r="G187" s="265" t="s">
        <v>290</v>
      </c>
      <c r="H187" s="266">
        <v>0.83999999999999997</v>
      </c>
      <c r="I187" s="267"/>
      <c r="J187" s="268">
        <f>ROUND(I187*H187,2)</f>
        <v>0</v>
      </c>
      <c r="K187" s="264" t="s">
        <v>1</v>
      </c>
      <c r="L187" s="269"/>
      <c r="M187" s="270" t="s">
        <v>1</v>
      </c>
      <c r="N187" s="271" t="s">
        <v>41</v>
      </c>
      <c r="O187" s="90"/>
      <c r="P187" s="234">
        <f>O187*H187</f>
        <v>0</v>
      </c>
      <c r="Q187" s="234">
        <v>0.00021000000000000001</v>
      </c>
      <c r="R187" s="234">
        <f>Q187*H187</f>
        <v>0.00017640000000000001</v>
      </c>
      <c r="S187" s="234">
        <v>0</v>
      </c>
      <c r="T187" s="23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284</v>
      </c>
      <c r="AT187" s="236" t="s">
        <v>281</v>
      </c>
      <c r="AU187" s="236" t="s">
        <v>85</v>
      </c>
      <c r="AY187" s="16" t="s">
        <v>182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83</v>
      </c>
      <c r="BK187" s="237">
        <f>ROUND(I187*H187,2)</f>
        <v>0</v>
      </c>
      <c r="BL187" s="16" t="s">
        <v>240</v>
      </c>
      <c r="BM187" s="236" t="s">
        <v>317</v>
      </c>
    </row>
    <row r="188" s="13" customFormat="1">
      <c r="A188" s="13"/>
      <c r="B188" s="238"/>
      <c r="C188" s="239"/>
      <c r="D188" s="240" t="s">
        <v>192</v>
      </c>
      <c r="E188" s="239"/>
      <c r="F188" s="242" t="s">
        <v>426</v>
      </c>
      <c r="G188" s="239"/>
      <c r="H188" s="243">
        <v>0.83999999999999997</v>
      </c>
      <c r="I188" s="244"/>
      <c r="J188" s="239"/>
      <c r="K188" s="239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192</v>
      </c>
      <c r="AU188" s="249" t="s">
        <v>85</v>
      </c>
      <c r="AV188" s="13" t="s">
        <v>85</v>
      </c>
      <c r="AW188" s="13" t="s">
        <v>4</v>
      </c>
      <c r="AX188" s="13" t="s">
        <v>83</v>
      </c>
      <c r="AY188" s="249" t="s">
        <v>182</v>
      </c>
    </row>
    <row r="189" s="2" customFormat="1" ht="24.15" customHeight="1">
      <c r="A189" s="37"/>
      <c r="B189" s="38"/>
      <c r="C189" s="225" t="s">
        <v>330</v>
      </c>
      <c r="D189" s="225" t="s">
        <v>185</v>
      </c>
      <c r="E189" s="226" t="s">
        <v>320</v>
      </c>
      <c r="F189" s="227" t="s">
        <v>321</v>
      </c>
      <c r="G189" s="228" t="s">
        <v>248</v>
      </c>
      <c r="H189" s="261"/>
      <c r="I189" s="230"/>
      <c r="J189" s="231">
        <f>ROUND(I189*H189,2)</f>
        <v>0</v>
      </c>
      <c r="K189" s="227" t="s">
        <v>189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</v>
      </c>
      <c r="R189" s="234">
        <f>Q189*H189</f>
        <v>0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240</v>
      </c>
      <c r="AT189" s="236" t="s">
        <v>185</v>
      </c>
      <c r="AU189" s="236" t="s">
        <v>85</v>
      </c>
      <c r="AY189" s="16" t="s">
        <v>182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83</v>
      </c>
      <c r="BK189" s="237">
        <f>ROUND(I189*H189,2)</f>
        <v>0</v>
      </c>
      <c r="BL189" s="16" t="s">
        <v>240</v>
      </c>
      <c r="BM189" s="236" t="s">
        <v>427</v>
      </c>
    </row>
    <row r="190" s="12" customFormat="1" ht="22.8" customHeight="1">
      <c r="A190" s="12"/>
      <c r="B190" s="209"/>
      <c r="C190" s="210"/>
      <c r="D190" s="211" t="s">
        <v>75</v>
      </c>
      <c r="E190" s="223" t="s">
        <v>323</v>
      </c>
      <c r="F190" s="223" t="s">
        <v>324</v>
      </c>
      <c r="G190" s="210"/>
      <c r="H190" s="210"/>
      <c r="I190" s="213"/>
      <c r="J190" s="224">
        <f>BK190</f>
        <v>0</v>
      </c>
      <c r="K190" s="210"/>
      <c r="L190" s="215"/>
      <c r="M190" s="216"/>
      <c r="N190" s="217"/>
      <c r="O190" s="217"/>
      <c r="P190" s="218">
        <f>SUM(P191:P195)</f>
        <v>0</v>
      </c>
      <c r="Q190" s="217"/>
      <c r="R190" s="218">
        <f>SUM(R191:R195)</f>
        <v>0.36151340000000004</v>
      </c>
      <c r="S190" s="217"/>
      <c r="T190" s="219">
        <f>SUM(T191:T195)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0" t="s">
        <v>85</v>
      </c>
      <c r="AT190" s="221" t="s">
        <v>75</v>
      </c>
      <c r="AU190" s="221" t="s">
        <v>83</v>
      </c>
      <c r="AY190" s="220" t="s">
        <v>182</v>
      </c>
      <c r="BK190" s="222">
        <f>SUM(BK191:BK195)</f>
        <v>0</v>
      </c>
    </row>
    <row r="191" s="2" customFormat="1" ht="24.15" customHeight="1">
      <c r="A191" s="37"/>
      <c r="B191" s="38"/>
      <c r="C191" s="225" t="s">
        <v>368</v>
      </c>
      <c r="D191" s="225" t="s">
        <v>185</v>
      </c>
      <c r="E191" s="226" t="s">
        <v>326</v>
      </c>
      <c r="F191" s="227" t="s">
        <v>327</v>
      </c>
      <c r="G191" s="228" t="s">
        <v>188</v>
      </c>
      <c r="H191" s="229">
        <v>1.1850000000000001</v>
      </c>
      <c r="I191" s="230"/>
      <c r="J191" s="231">
        <f>ROUND(I191*H191,2)</f>
        <v>0</v>
      </c>
      <c r="K191" s="227" t="s">
        <v>1</v>
      </c>
      <c r="L191" s="43"/>
      <c r="M191" s="232" t="s">
        <v>1</v>
      </c>
      <c r="N191" s="233" t="s">
        <v>41</v>
      </c>
      <c r="O191" s="90"/>
      <c r="P191" s="234">
        <f>O191*H191</f>
        <v>0</v>
      </c>
      <c r="Q191" s="234">
        <v>0.00013999999999999999</v>
      </c>
      <c r="R191" s="234">
        <f>Q191*H191</f>
        <v>0.00016589999999999999</v>
      </c>
      <c r="S191" s="234">
        <v>0</v>
      </c>
      <c r="T191" s="23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6" t="s">
        <v>240</v>
      </c>
      <c r="AT191" s="236" t="s">
        <v>185</v>
      </c>
      <c r="AU191" s="236" t="s">
        <v>85</v>
      </c>
      <c r="AY191" s="16" t="s">
        <v>182</v>
      </c>
      <c r="BE191" s="237">
        <f>IF(N191="základní",J191,0)</f>
        <v>0</v>
      </c>
      <c r="BF191" s="237">
        <f>IF(N191="snížená",J191,0)</f>
        <v>0</v>
      </c>
      <c r="BG191" s="237">
        <f>IF(N191="zákl. přenesená",J191,0)</f>
        <v>0</v>
      </c>
      <c r="BH191" s="237">
        <f>IF(N191="sníž. přenesená",J191,0)</f>
        <v>0</v>
      </c>
      <c r="BI191" s="237">
        <f>IF(N191="nulová",J191,0)</f>
        <v>0</v>
      </c>
      <c r="BJ191" s="16" t="s">
        <v>83</v>
      </c>
      <c r="BK191" s="237">
        <f>ROUND(I191*H191,2)</f>
        <v>0</v>
      </c>
      <c r="BL191" s="16" t="s">
        <v>240</v>
      </c>
      <c r="BM191" s="236" t="s">
        <v>328</v>
      </c>
    </row>
    <row r="192" s="13" customFormat="1">
      <c r="A192" s="13"/>
      <c r="B192" s="238"/>
      <c r="C192" s="239"/>
      <c r="D192" s="240" t="s">
        <v>192</v>
      </c>
      <c r="E192" s="241" t="s">
        <v>1</v>
      </c>
      <c r="F192" s="242" t="s">
        <v>329</v>
      </c>
      <c r="G192" s="239"/>
      <c r="H192" s="243">
        <v>1.1850000000000001</v>
      </c>
      <c r="I192" s="244"/>
      <c r="J192" s="239"/>
      <c r="K192" s="239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192</v>
      </c>
      <c r="AU192" s="249" t="s">
        <v>85</v>
      </c>
      <c r="AV192" s="13" t="s">
        <v>85</v>
      </c>
      <c r="AW192" s="13" t="s">
        <v>32</v>
      </c>
      <c r="AX192" s="13" t="s">
        <v>83</v>
      </c>
      <c r="AY192" s="249" t="s">
        <v>182</v>
      </c>
    </row>
    <row r="193" s="2" customFormat="1" ht="24.15" customHeight="1">
      <c r="A193" s="37"/>
      <c r="B193" s="38"/>
      <c r="C193" s="225" t="s">
        <v>428</v>
      </c>
      <c r="D193" s="225" t="s">
        <v>185</v>
      </c>
      <c r="E193" s="226" t="s">
        <v>335</v>
      </c>
      <c r="F193" s="227" t="s">
        <v>336</v>
      </c>
      <c r="G193" s="228" t="s">
        <v>239</v>
      </c>
      <c r="H193" s="229">
        <v>1</v>
      </c>
      <c r="I193" s="230"/>
      <c r="J193" s="231">
        <f>ROUND(I193*H193,2)</f>
        <v>0</v>
      </c>
      <c r="K193" s="227" t="s">
        <v>1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0.00040999999999999999</v>
      </c>
      <c r="R193" s="234">
        <f>Q193*H193</f>
        <v>0.00040999999999999999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240</v>
      </c>
      <c r="AT193" s="236" t="s">
        <v>185</v>
      </c>
      <c r="AU193" s="236" t="s">
        <v>85</v>
      </c>
      <c r="AY193" s="16" t="s">
        <v>182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240</v>
      </c>
      <c r="BM193" s="236" t="s">
        <v>429</v>
      </c>
    </row>
    <row r="194" s="2" customFormat="1" ht="16.5" customHeight="1">
      <c r="A194" s="37"/>
      <c r="B194" s="38"/>
      <c r="C194" s="225" t="s">
        <v>372</v>
      </c>
      <c r="D194" s="225" t="s">
        <v>185</v>
      </c>
      <c r="E194" s="226" t="s">
        <v>430</v>
      </c>
      <c r="F194" s="227" t="s">
        <v>431</v>
      </c>
      <c r="G194" s="228" t="s">
        <v>188</v>
      </c>
      <c r="H194" s="229">
        <v>41.25</v>
      </c>
      <c r="I194" s="230"/>
      <c r="J194" s="231">
        <f>ROUND(I194*H194,2)</f>
        <v>0</v>
      </c>
      <c r="K194" s="227" t="s">
        <v>1</v>
      </c>
      <c r="L194" s="43"/>
      <c r="M194" s="232" t="s">
        <v>1</v>
      </c>
      <c r="N194" s="233" t="s">
        <v>41</v>
      </c>
      <c r="O194" s="90"/>
      <c r="P194" s="234">
        <f>O194*H194</f>
        <v>0</v>
      </c>
      <c r="Q194" s="234">
        <v>0.0087500000000000008</v>
      </c>
      <c r="R194" s="234">
        <f>Q194*H194</f>
        <v>0.36093750000000002</v>
      </c>
      <c r="S194" s="234">
        <v>0</v>
      </c>
      <c r="T194" s="23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6" t="s">
        <v>240</v>
      </c>
      <c r="AT194" s="236" t="s">
        <v>185</v>
      </c>
      <c r="AU194" s="236" t="s">
        <v>85</v>
      </c>
      <c r="AY194" s="16" t="s">
        <v>182</v>
      </c>
      <c r="BE194" s="237">
        <f>IF(N194="základní",J194,0)</f>
        <v>0</v>
      </c>
      <c r="BF194" s="237">
        <f>IF(N194="snížená",J194,0)</f>
        <v>0</v>
      </c>
      <c r="BG194" s="237">
        <f>IF(N194="zákl. přenesená",J194,0)</f>
        <v>0</v>
      </c>
      <c r="BH194" s="237">
        <f>IF(N194="sníž. přenesená",J194,0)</f>
        <v>0</v>
      </c>
      <c r="BI194" s="237">
        <f>IF(N194="nulová",J194,0)</f>
        <v>0</v>
      </c>
      <c r="BJ194" s="16" t="s">
        <v>83</v>
      </c>
      <c r="BK194" s="237">
        <f>ROUND(I194*H194,2)</f>
        <v>0</v>
      </c>
      <c r="BL194" s="16" t="s">
        <v>240</v>
      </c>
      <c r="BM194" s="236" t="s">
        <v>432</v>
      </c>
    </row>
    <row r="195" s="13" customFormat="1">
      <c r="A195" s="13"/>
      <c r="B195" s="238"/>
      <c r="C195" s="239"/>
      <c r="D195" s="240" t="s">
        <v>192</v>
      </c>
      <c r="E195" s="241" t="s">
        <v>1</v>
      </c>
      <c r="F195" s="242" t="s">
        <v>433</v>
      </c>
      <c r="G195" s="239"/>
      <c r="H195" s="243">
        <v>41.25</v>
      </c>
      <c r="I195" s="244"/>
      <c r="J195" s="239"/>
      <c r="K195" s="239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192</v>
      </c>
      <c r="AU195" s="249" t="s">
        <v>85</v>
      </c>
      <c r="AV195" s="13" t="s">
        <v>85</v>
      </c>
      <c r="AW195" s="13" t="s">
        <v>32</v>
      </c>
      <c r="AX195" s="13" t="s">
        <v>83</v>
      </c>
      <c r="AY195" s="249" t="s">
        <v>182</v>
      </c>
    </row>
    <row r="196" s="12" customFormat="1" ht="22.8" customHeight="1">
      <c r="A196" s="12"/>
      <c r="B196" s="209"/>
      <c r="C196" s="210"/>
      <c r="D196" s="211" t="s">
        <v>75</v>
      </c>
      <c r="E196" s="223" t="s">
        <v>338</v>
      </c>
      <c r="F196" s="223" t="s">
        <v>339</v>
      </c>
      <c r="G196" s="210"/>
      <c r="H196" s="210"/>
      <c r="I196" s="213"/>
      <c r="J196" s="224">
        <f>BK196</f>
        <v>0</v>
      </c>
      <c r="K196" s="210"/>
      <c r="L196" s="215"/>
      <c r="M196" s="216"/>
      <c r="N196" s="217"/>
      <c r="O196" s="217"/>
      <c r="P196" s="218">
        <f>SUM(P197:P202)</f>
        <v>0</v>
      </c>
      <c r="Q196" s="217"/>
      <c r="R196" s="218">
        <f>SUM(R197:R202)</f>
        <v>0.29849999999999999</v>
      </c>
      <c r="S196" s="217"/>
      <c r="T196" s="219">
        <f>SUM(T197:T202)</f>
        <v>0.061690000000000002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0" t="s">
        <v>85</v>
      </c>
      <c r="AT196" s="221" t="s">
        <v>75</v>
      </c>
      <c r="AU196" s="221" t="s">
        <v>83</v>
      </c>
      <c r="AY196" s="220" t="s">
        <v>182</v>
      </c>
      <c r="BK196" s="222">
        <f>SUM(BK197:BK202)</f>
        <v>0</v>
      </c>
    </row>
    <row r="197" s="2" customFormat="1" ht="16.5" customHeight="1">
      <c r="A197" s="37"/>
      <c r="B197" s="38"/>
      <c r="C197" s="225" t="s">
        <v>434</v>
      </c>
      <c r="D197" s="225" t="s">
        <v>185</v>
      </c>
      <c r="E197" s="226" t="s">
        <v>340</v>
      </c>
      <c r="F197" s="227" t="s">
        <v>341</v>
      </c>
      <c r="G197" s="228" t="s">
        <v>188</v>
      </c>
      <c r="H197" s="229">
        <v>199</v>
      </c>
      <c r="I197" s="230"/>
      <c r="J197" s="231">
        <f>ROUND(I197*H197,2)</f>
        <v>0</v>
      </c>
      <c r="K197" s="227" t="s">
        <v>189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0.001</v>
      </c>
      <c r="R197" s="234">
        <f>Q197*H197</f>
        <v>0.19900000000000001</v>
      </c>
      <c r="S197" s="234">
        <v>0.00031</v>
      </c>
      <c r="T197" s="235">
        <f>S197*H197</f>
        <v>0.061690000000000002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240</v>
      </c>
      <c r="AT197" s="236" t="s">
        <v>185</v>
      </c>
      <c r="AU197" s="236" t="s">
        <v>85</v>
      </c>
      <c r="AY197" s="16" t="s">
        <v>182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240</v>
      </c>
      <c r="BM197" s="236" t="s">
        <v>342</v>
      </c>
    </row>
    <row r="198" s="2" customFormat="1" ht="24.15" customHeight="1">
      <c r="A198" s="37"/>
      <c r="B198" s="38"/>
      <c r="C198" s="225" t="s">
        <v>376</v>
      </c>
      <c r="D198" s="225" t="s">
        <v>185</v>
      </c>
      <c r="E198" s="226" t="s">
        <v>344</v>
      </c>
      <c r="F198" s="227" t="s">
        <v>345</v>
      </c>
      <c r="G198" s="228" t="s">
        <v>188</v>
      </c>
      <c r="H198" s="229">
        <v>199</v>
      </c>
      <c r="I198" s="230"/>
      <c r="J198" s="231">
        <f>ROUND(I198*H198,2)</f>
        <v>0</v>
      </c>
      <c r="K198" s="227" t="s">
        <v>189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0.00021000000000000001</v>
      </c>
      <c r="R198" s="234">
        <f>Q198*H198</f>
        <v>0.041790000000000001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240</v>
      </c>
      <c r="AT198" s="236" t="s">
        <v>185</v>
      </c>
      <c r="AU198" s="236" t="s">
        <v>85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240</v>
      </c>
      <c r="BM198" s="236" t="s">
        <v>346</v>
      </c>
    </row>
    <row r="199" s="2" customFormat="1" ht="33" customHeight="1">
      <c r="A199" s="37"/>
      <c r="B199" s="38"/>
      <c r="C199" s="225" t="s">
        <v>380</v>
      </c>
      <c r="D199" s="225" t="s">
        <v>185</v>
      </c>
      <c r="E199" s="226" t="s">
        <v>348</v>
      </c>
      <c r="F199" s="227" t="s">
        <v>349</v>
      </c>
      <c r="G199" s="228" t="s">
        <v>188</v>
      </c>
      <c r="H199" s="229">
        <v>199</v>
      </c>
      <c r="I199" s="230"/>
      <c r="J199" s="231">
        <f>ROUND(I199*H199,2)</f>
        <v>0</v>
      </c>
      <c r="K199" s="227" t="s">
        <v>189</v>
      </c>
      <c r="L199" s="43"/>
      <c r="M199" s="232" t="s">
        <v>1</v>
      </c>
      <c r="N199" s="233" t="s">
        <v>41</v>
      </c>
      <c r="O199" s="90"/>
      <c r="P199" s="234">
        <f>O199*H199</f>
        <v>0</v>
      </c>
      <c r="Q199" s="234">
        <v>0.00029</v>
      </c>
      <c r="R199" s="234">
        <f>Q199*H199</f>
        <v>0.057709999999999997</v>
      </c>
      <c r="S199" s="234">
        <v>0</v>
      </c>
      <c r="T199" s="23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240</v>
      </c>
      <c r="AT199" s="236" t="s">
        <v>185</v>
      </c>
      <c r="AU199" s="236" t="s">
        <v>85</v>
      </c>
      <c r="AY199" s="16" t="s">
        <v>182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83</v>
      </c>
      <c r="BK199" s="237">
        <f>ROUND(I199*H199,2)</f>
        <v>0</v>
      </c>
      <c r="BL199" s="16" t="s">
        <v>240</v>
      </c>
      <c r="BM199" s="236" t="s">
        <v>350</v>
      </c>
    </row>
    <row r="200" s="13" customFormat="1">
      <c r="A200" s="13"/>
      <c r="B200" s="238"/>
      <c r="C200" s="239"/>
      <c r="D200" s="240" t="s">
        <v>192</v>
      </c>
      <c r="E200" s="241" t="s">
        <v>1</v>
      </c>
      <c r="F200" s="242" t="s">
        <v>435</v>
      </c>
      <c r="G200" s="239"/>
      <c r="H200" s="243">
        <v>57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192</v>
      </c>
      <c r="AU200" s="249" t="s">
        <v>85</v>
      </c>
      <c r="AV200" s="13" t="s">
        <v>85</v>
      </c>
      <c r="AW200" s="13" t="s">
        <v>32</v>
      </c>
      <c r="AX200" s="13" t="s">
        <v>76</v>
      </c>
      <c r="AY200" s="249" t="s">
        <v>182</v>
      </c>
    </row>
    <row r="201" s="13" customFormat="1">
      <c r="A201" s="13"/>
      <c r="B201" s="238"/>
      <c r="C201" s="239"/>
      <c r="D201" s="240" t="s">
        <v>192</v>
      </c>
      <c r="E201" s="241" t="s">
        <v>1</v>
      </c>
      <c r="F201" s="242" t="s">
        <v>436</v>
      </c>
      <c r="G201" s="239"/>
      <c r="H201" s="243">
        <v>142</v>
      </c>
      <c r="I201" s="244"/>
      <c r="J201" s="239"/>
      <c r="K201" s="239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192</v>
      </c>
      <c r="AU201" s="249" t="s">
        <v>85</v>
      </c>
      <c r="AV201" s="13" t="s">
        <v>85</v>
      </c>
      <c r="AW201" s="13" t="s">
        <v>32</v>
      </c>
      <c r="AX201" s="13" t="s">
        <v>76</v>
      </c>
      <c r="AY201" s="249" t="s">
        <v>182</v>
      </c>
    </row>
    <row r="202" s="14" customFormat="1">
      <c r="A202" s="14"/>
      <c r="B202" s="250"/>
      <c r="C202" s="251"/>
      <c r="D202" s="240" t="s">
        <v>192</v>
      </c>
      <c r="E202" s="252" t="s">
        <v>1</v>
      </c>
      <c r="F202" s="253" t="s">
        <v>195</v>
      </c>
      <c r="G202" s="251"/>
      <c r="H202" s="254">
        <v>199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192</v>
      </c>
      <c r="AU202" s="260" t="s">
        <v>85</v>
      </c>
      <c r="AV202" s="14" t="s">
        <v>190</v>
      </c>
      <c r="AW202" s="14" t="s">
        <v>32</v>
      </c>
      <c r="AX202" s="14" t="s">
        <v>83</v>
      </c>
      <c r="AY202" s="260" t="s">
        <v>182</v>
      </c>
    </row>
    <row r="203" s="12" customFormat="1" ht="25.92" customHeight="1">
      <c r="A203" s="12"/>
      <c r="B203" s="209"/>
      <c r="C203" s="210"/>
      <c r="D203" s="211" t="s">
        <v>75</v>
      </c>
      <c r="E203" s="212" t="s">
        <v>353</v>
      </c>
      <c r="F203" s="212" t="s">
        <v>354</v>
      </c>
      <c r="G203" s="210"/>
      <c r="H203" s="210"/>
      <c r="I203" s="213"/>
      <c r="J203" s="214">
        <f>BK203</f>
        <v>0</v>
      </c>
      <c r="K203" s="210"/>
      <c r="L203" s="215"/>
      <c r="M203" s="216"/>
      <c r="N203" s="217"/>
      <c r="O203" s="217"/>
      <c r="P203" s="218">
        <f>P204</f>
        <v>0</v>
      </c>
      <c r="Q203" s="217"/>
      <c r="R203" s="218">
        <f>R204</f>
        <v>0</v>
      </c>
      <c r="S203" s="217"/>
      <c r="T203" s="219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0" t="s">
        <v>190</v>
      </c>
      <c r="AT203" s="221" t="s">
        <v>75</v>
      </c>
      <c r="AU203" s="221" t="s">
        <v>76</v>
      </c>
      <c r="AY203" s="220" t="s">
        <v>182</v>
      </c>
      <c r="BK203" s="222">
        <f>BK204</f>
        <v>0</v>
      </c>
    </row>
    <row r="204" s="2" customFormat="1" ht="16.5" customHeight="1">
      <c r="A204" s="37"/>
      <c r="B204" s="38"/>
      <c r="C204" s="225" t="s">
        <v>384</v>
      </c>
      <c r="D204" s="225" t="s">
        <v>185</v>
      </c>
      <c r="E204" s="226" t="s">
        <v>356</v>
      </c>
      <c r="F204" s="227" t="s">
        <v>357</v>
      </c>
      <c r="G204" s="228" t="s">
        <v>358</v>
      </c>
      <c r="H204" s="229">
        <v>10</v>
      </c>
      <c r="I204" s="230"/>
      <c r="J204" s="231">
        <f>ROUND(I204*H204,2)</f>
        <v>0</v>
      </c>
      <c r="K204" s="227" t="s">
        <v>189</v>
      </c>
      <c r="L204" s="43"/>
      <c r="M204" s="232" t="s">
        <v>1</v>
      </c>
      <c r="N204" s="233" t="s">
        <v>41</v>
      </c>
      <c r="O204" s="90"/>
      <c r="P204" s="234">
        <f>O204*H204</f>
        <v>0</v>
      </c>
      <c r="Q204" s="234">
        <v>0</v>
      </c>
      <c r="R204" s="234">
        <f>Q204*H204</f>
        <v>0</v>
      </c>
      <c r="S204" s="234">
        <v>0</v>
      </c>
      <c r="T204" s="23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6" t="s">
        <v>359</v>
      </c>
      <c r="AT204" s="236" t="s">
        <v>185</v>
      </c>
      <c r="AU204" s="236" t="s">
        <v>83</v>
      </c>
      <c r="AY204" s="16" t="s">
        <v>182</v>
      </c>
      <c r="BE204" s="237">
        <f>IF(N204="základní",J204,0)</f>
        <v>0</v>
      </c>
      <c r="BF204" s="237">
        <f>IF(N204="snížená",J204,0)</f>
        <v>0</v>
      </c>
      <c r="BG204" s="237">
        <f>IF(N204="zákl. přenesená",J204,0)</f>
        <v>0</v>
      </c>
      <c r="BH204" s="237">
        <f>IF(N204="sníž. přenesená",J204,0)</f>
        <v>0</v>
      </c>
      <c r="BI204" s="237">
        <f>IF(N204="nulová",J204,0)</f>
        <v>0</v>
      </c>
      <c r="BJ204" s="16" t="s">
        <v>83</v>
      </c>
      <c r="BK204" s="237">
        <f>ROUND(I204*H204,2)</f>
        <v>0</v>
      </c>
      <c r="BL204" s="16" t="s">
        <v>359</v>
      </c>
      <c r="BM204" s="236" t="s">
        <v>437</v>
      </c>
    </row>
    <row r="205" s="12" customFormat="1" ht="25.92" customHeight="1">
      <c r="A205" s="12"/>
      <c r="B205" s="209"/>
      <c r="C205" s="210"/>
      <c r="D205" s="211" t="s">
        <v>75</v>
      </c>
      <c r="E205" s="212" t="s">
        <v>361</v>
      </c>
      <c r="F205" s="212" t="s">
        <v>361</v>
      </c>
      <c r="G205" s="210"/>
      <c r="H205" s="210"/>
      <c r="I205" s="213"/>
      <c r="J205" s="214">
        <f>BK205</f>
        <v>0</v>
      </c>
      <c r="K205" s="210"/>
      <c r="L205" s="215"/>
      <c r="M205" s="216"/>
      <c r="N205" s="217"/>
      <c r="O205" s="217"/>
      <c r="P205" s="218">
        <f>P206</f>
        <v>0</v>
      </c>
      <c r="Q205" s="217"/>
      <c r="R205" s="218">
        <f>R206</f>
        <v>0</v>
      </c>
      <c r="S205" s="217"/>
      <c r="T205" s="219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0" t="s">
        <v>190</v>
      </c>
      <c r="AT205" s="221" t="s">
        <v>75</v>
      </c>
      <c r="AU205" s="221" t="s">
        <v>76</v>
      </c>
      <c r="AY205" s="220" t="s">
        <v>182</v>
      </c>
      <c r="BK205" s="222">
        <f>BK206</f>
        <v>0</v>
      </c>
    </row>
    <row r="206" s="12" customFormat="1" ht="22.8" customHeight="1">
      <c r="A206" s="12"/>
      <c r="B206" s="209"/>
      <c r="C206" s="210"/>
      <c r="D206" s="211" t="s">
        <v>75</v>
      </c>
      <c r="E206" s="223" t="s">
        <v>362</v>
      </c>
      <c r="F206" s="223" t="s">
        <v>363</v>
      </c>
      <c r="G206" s="210"/>
      <c r="H206" s="210"/>
      <c r="I206" s="213"/>
      <c r="J206" s="224">
        <f>BK206</f>
        <v>0</v>
      </c>
      <c r="K206" s="210"/>
      <c r="L206" s="215"/>
      <c r="M206" s="216"/>
      <c r="N206" s="217"/>
      <c r="O206" s="217"/>
      <c r="P206" s="218">
        <f>P207</f>
        <v>0</v>
      </c>
      <c r="Q206" s="217"/>
      <c r="R206" s="218">
        <f>R207</f>
        <v>0</v>
      </c>
      <c r="S206" s="217"/>
      <c r="T206" s="219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0" t="s">
        <v>190</v>
      </c>
      <c r="AT206" s="221" t="s">
        <v>75</v>
      </c>
      <c r="AU206" s="221" t="s">
        <v>83</v>
      </c>
      <c r="AY206" s="220" t="s">
        <v>182</v>
      </c>
      <c r="BK206" s="222">
        <f>BK207</f>
        <v>0</v>
      </c>
    </row>
    <row r="207" s="2" customFormat="1" ht="44.25" customHeight="1">
      <c r="A207" s="37"/>
      <c r="B207" s="38"/>
      <c r="C207" s="225" t="s">
        <v>334</v>
      </c>
      <c r="D207" s="225" t="s">
        <v>185</v>
      </c>
      <c r="E207" s="226" t="s">
        <v>438</v>
      </c>
      <c r="F207" s="227" t="s">
        <v>439</v>
      </c>
      <c r="G207" s="228" t="s">
        <v>239</v>
      </c>
      <c r="H207" s="229">
        <v>5</v>
      </c>
      <c r="I207" s="230"/>
      <c r="J207" s="231">
        <f>ROUND(I207*H207,2)</f>
        <v>0</v>
      </c>
      <c r="K207" s="227" t="s">
        <v>1</v>
      </c>
      <c r="L207" s="43"/>
      <c r="M207" s="272" t="s">
        <v>1</v>
      </c>
      <c r="N207" s="273" t="s">
        <v>41</v>
      </c>
      <c r="O207" s="274"/>
      <c r="P207" s="275">
        <f>O207*H207</f>
        <v>0</v>
      </c>
      <c r="Q207" s="275">
        <v>0</v>
      </c>
      <c r="R207" s="275">
        <f>Q207*H207</f>
        <v>0</v>
      </c>
      <c r="S207" s="275">
        <v>0</v>
      </c>
      <c r="T207" s="27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359</v>
      </c>
      <c r="AT207" s="236" t="s">
        <v>185</v>
      </c>
      <c r="AU207" s="236" t="s">
        <v>85</v>
      </c>
      <c r="AY207" s="16" t="s">
        <v>182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83</v>
      </c>
      <c r="BK207" s="237">
        <f>ROUND(I207*H207,2)</f>
        <v>0</v>
      </c>
      <c r="BL207" s="16" t="s">
        <v>359</v>
      </c>
      <c r="BM207" s="236" t="s">
        <v>440</v>
      </c>
    </row>
    <row r="208" s="2" customFormat="1" ht="6.96" customHeight="1">
      <c r="A208" s="37"/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43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sheet="1" autoFilter="0" formatColumns="0" formatRows="0" objects="1" scenarios="1" spinCount="100000" saltValue="QkWEmQS7qehRPvk4VMVvZM46i6UXHGa3dkTHs2KxxjcJLik7Ri+qn1WumUu2EcANs3Okzp9BNR7Dy+M3ZYtRVg==" hashValue="sZ4a615FZCNoIpNwVEA7/ST0M15Heuyjw9P/dXk9pPDk9suDdlfF+PUks9tWoeM32onWTIdgOLiFycsszle3wA==" algorithmName="SHA-512" password="CC3D"/>
  <autoFilter ref="C132:K2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441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ROUND((SUM(BE133:BE210)),  2)</f>
        <v>0</v>
      </c>
      <c r="G35" s="37"/>
      <c r="H35" s="37"/>
      <c r="I35" s="163">
        <v>0.20999999999999999</v>
      </c>
      <c r="J35" s="162">
        <f>ROUND(((SUM(BE133:BE210))*I35),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ROUND((SUM(BF133:BF210)),  2)</f>
        <v>0</v>
      </c>
      <c r="G36" s="37"/>
      <c r="H36" s="37"/>
      <c r="I36" s="163">
        <v>0.12</v>
      </c>
      <c r="J36" s="162">
        <f>ROUND(((SUM(BF133:BF210))*I36),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ROUND((SUM(BG133:BG210)),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ROUND((SUM(BH133:BH210)),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ROUND((SUM(BI133:BI210)),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146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C - Sekce C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155</v>
      </c>
      <c r="E100" s="195"/>
      <c r="F100" s="195"/>
      <c r="G100" s="195"/>
      <c r="H100" s="195"/>
      <c r="I100" s="195"/>
      <c r="J100" s="196">
        <f>J135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156</v>
      </c>
      <c r="E101" s="195"/>
      <c r="F101" s="195"/>
      <c r="G101" s="195"/>
      <c r="H101" s="195"/>
      <c r="I101" s="195"/>
      <c r="J101" s="196">
        <f>J142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157</v>
      </c>
      <c r="E102" s="195"/>
      <c r="F102" s="195"/>
      <c r="G102" s="195"/>
      <c r="H102" s="195"/>
      <c r="I102" s="195"/>
      <c r="J102" s="196">
        <f>J145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158</v>
      </c>
      <c r="E103" s="195"/>
      <c r="F103" s="195"/>
      <c r="G103" s="195"/>
      <c r="H103" s="195"/>
      <c r="I103" s="195"/>
      <c r="J103" s="196">
        <f>J151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159</v>
      </c>
      <c r="E104" s="190"/>
      <c r="F104" s="190"/>
      <c r="G104" s="190"/>
      <c r="H104" s="190"/>
      <c r="I104" s="190"/>
      <c r="J104" s="191">
        <f>J153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161</v>
      </c>
      <c r="E105" s="195"/>
      <c r="F105" s="195"/>
      <c r="G105" s="195"/>
      <c r="H105" s="195"/>
      <c r="I105" s="195"/>
      <c r="J105" s="196">
        <f>J154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442</v>
      </c>
      <c r="E106" s="195"/>
      <c r="F106" s="195"/>
      <c r="G106" s="195"/>
      <c r="H106" s="195"/>
      <c r="I106" s="195"/>
      <c r="J106" s="196">
        <f>J180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162</v>
      </c>
      <c r="E107" s="195"/>
      <c r="F107" s="195"/>
      <c r="G107" s="195"/>
      <c r="H107" s="195"/>
      <c r="I107" s="195"/>
      <c r="J107" s="196">
        <f>J189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163</v>
      </c>
      <c r="E108" s="195"/>
      <c r="F108" s="195"/>
      <c r="G108" s="195"/>
      <c r="H108" s="195"/>
      <c r="I108" s="195"/>
      <c r="J108" s="196">
        <f>J195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7"/>
      <c r="C109" s="188"/>
      <c r="D109" s="189" t="s">
        <v>164</v>
      </c>
      <c r="E109" s="190"/>
      <c r="F109" s="190"/>
      <c r="G109" s="190"/>
      <c r="H109" s="190"/>
      <c r="I109" s="190"/>
      <c r="J109" s="191">
        <f>J203</f>
        <v>0</v>
      </c>
      <c r="K109" s="188"/>
      <c r="L109" s="19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7"/>
      <c r="C110" s="188"/>
      <c r="D110" s="189" t="s">
        <v>165</v>
      </c>
      <c r="E110" s="190"/>
      <c r="F110" s="190"/>
      <c r="G110" s="190"/>
      <c r="H110" s="190"/>
      <c r="I110" s="190"/>
      <c r="J110" s="191">
        <f>J205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32"/>
      <c r="D111" s="194" t="s">
        <v>166</v>
      </c>
      <c r="E111" s="195"/>
      <c r="F111" s="195"/>
      <c r="G111" s="195"/>
      <c r="H111" s="195"/>
      <c r="I111" s="195"/>
      <c r="J111" s="196">
        <f>J206</f>
        <v>0</v>
      </c>
      <c r="K111" s="132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167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9"/>
      <c r="D121" s="39"/>
      <c r="E121" s="182" t="str">
        <f>E7</f>
        <v>UHK Palachovy koleje - Částečná rekonstrukce a modernizace - IV.etapa - neinvestiční část</v>
      </c>
      <c r="F121" s="31"/>
      <c r="G121" s="31"/>
      <c r="H121" s="31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20"/>
      <c r="C122" s="31" t="s">
        <v>145</v>
      </c>
      <c r="D122" s="21"/>
      <c r="E122" s="21"/>
      <c r="F122" s="21"/>
      <c r="G122" s="21"/>
      <c r="H122" s="21"/>
      <c r="I122" s="21"/>
      <c r="J122" s="21"/>
      <c r="K122" s="21"/>
      <c r="L122" s="19"/>
    </row>
    <row r="123" s="2" customFormat="1" ht="16.5" customHeight="1">
      <c r="A123" s="37"/>
      <c r="B123" s="38"/>
      <c r="C123" s="39"/>
      <c r="D123" s="39"/>
      <c r="E123" s="182" t="s">
        <v>146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147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E11</f>
        <v>C - Sekce C - stavební část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F14</f>
        <v>Hradec Králové</v>
      </c>
      <c r="G127" s="39"/>
      <c r="H127" s="39"/>
      <c r="I127" s="31" t="s">
        <v>22</v>
      </c>
      <c r="J127" s="78" t="str">
        <f>IF(J14="","",J14)</f>
        <v>30. 6. 2025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E17</f>
        <v>Univerzita Hradec Králové</v>
      </c>
      <c r="G129" s="39"/>
      <c r="H129" s="39"/>
      <c r="I129" s="31" t="s">
        <v>30</v>
      </c>
      <c r="J129" s="35" t="str">
        <f>E23</f>
        <v>PRIDOS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IF(E20="","",E20)</f>
        <v>Vyplň údaj</v>
      </c>
      <c r="G130" s="39"/>
      <c r="H130" s="39"/>
      <c r="I130" s="31" t="s">
        <v>33</v>
      </c>
      <c r="J130" s="35" t="str">
        <f>E26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98"/>
      <c r="B132" s="199"/>
      <c r="C132" s="200" t="s">
        <v>168</v>
      </c>
      <c r="D132" s="201" t="s">
        <v>61</v>
      </c>
      <c r="E132" s="201" t="s">
        <v>57</v>
      </c>
      <c r="F132" s="201" t="s">
        <v>58</v>
      </c>
      <c r="G132" s="201" t="s">
        <v>169</v>
      </c>
      <c r="H132" s="201" t="s">
        <v>170</v>
      </c>
      <c r="I132" s="201" t="s">
        <v>171</v>
      </c>
      <c r="J132" s="201" t="s">
        <v>151</v>
      </c>
      <c r="K132" s="202" t="s">
        <v>172</v>
      </c>
      <c r="L132" s="203"/>
      <c r="M132" s="99" t="s">
        <v>1</v>
      </c>
      <c r="N132" s="100" t="s">
        <v>40</v>
      </c>
      <c r="O132" s="100" t="s">
        <v>173</v>
      </c>
      <c r="P132" s="100" t="s">
        <v>174</v>
      </c>
      <c r="Q132" s="100" t="s">
        <v>175</v>
      </c>
      <c r="R132" s="100" t="s">
        <v>176</v>
      </c>
      <c r="S132" s="100" t="s">
        <v>177</v>
      </c>
      <c r="T132" s="101" t="s">
        <v>178</v>
      </c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</row>
    <row r="133" s="2" customFormat="1" ht="22.8" customHeight="1">
      <c r="A133" s="37"/>
      <c r="B133" s="38"/>
      <c r="C133" s="106" t="s">
        <v>179</v>
      </c>
      <c r="D133" s="39"/>
      <c r="E133" s="39"/>
      <c r="F133" s="39"/>
      <c r="G133" s="39"/>
      <c r="H133" s="39"/>
      <c r="I133" s="39"/>
      <c r="J133" s="204">
        <f>BK133</f>
        <v>0</v>
      </c>
      <c r="K133" s="39"/>
      <c r="L133" s="43"/>
      <c r="M133" s="102"/>
      <c r="N133" s="205"/>
      <c r="O133" s="103"/>
      <c r="P133" s="206">
        <f>P134+P153+P203+P205</f>
        <v>0</v>
      </c>
      <c r="Q133" s="103"/>
      <c r="R133" s="206">
        <f>R134+R153+R203+R205</f>
        <v>1.9413055100000001</v>
      </c>
      <c r="S133" s="103"/>
      <c r="T133" s="207">
        <f>T134+T153+T203+T205</f>
        <v>0.199465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153</v>
      </c>
      <c r="BK133" s="208">
        <f>BK134+BK153+BK203+BK205</f>
        <v>0</v>
      </c>
    </row>
    <row r="134" s="12" customFormat="1" ht="25.92" customHeight="1">
      <c r="A134" s="12"/>
      <c r="B134" s="209"/>
      <c r="C134" s="210"/>
      <c r="D134" s="211" t="s">
        <v>75</v>
      </c>
      <c r="E134" s="212" t="s">
        <v>180</v>
      </c>
      <c r="F134" s="212" t="s">
        <v>181</v>
      </c>
      <c r="G134" s="210"/>
      <c r="H134" s="210"/>
      <c r="I134" s="213"/>
      <c r="J134" s="214">
        <f>BK134</f>
        <v>0</v>
      </c>
      <c r="K134" s="210"/>
      <c r="L134" s="215"/>
      <c r="M134" s="216"/>
      <c r="N134" s="217"/>
      <c r="O134" s="217"/>
      <c r="P134" s="218">
        <f>P135+P142+P145+P151</f>
        <v>0</v>
      </c>
      <c r="Q134" s="217"/>
      <c r="R134" s="218">
        <f>R135+R142+R145+R151</f>
        <v>1.02044</v>
      </c>
      <c r="S134" s="217"/>
      <c r="T134" s="219">
        <f>T135+T142+T145+T151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75</v>
      </c>
      <c r="AU134" s="221" t="s">
        <v>76</v>
      </c>
      <c r="AY134" s="220" t="s">
        <v>182</v>
      </c>
      <c r="BK134" s="222">
        <f>BK135+BK142+BK145+BK151</f>
        <v>0</v>
      </c>
    </row>
    <row r="135" s="12" customFormat="1" ht="22.8" customHeight="1">
      <c r="A135" s="12"/>
      <c r="B135" s="209"/>
      <c r="C135" s="210"/>
      <c r="D135" s="211" t="s">
        <v>75</v>
      </c>
      <c r="E135" s="223" t="s">
        <v>183</v>
      </c>
      <c r="F135" s="223" t="s">
        <v>184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SUM(P136:P141)</f>
        <v>0</v>
      </c>
      <c r="Q135" s="217"/>
      <c r="R135" s="218">
        <f>SUM(R136:R141)</f>
        <v>1.01844</v>
      </c>
      <c r="S135" s="217"/>
      <c r="T135" s="219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75</v>
      </c>
      <c r="AU135" s="221" t="s">
        <v>83</v>
      </c>
      <c r="AY135" s="220" t="s">
        <v>182</v>
      </c>
      <c r="BK135" s="222">
        <f>SUM(BK136:BK141)</f>
        <v>0</v>
      </c>
    </row>
    <row r="136" s="2" customFormat="1" ht="21.75" customHeight="1">
      <c r="A136" s="37"/>
      <c r="B136" s="38"/>
      <c r="C136" s="225" t="s">
        <v>83</v>
      </c>
      <c r="D136" s="225" t="s">
        <v>185</v>
      </c>
      <c r="E136" s="226" t="s">
        <v>186</v>
      </c>
      <c r="F136" s="227" t="s">
        <v>187</v>
      </c>
      <c r="G136" s="228" t="s">
        <v>188</v>
      </c>
      <c r="H136" s="229">
        <v>138</v>
      </c>
      <c r="I136" s="230"/>
      <c r="J136" s="231">
        <f>ROUND(I136*H136,2)</f>
        <v>0</v>
      </c>
      <c r="K136" s="227" t="s">
        <v>189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0.0043800000000000002</v>
      </c>
      <c r="R136" s="234">
        <f>Q136*H136</f>
        <v>0.60443999999999998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191</v>
      </c>
    </row>
    <row r="137" s="13" customFormat="1">
      <c r="A137" s="13"/>
      <c r="B137" s="238"/>
      <c r="C137" s="239"/>
      <c r="D137" s="240" t="s">
        <v>192</v>
      </c>
      <c r="E137" s="241" t="s">
        <v>1</v>
      </c>
      <c r="F137" s="242" t="s">
        <v>443</v>
      </c>
      <c r="G137" s="239"/>
      <c r="H137" s="243">
        <v>62</v>
      </c>
      <c r="I137" s="244"/>
      <c r="J137" s="239"/>
      <c r="K137" s="239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192</v>
      </c>
      <c r="AU137" s="249" t="s">
        <v>85</v>
      </c>
      <c r="AV137" s="13" t="s">
        <v>85</v>
      </c>
      <c r="AW137" s="13" t="s">
        <v>32</v>
      </c>
      <c r="AX137" s="13" t="s">
        <v>76</v>
      </c>
      <c r="AY137" s="249" t="s">
        <v>182</v>
      </c>
    </row>
    <row r="138" s="13" customFormat="1">
      <c r="A138" s="13"/>
      <c r="B138" s="238"/>
      <c r="C138" s="239"/>
      <c r="D138" s="240" t="s">
        <v>192</v>
      </c>
      <c r="E138" s="241" t="s">
        <v>1</v>
      </c>
      <c r="F138" s="242" t="s">
        <v>444</v>
      </c>
      <c r="G138" s="239"/>
      <c r="H138" s="243">
        <v>38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192</v>
      </c>
      <c r="AU138" s="249" t="s">
        <v>85</v>
      </c>
      <c r="AV138" s="13" t="s">
        <v>85</v>
      </c>
      <c r="AW138" s="13" t="s">
        <v>32</v>
      </c>
      <c r="AX138" s="13" t="s">
        <v>76</v>
      </c>
      <c r="AY138" s="249" t="s">
        <v>182</v>
      </c>
    </row>
    <row r="139" s="13" customFormat="1">
      <c r="A139" s="13"/>
      <c r="B139" s="238"/>
      <c r="C139" s="239"/>
      <c r="D139" s="240" t="s">
        <v>192</v>
      </c>
      <c r="E139" s="241" t="s">
        <v>1</v>
      </c>
      <c r="F139" s="242" t="s">
        <v>445</v>
      </c>
      <c r="G139" s="239"/>
      <c r="H139" s="243">
        <v>38</v>
      </c>
      <c r="I139" s="244"/>
      <c r="J139" s="239"/>
      <c r="K139" s="239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192</v>
      </c>
      <c r="AU139" s="249" t="s">
        <v>85</v>
      </c>
      <c r="AV139" s="13" t="s">
        <v>85</v>
      </c>
      <c r="AW139" s="13" t="s">
        <v>32</v>
      </c>
      <c r="AX139" s="13" t="s">
        <v>76</v>
      </c>
      <c r="AY139" s="249" t="s">
        <v>182</v>
      </c>
    </row>
    <row r="140" s="14" customFormat="1">
      <c r="A140" s="14"/>
      <c r="B140" s="250"/>
      <c r="C140" s="251"/>
      <c r="D140" s="240" t="s">
        <v>192</v>
      </c>
      <c r="E140" s="252" t="s">
        <v>1</v>
      </c>
      <c r="F140" s="253" t="s">
        <v>195</v>
      </c>
      <c r="G140" s="251"/>
      <c r="H140" s="254">
        <v>138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192</v>
      </c>
      <c r="AU140" s="260" t="s">
        <v>85</v>
      </c>
      <c r="AV140" s="14" t="s">
        <v>190</v>
      </c>
      <c r="AW140" s="14" t="s">
        <v>32</v>
      </c>
      <c r="AX140" s="14" t="s">
        <v>83</v>
      </c>
      <c r="AY140" s="260" t="s">
        <v>182</v>
      </c>
    </row>
    <row r="141" s="2" customFormat="1" ht="21.75" customHeight="1">
      <c r="A141" s="37"/>
      <c r="B141" s="38"/>
      <c r="C141" s="225" t="s">
        <v>85</v>
      </c>
      <c r="D141" s="225" t="s">
        <v>185</v>
      </c>
      <c r="E141" s="226" t="s">
        <v>196</v>
      </c>
      <c r="F141" s="227" t="s">
        <v>197</v>
      </c>
      <c r="G141" s="228" t="s">
        <v>188</v>
      </c>
      <c r="H141" s="229">
        <v>138</v>
      </c>
      <c r="I141" s="230"/>
      <c r="J141" s="231">
        <f>ROUND(I141*H141,2)</f>
        <v>0</v>
      </c>
      <c r="K141" s="227" t="s">
        <v>189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0.0030000000000000001</v>
      </c>
      <c r="R141" s="234">
        <f>Q141*H141</f>
        <v>0.41400000000000003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190</v>
      </c>
      <c r="AT141" s="236" t="s">
        <v>185</v>
      </c>
      <c r="AU141" s="236" t="s">
        <v>85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190</v>
      </c>
      <c r="BM141" s="236" t="s">
        <v>198</v>
      </c>
    </row>
    <row r="142" s="12" customFormat="1" ht="22.8" customHeight="1">
      <c r="A142" s="12"/>
      <c r="B142" s="209"/>
      <c r="C142" s="210"/>
      <c r="D142" s="211" t="s">
        <v>75</v>
      </c>
      <c r="E142" s="223" t="s">
        <v>199</v>
      </c>
      <c r="F142" s="223" t="s">
        <v>200</v>
      </c>
      <c r="G142" s="210"/>
      <c r="H142" s="210"/>
      <c r="I142" s="213"/>
      <c r="J142" s="224">
        <f>BK142</f>
        <v>0</v>
      </c>
      <c r="K142" s="210"/>
      <c r="L142" s="215"/>
      <c r="M142" s="216"/>
      <c r="N142" s="217"/>
      <c r="O142" s="217"/>
      <c r="P142" s="218">
        <f>SUM(P143:P144)</f>
        <v>0</v>
      </c>
      <c r="Q142" s="217"/>
      <c r="R142" s="218">
        <f>SUM(R143:R144)</f>
        <v>0.002</v>
      </c>
      <c r="S142" s="217"/>
      <c r="T142" s="219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0" t="s">
        <v>83</v>
      </c>
      <c r="AT142" s="221" t="s">
        <v>75</v>
      </c>
      <c r="AU142" s="221" t="s">
        <v>83</v>
      </c>
      <c r="AY142" s="220" t="s">
        <v>182</v>
      </c>
      <c r="BK142" s="222">
        <f>SUM(BK143:BK144)</f>
        <v>0</v>
      </c>
    </row>
    <row r="143" s="2" customFormat="1" ht="33" customHeight="1">
      <c r="A143" s="37"/>
      <c r="B143" s="38"/>
      <c r="C143" s="225" t="s">
        <v>201</v>
      </c>
      <c r="D143" s="225" t="s">
        <v>185</v>
      </c>
      <c r="E143" s="226" t="s">
        <v>202</v>
      </c>
      <c r="F143" s="227" t="s">
        <v>203</v>
      </c>
      <c r="G143" s="228" t="s">
        <v>188</v>
      </c>
      <c r="H143" s="229">
        <v>50</v>
      </c>
      <c r="I143" s="230"/>
      <c r="J143" s="231">
        <f>ROUND(I143*H143,2)</f>
        <v>0</v>
      </c>
      <c r="K143" s="227" t="s">
        <v>189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204</v>
      </c>
    </row>
    <row r="144" s="2" customFormat="1" ht="24.15" customHeight="1">
      <c r="A144" s="37"/>
      <c r="B144" s="38"/>
      <c r="C144" s="225" t="s">
        <v>190</v>
      </c>
      <c r="D144" s="225" t="s">
        <v>185</v>
      </c>
      <c r="E144" s="226" t="s">
        <v>205</v>
      </c>
      <c r="F144" s="227" t="s">
        <v>206</v>
      </c>
      <c r="G144" s="228" t="s">
        <v>188</v>
      </c>
      <c r="H144" s="229">
        <v>50</v>
      </c>
      <c r="I144" s="230"/>
      <c r="J144" s="231">
        <f>ROUND(I144*H144,2)</f>
        <v>0</v>
      </c>
      <c r="K144" s="227" t="s">
        <v>189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4.0000000000000003E-05</v>
      </c>
      <c r="R144" s="234">
        <f>Q144*H144</f>
        <v>0.002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190</v>
      </c>
      <c r="AT144" s="236" t="s">
        <v>185</v>
      </c>
      <c r="AU144" s="236" t="s">
        <v>85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207</v>
      </c>
    </row>
    <row r="145" s="12" customFormat="1" ht="22.8" customHeight="1">
      <c r="A145" s="12"/>
      <c r="B145" s="209"/>
      <c r="C145" s="210"/>
      <c r="D145" s="211" t="s">
        <v>75</v>
      </c>
      <c r="E145" s="223" t="s">
        <v>208</v>
      </c>
      <c r="F145" s="223" t="s">
        <v>209</v>
      </c>
      <c r="G145" s="210"/>
      <c r="H145" s="210"/>
      <c r="I145" s="213"/>
      <c r="J145" s="224">
        <f>BK145</f>
        <v>0</v>
      </c>
      <c r="K145" s="210"/>
      <c r="L145" s="215"/>
      <c r="M145" s="216"/>
      <c r="N145" s="217"/>
      <c r="O145" s="217"/>
      <c r="P145" s="218">
        <f>SUM(P146:P150)</f>
        <v>0</v>
      </c>
      <c r="Q145" s="217"/>
      <c r="R145" s="218">
        <f>SUM(R146:R150)</f>
        <v>0</v>
      </c>
      <c r="S145" s="217"/>
      <c r="T145" s="219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0" t="s">
        <v>83</v>
      </c>
      <c r="AT145" s="221" t="s">
        <v>75</v>
      </c>
      <c r="AU145" s="221" t="s">
        <v>83</v>
      </c>
      <c r="AY145" s="220" t="s">
        <v>182</v>
      </c>
      <c r="BK145" s="222">
        <f>SUM(BK146:BK150)</f>
        <v>0</v>
      </c>
    </row>
    <row r="146" s="2" customFormat="1" ht="24.15" customHeight="1">
      <c r="A146" s="37"/>
      <c r="B146" s="38"/>
      <c r="C146" s="225" t="s">
        <v>210</v>
      </c>
      <c r="D146" s="225" t="s">
        <v>185</v>
      </c>
      <c r="E146" s="226" t="s">
        <v>211</v>
      </c>
      <c r="F146" s="227" t="s">
        <v>212</v>
      </c>
      <c r="G146" s="228" t="s">
        <v>213</v>
      </c>
      <c r="H146" s="229">
        <v>0.19900000000000001</v>
      </c>
      <c r="I146" s="230"/>
      <c r="J146" s="231">
        <f>ROUND(I146*H146,2)</f>
        <v>0</v>
      </c>
      <c r="K146" s="227" t="s">
        <v>189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446</v>
      </c>
    </row>
    <row r="147" s="2" customFormat="1" ht="24.15" customHeight="1">
      <c r="A147" s="37"/>
      <c r="B147" s="38"/>
      <c r="C147" s="225" t="s">
        <v>183</v>
      </c>
      <c r="D147" s="225" t="s">
        <v>185</v>
      </c>
      <c r="E147" s="226" t="s">
        <v>215</v>
      </c>
      <c r="F147" s="227" t="s">
        <v>216</v>
      </c>
      <c r="G147" s="228" t="s">
        <v>213</v>
      </c>
      <c r="H147" s="229">
        <v>0.19900000000000001</v>
      </c>
      <c r="I147" s="230"/>
      <c r="J147" s="231">
        <f>ROUND(I147*H147,2)</f>
        <v>0</v>
      </c>
      <c r="K147" s="227" t="s">
        <v>189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447</v>
      </c>
    </row>
    <row r="148" s="2" customFormat="1" ht="24.15" customHeight="1">
      <c r="A148" s="37"/>
      <c r="B148" s="38"/>
      <c r="C148" s="225" t="s">
        <v>218</v>
      </c>
      <c r="D148" s="225" t="s">
        <v>185</v>
      </c>
      <c r="E148" s="226" t="s">
        <v>219</v>
      </c>
      <c r="F148" s="227" t="s">
        <v>220</v>
      </c>
      <c r="G148" s="228" t="s">
        <v>213</v>
      </c>
      <c r="H148" s="229">
        <v>1.7909999999999999</v>
      </c>
      <c r="I148" s="230"/>
      <c r="J148" s="231">
        <f>ROUND(I148*H148,2)</f>
        <v>0</v>
      </c>
      <c r="K148" s="227" t="s">
        <v>189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190</v>
      </c>
      <c r="AT148" s="236" t="s">
        <v>185</v>
      </c>
      <c r="AU148" s="236" t="s">
        <v>85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190</v>
      </c>
      <c r="BM148" s="236" t="s">
        <v>448</v>
      </c>
    </row>
    <row r="149" s="13" customFormat="1">
      <c r="A149" s="13"/>
      <c r="B149" s="238"/>
      <c r="C149" s="239"/>
      <c r="D149" s="240" t="s">
        <v>192</v>
      </c>
      <c r="E149" s="239"/>
      <c r="F149" s="242" t="s">
        <v>449</v>
      </c>
      <c r="G149" s="239"/>
      <c r="H149" s="243">
        <v>1.7909999999999999</v>
      </c>
      <c r="I149" s="244"/>
      <c r="J149" s="239"/>
      <c r="K149" s="239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192</v>
      </c>
      <c r="AU149" s="249" t="s">
        <v>85</v>
      </c>
      <c r="AV149" s="13" t="s">
        <v>85</v>
      </c>
      <c r="AW149" s="13" t="s">
        <v>4</v>
      </c>
      <c r="AX149" s="13" t="s">
        <v>83</v>
      </c>
      <c r="AY149" s="249" t="s">
        <v>182</v>
      </c>
    </row>
    <row r="150" s="2" customFormat="1" ht="33" customHeight="1">
      <c r="A150" s="37"/>
      <c r="B150" s="38"/>
      <c r="C150" s="225" t="s">
        <v>223</v>
      </c>
      <c r="D150" s="225" t="s">
        <v>185</v>
      </c>
      <c r="E150" s="226" t="s">
        <v>224</v>
      </c>
      <c r="F150" s="227" t="s">
        <v>225</v>
      </c>
      <c r="G150" s="228" t="s">
        <v>213</v>
      </c>
      <c r="H150" s="229">
        <v>0.19900000000000001</v>
      </c>
      <c r="I150" s="230"/>
      <c r="J150" s="231">
        <f>ROUND(I150*H150,2)</f>
        <v>0</v>
      </c>
      <c r="K150" s="227" t="s">
        <v>189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190</v>
      </c>
      <c r="AT150" s="236" t="s">
        <v>185</v>
      </c>
      <c r="AU150" s="236" t="s">
        <v>85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190</v>
      </c>
      <c r="BM150" s="236" t="s">
        <v>450</v>
      </c>
    </row>
    <row r="151" s="12" customFormat="1" ht="22.8" customHeight="1">
      <c r="A151" s="12"/>
      <c r="B151" s="209"/>
      <c r="C151" s="210"/>
      <c r="D151" s="211" t="s">
        <v>75</v>
      </c>
      <c r="E151" s="223" t="s">
        <v>227</v>
      </c>
      <c r="F151" s="223" t="s">
        <v>228</v>
      </c>
      <c r="G151" s="210"/>
      <c r="H151" s="210"/>
      <c r="I151" s="213"/>
      <c r="J151" s="224">
        <f>BK151</f>
        <v>0</v>
      </c>
      <c r="K151" s="210"/>
      <c r="L151" s="215"/>
      <c r="M151" s="216"/>
      <c r="N151" s="217"/>
      <c r="O151" s="217"/>
      <c r="P151" s="218">
        <f>P152</f>
        <v>0</v>
      </c>
      <c r="Q151" s="217"/>
      <c r="R151" s="218">
        <f>R152</f>
        <v>0</v>
      </c>
      <c r="S151" s="217"/>
      <c r="T151" s="219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0" t="s">
        <v>83</v>
      </c>
      <c r="AT151" s="221" t="s">
        <v>75</v>
      </c>
      <c r="AU151" s="221" t="s">
        <v>83</v>
      </c>
      <c r="AY151" s="220" t="s">
        <v>182</v>
      </c>
      <c r="BK151" s="222">
        <f>BK152</f>
        <v>0</v>
      </c>
    </row>
    <row r="152" s="2" customFormat="1" ht="21.75" customHeight="1">
      <c r="A152" s="37"/>
      <c r="B152" s="38"/>
      <c r="C152" s="225" t="s">
        <v>199</v>
      </c>
      <c r="D152" s="225" t="s">
        <v>185</v>
      </c>
      <c r="E152" s="226" t="s">
        <v>229</v>
      </c>
      <c r="F152" s="227" t="s">
        <v>230</v>
      </c>
      <c r="G152" s="228" t="s">
        <v>213</v>
      </c>
      <c r="H152" s="229">
        <v>1.02</v>
      </c>
      <c r="I152" s="230"/>
      <c r="J152" s="231">
        <f>ROUND(I152*H152,2)</f>
        <v>0</v>
      </c>
      <c r="K152" s="227" t="s">
        <v>189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190</v>
      </c>
      <c r="AT152" s="236" t="s">
        <v>185</v>
      </c>
      <c r="AU152" s="236" t="s">
        <v>85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190</v>
      </c>
      <c r="BM152" s="236" t="s">
        <v>451</v>
      </c>
    </row>
    <row r="153" s="12" customFormat="1" ht="25.92" customHeight="1">
      <c r="A153" s="12"/>
      <c r="B153" s="209"/>
      <c r="C153" s="210"/>
      <c r="D153" s="211" t="s">
        <v>75</v>
      </c>
      <c r="E153" s="212" t="s">
        <v>232</v>
      </c>
      <c r="F153" s="212" t="s">
        <v>233</v>
      </c>
      <c r="G153" s="210"/>
      <c r="H153" s="210"/>
      <c r="I153" s="213"/>
      <c r="J153" s="214">
        <f>BK153</f>
        <v>0</v>
      </c>
      <c r="K153" s="210"/>
      <c r="L153" s="215"/>
      <c r="M153" s="216"/>
      <c r="N153" s="217"/>
      <c r="O153" s="217"/>
      <c r="P153" s="218">
        <f>P154+P180+P189+P195</f>
        <v>0</v>
      </c>
      <c r="Q153" s="217"/>
      <c r="R153" s="218">
        <f>R154+R180+R189+R195</f>
        <v>0.92086551000000005</v>
      </c>
      <c r="S153" s="217"/>
      <c r="T153" s="219">
        <f>T154+T180+T189+T195</f>
        <v>0.199465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85</v>
      </c>
      <c r="AT153" s="221" t="s">
        <v>75</v>
      </c>
      <c r="AU153" s="221" t="s">
        <v>76</v>
      </c>
      <c r="AY153" s="220" t="s">
        <v>182</v>
      </c>
      <c r="BK153" s="222">
        <f>BK154+BK180+BK189+BK195</f>
        <v>0</v>
      </c>
    </row>
    <row r="154" s="12" customFormat="1" ht="22.8" customHeight="1">
      <c r="A154" s="12"/>
      <c r="B154" s="209"/>
      <c r="C154" s="210"/>
      <c r="D154" s="211" t="s">
        <v>75</v>
      </c>
      <c r="E154" s="223" t="s">
        <v>250</v>
      </c>
      <c r="F154" s="223" t="s">
        <v>251</v>
      </c>
      <c r="G154" s="210"/>
      <c r="H154" s="210"/>
      <c r="I154" s="213"/>
      <c r="J154" s="224">
        <f>BK154</f>
        <v>0</v>
      </c>
      <c r="K154" s="210"/>
      <c r="L154" s="215"/>
      <c r="M154" s="216"/>
      <c r="N154" s="217"/>
      <c r="O154" s="217"/>
      <c r="P154" s="218">
        <f>SUM(P155:P179)</f>
        <v>0</v>
      </c>
      <c r="Q154" s="217"/>
      <c r="R154" s="218">
        <f>SUM(R155:R179)</f>
        <v>0.53915995999999999</v>
      </c>
      <c r="S154" s="217"/>
      <c r="T154" s="219">
        <f>SUM(T155:T179)</f>
        <v>0.14025500000000002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0" t="s">
        <v>85</v>
      </c>
      <c r="AT154" s="221" t="s">
        <v>75</v>
      </c>
      <c r="AU154" s="221" t="s">
        <v>83</v>
      </c>
      <c r="AY154" s="220" t="s">
        <v>182</v>
      </c>
      <c r="BK154" s="222">
        <f>SUM(BK155:BK179)</f>
        <v>0</v>
      </c>
    </row>
    <row r="155" s="2" customFormat="1" ht="24.15" customHeight="1">
      <c r="A155" s="37"/>
      <c r="B155" s="38"/>
      <c r="C155" s="225" t="s">
        <v>252</v>
      </c>
      <c r="D155" s="225" t="s">
        <v>185</v>
      </c>
      <c r="E155" s="226" t="s">
        <v>253</v>
      </c>
      <c r="F155" s="227" t="s">
        <v>254</v>
      </c>
      <c r="G155" s="228" t="s">
        <v>188</v>
      </c>
      <c r="H155" s="229">
        <v>49.310000000000002</v>
      </c>
      <c r="I155" s="230"/>
      <c r="J155" s="231">
        <f>ROUND(I155*H155,2)</f>
        <v>0</v>
      </c>
      <c r="K155" s="227" t="s">
        <v>189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240</v>
      </c>
      <c r="AT155" s="236" t="s">
        <v>185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240</v>
      </c>
      <c r="BM155" s="236" t="s">
        <v>255</v>
      </c>
    </row>
    <row r="156" s="2" customFormat="1" ht="24.15" customHeight="1">
      <c r="A156" s="37"/>
      <c r="B156" s="38"/>
      <c r="C156" s="225" t="s">
        <v>240</v>
      </c>
      <c r="D156" s="225" t="s">
        <v>185</v>
      </c>
      <c r="E156" s="226" t="s">
        <v>256</v>
      </c>
      <c r="F156" s="227" t="s">
        <v>257</v>
      </c>
      <c r="G156" s="228" t="s">
        <v>188</v>
      </c>
      <c r="H156" s="229">
        <v>49.310000000000002</v>
      </c>
      <c r="I156" s="230"/>
      <c r="J156" s="231">
        <f>ROUND(I156*H156,2)</f>
        <v>0</v>
      </c>
      <c r="K156" s="227" t="s">
        <v>189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240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240</v>
      </c>
      <c r="BM156" s="236" t="s">
        <v>258</v>
      </c>
    </row>
    <row r="157" s="2" customFormat="1" ht="16.5" customHeight="1">
      <c r="A157" s="37"/>
      <c r="B157" s="38"/>
      <c r="C157" s="225" t="s">
        <v>259</v>
      </c>
      <c r="D157" s="225" t="s">
        <v>185</v>
      </c>
      <c r="E157" s="226" t="s">
        <v>260</v>
      </c>
      <c r="F157" s="227" t="s">
        <v>261</v>
      </c>
      <c r="G157" s="228" t="s">
        <v>188</v>
      </c>
      <c r="H157" s="229">
        <v>49.310000000000002</v>
      </c>
      <c r="I157" s="230"/>
      <c r="J157" s="231">
        <f>ROUND(I157*H157,2)</f>
        <v>0</v>
      </c>
      <c r="K157" s="227" t="s">
        <v>189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240</v>
      </c>
      <c r="AT157" s="236" t="s">
        <v>185</v>
      </c>
      <c r="AU157" s="236" t="s">
        <v>85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240</v>
      </c>
      <c r="BM157" s="236" t="s">
        <v>262</v>
      </c>
    </row>
    <row r="158" s="2" customFormat="1" ht="24.15" customHeight="1">
      <c r="A158" s="37"/>
      <c r="B158" s="38"/>
      <c r="C158" s="225" t="s">
        <v>263</v>
      </c>
      <c r="D158" s="225" t="s">
        <v>185</v>
      </c>
      <c r="E158" s="226" t="s">
        <v>264</v>
      </c>
      <c r="F158" s="227" t="s">
        <v>265</v>
      </c>
      <c r="G158" s="228" t="s">
        <v>188</v>
      </c>
      <c r="H158" s="229">
        <v>49.310000000000002</v>
      </c>
      <c r="I158" s="230"/>
      <c r="J158" s="231">
        <f>ROUND(I158*H158,2)</f>
        <v>0</v>
      </c>
      <c r="K158" s="227" t="s">
        <v>189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3.0000000000000001E-05</v>
      </c>
      <c r="R158" s="234">
        <f>Q158*H158</f>
        <v>0.0014793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240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240</v>
      </c>
      <c r="BM158" s="236" t="s">
        <v>266</v>
      </c>
    </row>
    <row r="159" s="2" customFormat="1" ht="33" customHeight="1">
      <c r="A159" s="37"/>
      <c r="B159" s="38"/>
      <c r="C159" s="225" t="s">
        <v>267</v>
      </c>
      <c r="D159" s="225" t="s">
        <v>185</v>
      </c>
      <c r="E159" s="226" t="s">
        <v>268</v>
      </c>
      <c r="F159" s="227" t="s">
        <v>269</v>
      </c>
      <c r="G159" s="228" t="s">
        <v>188</v>
      </c>
      <c r="H159" s="229">
        <v>49.310000000000002</v>
      </c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0.0074999999999999997</v>
      </c>
      <c r="R159" s="234">
        <f>Q159*H159</f>
        <v>0.36982500000000001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240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240</v>
      </c>
      <c r="BM159" s="236" t="s">
        <v>270</v>
      </c>
    </row>
    <row r="160" s="2" customFormat="1" ht="16.5" customHeight="1">
      <c r="A160" s="37"/>
      <c r="B160" s="38"/>
      <c r="C160" s="225" t="s">
        <v>271</v>
      </c>
      <c r="D160" s="225" t="s">
        <v>185</v>
      </c>
      <c r="E160" s="226" t="s">
        <v>272</v>
      </c>
      <c r="F160" s="227" t="s">
        <v>273</v>
      </c>
      <c r="G160" s="228" t="s">
        <v>188</v>
      </c>
      <c r="H160" s="229">
        <v>49.310000000000002</v>
      </c>
      <c r="I160" s="230"/>
      <c r="J160" s="231">
        <f>ROUND(I160*H160,2)</f>
        <v>0</v>
      </c>
      <c r="K160" s="227" t="s">
        <v>189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0.0025000000000000001</v>
      </c>
      <c r="T160" s="235">
        <f>S160*H160</f>
        <v>0.12327500000000001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240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240</v>
      </c>
      <c r="BM160" s="236" t="s">
        <v>274</v>
      </c>
    </row>
    <row r="161" s="2" customFormat="1" ht="16.5" customHeight="1">
      <c r="A161" s="37"/>
      <c r="B161" s="38"/>
      <c r="C161" s="225" t="s">
        <v>7</v>
      </c>
      <c r="D161" s="225" t="s">
        <v>185</v>
      </c>
      <c r="E161" s="226" t="s">
        <v>275</v>
      </c>
      <c r="F161" s="227" t="s">
        <v>276</v>
      </c>
      <c r="G161" s="228" t="s">
        <v>188</v>
      </c>
      <c r="H161" s="229">
        <v>49.310000000000002</v>
      </c>
      <c r="I161" s="230"/>
      <c r="J161" s="231">
        <f>ROUND(I161*H161,2)</f>
        <v>0</v>
      </c>
      <c r="K161" s="227" t="s">
        <v>189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0.00029999999999999997</v>
      </c>
      <c r="R161" s="234">
        <f>Q161*H161</f>
        <v>0.014792999999999999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240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240</v>
      </c>
      <c r="BM161" s="236" t="s">
        <v>277</v>
      </c>
    </row>
    <row r="162" s="13" customFormat="1">
      <c r="A162" s="13"/>
      <c r="B162" s="238"/>
      <c r="C162" s="239"/>
      <c r="D162" s="240" t="s">
        <v>192</v>
      </c>
      <c r="E162" s="241" t="s">
        <v>1</v>
      </c>
      <c r="F162" s="242" t="s">
        <v>452</v>
      </c>
      <c r="G162" s="239"/>
      <c r="H162" s="243">
        <v>20.399999999999999</v>
      </c>
      <c r="I162" s="244"/>
      <c r="J162" s="239"/>
      <c r="K162" s="239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192</v>
      </c>
      <c r="AU162" s="249" t="s">
        <v>85</v>
      </c>
      <c r="AV162" s="13" t="s">
        <v>85</v>
      </c>
      <c r="AW162" s="13" t="s">
        <v>32</v>
      </c>
      <c r="AX162" s="13" t="s">
        <v>76</v>
      </c>
      <c r="AY162" s="249" t="s">
        <v>182</v>
      </c>
    </row>
    <row r="163" s="13" customFormat="1">
      <c r="A163" s="13"/>
      <c r="B163" s="238"/>
      <c r="C163" s="239"/>
      <c r="D163" s="240" t="s">
        <v>192</v>
      </c>
      <c r="E163" s="241" t="s">
        <v>1</v>
      </c>
      <c r="F163" s="242" t="s">
        <v>453</v>
      </c>
      <c r="G163" s="239"/>
      <c r="H163" s="243">
        <v>14.369999999999999</v>
      </c>
      <c r="I163" s="244"/>
      <c r="J163" s="239"/>
      <c r="K163" s="239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192</v>
      </c>
      <c r="AU163" s="249" t="s">
        <v>85</v>
      </c>
      <c r="AV163" s="13" t="s">
        <v>85</v>
      </c>
      <c r="AW163" s="13" t="s">
        <v>32</v>
      </c>
      <c r="AX163" s="13" t="s">
        <v>76</v>
      </c>
      <c r="AY163" s="249" t="s">
        <v>182</v>
      </c>
    </row>
    <row r="164" s="13" customFormat="1">
      <c r="A164" s="13"/>
      <c r="B164" s="238"/>
      <c r="C164" s="239"/>
      <c r="D164" s="240" t="s">
        <v>192</v>
      </c>
      <c r="E164" s="241" t="s">
        <v>1</v>
      </c>
      <c r="F164" s="242" t="s">
        <v>454</v>
      </c>
      <c r="G164" s="239"/>
      <c r="H164" s="243">
        <v>14.539999999999999</v>
      </c>
      <c r="I164" s="244"/>
      <c r="J164" s="239"/>
      <c r="K164" s="239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192</v>
      </c>
      <c r="AU164" s="249" t="s">
        <v>85</v>
      </c>
      <c r="AV164" s="13" t="s">
        <v>85</v>
      </c>
      <c r="AW164" s="13" t="s">
        <v>32</v>
      </c>
      <c r="AX164" s="13" t="s">
        <v>76</v>
      </c>
      <c r="AY164" s="249" t="s">
        <v>182</v>
      </c>
    </row>
    <row r="165" s="14" customFormat="1">
      <c r="A165" s="14"/>
      <c r="B165" s="250"/>
      <c r="C165" s="251"/>
      <c r="D165" s="240" t="s">
        <v>192</v>
      </c>
      <c r="E165" s="252" t="s">
        <v>1</v>
      </c>
      <c r="F165" s="253" t="s">
        <v>195</v>
      </c>
      <c r="G165" s="251"/>
      <c r="H165" s="254">
        <v>49.310000000000002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192</v>
      </c>
      <c r="AU165" s="260" t="s">
        <v>85</v>
      </c>
      <c r="AV165" s="14" t="s">
        <v>190</v>
      </c>
      <c r="AW165" s="14" t="s">
        <v>32</v>
      </c>
      <c r="AX165" s="14" t="s">
        <v>83</v>
      </c>
      <c r="AY165" s="260" t="s">
        <v>182</v>
      </c>
    </row>
    <row r="166" s="2" customFormat="1" ht="24.15" customHeight="1">
      <c r="A166" s="37"/>
      <c r="B166" s="38"/>
      <c r="C166" s="262" t="s">
        <v>280</v>
      </c>
      <c r="D166" s="262" t="s">
        <v>281</v>
      </c>
      <c r="E166" s="263" t="s">
        <v>282</v>
      </c>
      <c r="F166" s="264" t="s">
        <v>283</v>
      </c>
      <c r="G166" s="265" t="s">
        <v>188</v>
      </c>
      <c r="H166" s="266">
        <v>54.241</v>
      </c>
      <c r="I166" s="267"/>
      <c r="J166" s="268">
        <f>ROUND(I166*H166,2)</f>
        <v>0</v>
      </c>
      <c r="K166" s="264" t="s">
        <v>1</v>
      </c>
      <c r="L166" s="269"/>
      <c r="M166" s="270" t="s">
        <v>1</v>
      </c>
      <c r="N166" s="271" t="s">
        <v>41</v>
      </c>
      <c r="O166" s="90"/>
      <c r="P166" s="234">
        <f>O166*H166</f>
        <v>0</v>
      </c>
      <c r="Q166" s="234">
        <v>0.0024599999999999999</v>
      </c>
      <c r="R166" s="234">
        <f>Q166*H166</f>
        <v>0.13343285999999999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284</v>
      </c>
      <c r="AT166" s="236" t="s">
        <v>281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240</v>
      </c>
      <c r="BM166" s="236" t="s">
        <v>285</v>
      </c>
    </row>
    <row r="167" s="13" customFormat="1">
      <c r="A167" s="13"/>
      <c r="B167" s="238"/>
      <c r="C167" s="239"/>
      <c r="D167" s="240" t="s">
        <v>192</v>
      </c>
      <c r="E167" s="239"/>
      <c r="F167" s="242" t="s">
        <v>455</v>
      </c>
      <c r="G167" s="239"/>
      <c r="H167" s="243">
        <v>54.241</v>
      </c>
      <c r="I167" s="244"/>
      <c r="J167" s="239"/>
      <c r="K167" s="239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192</v>
      </c>
      <c r="AU167" s="249" t="s">
        <v>85</v>
      </c>
      <c r="AV167" s="13" t="s">
        <v>85</v>
      </c>
      <c r="AW167" s="13" t="s">
        <v>4</v>
      </c>
      <c r="AX167" s="13" t="s">
        <v>83</v>
      </c>
      <c r="AY167" s="249" t="s">
        <v>182</v>
      </c>
    </row>
    <row r="168" s="2" customFormat="1" ht="24.15" customHeight="1">
      <c r="A168" s="37"/>
      <c r="B168" s="38"/>
      <c r="C168" s="225" t="s">
        <v>287</v>
      </c>
      <c r="D168" s="225" t="s">
        <v>185</v>
      </c>
      <c r="E168" s="226" t="s">
        <v>288</v>
      </c>
      <c r="F168" s="227" t="s">
        <v>289</v>
      </c>
      <c r="G168" s="228" t="s">
        <v>290</v>
      </c>
      <c r="H168" s="229">
        <v>70.513000000000005</v>
      </c>
      <c r="I168" s="230"/>
      <c r="J168" s="231">
        <f>ROUND(I168*H168,2)</f>
        <v>0</v>
      </c>
      <c r="K168" s="227" t="s">
        <v>189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240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240</v>
      </c>
      <c r="BM168" s="236" t="s">
        <v>291</v>
      </c>
    </row>
    <row r="169" s="13" customFormat="1">
      <c r="A169" s="13"/>
      <c r="B169" s="238"/>
      <c r="C169" s="239"/>
      <c r="D169" s="240" t="s">
        <v>192</v>
      </c>
      <c r="E169" s="239"/>
      <c r="F169" s="242" t="s">
        <v>456</v>
      </c>
      <c r="G169" s="239"/>
      <c r="H169" s="243">
        <v>70.513000000000005</v>
      </c>
      <c r="I169" s="244"/>
      <c r="J169" s="239"/>
      <c r="K169" s="239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192</v>
      </c>
      <c r="AU169" s="249" t="s">
        <v>85</v>
      </c>
      <c r="AV169" s="13" t="s">
        <v>85</v>
      </c>
      <c r="AW169" s="13" t="s">
        <v>4</v>
      </c>
      <c r="AX169" s="13" t="s">
        <v>83</v>
      </c>
      <c r="AY169" s="249" t="s">
        <v>182</v>
      </c>
    </row>
    <row r="170" s="2" customFormat="1" ht="21.75" customHeight="1">
      <c r="A170" s="37"/>
      <c r="B170" s="38"/>
      <c r="C170" s="225" t="s">
        <v>293</v>
      </c>
      <c r="D170" s="225" t="s">
        <v>185</v>
      </c>
      <c r="E170" s="226" t="s">
        <v>294</v>
      </c>
      <c r="F170" s="227" t="s">
        <v>295</v>
      </c>
      <c r="G170" s="228" t="s">
        <v>290</v>
      </c>
      <c r="H170" s="229">
        <v>56.600000000000001</v>
      </c>
      <c r="I170" s="230"/>
      <c r="J170" s="231">
        <f>ROUND(I170*H170,2)</f>
        <v>0</v>
      </c>
      <c r="K170" s="227" t="s">
        <v>189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0.00029999999999999997</v>
      </c>
      <c r="T170" s="235">
        <f>S170*H170</f>
        <v>0.016979999999999999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240</v>
      </c>
      <c r="AT170" s="236" t="s">
        <v>185</v>
      </c>
      <c r="AU170" s="236" t="s">
        <v>85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240</v>
      </c>
      <c r="BM170" s="236" t="s">
        <v>296</v>
      </c>
    </row>
    <row r="171" s="2" customFormat="1" ht="16.5" customHeight="1">
      <c r="A171" s="37"/>
      <c r="B171" s="38"/>
      <c r="C171" s="225" t="s">
        <v>297</v>
      </c>
      <c r="D171" s="225" t="s">
        <v>185</v>
      </c>
      <c r="E171" s="226" t="s">
        <v>298</v>
      </c>
      <c r="F171" s="227" t="s">
        <v>299</v>
      </c>
      <c r="G171" s="228" t="s">
        <v>290</v>
      </c>
      <c r="H171" s="229">
        <v>56.600000000000001</v>
      </c>
      <c r="I171" s="230"/>
      <c r="J171" s="231">
        <f>ROUND(I171*H171,2)</f>
        <v>0</v>
      </c>
      <c r="K171" s="227" t="s">
        <v>189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1.0000000000000001E-05</v>
      </c>
      <c r="R171" s="234">
        <f>Q171*H171</f>
        <v>0.0005660000000000001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240</v>
      </c>
      <c r="AT171" s="236" t="s">
        <v>185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240</v>
      </c>
      <c r="BM171" s="236" t="s">
        <v>300</v>
      </c>
    </row>
    <row r="172" s="13" customFormat="1">
      <c r="A172" s="13"/>
      <c r="B172" s="238"/>
      <c r="C172" s="239"/>
      <c r="D172" s="240" t="s">
        <v>192</v>
      </c>
      <c r="E172" s="241" t="s">
        <v>1</v>
      </c>
      <c r="F172" s="242" t="s">
        <v>457</v>
      </c>
      <c r="G172" s="239"/>
      <c r="H172" s="243">
        <v>56.600000000000001</v>
      </c>
      <c r="I172" s="244"/>
      <c r="J172" s="239"/>
      <c r="K172" s="239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192</v>
      </c>
      <c r="AU172" s="249" t="s">
        <v>85</v>
      </c>
      <c r="AV172" s="13" t="s">
        <v>85</v>
      </c>
      <c r="AW172" s="13" t="s">
        <v>32</v>
      </c>
      <c r="AX172" s="13" t="s">
        <v>83</v>
      </c>
      <c r="AY172" s="249" t="s">
        <v>182</v>
      </c>
    </row>
    <row r="173" s="2" customFormat="1" ht="16.5" customHeight="1">
      <c r="A173" s="37"/>
      <c r="B173" s="38"/>
      <c r="C173" s="262" t="s">
        <v>303</v>
      </c>
      <c r="D173" s="262" t="s">
        <v>281</v>
      </c>
      <c r="E173" s="263" t="s">
        <v>304</v>
      </c>
      <c r="F173" s="264" t="s">
        <v>305</v>
      </c>
      <c r="G173" s="265" t="s">
        <v>290</v>
      </c>
      <c r="H173" s="266">
        <v>59.43</v>
      </c>
      <c r="I173" s="267"/>
      <c r="J173" s="268">
        <f>ROUND(I173*H173,2)</f>
        <v>0</v>
      </c>
      <c r="K173" s="264" t="s">
        <v>1</v>
      </c>
      <c r="L173" s="269"/>
      <c r="M173" s="270" t="s">
        <v>1</v>
      </c>
      <c r="N173" s="271" t="s">
        <v>41</v>
      </c>
      <c r="O173" s="90"/>
      <c r="P173" s="234">
        <f>O173*H173</f>
        <v>0</v>
      </c>
      <c r="Q173" s="234">
        <v>0.00029999999999999997</v>
      </c>
      <c r="R173" s="234">
        <f>Q173*H173</f>
        <v>0.017828999999999998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284</v>
      </c>
      <c r="AT173" s="236" t="s">
        <v>281</v>
      </c>
      <c r="AU173" s="236" t="s">
        <v>85</v>
      </c>
      <c r="AY173" s="16" t="s">
        <v>182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240</v>
      </c>
      <c r="BM173" s="236" t="s">
        <v>306</v>
      </c>
    </row>
    <row r="174" s="13" customFormat="1">
      <c r="A174" s="13"/>
      <c r="B174" s="238"/>
      <c r="C174" s="239"/>
      <c r="D174" s="240" t="s">
        <v>192</v>
      </c>
      <c r="E174" s="239"/>
      <c r="F174" s="242" t="s">
        <v>458</v>
      </c>
      <c r="G174" s="239"/>
      <c r="H174" s="243">
        <v>59.43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192</v>
      </c>
      <c r="AU174" s="249" t="s">
        <v>85</v>
      </c>
      <c r="AV174" s="13" t="s">
        <v>85</v>
      </c>
      <c r="AW174" s="13" t="s">
        <v>4</v>
      </c>
      <c r="AX174" s="13" t="s">
        <v>83</v>
      </c>
      <c r="AY174" s="249" t="s">
        <v>182</v>
      </c>
    </row>
    <row r="175" s="2" customFormat="1" ht="16.5" customHeight="1">
      <c r="A175" s="37"/>
      <c r="B175" s="38"/>
      <c r="C175" s="225" t="s">
        <v>308</v>
      </c>
      <c r="D175" s="225" t="s">
        <v>185</v>
      </c>
      <c r="E175" s="226" t="s">
        <v>309</v>
      </c>
      <c r="F175" s="227" t="s">
        <v>310</v>
      </c>
      <c r="G175" s="228" t="s">
        <v>290</v>
      </c>
      <c r="H175" s="229">
        <v>5.5999999999999996</v>
      </c>
      <c r="I175" s="230"/>
      <c r="J175" s="231">
        <f>ROUND(I175*H175,2)</f>
        <v>0</v>
      </c>
      <c r="K175" s="227" t="s">
        <v>189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240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240</v>
      </c>
      <c r="BM175" s="236" t="s">
        <v>311</v>
      </c>
    </row>
    <row r="176" s="13" customFormat="1">
      <c r="A176" s="13"/>
      <c r="B176" s="238"/>
      <c r="C176" s="239"/>
      <c r="D176" s="240" t="s">
        <v>192</v>
      </c>
      <c r="E176" s="241" t="s">
        <v>1</v>
      </c>
      <c r="F176" s="242" t="s">
        <v>459</v>
      </c>
      <c r="G176" s="239"/>
      <c r="H176" s="243">
        <v>5.5999999999999996</v>
      </c>
      <c r="I176" s="244"/>
      <c r="J176" s="239"/>
      <c r="K176" s="239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192</v>
      </c>
      <c r="AU176" s="249" t="s">
        <v>85</v>
      </c>
      <c r="AV176" s="13" t="s">
        <v>85</v>
      </c>
      <c r="AW176" s="13" t="s">
        <v>32</v>
      </c>
      <c r="AX176" s="13" t="s">
        <v>83</v>
      </c>
      <c r="AY176" s="249" t="s">
        <v>182</v>
      </c>
    </row>
    <row r="177" s="2" customFormat="1" ht="16.5" customHeight="1">
      <c r="A177" s="37"/>
      <c r="B177" s="38"/>
      <c r="C177" s="262" t="s">
        <v>314</v>
      </c>
      <c r="D177" s="262" t="s">
        <v>281</v>
      </c>
      <c r="E177" s="263" t="s">
        <v>315</v>
      </c>
      <c r="F177" s="264" t="s">
        <v>316</v>
      </c>
      <c r="G177" s="265" t="s">
        <v>290</v>
      </c>
      <c r="H177" s="266">
        <v>5.8799999999999999</v>
      </c>
      <c r="I177" s="267"/>
      <c r="J177" s="268">
        <f>ROUND(I177*H177,2)</f>
        <v>0</v>
      </c>
      <c r="K177" s="264" t="s">
        <v>1</v>
      </c>
      <c r="L177" s="269"/>
      <c r="M177" s="270" t="s">
        <v>1</v>
      </c>
      <c r="N177" s="271" t="s">
        <v>41</v>
      </c>
      <c r="O177" s="90"/>
      <c r="P177" s="234">
        <f>O177*H177</f>
        <v>0</v>
      </c>
      <c r="Q177" s="234">
        <v>0.00021000000000000001</v>
      </c>
      <c r="R177" s="234">
        <f>Q177*H177</f>
        <v>0.0012348000000000001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284</v>
      </c>
      <c r="AT177" s="236" t="s">
        <v>281</v>
      </c>
      <c r="AU177" s="236" t="s">
        <v>85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240</v>
      </c>
      <c r="BM177" s="236" t="s">
        <v>317</v>
      </c>
    </row>
    <row r="178" s="13" customFormat="1">
      <c r="A178" s="13"/>
      <c r="B178" s="238"/>
      <c r="C178" s="239"/>
      <c r="D178" s="240" t="s">
        <v>192</v>
      </c>
      <c r="E178" s="239"/>
      <c r="F178" s="242" t="s">
        <v>460</v>
      </c>
      <c r="G178" s="239"/>
      <c r="H178" s="243">
        <v>5.8799999999999999</v>
      </c>
      <c r="I178" s="244"/>
      <c r="J178" s="239"/>
      <c r="K178" s="239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192</v>
      </c>
      <c r="AU178" s="249" t="s">
        <v>85</v>
      </c>
      <c r="AV178" s="13" t="s">
        <v>85</v>
      </c>
      <c r="AW178" s="13" t="s">
        <v>4</v>
      </c>
      <c r="AX178" s="13" t="s">
        <v>83</v>
      </c>
      <c r="AY178" s="249" t="s">
        <v>182</v>
      </c>
    </row>
    <row r="179" s="2" customFormat="1" ht="24.15" customHeight="1">
      <c r="A179" s="37"/>
      <c r="B179" s="38"/>
      <c r="C179" s="225" t="s">
        <v>319</v>
      </c>
      <c r="D179" s="225" t="s">
        <v>185</v>
      </c>
      <c r="E179" s="226" t="s">
        <v>320</v>
      </c>
      <c r="F179" s="227" t="s">
        <v>321</v>
      </c>
      <c r="G179" s="228" t="s">
        <v>248</v>
      </c>
      <c r="H179" s="261"/>
      <c r="I179" s="230"/>
      <c r="J179" s="231">
        <f>ROUND(I179*H179,2)</f>
        <v>0</v>
      </c>
      <c r="K179" s="227" t="s">
        <v>189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</v>
      </c>
      <c r="R179" s="234">
        <f>Q179*H179</f>
        <v>0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240</v>
      </c>
      <c r="AT179" s="236" t="s">
        <v>185</v>
      </c>
      <c r="AU179" s="236" t="s">
        <v>85</v>
      </c>
      <c r="AY179" s="16" t="s">
        <v>182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83</v>
      </c>
      <c r="BK179" s="237">
        <f>ROUND(I179*H179,2)</f>
        <v>0</v>
      </c>
      <c r="BL179" s="16" t="s">
        <v>240</v>
      </c>
      <c r="BM179" s="236" t="s">
        <v>461</v>
      </c>
    </row>
    <row r="180" s="12" customFormat="1" ht="22.8" customHeight="1">
      <c r="A180" s="12"/>
      <c r="B180" s="209"/>
      <c r="C180" s="210"/>
      <c r="D180" s="211" t="s">
        <v>75</v>
      </c>
      <c r="E180" s="223" t="s">
        <v>462</v>
      </c>
      <c r="F180" s="223" t="s">
        <v>463</v>
      </c>
      <c r="G180" s="210"/>
      <c r="H180" s="210"/>
      <c r="I180" s="213"/>
      <c r="J180" s="224">
        <f>BK180</f>
        <v>0</v>
      </c>
      <c r="K180" s="210"/>
      <c r="L180" s="215"/>
      <c r="M180" s="216"/>
      <c r="N180" s="217"/>
      <c r="O180" s="217"/>
      <c r="P180" s="218">
        <f>SUM(P181:P188)</f>
        <v>0</v>
      </c>
      <c r="Q180" s="217"/>
      <c r="R180" s="218">
        <f>SUM(R181:R188)</f>
        <v>0.094053750000000005</v>
      </c>
      <c r="S180" s="217"/>
      <c r="T180" s="219">
        <f>SUM(T181:T188)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0" t="s">
        <v>85</v>
      </c>
      <c r="AT180" s="221" t="s">
        <v>75</v>
      </c>
      <c r="AU180" s="221" t="s">
        <v>83</v>
      </c>
      <c r="AY180" s="220" t="s">
        <v>182</v>
      </c>
      <c r="BK180" s="222">
        <f>SUM(BK181:BK188)</f>
        <v>0</v>
      </c>
    </row>
    <row r="181" s="2" customFormat="1" ht="16.5" customHeight="1">
      <c r="A181" s="37"/>
      <c r="B181" s="38"/>
      <c r="C181" s="225" t="s">
        <v>325</v>
      </c>
      <c r="D181" s="225" t="s">
        <v>185</v>
      </c>
      <c r="E181" s="226" t="s">
        <v>464</v>
      </c>
      <c r="F181" s="227" t="s">
        <v>465</v>
      </c>
      <c r="G181" s="228" t="s">
        <v>188</v>
      </c>
      <c r="H181" s="229">
        <v>3.75</v>
      </c>
      <c r="I181" s="230"/>
      <c r="J181" s="231">
        <f>ROUND(I181*H181,2)</f>
        <v>0</v>
      </c>
      <c r="K181" s="227" t="s">
        <v>189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0.00029999999999999997</v>
      </c>
      <c r="R181" s="234">
        <f>Q181*H181</f>
        <v>0.0011249999999999999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240</v>
      </c>
      <c r="AT181" s="236" t="s">
        <v>185</v>
      </c>
      <c r="AU181" s="236" t="s">
        <v>85</v>
      </c>
      <c r="AY181" s="16" t="s">
        <v>182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83</v>
      </c>
      <c r="BK181" s="237">
        <f>ROUND(I181*H181,2)</f>
        <v>0</v>
      </c>
      <c r="BL181" s="16" t="s">
        <v>240</v>
      </c>
      <c r="BM181" s="236" t="s">
        <v>466</v>
      </c>
    </row>
    <row r="182" s="2" customFormat="1" ht="33" customHeight="1">
      <c r="A182" s="37"/>
      <c r="B182" s="38"/>
      <c r="C182" s="225" t="s">
        <v>330</v>
      </c>
      <c r="D182" s="225" t="s">
        <v>185</v>
      </c>
      <c r="E182" s="226" t="s">
        <v>467</v>
      </c>
      <c r="F182" s="227" t="s">
        <v>468</v>
      </c>
      <c r="G182" s="228" t="s">
        <v>188</v>
      </c>
      <c r="H182" s="229">
        <v>3.75</v>
      </c>
      <c r="I182" s="230"/>
      <c r="J182" s="231">
        <f>ROUND(I182*H182,2)</f>
        <v>0</v>
      </c>
      <c r="K182" s="227" t="s">
        <v>189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0.0053</v>
      </c>
      <c r="R182" s="234">
        <f>Q182*H182</f>
        <v>0.019875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240</v>
      </c>
      <c r="AT182" s="236" t="s">
        <v>185</v>
      </c>
      <c r="AU182" s="236" t="s">
        <v>85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240</v>
      </c>
      <c r="BM182" s="236" t="s">
        <v>469</v>
      </c>
    </row>
    <row r="183" s="13" customFormat="1">
      <c r="A183" s="13"/>
      <c r="B183" s="238"/>
      <c r="C183" s="239"/>
      <c r="D183" s="240" t="s">
        <v>192</v>
      </c>
      <c r="E183" s="241" t="s">
        <v>1</v>
      </c>
      <c r="F183" s="242" t="s">
        <v>470</v>
      </c>
      <c r="G183" s="239"/>
      <c r="H183" s="243">
        <v>3.75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192</v>
      </c>
      <c r="AU183" s="249" t="s">
        <v>85</v>
      </c>
      <c r="AV183" s="13" t="s">
        <v>85</v>
      </c>
      <c r="AW183" s="13" t="s">
        <v>32</v>
      </c>
      <c r="AX183" s="13" t="s">
        <v>83</v>
      </c>
      <c r="AY183" s="249" t="s">
        <v>182</v>
      </c>
    </row>
    <row r="184" s="2" customFormat="1" ht="24.15" customHeight="1">
      <c r="A184" s="37"/>
      <c r="B184" s="38"/>
      <c r="C184" s="262" t="s">
        <v>284</v>
      </c>
      <c r="D184" s="262" t="s">
        <v>281</v>
      </c>
      <c r="E184" s="263" t="s">
        <v>471</v>
      </c>
      <c r="F184" s="264" t="s">
        <v>472</v>
      </c>
      <c r="G184" s="265" t="s">
        <v>188</v>
      </c>
      <c r="H184" s="266">
        <v>4.125</v>
      </c>
      <c r="I184" s="267"/>
      <c r="J184" s="268">
        <f>ROUND(I184*H184,2)</f>
        <v>0</v>
      </c>
      <c r="K184" s="264" t="s">
        <v>189</v>
      </c>
      <c r="L184" s="269"/>
      <c r="M184" s="270" t="s">
        <v>1</v>
      </c>
      <c r="N184" s="271" t="s">
        <v>41</v>
      </c>
      <c r="O184" s="90"/>
      <c r="P184" s="234">
        <f>O184*H184</f>
        <v>0</v>
      </c>
      <c r="Q184" s="234">
        <v>0.01771</v>
      </c>
      <c r="R184" s="234">
        <f>Q184*H184</f>
        <v>0.073053750000000001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284</v>
      </c>
      <c r="AT184" s="236" t="s">
        <v>281</v>
      </c>
      <c r="AU184" s="236" t="s">
        <v>85</v>
      </c>
      <c r="AY184" s="16" t="s">
        <v>182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240</v>
      </c>
      <c r="BM184" s="236" t="s">
        <v>473</v>
      </c>
    </row>
    <row r="185" s="13" customFormat="1">
      <c r="A185" s="13"/>
      <c r="B185" s="238"/>
      <c r="C185" s="239"/>
      <c r="D185" s="240" t="s">
        <v>192</v>
      </c>
      <c r="E185" s="239"/>
      <c r="F185" s="242" t="s">
        <v>474</v>
      </c>
      <c r="G185" s="239"/>
      <c r="H185" s="243">
        <v>4.125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192</v>
      </c>
      <c r="AU185" s="249" t="s">
        <v>85</v>
      </c>
      <c r="AV185" s="13" t="s">
        <v>85</v>
      </c>
      <c r="AW185" s="13" t="s">
        <v>4</v>
      </c>
      <c r="AX185" s="13" t="s">
        <v>83</v>
      </c>
      <c r="AY185" s="249" t="s">
        <v>182</v>
      </c>
    </row>
    <row r="186" s="2" customFormat="1" ht="33" customHeight="1">
      <c r="A186" s="37"/>
      <c r="B186" s="38"/>
      <c r="C186" s="225" t="s">
        <v>343</v>
      </c>
      <c r="D186" s="225" t="s">
        <v>185</v>
      </c>
      <c r="E186" s="226" t="s">
        <v>475</v>
      </c>
      <c r="F186" s="227" t="s">
        <v>476</v>
      </c>
      <c r="G186" s="228" t="s">
        <v>188</v>
      </c>
      <c r="H186" s="229">
        <v>3.75</v>
      </c>
      <c r="I186" s="230"/>
      <c r="J186" s="231">
        <f>ROUND(I186*H186,2)</f>
        <v>0</v>
      </c>
      <c r="K186" s="227" t="s">
        <v>189</v>
      </c>
      <c r="L186" s="43"/>
      <c r="M186" s="232" t="s">
        <v>1</v>
      </c>
      <c r="N186" s="233" t="s">
        <v>41</v>
      </c>
      <c r="O186" s="90"/>
      <c r="P186" s="234">
        <f>O186*H186</f>
        <v>0</v>
      </c>
      <c r="Q186" s="234">
        <v>0</v>
      </c>
      <c r="R186" s="234">
        <f>Q186*H186</f>
        <v>0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240</v>
      </c>
      <c r="AT186" s="236" t="s">
        <v>185</v>
      </c>
      <c r="AU186" s="236" t="s">
        <v>85</v>
      </c>
      <c r="AY186" s="16" t="s">
        <v>182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83</v>
      </c>
      <c r="BK186" s="237">
        <f>ROUND(I186*H186,2)</f>
        <v>0</v>
      </c>
      <c r="BL186" s="16" t="s">
        <v>240</v>
      </c>
      <c r="BM186" s="236" t="s">
        <v>477</v>
      </c>
    </row>
    <row r="187" s="2" customFormat="1" ht="37.8" customHeight="1">
      <c r="A187" s="37"/>
      <c r="B187" s="38"/>
      <c r="C187" s="225" t="s">
        <v>347</v>
      </c>
      <c r="D187" s="225" t="s">
        <v>185</v>
      </c>
      <c r="E187" s="226" t="s">
        <v>478</v>
      </c>
      <c r="F187" s="227" t="s">
        <v>479</v>
      </c>
      <c r="G187" s="228" t="s">
        <v>188</v>
      </c>
      <c r="H187" s="229">
        <v>3.75</v>
      </c>
      <c r="I187" s="230"/>
      <c r="J187" s="231">
        <f>ROUND(I187*H187,2)</f>
        <v>0</v>
      </c>
      <c r="K187" s="227" t="s">
        <v>1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240</v>
      </c>
      <c r="AT187" s="236" t="s">
        <v>185</v>
      </c>
      <c r="AU187" s="236" t="s">
        <v>85</v>
      </c>
      <c r="AY187" s="16" t="s">
        <v>182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83</v>
      </c>
      <c r="BK187" s="237">
        <f>ROUND(I187*H187,2)</f>
        <v>0</v>
      </c>
      <c r="BL187" s="16" t="s">
        <v>240</v>
      </c>
      <c r="BM187" s="236" t="s">
        <v>480</v>
      </c>
    </row>
    <row r="188" s="2" customFormat="1" ht="24.15" customHeight="1">
      <c r="A188" s="37"/>
      <c r="B188" s="38"/>
      <c r="C188" s="225" t="s">
        <v>355</v>
      </c>
      <c r="D188" s="225" t="s">
        <v>185</v>
      </c>
      <c r="E188" s="226" t="s">
        <v>481</v>
      </c>
      <c r="F188" s="227" t="s">
        <v>482</v>
      </c>
      <c r="G188" s="228" t="s">
        <v>248</v>
      </c>
      <c r="H188" s="261"/>
      <c r="I188" s="230"/>
      <c r="J188" s="231">
        <f>ROUND(I188*H188,2)</f>
        <v>0</v>
      </c>
      <c r="K188" s="227" t="s">
        <v>189</v>
      </c>
      <c r="L188" s="43"/>
      <c r="M188" s="232" t="s">
        <v>1</v>
      </c>
      <c r="N188" s="233" t="s">
        <v>41</v>
      </c>
      <c r="O188" s="90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6" t="s">
        <v>240</v>
      </c>
      <c r="AT188" s="236" t="s">
        <v>185</v>
      </c>
      <c r="AU188" s="236" t="s">
        <v>85</v>
      </c>
      <c r="AY188" s="16" t="s">
        <v>182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6" t="s">
        <v>83</v>
      </c>
      <c r="BK188" s="237">
        <f>ROUND(I188*H188,2)</f>
        <v>0</v>
      </c>
      <c r="BL188" s="16" t="s">
        <v>240</v>
      </c>
      <c r="BM188" s="236" t="s">
        <v>483</v>
      </c>
    </row>
    <row r="189" s="12" customFormat="1" ht="22.8" customHeight="1">
      <c r="A189" s="12"/>
      <c r="B189" s="209"/>
      <c r="C189" s="210"/>
      <c r="D189" s="211" t="s">
        <v>75</v>
      </c>
      <c r="E189" s="223" t="s">
        <v>323</v>
      </c>
      <c r="F189" s="223" t="s">
        <v>324</v>
      </c>
      <c r="G189" s="210"/>
      <c r="H189" s="210"/>
      <c r="I189" s="213"/>
      <c r="J189" s="224">
        <f>BK189</f>
        <v>0</v>
      </c>
      <c r="K189" s="210"/>
      <c r="L189" s="215"/>
      <c r="M189" s="216"/>
      <c r="N189" s="217"/>
      <c r="O189" s="217"/>
      <c r="P189" s="218">
        <f>SUM(P190:P194)</f>
        <v>0</v>
      </c>
      <c r="Q189" s="217"/>
      <c r="R189" s="218">
        <f>SUM(R190:R194)</f>
        <v>0.0011517999999999999</v>
      </c>
      <c r="S189" s="217"/>
      <c r="T189" s="219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0" t="s">
        <v>85</v>
      </c>
      <c r="AT189" s="221" t="s">
        <v>75</v>
      </c>
      <c r="AU189" s="221" t="s">
        <v>83</v>
      </c>
      <c r="AY189" s="220" t="s">
        <v>182</v>
      </c>
      <c r="BK189" s="222">
        <f>SUM(BK190:BK194)</f>
        <v>0</v>
      </c>
    </row>
    <row r="190" s="2" customFormat="1" ht="24.15" customHeight="1">
      <c r="A190" s="37"/>
      <c r="B190" s="38"/>
      <c r="C190" s="225" t="s">
        <v>364</v>
      </c>
      <c r="D190" s="225" t="s">
        <v>185</v>
      </c>
      <c r="E190" s="226" t="s">
        <v>326</v>
      </c>
      <c r="F190" s="227" t="s">
        <v>327</v>
      </c>
      <c r="G190" s="228" t="s">
        <v>188</v>
      </c>
      <c r="H190" s="229">
        <v>2.3700000000000001</v>
      </c>
      <c r="I190" s="230"/>
      <c r="J190" s="231">
        <f>ROUND(I190*H190,2)</f>
        <v>0</v>
      </c>
      <c r="K190" s="227" t="s">
        <v>1</v>
      </c>
      <c r="L190" s="43"/>
      <c r="M190" s="232" t="s">
        <v>1</v>
      </c>
      <c r="N190" s="233" t="s">
        <v>41</v>
      </c>
      <c r="O190" s="90"/>
      <c r="P190" s="234">
        <f>O190*H190</f>
        <v>0</v>
      </c>
      <c r="Q190" s="234">
        <v>0.00013999999999999999</v>
      </c>
      <c r="R190" s="234">
        <f>Q190*H190</f>
        <v>0.00033179999999999999</v>
      </c>
      <c r="S190" s="234">
        <v>0</v>
      </c>
      <c r="T190" s="23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6" t="s">
        <v>240</v>
      </c>
      <c r="AT190" s="236" t="s">
        <v>185</v>
      </c>
      <c r="AU190" s="236" t="s">
        <v>85</v>
      </c>
      <c r="AY190" s="16" t="s">
        <v>182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6" t="s">
        <v>83</v>
      </c>
      <c r="BK190" s="237">
        <f>ROUND(I190*H190,2)</f>
        <v>0</v>
      </c>
      <c r="BL190" s="16" t="s">
        <v>240</v>
      </c>
      <c r="BM190" s="236" t="s">
        <v>328</v>
      </c>
    </row>
    <row r="191" s="13" customFormat="1">
      <c r="A191" s="13"/>
      <c r="B191" s="238"/>
      <c r="C191" s="239"/>
      <c r="D191" s="240" t="s">
        <v>192</v>
      </c>
      <c r="E191" s="241" t="s">
        <v>1</v>
      </c>
      <c r="F191" s="242" t="s">
        <v>484</v>
      </c>
      <c r="G191" s="239"/>
      <c r="H191" s="243">
        <v>2.3700000000000001</v>
      </c>
      <c r="I191" s="244"/>
      <c r="J191" s="239"/>
      <c r="K191" s="239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192</v>
      </c>
      <c r="AU191" s="249" t="s">
        <v>85</v>
      </c>
      <c r="AV191" s="13" t="s">
        <v>85</v>
      </c>
      <c r="AW191" s="13" t="s">
        <v>32</v>
      </c>
      <c r="AX191" s="13" t="s">
        <v>83</v>
      </c>
      <c r="AY191" s="249" t="s">
        <v>182</v>
      </c>
    </row>
    <row r="192" s="2" customFormat="1" ht="24.15" customHeight="1">
      <c r="A192" s="37"/>
      <c r="B192" s="38"/>
      <c r="C192" s="225" t="s">
        <v>485</v>
      </c>
      <c r="D192" s="225" t="s">
        <v>185</v>
      </c>
      <c r="E192" s="226" t="s">
        <v>335</v>
      </c>
      <c r="F192" s="227" t="s">
        <v>336</v>
      </c>
      <c r="G192" s="228" t="s">
        <v>239</v>
      </c>
      <c r="H192" s="229">
        <v>1</v>
      </c>
      <c r="I192" s="230"/>
      <c r="J192" s="231">
        <f>ROUND(I192*H192,2)</f>
        <v>0</v>
      </c>
      <c r="K192" s="227" t="s">
        <v>1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0.00040999999999999999</v>
      </c>
      <c r="R192" s="234">
        <f>Q192*H192</f>
        <v>0.00040999999999999999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240</v>
      </c>
      <c r="AT192" s="236" t="s">
        <v>185</v>
      </c>
      <c r="AU192" s="236" t="s">
        <v>85</v>
      </c>
      <c r="AY192" s="16" t="s">
        <v>182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83</v>
      </c>
      <c r="BK192" s="237">
        <f>ROUND(I192*H192,2)</f>
        <v>0</v>
      </c>
      <c r="BL192" s="16" t="s">
        <v>240</v>
      </c>
      <c r="BM192" s="236" t="s">
        <v>486</v>
      </c>
    </row>
    <row r="193" s="2" customFormat="1" ht="24.15" customHeight="1">
      <c r="A193" s="37"/>
      <c r="B193" s="38"/>
      <c r="C193" s="225" t="s">
        <v>368</v>
      </c>
      <c r="D193" s="225" t="s">
        <v>185</v>
      </c>
      <c r="E193" s="226" t="s">
        <v>487</v>
      </c>
      <c r="F193" s="227" t="s">
        <v>488</v>
      </c>
      <c r="G193" s="228" t="s">
        <v>239</v>
      </c>
      <c r="H193" s="229">
        <v>1</v>
      </c>
      <c r="I193" s="230"/>
      <c r="J193" s="231">
        <f>ROUND(I193*H193,2)</f>
        <v>0</v>
      </c>
      <c r="K193" s="227" t="s">
        <v>1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0.00040999999999999999</v>
      </c>
      <c r="R193" s="234">
        <f>Q193*H193</f>
        <v>0.00040999999999999999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240</v>
      </c>
      <c r="AT193" s="236" t="s">
        <v>185</v>
      </c>
      <c r="AU193" s="236" t="s">
        <v>85</v>
      </c>
      <c r="AY193" s="16" t="s">
        <v>182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240</v>
      </c>
      <c r="BM193" s="236" t="s">
        <v>489</v>
      </c>
    </row>
    <row r="194" s="13" customFormat="1">
      <c r="A194" s="13"/>
      <c r="B194" s="238"/>
      <c r="C194" s="239"/>
      <c r="D194" s="240" t="s">
        <v>192</v>
      </c>
      <c r="E194" s="241" t="s">
        <v>1</v>
      </c>
      <c r="F194" s="242" t="s">
        <v>490</v>
      </c>
      <c r="G194" s="239"/>
      <c r="H194" s="243">
        <v>1</v>
      </c>
      <c r="I194" s="244"/>
      <c r="J194" s="239"/>
      <c r="K194" s="239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192</v>
      </c>
      <c r="AU194" s="249" t="s">
        <v>85</v>
      </c>
      <c r="AV194" s="13" t="s">
        <v>85</v>
      </c>
      <c r="AW194" s="13" t="s">
        <v>32</v>
      </c>
      <c r="AX194" s="13" t="s">
        <v>83</v>
      </c>
      <c r="AY194" s="249" t="s">
        <v>182</v>
      </c>
    </row>
    <row r="195" s="12" customFormat="1" ht="22.8" customHeight="1">
      <c r="A195" s="12"/>
      <c r="B195" s="209"/>
      <c r="C195" s="210"/>
      <c r="D195" s="211" t="s">
        <v>75</v>
      </c>
      <c r="E195" s="223" t="s">
        <v>338</v>
      </c>
      <c r="F195" s="223" t="s">
        <v>339</v>
      </c>
      <c r="G195" s="210"/>
      <c r="H195" s="210"/>
      <c r="I195" s="213"/>
      <c r="J195" s="224">
        <f>BK195</f>
        <v>0</v>
      </c>
      <c r="K195" s="210"/>
      <c r="L195" s="215"/>
      <c r="M195" s="216"/>
      <c r="N195" s="217"/>
      <c r="O195" s="217"/>
      <c r="P195" s="218">
        <f>SUM(P196:P202)</f>
        <v>0</v>
      </c>
      <c r="Q195" s="217"/>
      <c r="R195" s="218">
        <f>SUM(R196:R202)</f>
        <v>0.28650000000000003</v>
      </c>
      <c r="S195" s="217"/>
      <c r="T195" s="219">
        <f>SUM(T196:T202)</f>
        <v>0.059209999999999999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0" t="s">
        <v>85</v>
      </c>
      <c r="AT195" s="221" t="s">
        <v>75</v>
      </c>
      <c r="AU195" s="221" t="s">
        <v>83</v>
      </c>
      <c r="AY195" s="220" t="s">
        <v>182</v>
      </c>
      <c r="BK195" s="222">
        <f>SUM(BK196:BK202)</f>
        <v>0</v>
      </c>
    </row>
    <row r="196" s="2" customFormat="1" ht="16.5" customHeight="1">
      <c r="A196" s="37"/>
      <c r="B196" s="38"/>
      <c r="C196" s="225" t="s">
        <v>372</v>
      </c>
      <c r="D196" s="225" t="s">
        <v>185</v>
      </c>
      <c r="E196" s="226" t="s">
        <v>340</v>
      </c>
      <c r="F196" s="227" t="s">
        <v>341</v>
      </c>
      <c r="G196" s="228" t="s">
        <v>188</v>
      </c>
      <c r="H196" s="229">
        <v>191</v>
      </c>
      <c r="I196" s="230"/>
      <c r="J196" s="231">
        <f>ROUND(I196*H196,2)</f>
        <v>0</v>
      </c>
      <c r="K196" s="227" t="s">
        <v>189</v>
      </c>
      <c r="L196" s="43"/>
      <c r="M196" s="232" t="s">
        <v>1</v>
      </c>
      <c r="N196" s="233" t="s">
        <v>41</v>
      </c>
      <c r="O196" s="90"/>
      <c r="P196" s="234">
        <f>O196*H196</f>
        <v>0</v>
      </c>
      <c r="Q196" s="234">
        <v>0.001</v>
      </c>
      <c r="R196" s="234">
        <f>Q196*H196</f>
        <v>0.191</v>
      </c>
      <c r="S196" s="234">
        <v>0.00031</v>
      </c>
      <c r="T196" s="235">
        <f>S196*H196</f>
        <v>0.059209999999999999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6" t="s">
        <v>240</v>
      </c>
      <c r="AT196" s="236" t="s">
        <v>185</v>
      </c>
      <c r="AU196" s="236" t="s">
        <v>85</v>
      </c>
      <c r="AY196" s="16" t="s">
        <v>182</v>
      </c>
      <c r="BE196" s="237">
        <f>IF(N196="základní",J196,0)</f>
        <v>0</v>
      </c>
      <c r="BF196" s="237">
        <f>IF(N196="snížená",J196,0)</f>
        <v>0</v>
      </c>
      <c r="BG196" s="237">
        <f>IF(N196="zákl. přenesená",J196,0)</f>
        <v>0</v>
      </c>
      <c r="BH196" s="237">
        <f>IF(N196="sníž. přenesená",J196,0)</f>
        <v>0</v>
      </c>
      <c r="BI196" s="237">
        <f>IF(N196="nulová",J196,0)</f>
        <v>0</v>
      </c>
      <c r="BJ196" s="16" t="s">
        <v>83</v>
      </c>
      <c r="BK196" s="237">
        <f>ROUND(I196*H196,2)</f>
        <v>0</v>
      </c>
      <c r="BL196" s="16" t="s">
        <v>240</v>
      </c>
      <c r="BM196" s="236" t="s">
        <v>342</v>
      </c>
    </row>
    <row r="197" s="2" customFormat="1" ht="24.15" customHeight="1">
      <c r="A197" s="37"/>
      <c r="B197" s="38"/>
      <c r="C197" s="225" t="s">
        <v>434</v>
      </c>
      <c r="D197" s="225" t="s">
        <v>185</v>
      </c>
      <c r="E197" s="226" t="s">
        <v>344</v>
      </c>
      <c r="F197" s="227" t="s">
        <v>345</v>
      </c>
      <c r="G197" s="228" t="s">
        <v>188</v>
      </c>
      <c r="H197" s="229">
        <v>191</v>
      </c>
      <c r="I197" s="230"/>
      <c r="J197" s="231">
        <f>ROUND(I197*H197,2)</f>
        <v>0</v>
      </c>
      <c r="K197" s="227" t="s">
        <v>189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0.00021000000000000001</v>
      </c>
      <c r="R197" s="234">
        <f>Q197*H197</f>
        <v>0.04011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240</v>
      </c>
      <c r="AT197" s="236" t="s">
        <v>185</v>
      </c>
      <c r="AU197" s="236" t="s">
        <v>85</v>
      </c>
      <c r="AY197" s="16" t="s">
        <v>182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240</v>
      </c>
      <c r="BM197" s="236" t="s">
        <v>346</v>
      </c>
    </row>
    <row r="198" s="2" customFormat="1" ht="33" customHeight="1">
      <c r="A198" s="37"/>
      <c r="B198" s="38"/>
      <c r="C198" s="225" t="s">
        <v>376</v>
      </c>
      <c r="D198" s="225" t="s">
        <v>185</v>
      </c>
      <c r="E198" s="226" t="s">
        <v>348</v>
      </c>
      <c r="F198" s="227" t="s">
        <v>349</v>
      </c>
      <c r="G198" s="228" t="s">
        <v>188</v>
      </c>
      <c r="H198" s="229">
        <v>191</v>
      </c>
      <c r="I198" s="230"/>
      <c r="J198" s="231">
        <f>ROUND(I198*H198,2)</f>
        <v>0</v>
      </c>
      <c r="K198" s="227" t="s">
        <v>189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0.00029</v>
      </c>
      <c r="R198" s="234">
        <f>Q198*H198</f>
        <v>0.055390000000000002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240</v>
      </c>
      <c r="AT198" s="236" t="s">
        <v>185</v>
      </c>
      <c r="AU198" s="236" t="s">
        <v>85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240</v>
      </c>
      <c r="BM198" s="236" t="s">
        <v>350</v>
      </c>
    </row>
    <row r="199" s="13" customFormat="1">
      <c r="A199" s="13"/>
      <c r="B199" s="238"/>
      <c r="C199" s="239"/>
      <c r="D199" s="240" t="s">
        <v>192</v>
      </c>
      <c r="E199" s="241" t="s">
        <v>1</v>
      </c>
      <c r="F199" s="242" t="s">
        <v>491</v>
      </c>
      <c r="G199" s="239"/>
      <c r="H199" s="243">
        <v>83</v>
      </c>
      <c r="I199" s="244"/>
      <c r="J199" s="239"/>
      <c r="K199" s="239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192</v>
      </c>
      <c r="AU199" s="249" t="s">
        <v>85</v>
      </c>
      <c r="AV199" s="13" t="s">
        <v>85</v>
      </c>
      <c r="AW199" s="13" t="s">
        <v>32</v>
      </c>
      <c r="AX199" s="13" t="s">
        <v>76</v>
      </c>
      <c r="AY199" s="249" t="s">
        <v>182</v>
      </c>
    </row>
    <row r="200" s="13" customFormat="1">
      <c r="A200" s="13"/>
      <c r="B200" s="238"/>
      <c r="C200" s="239"/>
      <c r="D200" s="240" t="s">
        <v>192</v>
      </c>
      <c r="E200" s="241" t="s">
        <v>1</v>
      </c>
      <c r="F200" s="242" t="s">
        <v>492</v>
      </c>
      <c r="G200" s="239"/>
      <c r="H200" s="243">
        <v>54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192</v>
      </c>
      <c r="AU200" s="249" t="s">
        <v>85</v>
      </c>
      <c r="AV200" s="13" t="s">
        <v>85</v>
      </c>
      <c r="AW200" s="13" t="s">
        <v>32</v>
      </c>
      <c r="AX200" s="13" t="s">
        <v>76</v>
      </c>
      <c r="AY200" s="249" t="s">
        <v>182</v>
      </c>
    </row>
    <row r="201" s="13" customFormat="1">
      <c r="A201" s="13"/>
      <c r="B201" s="238"/>
      <c r="C201" s="239"/>
      <c r="D201" s="240" t="s">
        <v>192</v>
      </c>
      <c r="E201" s="241" t="s">
        <v>1</v>
      </c>
      <c r="F201" s="242" t="s">
        <v>493</v>
      </c>
      <c r="G201" s="239"/>
      <c r="H201" s="243">
        <v>54</v>
      </c>
      <c r="I201" s="244"/>
      <c r="J201" s="239"/>
      <c r="K201" s="239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192</v>
      </c>
      <c r="AU201" s="249" t="s">
        <v>85</v>
      </c>
      <c r="AV201" s="13" t="s">
        <v>85</v>
      </c>
      <c r="AW201" s="13" t="s">
        <v>32</v>
      </c>
      <c r="AX201" s="13" t="s">
        <v>76</v>
      </c>
      <c r="AY201" s="249" t="s">
        <v>182</v>
      </c>
    </row>
    <row r="202" s="14" customFormat="1">
      <c r="A202" s="14"/>
      <c r="B202" s="250"/>
      <c r="C202" s="251"/>
      <c r="D202" s="240" t="s">
        <v>192</v>
      </c>
      <c r="E202" s="252" t="s">
        <v>1</v>
      </c>
      <c r="F202" s="253" t="s">
        <v>195</v>
      </c>
      <c r="G202" s="251"/>
      <c r="H202" s="254">
        <v>191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192</v>
      </c>
      <c r="AU202" s="260" t="s">
        <v>85</v>
      </c>
      <c r="AV202" s="14" t="s">
        <v>190</v>
      </c>
      <c r="AW202" s="14" t="s">
        <v>32</v>
      </c>
      <c r="AX202" s="14" t="s">
        <v>83</v>
      </c>
      <c r="AY202" s="260" t="s">
        <v>182</v>
      </c>
    </row>
    <row r="203" s="12" customFormat="1" ht="25.92" customHeight="1">
      <c r="A203" s="12"/>
      <c r="B203" s="209"/>
      <c r="C203" s="210"/>
      <c r="D203" s="211" t="s">
        <v>75</v>
      </c>
      <c r="E203" s="212" t="s">
        <v>353</v>
      </c>
      <c r="F203" s="212" t="s">
        <v>354</v>
      </c>
      <c r="G203" s="210"/>
      <c r="H203" s="210"/>
      <c r="I203" s="213"/>
      <c r="J203" s="214">
        <f>BK203</f>
        <v>0</v>
      </c>
      <c r="K203" s="210"/>
      <c r="L203" s="215"/>
      <c r="M203" s="216"/>
      <c r="N203" s="217"/>
      <c r="O203" s="217"/>
      <c r="P203" s="218">
        <f>P204</f>
        <v>0</v>
      </c>
      <c r="Q203" s="217"/>
      <c r="R203" s="218">
        <f>R204</f>
        <v>0</v>
      </c>
      <c r="S203" s="217"/>
      <c r="T203" s="219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0" t="s">
        <v>190</v>
      </c>
      <c r="AT203" s="221" t="s">
        <v>75</v>
      </c>
      <c r="AU203" s="221" t="s">
        <v>76</v>
      </c>
      <c r="AY203" s="220" t="s">
        <v>182</v>
      </c>
      <c r="BK203" s="222">
        <f>BK204</f>
        <v>0</v>
      </c>
    </row>
    <row r="204" s="2" customFormat="1" ht="16.5" customHeight="1">
      <c r="A204" s="37"/>
      <c r="B204" s="38"/>
      <c r="C204" s="225" t="s">
        <v>380</v>
      </c>
      <c r="D204" s="225" t="s">
        <v>185</v>
      </c>
      <c r="E204" s="226" t="s">
        <v>356</v>
      </c>
      <c r="F204" s="227" t="s">
        <v>357</v>
      </c>
      <c r="G204" s="228" t="s">
        <v>358</v>
      </c>
      <c r="H204" s="229">
        <v>10</v>
      </c>
      <c r="I204" s="230"/>
      <c r="J204" s="231">
        <f>ROUND(I204*H204,2)</f>
        <v>0</v>
      </c>
      <c r="K204" s="227" t="s">
        <v>189</v>
      </c>
      <c r="L204" s="43"/>
      <c r="M204" s="232" t="s">
        <v>1</v>
      </c>
      <c r="N204" s="233" t="s">
        <v>41</v>
      </c>
      <c r="O204" s="90"/>
      <c r="P204" s="234">
        <f>O204*H204</f>
        <v>0</v>
      </c>
      <c r="Q204" s="234">
        <v>0</v>
      </c>
      <c r="R204" s="234">
        <f>Q204*H204</f>
        <v>0</v>
      </c>
      <c r="S204" s="234">
        <v>0</v>
      </c>
      <c r="T204" s="23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6" t="s">
        <v>359</v>
      </c>
      <c r="AT204" s="236" t="s">
        <v>185</v>
      </c>
      <c r="AU204" s="236" t="s">
        <v>83</v>
      </c>
      <c r="AY204" s="16" t="s">
        <v>182</v>
      </c>
      <c r="BE204" s="237">
        <f>IF(N204="základní",J204,0)</f>
        <v>0</v>
      </c>
      <c r="BF204" s="237">
        <f>IF(N204="snížená",J204,0)</f>
        <v>0</v>
      </c>
      <c r="BG204" s="237">
        <f>IF(N204="zákl. přenesená",J204,0)</f>
        <v>0</v>
      </c>
      <c r="BH204" s="237">
        <f>IF(N204="sníž. přenesená",J204,0)</f>
        <v>0</v>
      </c>
      <c r="BI204" s="237">
        <f>IF(N204="nulová",J204,0)</f>
        <v>0</v>
      </c>
      <c r="BJ204" s="16" t="s">
        <v>83</v>
      </c>
      <c r="BK204" s="237">
        <f>ROUND(I204*H204,2)</f>
        <v>0</v>
      </c>
      <c r="BL204" s="16" t="s">
        <v>359</v>
      </c>
      <c r="BM204" s="236" t="s">
        <v>494</v>
      </c>
    </row>
    <row r="205" s="12" customFormat="1" ht="25.92" customHeight="1">
      <c r="A205" s="12"/>
      <c r="B205" s="209"/>
      <c r="C205" s="210"/>
      <c r="D205" s="211" t="s">
        <v>75</v>
      </c>
      <c r="E205" s="212" t="s">
        <v>361</v>
      </c>
      <c r="F205" s="212" t="s">
        <v>361</v>
      </c>
      <c r="G205" s="210"/>
      <c r="H205" s="210"/>
      <c r="I205" s="213"/>
      <c r="J205" s="214">
        <f>BK205</f>
        <v>0</v>
      </c>
      <c r="K205" s="210"/>
      <c r="L205" s="215"/>
      <c r="M205" s="216"/>
      <c r="N205" s="217"/>
      <c r="O205" s="217"/>
      <c r="P205" s="218">
        <f>P206</f>
        <v>0</v>
      </c>
      <c r="Q205" s="217"/>
      <c r="R205" s="218">
        <f>R206</f>
        <v>0</v>
      </c>
      <c r="S205" s="217"/>
      <c r="T205" s="219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0" t="s">
        <v>190</v>
      </c>
      <c r="AT205" s="221" t="s">
        <v>75</v>
      </c>
      <c r="AU205" s="221" t="s">
        <v>76</v>
      </c>
      <c r="AY205" s="220" t="s">
        <v>182</v>
      </c>
      <c r="BK205" s="222">
        <f>BK206</f>
        <v>0</v>
      </c>
    </row>
    <row r="206" s="12" customFormat="1" ht="22.8" customHeight="1">
      <c r="A206" s="12"/>
      <c r="B206" s="209"/>
      <c r="C206" s="210"/>
      <c r="D206" s="211" t="s">
        <v>75</v>
      </c>
      <c r="E206" s="223" t="s">
        <v>362</v>
      </c>
      <c r="F206" s="223" t="s">
        <v>363</v>
      </c>
      <c r="G206" s="210"/>
      <c r="H206" s="210"/>
      <c r="I206" s="213"/>
      <c r="J206" s="224">
        <f>BK206</f>
        <v>0</v>
      </c>
      <c r="K206" s="210"/>
      <c r="L206" s="215"/>
      <c r="M206" s="216"/>
      <c r="N206" s="217"/>
      <c r="O206" s="217"/>
      <c r="P206" s="218">
        <f>SUM(P207:P210)</f>
        <v>0</v>
      </c>
      <c r="Q206" s="217"/>
      <c r="R206" s="218">
        <f>SUM(R207:R210)</f>
        <v>0</v>
      </c>
      <c r="S206" s="217"/>
      <c r="T206" s="219">
        <f>SUM(T207:T210)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0" t="s">
        <v>190</v>
      </c>
      <c r="AT206" s="221" t="s">
        <v>75</v>
      </c>
      <c r="AU206" s="221" t="s">
        <v>83</v>
      </c>
      <c r="AY206" s="220" t="s">
        <v>182</v>
      </c>
      <c r="BK206" s="222">
        <f>SUM(BK207:BK210)</f>
        <v>0</v>
      </c>
    </row>
    <row r="207" s="2" customFormat="1" ht="24.15" customHeight="1">
      <c r="A207" s="37"/>
      <c r="B207" s="38"/>
      <c r="C207" s="225" t="s">
        <v>384</v>
      </c>
      <c r="D207" s="225" t="s">
        <v>185</v>
      </c>
      <c r="E207" s="226" t="s">
        <v>495</v>
      </c>
      <c r="F207" s="227" t="s">
        <v>496</v>
      </c>
      <c r="G207" s="228" t="s">
        <v>239</v>
      </c>
      <c r="H207" s="229">
        <v>1</v>
      </c>
      <c r="I207" s="230"/>
      <c r="J207" s="231">
        <f>ROUND(I207*H207,2)</f>
        <v>0</v>
      </c>
      <c r="K207" s="227" t="s">
        <v>1</v>
      </c>
      <c r="L207" s="43"/>
      <c r="M207" s="232" t="s">
        <v>1</v>
      </c>
      <c r="N207" s="233" t="s">
        <v>41</v>
      </c>
      <c r="O207" s="90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359</v>
      </c>
      <c r="AT207" s="236" t="s">
        <v>185</v>
      </c>
      <c r="AU207" s="236" t="s">
        <v>85</v>
      </c>
      <c r="AY207" s="16" t="s">
        <v>182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83</v>
      </c>
      <c r="BK207" s="237">
        <f>ROUND(I207*H207,2)</f>
        <v>0</v>
      </c>
      <c r="BL207" s="16" t="s">
        <v>359</v>
      </c>
      <c r="BM207" s="236" t="s">
        <v>497</v>
      </c>
    </row>
    <row r="208" s="2" customFormat="1" ht="24.15" customHeight="1">
      <c r="A208" s="37"/>
      <c r="B208" s="38"/>
      <c r="C208" s="225" t="s">
        <v>334</v>
      </c>
      <c r="D208" s="225" t="s">
        <v>185</v>
      </c>
      <c r="E208" s="226" t="s">
        <v>498</v>
      </c>
      <c r="F208" s="227" t="s">
        <v>499</v>
      </c>
      <c r="G208" s="228" t="s">
        <v>239</v>
      </c>
      <c r="H208" s="229">
        <v>1</v>
      </c>
      <c r="I208" s="230"/>
      <c r="J208" s="231">
        <f>ROUND(I208*H208,2)</f>
        <v>0</v>
      </c>
      <c r="K208" s="227" t="s">
        <v>1</v>
      </c>
      <c r="L208" s="43"/>
      <c r="M208" s="232" t="s">
        <v>1</v>
      </c>
      <c r="N208" s="233" t="s">
        <v>41</v>
      </c>
      <c r="O208" s="90"/>
      <c r="P208" s="234">
        <f>O208*H208</f>
        <v>0</v>
      </c>
      <c r="Q208" s="234">
        <v>0</v>
      </c>
      <c r="R208" s="234">
        <f>Q208*H208</f>
        <v>0</v>
      </c>
      <c r="S208" s="234">
        <v>0</v>
      </c>
      <c r="T208" s="23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6" t="s">
        <v>359</v>
      </c>
      <c r="AT208" s="236" t="s">
        <v>185</v>
      </c>
      <c r="AU208" s="236" t="s">
        <v>85</v>
      </c>
      <c r="AY208" s="16" t="s">
        <v>182</v>
      </c>
      <c r="BE208" s="237">
        <f>IF(N208="základní",J208,0)</f>
        <v>0</v>
      </c>
      <c r="BF208" s="237">
        <f>IF(N208="snížená",J208,0)</f>
        <v>0</v>
      </c>
      <c r="BG208" s="237">
        <f>IF(N208="zákl. přenesená",J208,0)</f>
        <v>0</v>
      </c>
      <c r="BH208" s="237">
        <f>IF(N208="sníž. přenesená",J208,0)</f>
        <v>0</v>
      </c>
      <c r="BI208" s="237">
        <f>IF(N208="nulová",J208,0)</f>
        <v>0</v>
      </c>
      <c r="BJ208" s="16" t="s">
        <v>83</v>
      </c>
      <c r="BK208" s="237">
        <f>ROUND(I208*H208,2)</f>
        <v>0</v>
      </c>
      <c r="BL208" s="16" t="s">
        <v>359</v>
      </c>
      <c r="BM208" s="236" t="s">
        <v>500</v>
      </c>
    </row>
    <row r="209" s="2" customFormat="1" ht="44.25" customHeight="1">
      <c r="A209" s="37"/>
      <c r="B209" s="38"/>
      <c r="C209" s="225" t="s">
        <v>428</v>
      </c>
      <c r="D209" s="225" t="s">
        <v>185</v>
      </c>
      <c r="E209" s="226" t="s">
        <v>501</v>
      </c>
      <c r="F209" s="227" t="s">
        <v>502</v>
      </c>
      <c r="G209" s="228" t="s">
        <v>239</v>
      </c>
      <c r="H209" s="229">
        <v>1</v>
      </c>
      <c r="I209" s="230"/>
      <c r="J209" s="231">
        <f>ROUND(I209*H209,2)</f>
        <v>0</v>
      </c>
      <c r="K209" s="227" t="s">
        <v>1</v>
      </c>
      <c r="L209" s="43"/>
      <c r="M209" s="232" t="s">
        <v>1</v>
      </c>
      <c r="N209" s="233" t="s">
        <v>41</v>
      </c>
      <c r="O209" s="90"/>
      <c r="P209" s="234">
        <f>O209*H209</f>
        <v>0</v>
      </c>
      <c r="Q209" s="234">
        <v>0</v>
      </c>
      <c r="R209" s="234">
        <f>Q209*H209</f>
        <v>0</v>
      </c>
      <c r="S209" s="234">
        <v>0</v>
      </c>
      <c r="T209" s="23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6" t="s">
        <v>359</v>
      </c>
      <c r="AT209" s="236" t="s">
        <v>185</v>
      </c>
      <c r="AU209" s="236" t="s">
        <v>85</v>
      </c>
      <c r="AY209" s="16" t="s">
        <v>182</v>
      </c>
      <c r="BE209" s="237">
        <f>IF(N209="základní",J209,0)</f>
        <v>0</v>
      </c>
      <c r="BF209" s="237">
        <f>IF(N209="snížená",J209,0)</f>
        <v>0</v>
      </c>
      <c r="BG209" s="237">
        <f>IF(N209="zákl. přenesená",J209,0)</f>
        <v>0</v>
      </c>
      <c r="BH209" s="237">
        <f>IF(N209="sníž. přenesená",J209,0)</f>
        <v>0</v>
      </c>
      <c r="BI209" s="237">
        <f>IF(N209="nulová",J209,0)</f>
        <v>0</v>
      </c>
      <c r="BJ209" s="16" t="s">
        <v>83</v>
      </c>
      <c r="BK209" s="237">
        <f>ROUND(I209*H209,2)</f>
        <v>0</v>
      </c>
      <c r="BL209" s="16" t="s">
        <v>359</v>
      </c>
      <c r="BM209" s="236" t="s">
        <v>503</v>
      </c>
    </row>
    <row r="210" s="2" customFormat="1" ht="37.8" customHeight="1">
      <c r="A210" s="37"/>
      <c r="B210" s="38"/>
      <c r="C210" s="225" t="s">
        <v>504</v>
      </c>
      <c r="D210" s="225" t="s">
        <v>185</v>
      </c>
      <c r="E210" s="226" t="s">
        <v>505</v>
      </c>
      <c r="F210" s="227" t="s">
        <v>506</v>
      </c>
      <c r="G210" s="228" t="s">
        <v>239</v>
      </c>
      <c r="H210" s="229">
        <v>1</v>
      </c>
      <c r="I210" s="230"/>
      <c r="J210" s="231">
        <f>ROUND(I210*H210,2)</f>
        <v>0</v>
      </c>
      <c r="K210" s="227" t="s">
        <v>1</v>
      </c>
      <c r="L210" s="43"/>
      <c r="M210" s="272" t="s">
        <v>1</v>
      </c>
      <c r="N210" s="273" t="s">
        <v>41</v>
      </c>
      <c r="O210" s="274"/>
      <c r="P210" s="275">
        <f>O210*H210</f>
        <v>0</v>
      </c>
      <c r="Q210" s="275">
        <v>0</v>
      </c>
      <c r="R210" s="275">
        <f>Q210*H210</f>
        <v>0</v>
      </c>
      <c r="S210" s="275">
        <v>0</v>
      </c>
      <c r="T210" s="27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6" t="s">
        <v>359</v>
      </c>
      <c r="AT210" s="236" t="s">
        <v>185</v>
      </c>
      <c r="AU210" s="236" t="s">
        <v>85</v>
      </c>
      <c r="AY210" s="16" t="s">
        <v>182</v>
      </c>
      <c r="BE210" s="237">
        <f>IF(N210="základní",J210,0)</f>
        <v>0</v>
      </c>
      <c r="BF210" s="237">
        <f>IF(N210="snížená",J210,0)</f>
        <v>0</v>
      </c>
      <c r="BG210" s="237">
        <f>IF(N210="zákl. přenesená",J210,0)</f>
        <v>0</v>
      </c>
      <c r="BH210" s="237">
        <f>IF(N210="sníž. přenesená",J210,0)</f>
        <v>0</v>
      </c>
      <c r="BI210" s="237">
        <f>IF(N210="nulová",J210,0)</f>
        <v>0</v>
      </c>
      <c r="BJ210" s="16" t="s">
        <v>83</v>
      </c>
      <c r="BK210" s="237">
        <f>ROUND(I210*H210,2)</f>
        <v>0</v>
      </c>
      <c r="BL210" s="16" t="s">
        <v>359</v>
      </c>
      <c r="BM210" s="236" t="s">
        <v>507</v>
      </c>
    </row>
    <row r="211" s="2" customFormat="1" ht="6.96" customHeight="1">
      <c r="A211" s="37"/>
      <c r="B211" s="65"/>
      <c r="C211" s="66"/>
      <c r="D211" s="66"/>
      <c r="E211" s="66"/>
      <c r="F211" s="66"/>
      <c r="G211" s="66"/>
      <c r="H211" s="66"/>
      <c r="I211" s="66"/>
      <c r="J211" s="66"/>
      <c r="K211" s="66"/>
      <c r="L211" s="43"/>
      <c r="M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</sheetData>
  <sheetProtection sheet="1" autoFilter="0" formatColumns="0" formatRows="0" objects="1" scenarios="1" spinCount="100000" saltValue="pU2fpjO0SJGE9gZaOjSqfN2cyAJaisiOe7WGydsX1bNXJYAo7+pZ37kfDW9PfWSF4o0ffHIwcgU3XfSGEgSywA==" hashValue="OkISECLhnOYeNyvERZxHAoUIdcMYvhYHGVRQBZLTJKxhk0RGyINPewW8At5+2DAIoIaUt72cORTn28Xner/Fwg==" algorithmName="SHA-512" password="CC3D"/>
  <autoFilter ref="C132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508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ROUND(J132,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ROUND((SUM(BE132:BE233)),  2)</f>
        <v>0</v>
      </c>
      <c r="G35" s="37"/>
      <c r="H35" s="37"/>
      <c r="I35" s="163">
        <v>0.20999999999999999</v>
      </c>
      <c r="J35" s="162">
        <f>ROUND(((SUM(BE132:BE233))*I35),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ROUND((SUM(BF132:BF233)),  2)</f>
        <v>0</v>
      </c>
      <c r="G36" s="37"/>
      <c r="H36" s="37"/>
      <c r="I36" s="163">
        <v>0.12</v>
      </c>
      <c r="J36" s="162">
        <f>ROUND(((SUM(BF132:BF233))*I36),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ROUND((SUM(BG132:BG233)),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ROUND((SUM(BH132:BH233)),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ROUND((SUM(BI132:BI233)),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146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D - Sekce D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J132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155</v>
      </c>
      <c r="E100" s="195"/>
      <c r="F100" s="195"/>
      <c r="G100" s="195"/>
      <c r="H100" s="195"/>
      <c r="I100" s="195"/>
      <c r="J100" s="196">
        <f>J134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156</v>
      </c>
      <c r="E101" s="195"/>
      <c r="F101" s="195"/>
      <c r="G101" s="195"/>
      <c r="H101" s="195"/>
      <c r="I101" s="195"/>
      <c r="J101" s="196">
        <f>J145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157</v>
      </c>
      <c r="E102" s="195"/>
      <c r="F102" s="195"/>
      <c r="G102" s="195"/>
      <c r="H102" s="195"/>
      <c r="I102" s="195"/>
      <c r="J102" s="196">
        <f>J162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158</v>
      </c>
      <c r="E103" s="195"/>
      <c r="F103" s="195"/>
      <c r="G103" s="195"/>
      <c r="H103" s="195"/>
      <c r="I103" s="195"/>
      <c r="J103" s="196">
        <f>J168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159</v>
      </c>
      <c r="E104" s="190"/>
      <c r="F104" s="190"/>
      <c r="G104" s="190"/>
      <c r="H104" s="190"/>
      <c r="I104" s="190"/>
      <c r="J104" s="191">
        <f>J170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509</v>
      </c>
      <c r="E105" s="195"/>
      <c r="F105" s="195"/>
      <c r="G105" s="195"/>
      <c r="H105" s="195"/>
      <c r="I105" s="195"/>
      <c r="J105" s="196">
        <f>J171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510</v>
      </c>
      <c r="E106" s="195"/>
      <c r="F106" s="195"/>
      <c r="G106" s="195"/>
      <c r="H106" s="195"/>
      <c r="I106" s="195"/>
      <c r="J106" s="196">
        <f>J175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161</v>
      </c>
      <c r="E107" s="195"/>
      <c r="F107" s="195"/>
      <c r="G107" s="195"/>
      <c r="H107" s="195"/>
      <c r="I107" s="195"/>
      <c r="J107" s="196">
        <f>J194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162</v>
      </c>
      <c r="E108" s="195"/>
      <c r="F108" s="195"/>
      <c r="G108" s="195"/>
      <c r="H108" s="195"/>
      <c r="I108" s="195"/>
      <c r="J108" s="196">
        <f>J218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2"/>
      <c r="D109" s="194" t="s">
        <v>163</v>
      </c>
      <c r="E109" s="195"/>
      <c r="F109" s="195"/>
      <c r="G109" s="195"/>
      <c r="H109" s="195"/>
      <c r="I109" s="195"/>
      <c r="J109" s="196">
        <f>J224</f>
        <v>0</v>
      </c>
      <c r="K109" s="132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7"/>
      <c r="C110" s="188"/>
      <c r="D110" s="189" t="s">
        <v>164</v>
      </c>
      <c r="E110" s="190"/>
      <c r="F110" s="190"/>
      <c r="G110" s="190"/>
      <c r="H110" s="190"/>
      <c r="I110" s="190"/>
      <c r="J110" s="191">
        <f>J232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167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6.25" customHeight="1">
      <c r="A120" s="37"/>
      <c r="B120" s="38"/>
      <c r="C120" s="39"/>
      <c r="D120" s="39"/>
      <c r="E120" s="182" t="str">
        <f>E7</f>
        <v>UHK Palachovy koleje - Částečná rekonstrukce a modernizace - IV.etapa - neinvestiční část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" customFormat="1" ht="12" customHeight="1">
      <c r="B121" s="20"/>
      <c r="C121" s="31" t="s">
        <v>145</v>
      </c>
      <c r="D121" s="21"/>
      <c r="E121" s="21"/>
      <c r="F121" s="21"/>
      <c r="G121" s="21"/>
      <c r="H121" s="21"/>
      <c r="I121" s="21"/>
      <c r="J121" s="21"/>
      <c r="K121" s="21"/>
      <c r="L121" s="19"/>
    </row>
    <row r="122" s="2" customFormat="1" ht="16.5" customHeight="1">
      <c r="A122" s="37"/>
      <c r="B122" s="38"/>
      <c r="C122" s="39"/>
      <c r="D122" s="39"/>
      <c r="E122" s="182" t="s">
        <v>146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147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75" t="str">
        <f>E11</f>
        <v>D - Sekce D - stavební část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9"/>
      <c r="E126" s="39"/>
      <c r="F126" s="26" t="str">
        <f>F14</f>
        <v>Hradec Králové</v>
      </c>
      <c r="G126" s="39"/>
      <c r="H126" s="39"/>
      <c r="I126" s="31" t="s">
        <v>22</v>
      </c>
      <c r="J126" s="78" t="str">
        <f>IF(J14="","",J14)</f>
        <v>30. 6. 2025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24</v>
      </c>
      <c r="D128" s="39"/>
      <c r="E128" s="39"/>
      <c r="F128" s="26" t="str">
        <f>E17</f>
        <v>Univerzita Hradec Králové</v>
      </c>
      <c r="G128" s="39"/>
      <c r="H128" s="39"/>
      <c r="I128" s="31" t="s">
        <v>30</v>
      </c>
      <c r="J128" s="35" t="str">
        <f>E23</f>
        <v>PRIDOS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28</v>
      </c>
      <c r="D129" s="39"/>
      <c r="E129" s="39"/>
      <c r="F129" s="26" t="str">
        <f>IF(E20="","",E20)</f>
        <v>Vyplň údaj</v>
      </c>
      <c r="G129" s="39"/>
      <c r="H129" s="39"/>
      <c r="I129" s="31" t="s">
        <v>33</v>
      </c>
      <c r="J129" s="35" t="str">
        <f>E26</f>
        <v xml:space="preserve"> 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98"/>
      <c r="B131" s="199"/>
      <c r="C131" s="200" t="s">
        <v>168</v>
      </c>
      <c r="D131" s="201" t="s">
        <v>61</v>
      </c>
      <c r="E131" s="201" t="s">
        <v>57</v>
      </c>
      <c r="F131" s="201" t="s">
        <v>58</v>
      </c>
      <c r="G131" s="201" t="s">
        <v>169</v>
      </c>
      <c r="H131" s="201" t="s">
        <v>170</v>
      </c>
      <c r="I131" s="201" t="s">
        <v>171</v>
      </c>
      <c r="J131" s="201" t="s">
        <v>151</v>
      </c>
      <c r="K131" s="202" t="s">
        <v>172</v>
      </c>
      <c r="L131" s="203"/>
      <c r="M131" s="99" t="s">
        <v>1</v>
      </c>
      <c r="N131" s="100" t="s">
        <v>40</v>
      </c>
      <c r="O131" s="100" t="s">
        <v>173</v>
      </c>
      <c r="P131" s="100" t="s">
        <v>174</v>
      </c>
      <c r="Q131" s="100" t="s">
        <v>175</v>
      </c>
      <c r="R131" s="100" t="s">
        <v>176</v>
      </c>
      <c r="S131" s="100" t="s">
        <v>177</v>
      </c>
      <c r="T131" s="101" t="s">
        <v>178</v>
      </c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</row>
    <row r="132" s="2" customFormat="1" ht="22.8" customHeight="1">
      <c r="A132" s="37"/>
      <c r="B132" s="38"/>
      <c r="C132" s="106" t="s">
        <v>179</v>
      </c>
      <c r="D132" s="39"/>
      <c r="E132" s="39"/>
      <c r="F132" s="39"/>
      <c r="G132" s="39"/>
      <c r="H132" s="39"/>
      <c r="I132" s="39"/>
      <c r="J132" s="204">
        <f>BK132</f>
        <v>0</v>
      </c>
      <c r="K132" s="39"/>
      <c r="L132" s="43"/>
      <c r="M132" s="102"/>
      <c r="N132" s="205"/>
      <c r="O132" s="103"/>
      <c r="P132" s="206">
        <f>P133+P170+P232</f>
        <v>0</v>
      </c>
      <c r="Q132" s="103"/>
      <c r="R132" s="206">
        <f>R133+R170+R232</f>
        <v>4.4466434700000006</v>
      </c>
      <c r="S132" s="103"/>
      <c r="T132" s="207">
        <f>T133+T170+T232</f>
        <v>9.5579618999999987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75</v>
      </c>
      <c r="AU132" s="16" t="s">
        <v>153</v>
      </c>
      <c r="BK132" s="208">
        <f>BK133+BK170+BK232</f>
        <v>0</v>
      </c>
    </row>
    <row r="133" s="12" customFormat="1" ht="25.92" customHeight="1">
      <c r="A133" s="12"/>
      <c r="B133" s="209"/>
      <c r="C133" s="210"/>
      <c r="D133" s="211" t="s">
        <v>75</v>
      </c>
      <c r="E133" s="212" t="s">
        <v>180</v>
      </c>
      <c r="F133" s="212" t="s">
        <v>181</v>
      </c>
      <c r="G133" s="210"/>
      <c r="H133" s="210"/>
      <c r="I133" s="213"/>
      <c r="J133" s="214">
        <f>BK133</f>
        <v>0</v>
      </c>
      <c r="K133" s="210"/>
      <c r="L133" s="215"/>
      <c r="M133" s="216"/>
      <c r="N133" s="217"/>
      <c r="O133" s="217"/>
      <c r="P133" s="218">
        <f>P134+P145+P162+P168</f>
        <v>0</v>
      </c>
      <c r="Q133" s="217"/>
      <c r="R133" s="218">
        <f>R134+R145+R162+R168</f>
        <v>2.4321128000000005</v>
      </c>
      <c r="S133" s="217"/>
      <c r="T133" s="219">
        <f>T134+T145+T162+T168</f>
        <v>2.5740000000000003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83</v>
      </c>
      <c r="AT133" s="221" t="s">
        <v>75</v>
      </c>
      <c r="AU133" s="221" t="s">
        <v>76</v>
      </c>
      <c r="AY133" s="220" t="s">
        <v>182</v>
      </c>
      <c r="BK133" s="222">
        <f>BK134+BK145+BK162+BK168</f>
        <v>0</v>
      </c>
    </row>
    <row r="134" s="12" customFormat="1" ht="22.8" customHeight="1">
      <c r="A134" s="12"/>
      <c r="B134" s="209"/>
      <c r="C134" s="210"/>
      <c r="D134" s="211" t="s">
        <v>75</v>
      </c>
      <c r="E134" s="223" t="s">
        <v>183</v>
      </c>
      <c r="F134" s="223" t="s">
        <v>184</v>
      </c>
      <c r="G134" s="210"/>
      <c r="H134" s="210"/>
      <c r="I134" s="213"/>
      <c r="J134" s="224">
        <f>BK134</f>
        <v>0</v>
      </c>
      <c r="K134" s="210"/>
      <c r="L134" s="215"/>
      <c r="M134" s="216"/>
      <c r="N134" s="217"/>
      <c r="O134" s="217"/>
      <c r="P134" s="218">
        <f>SUM(P135:P144)</f>
        <v>0</v>
      </c>
      <c r="Q134" s="217"/>
      <c r="R134" s="218">
        <f>SUM(R135:R144)</f>
        <v>1.8103700000000003</v>
      </c>
      <c r="S134" s="217"/>
      <c r="T134" s="219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75</v>
      </c>
      <c r="AU134" s="221" t="s">
        <v>83</v>
      </c>
      <c r="AY134" s="220" t="s">
        <v>182</v>
      </c>
      <c r="BK134" s="222">
        <f>SUM(BK135:BK144)</f>
        <v>0</v>
      </c>
    </row>
    <row r="135" s="2" customFormat="1" ht="21.75" customHeight="1">
      <c r="A135" s="37"/>
      <c r="B135" s="38"/>
      <c r="C135" s="225" t="s">
        <v>210</v>
      </c>
      <c r="D135" s="225" t="s">
        <v>185</v>
      </c>
      <c r="E135" s="226" t="s">
        <v>186</v>
      </c>
      <c r="F135" s="227" t="s">
        <v>187</v>
      </c>
      <c r="G135" s="228" t="s">
        <v>188</v>
      </c>
      <c r="H135" s="229">
        <v>236</v>
      </c>
      <c r="I135" s="230"/>
      <c r="J135" s="231">
        <f>ROUND(I135*H135,2)</f>
        <v>0</v>
      </c>
      <c r="K135" s="227" t="s">
        <v>189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0.0043800000000000002</v>
      </c>
      <c r="R135" s="234">
        <f>Q135*H135</f>
        <v>1.0336800000000002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190</v>
      </c>
      <c r="AT135" s="236" t="s">
        <v>185</v>
      </c>
      <c r="AU135" s="236" t="s">
        <v>85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190</v>
      </c>
      <c r="BM135" s="236" t="s">
        <v>191</v>
      </c>
    </row>
    <row r="136" s="13" customFormat="1">
      <c r="A136" s="13"/>
      <c r="B136" s="238"/>
      <c r="C136" s="239"/>
      <c r="D136" s="240" t="s">
        <v>192</v>
      </c>
      <c r="E136" s="241" t="s">
        <v>1</v>
      </c>
      <c r="F136" s="242" t="s">
        <v>511</v>
      </c>
      <c r="G136" s="239"/>
      <c r="H136" s="243">
        <v>50</v>
      </c>
      <c r="I136" s="244"/>
      <c r="J136" s="239"/>
      <c r="K136" s="239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192</v>
      </c>
      <c r="AU136" s="249" t="s">
        <v>85</v>
      </c>
      <c r="AV136" s="13" t="s">
        <v>85</v>
      </c>
      <c r="AW136" s="13" t="s">
        <v>32</v>
      </c>
      <c r="AX136" s="13" t="s">
        <v>76</v>
      </c>
      <c r="AY136" s="249" t="s">
        <v>182</v>
      </c>
    </row>
    <row r="137" s="13" customFormat="1">
      <c r="A137" s="13"/>
      <c r="B137" s="238"/>
      <c r="C137" s="239"/>
      <c r="D137" s="240" t="s">
        <v>192</v>
      </c>
      <c r="E137" s="241" t="s">
        <v>1</v>
      </c>
      <c r="F137" s="242" t="s">
        <v>512</v>
      </c>
      <c r="G137" s="239"/>
      <c r="H137" s="243">
        <v>11</v>
      </c>
      <c r="I137" s="244"/>
      <c r="J137" s="239"/>
      <c r="K137" s="239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192</v>
      </c>
      <c r="AU137" s="249" t="s">
        <v>85</v>
      </c>
      <c r="AV137" s="13" t="s">
        <v>85</v>
      </c>
      <c r="AW137" s="13" t="s">
        <v>32</v>
      </c>
      <c r="AX137" s="13" t="s">
        <v>76</v>
      </c>
      <c r="AY137" s="249" t="s">
        <v>182</v>
      </c>
    </row>
    <row r="138" s="13" customFormat="1">
      <c r="A138" s="13"/>
      <c r="B138" s="238"/>
      <c r="C138" s="239"/>
      <c r="D138" s="240" t="s">
        <v>192</v>
      </c>
      <c r="E138" s="241" t="s">
        <v>1</v>
      </c>
      <c r="F138" s="242" t="s">
        <v>513</v>
      </c>
      <c r="G138" s="239"/>
      <c r="H138" s="243">
        <v>59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192</v>
      </c>
      <c r="AU138" s="249" t="s">
        <v>85</v>
      </c>
      <c r="AV138" s="13" t="s">
        <v>85</v>
      </c>
      <c r="AW138" s="13" t="s">
        <v>32</v>
      </c>
      <c r="AX138" s="13" t="s">
        <v>76</v>
      </c>
      <c r="AY138" s="249" t="s">
        <v>182</v>
      </c>
    </row>
    <row r="139" s="13" customFormat="1">
      <c r="A139" s="13"/>
      <c r="B139" s="238"/>
      <c r="C139" s="239"/>
      <c r="D139" s="240" t="s">
        <v>192</v>
      </c>
      <c r="E139" s="241" t="s">
        <v>1</v>
      </c>
      <c r="F139" s="242" t="s">
        <v>514</v>
      </c>
      <c r="G139" s="239"/>
      <c r="H139" s="243">
        <v>54</v>
      </c>
      <c r="I139" s="244"/>
      <c r="J139" s="239"/>
      <c r="K139" s="239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192</v>
      </c>
      <c r="AU139" s="249" t="s">
        <v>85</v>
      </c>
      <c r="AV139" s="13" t="s">
        <v>85</v>
      </c>
      <c r="AW139" s="13" t="s">
        <v>32</v>
      </c>
      <c r="AX139" s="13" t="s">
        <v>76</v>
      </c>
      <c r="AY139" s="249" t="s">
        <v>182</v>
      </c>
    </row>
    <row r="140" s="13" customFormat="1">
      <c r="A140" s="13"/>
      <c r="B140" s="238"/>
      <c r="C140" s="239"/>
      <c r="D140" s="240" t="s">
        <v>192</v>
      </c>
      <c r="E140" s="241" t="s">
        <v>1</v>
      </c>
      <c r="F140" s="242" t="s">
        <v>515</v>
      </c>
      <c r="G140" s="239"/>
      <c r="H140" s="243">
        <v>62</v>
      </c>
      <c r="I140" s="244"/>
      <c r="J140" s="239"/>
      <c r="K140" s="239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192</v>
      </c>
      <c r="AU140" s="249" t="s">
        <v>85</v>
      </c>
      <c r="AV140" s="13" t="s">
        <v>85</v>
      </c>
      <c r="AW140" s="13" t="s">
        <v>32</v>
      </c>
      <c r="AX140" s="13" t="s">
        <v>76</v>
      </c>
      <c r="AY140" s="249" t="s">
        <v>182</v>
      </c>
    </row>
    <row r="141" s="14" customFormat="1">
      <c r="A141" s="14"/>
      <c r="B141" s="250"/>
      <c r="C141" s="251"/>
      <c r="D141" s="240" t="s">
        <v>192</v>
      </c>
      <c r="E141" s="252" t="s">
        <v>1</v>
      </c>
      <c r="F141" s="253" t="s">
        <v>195</v>
      </c>
      <c r="G141" s="251"/>
      <c r="H141" s="254">
        <v>236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192</v>
      </c>
      <c r="AU141" s="260" t="s">
        <v>85</v>
      </c>
      <c r="AV141" s="14" t="s">
        <v>190</v>
      </c>
      <c r="AW141" s="14" t="s">
        <v>32</v>
      </c>
      <c r="AX141" s="14" t="s">
        <v>83</v>
      </c>
      <c r="AY141" s="260" t="s">
        <v>182</v>
      </c>
    </row>
    <row r="142" s="2" customFormat="1" ht="21.75" customHeight="1">
      <c r="A142" s="37"/>
      <c r="B142" s="38"/>
      <c r="C142" s="225" t="s">
        <v>183</v>
      </c>
      <c r="D142" s="225" t="s">
        <v>185</v>
      </c>
      <c r="E142" s="226" t="s">
        <v>196</v>
      </c>
      <c r="F142" s="227" t="s">
        <v>197</v>
      </c>
      <c r="G142" s="228" t="s">
        <v>188</v>
      </c>
      <c r="H142" s="229">
        <v>236</v>
      </c>
      <c r="I142" s="230"/>
      <c r="J142" s="231">
        <f>ROUND(I142*H142,2)</f>
        <v>0</v>
      </c>
      <c r="K142" s="227" t="s">
        <v>189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0.0030000000000000001</v>
      </c>
      <c r="R142" s="234">
        <f>Q142*H142</f>
        <v>0.70799999999999996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198</v>
      </c>
    </row>
    <row r="143" s="2" customFormat="1" ht="21.75" customHeight="1">
      <c r="A143" s="37"/>
      <c r="B143" s="38"/>
      <c r="C143" s="225" t="s">
        <v>218</v>
      </c>
      <c r="D143" s="225" t="s">
        <v>185</v>
      </c>
      <c r="E143" s="226" t="s">
        <v>516</v>
      </c>
      <c r="F143" s="227" t="s">
        <v>517</v>
      </c>
      <c r="G143" s="228" t="s">
        <v>239</v>
      </c>
      <c r="H143" s="229">
        <v>1</v>
      </c>
      <c r="I143" s="230"/>
      <c r="J143" s="231">
        <f>ROUND(I143*H143,2)</f>
        <v>0</v>
      </c>
      <c r="K143" s="227" t="s">
        <v>189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0.056439999999999997</v>
      </c>
      <c r="R143" s="234">
        <f>Q143*H143</f>
        <v>0.056439999999999997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518</v>
      </c>
    </row>
    <row r="144" s="2" customFormat="1" ht="33" customHeight="1">
      <c r="A144" s="37"/>
      <c r="B144" s="38"/>
      <c r="C144" s="262" t="s">
        <v>223</v>
      </c>
      <c r="D144" s="262" t="s">
        <v>281</v>
      </c>
      <c r="E144" s="263" t="s">
        <v>519</v>
      </c>
      <c r="F144" s="264" t="s">
        <v>520</v>
      </c>
      <c r="G144" s="265" t="s">
        <v>239</v>
      </c>
      <c r="H144" s="266">
        <v>1</v>
      </c>
      <c r="I144" s="267"/>
      <c r="J144" s="268">
        <f>ROUND(I144*H144,2)</f>
        <v>0</v>
      </c>
      <c r="K144" s="264" t="s">
        <v>189</v>
      </c>
      <c r="L144" s="269"/>
      <c r="M144" s="270" t="s">
        <v>1</v>
      </c>
      <c r="N144" s="271" t="s">
        <v>41</v>
      </c>
      <c r="O144" s="90"/>
      <c r="P144" s="234">
        <f>O144*H144</f>
        <v>0</v>
      </c>
      <c r="Q144" s="234">
        <v>0.012250000000000001</v>
      </c>
      <c r="R144" s="234">
        <f>Q144*H144</f>
        <v>0.012250000000000001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223</v>
      </c>
      <c r="AT144" s="236" t="s">
        <v>281</v>
      </c>
      <c r="AU144" s="236" t="s">
        <v>85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521</v>
      </c>
    </row>
    <row r="145" s="12" customFormat="1" ht="22.8" customHeight="1">
      <c r="A145" s="12"/>
      <c r="B145" s="209"/>
      <c r="C145" s="210"/>
      <c r="D145" s="211" t="s">
        <v>75</v>
      </c>
      <c r="E145" s="223" t="s">
        <v>199</v>
      </c>
      <c r="F145" s="223" t="s">
        <v>200</v>
      </c>
      <c r="G145" s="210"/>
      <c r="H145" s="210"/>
      <c r="I145" s="213"/>
      <c r="J145" s="224">
        <f>BK145</f>
        <v>0</v>
      </c>
      <c r="K145" s="210"/>
      <c r="L145" s="215"/>
      <c r="M145" s="216"/>
      <c r="N145" s="217"/>
      <c r="O145" s="217"/>
      <c r="P145" s="218">
        <f>SUM(P146:P161)</f>
        <v>0</v>
      </c>
      <c r="Q145" s="217"/>
      <c r="R145" s="218">
        <f>SUM(R146:R161)</f>
        <v>0.62174280000000004</v>
      </c>
      <c r="S145" s="217"/>
      <c r="T145" s="219">
        <f>SUM(T146:T161)</f>
        <v>2.5740000000000003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0" t="s">
        <v>83</v>
      </c>
      <c r="AT145" s="221" t="s">
        <v>75</v>
      </c>
      <c r="AU145" s="221" t="s">
        <v>83</v>
      </c>
      <c r="AY145" s="220" t="s">
        <v>182</v>
      </c>
      <c r="BK145" s="222">
        <f>SUM(BK146:BK161)</f>
        <v>0</v>
      </c>
    </row>
    <row r="146" s="2" customFormat="1" ht="33" customHeight="1">
      <c r="A146" s="37"/>
      <c r="B146" s="38"/>
      <c r="C146" s="225" t="s">
        <v>199</v>
      </c>
      <c r="D146" s="225" t="s">
        <v>185</v>
      </c>
      <c r="E146" s="226" t="s">
        <v>202</v>
      </c>
      <c r="F146" s="227" t="s">
        <v>203</v>
      </c>
      <c r="G146" s="228" t="s">
        <v>188</v>
      </c>
      <c r="H146" s="229">
        <v>73.170000000000002</v>
      </c>
      <c r="I146" s="230"/>
      <c r="J146" s="231">
        <f>ROUND(I146*H146,2)</f>
        <v>0</v>
      </c>
      <c r="K146" s="227" t="s">
        <v>189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204</v>
      </c>
    </row>
    <row r="147" s="2" customFormat="1" ht="24.15" customHeight="1">
      <c r="A147" s="37"/>
      <c r="B147" s="38"/>
      <c r="C147" s="225" t="s">
        <v>400</v>
      </c>
      <c r="D147" s="225" t="s">
        <v>185</v>
      </c>
      <c r="E147" s="226" t="s">
        <v>205</v>
      </c>
      <c r="F147" s="227" t="s">
        <v>206</v>
      </c>
      <c r="G147" s="228" t="s">
        <v>188</v>
      </c>
      <c r="H147" s="229">
        <v>73.170000000000002</v>
      </c>
      <c r="I147" s="230"/>
      <c r="J147" s="231">
        <f>ROUND(I147*H147,2)</f>
        <v>0</v>
      </c>
      <c r="K147" s="227" t="s">
        <v>189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4.0000000000000003E-05</v>
      </c>
      <c r="R147" s="234">
        <f>Q147*H147</f>
        <v>0.0029268000000000002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207</v>
      </c>
    </row>
    <row r="148" s="2" customFormat="1" ht="24.15" customHeight="1">
      <c r="A148" s="37"/>
      <c r="B148" s="38"/>
      <c r="C148" s="225" t="s">
        <v>404</v>
      </c>
      <c r="D148" s="225" t="s">
        <v>185</v>
      </c>
      <c r="E148" s="226" t="s">
        <v>522</v>
      </c>
      <c r="F148" s="227" t="s">
        <v>523</v>
      </c>
      <c r="G148" s="228" t="s">
        <v>239</v>
      </c>
      <c r="H148" s="229">
        <v>1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190</v>
      </c>
      <c r="AT148" s="236" t="s">
        <v>185</v>
      </c>
      <c r="AU148" s="236" t="s">
        <v>85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190</v>
      </c>
      <c r="BM148" s="236" t="s">
        <v>524</v>
      </c>
    </row>
    <row r="149" s="2" customFormat="1" ht="37.8" customHeight="1">
      <c r="A149" s="37"/>
      <c r="B149" s="38"/>
      <c r="C149" s="225" t="s">
        <v>8</v>
      </c>
      <c r="D149" s="225" t="s">
        <v>185</v>
      </c>
      <c r="E149" s="226" t="s">
        <v>525</v>
      </c>
      <c r="F149" s="227" t="s">
        <v>526</v>
      </c>
      <c r="G149" s="228" t="s">
        <v>290</v>
      </c>
      <c r="H149" s="229">
        <v>2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0.309</v>
      </c>
      <c r="R149" s="234">
        <f>Q149*H149</f>
        <v>0.61799999999999999</v>
      </c>
      <c r="S149" s="234">
        <v>0.311</v>
      </c>
      <c r="T149" s="235">
        <f>S149*H149</f>
        <v>0.622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527</v>
      </c>
    </row>
    <row r="150" s="13" customFormat="1">
      <c r="A150" s="13"/>
      <c r="B150" s="238"/>
      <c r="C150" s="239"/>
      <c r="D150" s="240" t="s">
        <v>192</v>
      </c>
      <c r="E150" s="241" t="s">
        <v>1</v>
      </c>
      <c r="F150" s="242" t="s">
        <v>528</v>
      </c>
      <c r="G150" s="239"/>
      <c r="H150" s="243">
        <v>2</v>
      </c>
      <c r="I150" s="244"/>
      <c r="J150" s="239"/>
      <c r="K150" s="239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192</v>
      </c>
      <c r="AU150" s="249" t="s">
        <v>85</v>
      </c>
      <c r="AV150" s="13" t="s">
        <v>85</v>
      </c>
      <c r="AW150" s="13" t="s">
        <v>32</v>
      </c>
      <c r="AX150" s="13" t="s">
        <v>83</v>
      </c>
      <c r="AY150" s="249" t="s">
        <v>182</v>
      </c>
    </row>
    <row r="151" s="2" customFormat="1" ht="16.5" customHeight="1">
      <c r="A151" s="37"/>
      <c r="B151" s="38"/>
      <c r="C151" s="225" t="s">
        <v>236</v>
      </c>
      <c r="D151" s="225" t="s">
        <v>185</v>
      </c>
      <c r="E151" s="226" t="s">
        <v>529</v>
      </c>
      <c r="F151" s="227" t="s">
        <v>530</v>
      </c>
      <c r="G151" s="228" t="s">
        <v>188</v>
      </c>
      <c r="H151" s="229">
        <v>10</v>
      </c>
      <c r="I151" s="230"/>
      <c r="J151" s="231">
        <f>ROUND(I151*H151,2)</f>
        <v>0</v>
      </c>
      <c r="K151" s="227" t="s">
        <v>189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0.16800000000000001</v>
      </c>
      <c r="T151" s="235">
        <f>S151*H151</f>
        <v>1.6800000000000002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531</v>
      </c>
    </row>
    <row r="152" s="13" customFormat="1">
      <c r="A152" s="13"/>
      <c r="B152" s="238"/>
      <c r="C152" s="239"/>
      <c r="D152" s="240" t="s">
        <v>192</v>
      </c>
      <c r="E152" s="241" t="s">
        <v>1</v>
      </c>
      <c r="F152" s="242" t="s">
        <v>532</v>
      </c>
      <c r="G152" s="239"/>
      <c r="H152" s="243">
        <v>10</v>
      </c>
      <c r="I152" s="244"/>
      <c r="J152" s="239"/>
      <c r="K152" s="239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192</v>
      </c>
      <c r="AU152" s="249" t="s">
        <v>85</v>
      </c>
      <c r="AV152" s="13" t="s">
        <v>85</v>
      </c>
      <c r="AW152" s="13" t="s">
        <v>32</v>
      </c>
      <c r="AX152" s="13" t="s">
        <v>83</v>
      </c>
      <c r="AY152" s="249" t="s">
        <v>182</v>
      </c>
    </row>
    <row r="153" s="2" customFormat="1" ht="21.75" customHeight="1">
      <c r="A153" s="37"/>
      <c r="B153" s="38"/>
      <c r="C153" s="225" t="s">
        <v>245</v>
      </c>
      <c r="D153" s="225" t="s">
        <v>185</v>
      </c>
      <c r="E153" s="226" t="s">
        <v>533</v>
      </c>
      <c r="F153" s="227" t="s">
        <v>534</v>
      </c>
      <c r="G153" s="228" t="s">
        <v>188</v>
      </c>
      <c r="H153" s="229">
        <v>2</v>
      </c>
      <c r="I153" s="230"/>
      <c r="J153" s="231">
        <f>ROUND(I153*H153,2)</f>
        <v>0</v>
      </c>
      <c r="K153" s="227" t="s">
        <v>189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0.075999999999999998</v>
      </c>
      <c r="T153" s="235">
        <f>S153*H153</f>
        <v>0.152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190</v>
      </c>
      <c r="AT153" s="236" t="s">
        <v>185</v>
      </c>
      <c r="AU153" s="236" t="s">
        <v>85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190</v>
      </c>
      <c r="BM153" s="236" t="s">
        <v>535</v>
      </c>
    </row>
    <row r="154" s="13" customFormat="1">
      <c r="A154" s="13"/>
      <c r="B154" s="238"/>
      <c r="C154" s="239"/>
      <c r="D154" s="240" t="s">
        <v>192</v>
      </c>
      <c r="E154" s="241" t="s">
        <v>1</v>
      </c>
      <c r="F154" s="242" t="s">
        <v>536</v>
      </c>
      <c r="G154" s="239"/>
      <c r="H154" s="243">
        <v>2</v>
      </c>
      <c r="I154" s="244"/>
      <c r="J154" s="239"/>
      <c r="K154" s="239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192</v>
      </c>
      <c r="AU154" s="249" t="s">
        <v>85</v>
      </c>
      <c r="AV154" s="13" t="s">
        <v>85</v>
      </c>
      <c r="AW154" s="13" t="s">
        <v>32</v>
      </c>
      <c r="AX154" s="13" t="s">
        <v>83</v>
      </c>
      <c r="AY154" s="249" t="s">
        <v>182</v>
      </c>
    </row>
    <row r="155" s="2" customFormat="1" ht="24.15" customHeight="1">
      <c r="A155" s="37"/>
      <c r="B155" s="38"/>
      <c r="C155" s="225" t="s">
        <v>252</v>
      </c>
      <c r="D155" s="225" t="s">
        <v>185</v>
      </c>
      <c r="E155" s="226" t="s">
        <v>537</v>
      </c>
      <c r="F155" s="227" t="s">
        <v>538</v>
      </c>
      <c r="G155" s="228" t="s">
        <v>539</v>
      </c>
      <c r="H155" s="229">
        <v>1</v>
      </c>
      <c r="I155" s="230"/>
      <c r="J155" s="231">
        <f>ROUND(I155*H155,2)</f>
        <v>0</v>
      </c>
      <c r="K155" s="227" t="s">
        <v>1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190</v>
      </c>
      <c r="AT155" s="236" t="s">
        <v>185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190</v>
      </c>
      <c r="BM155" s="236" t="s">
        <v>540</v>
      </c>
    </row>
    <row r="156" s="13" customFormat="1">
      <c r="A156" s="13"/>
      <c r="B156" s="238"/>
      <c r="C156" s="239"/>
      <c r="D156" s="240" t="s">
        <v>192</v>
      </c>
      <c r="E156" s="241" t="s">
        <v>1</v>
      </c>
      <c r="F156" s="242" t="s">
        <v>541</v>
      </c>
      <c r="G156" s="239"/>
      <c r="H156" s="243">
        <v>1</v>
      </c>
      <c r="I156" s="244"/>
      <c r="J156" s="239"/>
      <c r="K156" s="239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192</v>
      </c>
      <c r="AU156" s="249" t="s">
        <v>85</v>
      </c>
      <c r="AV156" s="13" t="s">
        <v>85</v>
      </c>
      <c r="AW156" s="13" t="s">
        <v>32</v>
      </c>
      <c r="AX156" s="13" t="s">
        <v>83</v>
      </c>
      <c r="AY156" s="249" t="s">
        <v>182</v>
      </c>
    </row>
    <row r="157" s="2" customFormat="1" ht="24.15" customHeight="1">
      <c r="A157" s="37"/>
      <c r="B157" s="38"/>
      <c r="C157" s="225" t="s">
        <v>240</v>
      </c>
      <c r="D157" s="225" t="s">
        <v>185</v>
      </c>
      <c r="E157" s="226" t="s">
        <v>542</v>
      </c>
      <c r="F157" s="227" t="s">
        <v>543</v>
      </c>
      <c r="G157" s="228" t="s">
        <v>290</v>
      </c>
      <c r="H157" s="229">
        <v>3</v>
      </c>
      <c r="I157" s="230"/>
      <c r="J157" s="231">
        <f>ROUND(I157*H157,2)</f>
        <v>0</v>
      </c>
      <c r="K157" s="227" t="s">
        <v>189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0.040000000000000001</v>
      </c>
      <c r="T157" s="235">
        <f>S157*H157</f>
        <v>0.12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190</v>
      </c>
      <c r="AT157" s="236" t="s">
        <v>185</v>
      </c>
      <c r="AU157" s="236" t="s">
        <v>85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190</v>
      </c>
      <c r="BM157" s="236" t="s">
        <v>544</v>
      </c>
    </row>
    <row r="158" s="13" customFormat="1">
      <c r="A158" s="13"/>
      <c r="B158" s="238"/>
      <c r="C158" s="239"/>
      <c r="D158" s="240" t="s">
        <v>192</v>
      </c>
      <c r="E158" s="241" t="s">
        <v>1</v>
      </c>
      <c r="F158" s="242" t="s">
        <v>545</v>
      </c>
      <c r="G158" s="239"/>
      <c r="H158" s="243">
        <v>3</v>
      </c>
      <c r="I158" s="244"/>
      <c r="J158" s="239"/>
      <c r="K158" s="239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192</v>
      </c>
      <c r="AU158" s="249" t="s">
        <v>85</v>
      </c>
      <c r="AV158" s="13" t="s">
        <v>85</v>
      </c>
      <c r="AW158" s="13" t="s">
        <v>32</v>
      </c>
      <c r="AX158" s="13" t="s">
        <v>83</v>
      </c>
      <c r="AY158" s="249" t="s">
        <v>182</v>
      </c>
    </row>
    <row r="159" s="2" customFormat="1" ht="24.15" customHeight="1">
      <c r="A159" s="37"/>
      <c r="B159" s="38"/>
      <c r="C159" s="225" t="s">
        <v>259</v>
      </c>
      <c r="D159" s="225" t="s">
        <v>185</v>
      </c>
      <c r="E159" s="226" t="s">
        <v>546</v>
      </c>
      <c r="F159" s="227" t="s">
        <v>547</v>
      </c>
      <c r="G159" s="228" t="s">
        <v>290</v>
      </c>
      <c r="H159" s="229">
        <v>10.199999999999999</v>
      </c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8.0000000000000007E-05</v>
      </c>
      <c r="R159" s="234">
        <f>Q159*H159</f>
        <v>0.00081599999999999999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548</v>
      </c>
    </row>
    <row r="160" s="13" customFormat="1">
      <c r="A160" s="13"/>
      <c r="B160" s="238"/>
      <c r="C160" s="239"/>
      <c r="D160" s="240" t="s">
        <v>192</v>
      </c>
      <c r="E160" s="241" t="s">
        <v>1</v>
      </c>
      <c r="F160" s="242" t="s">
        <v>549</v>
      </c>
      <c r="G160" s="239"/>
      <c r="H160" s="243">
        <v>10.199999999999999</v>
      </c>
      <c r="I160" s="244"/>
      <c r="J160" s="239"/>
      <c r="K160" s="239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192</v>
      </c>
      <c r="AU160" s="249" t="s">
        <v>85</v>
      </c>
      <c r="AV160" s="13" t="s">
        <v>85</v>
      </c>
      <c r="AW160" s="13" t="s">
        <v>32</v>
      </c>
      <c r="AX160" s="13" t="s">
        <v>76</v>
      </c>
      <c r="AY160" s="249" t="s">
        <v>182</v>
      </c>
    </row>
    <row r="161" s="14" customFormat="1">
      <c r="A161" s="14"/>
      <c r="B161" s="250"/>
      <c r="C161" s="251"/>
      <c r="D161" s="240" t="s">
        <v>192</v>
      </c>
      <c r="E161" s="252" t="s">
        <v>1</v>
      </c>
      <c r="F161" s="253" t="s">
        <v>195</v>
      </c>
      <c r="G161" s="251"/>
      <c r="H161" s="254">
        <v>10.199999999999999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192</v>
      </c>
      <c r="AU161" s="260" t="s">
        <v>85</v>
      </c>
      <c r="AV161" s="14" t="s">
        <v>190</v>
      </c>
      <c r="AW161" s="14" t="s">
        <v>32</v>
      </c>
      <c r="AX161" s="14" t="s">
        <v>83</v>
      </c>
      <c r="AY161" s="260" t="s">
        <v>182</v>
      </c>
    </row>
    <row r="162" s="12" customFormat="1" ht="22.8" customHeight="1">
      <c r="A162" s="12"/>
      <c r="B162" s="209"/>
      <c r="C162" s="210"/>
      <c r="D162" s="211" t="s">
        <v>75</v>
      </c>
      <c r="E162" s="223" t="s">
        <v>208</v>
      </c>
      <c r="F162" s="223" t="s">
        <v>209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SUM(P163:P167)</f>
        <v>0</v>
      </c>
      <c r="Q162" s="217"/>
      <c r="R162" s="218">
        <f>SUM(R163:R167)</f>
        <v>0</v>
      </c>
      <c r="S162" s="217"/>
      <c r="T162" s="219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83</v>
      </c>
      <c r="AT162" s="221" t="s">
        <v>75</v>
      </c>
      <c r="AU162" s="221" t="s">
        <v>83</v>
      </c>
      <c r="AY162" s="220" t="s">
        <v>182</v>
      </c>
      <c r="BK162" s="222">
        <f>SUM(BK163:BK167)</f>
        <v>0</v>
      </c>
    </row>
    <row r="163" s="2" customFormat="1" ht="24.15" customHeight="1">
      <c r="A163" s="37"/>
      <c r="B163" s="38"/>
      <c r="C163" s="225" t="s">
        <v>263</v>
      </c>
      <c r="D163" s="225" t="s">
        <v>185</v>
      </c>
      <c r="E163" s="226" t="s">
        <v>211</v>
      </c>
      <c r="F163" s="227" t="s">
        <v>212</v>
      </c>
      <c r="G163" s="228" t="s">
        <v>213</v>
      </c>
      <c r="H163" s="229">
        <v>9.5579999999999998</v>
      </c>
      <c r="I163" s="230"/>
      <c r="J163" s="231">
        <f>ROUND(I163*H163,2)</f>
        <v>0</v>
      </c>
      <c r="K163" s="227" t="s">
        <v>189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190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190</v>
      </c>
      <c r="BM163" s="236" t="s">
        <v>550</v>
      </c>
    </row>
    <row r="164" s="2" customFormat="1" ht="24.15" customHeight="1">
      <c r="A164" s="37"/>
      <c r="B164" s="38"/>
      <c r="C164" s="225" t="s">
        <v>267</v>
      </c>
      <c r="D164" s="225" t="s">
        <v>185</v>
      </c>
      <c r="E164" s="226" t="s">
        <v>215</v>
      </c>
      <c r="F164" s="227" t="s">
        <v>216</v>
      </c>
      <c r="G164" s="228" t="s">
        <v>213</v>
      </c>
      <c r="H164" s="229">
        <v>9.5579999999999998</v>
      </c>
      <c r="I164" s="230"/>
      <c r="J164" s="231">
        <f>ROUND(I164*H164,2)</f>
        <v>0</v>
      </c>
      <c r="K164" s="227" t="s">
        <v>189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190</v>
      </c>
      <c r="AT164" s="236" t="s">
        <v>185</v>
      </c>
      <c r="AU164" s="236" t="s">
        <v>85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190</v>
      </c>
      <c r="BM164" s="236" t="s">
        <v>551</v>
      </c>
    </row>
    <row r="165" s="2" customFormat="1" ht="24.15" customHeight="1">
      <c r="A165" s="37"/>
      <c r="B165" s="38"/>
      <c r="C165" s="225" t="s">
        <v>271</v>
      </c>
      <c r="D165" s="225" t="s">
        <v>185</v>
      </c>
      <c r="E165" s="226" t="s">
        <v>219</v>
      </c>
      <c r="F165" s="227" t="s">
        <v>220</v>
      </c>
      <c r="G165" s="228" t="s">
        <v>213</v>
      </c>
      <c r="H165" s="229">
        <v>86.022000000000006</v>
      </c>
      <c r="I165" s="230"/>
      <c r="J165" s="231">
        <f>ROUND(I165*H165,2)</f>
        <v>0</v>
      </c>
      <c r="K165" s="227" t="s">
        <v>189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190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190</v>
      </c>
      <c r="BM165" s="236" t="s">
        <v>552</v>
      </c>
    </row>
    <row r="166" s="13" customFormat="1">
      <c r="A166" s="13"/>
      <c r="B166" s="238"/>
      <c r="C166" s="239"/>
      <c r="D166" s="240" t="s">
        <v>192</v>
      </c>
      <c r="E166" s="239"/>
      <c r="F166" s="242" t="s">
        <v>553</v>
      </c>
      <c r="G166" s="239"/>
      <c r="H166" s="243">
        <v>86.022000000000006</v>
      </c>
      <c r="I166" s="244"/>
      <c r="J166" s="239"/>
      <c r="K166" s="239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192</v>
      </c>
      <c r="AU166" s="249" t="s">
        <v>85</v>
      </c>
      <c r="AV166" s="13" t="s">
        <v>85</v>
      </c>
      <c r="AW166" s="13" t="s">
        <v>4</v>
      </c>
      <c r="AX166" s="13" t="s">
        <v>83</v>
      </c>
      <c r="AY166" s="249" t="s">
        <v>182</v>
      </c>
    </row>
    <row r="167" s="2" customFormat="1" ht="33" customHeight="1">
      <c r="A167" s="37"/>
      <c r="B167" s="38"/>
      <c r="C167" s="225" t="s">
        <v>7</v>
      </c>
      <c r="D167" s="225" t="s">
        <v>185</v>
      </c>
      <c r="E167" s="226" t="s">
        <v>224</v>
      </c>
      <c r="F167" s="227" t="s">
        <v>225</v>
      </c>
      <c r="G167" s="228" t="s">
        <v>213</v>
      </c>
      <c r="H167" s="229">
        <v>9.5579999999999998</v>
      </c>
      <c r="I167" s="230"/>
      <c r="J167" s="231">
        <f>ROUND(I167*H167,2)</f>
        <v>0</v>
      </c>
      <c r="K167" s="227" t="s">
        <v>189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190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190</v>
      </c>
      <c r="BM167" s="236" t="s">
        <v>554</v>
      </c>
    </row>
    <row r="168" s="12" customFormat="1" ht="22.8" customHeight="1">
      <c r="A168" s="12"/>
      <c r="B168" s="209"/>
      <c r="C168" s="210"/>
      <c r="D168" s="211" t="s">
        <v>75</v>
      </c>
      <c r="E168" s="223" t="s">
        <v>227</v>
      </c>
      <c r="F168" s="223" t="s">
        <v>228</v>
      </c>
      <c r="G168" s="210"/>
      <c r="H168" s="210"/>
      <c r="I168" s="213"/>
      <c r="J168" s="224">
        <f>BK168</f>
        <v>0</v>
      </c>
      <c r="K168" s="210"/>
      <c r="L168" s="215"/>
      <c r="M168" s="216"/>
      <c r="N168" s="217"/>
      <c r="O168" s="217"/>
      <c r="P168" s="218">
        <f>P169</f>
        <v>0</v>
      </c>
      <c r="Q168" s="217"/>
      <c r="R168" s="218">
        <f>R169</f>
        <v>0</v>
      </c>
      <c r="S168" s="217"/>
      <c r="T168" s="219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0" t="s">
        <v>83</v>
      </c>
      <c r="AT168" s="221" t="s">
        <v>75</v>
      </c>
      <c r="AU168" s="221" t="s">
        <v>83</v>
      </c>
      <c r="AY168" s="220" t="s">
        <v>182</v>
      </c>
      <c r="BK168" s="222">
        <f>BK169</f>
        <v>0</v>
      </c>
    </row>
    <row r="169" s="2" customFormat="1" ht="21.75" customHeight="1">
      <c r="A169" s="37"/>
      <c r="B169" s="38"/>
      <c r="C169" s="225" t="s">
        <v>280</v>
      </c>
      <c r="D169" s="225" t="s">
        <v>185</v>
      </c>
      <c r="E169" s="226" t="s">
        <v>229</v>
      </c>
      <c r="F169" s="227" t="s">
        <v>230</v>
      </c>
      <c r="G169" s="228" t="s">
        <v>213</v>
      </c>
      <c r="H169" s="229">
        <v>2.4319999999999999</v>
      </c>
      <c r="I169" s="230"/>
      <c r="J169" s="231">
        <f>ROUND(I169*H169,2)</f>
        <v>0</v>
      </c>
      <c r="K169" s="227" t="s">
        <v>189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190</v>
      </c>
      <c r="AT169" s="236" t="s">
        <v>185</v>
      </c>
      <c r="AU169" s="236" t="s">
        <v>85</v>
      </c>
      <c r="AY169" s="16" t="s">
        <v>182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190</v>
      </c>
      <c r="BM169" s="236" t="s">
        <v>231</v>
      </c>
    </row>
    <row r="170" s="12" customFormat="1" ht="25.92" customHeight="1">
      <c r="A170" s="12"/>
      <c r="B170" s="209"/>
      <c r="C170" s="210"/>
      <c r="D170" s="211" t="s">
        <v>75</v>
      </c>
      <c r="E170" s="212" t="s">
        <v>232</v>
      </c>
      <c r="F170" s="212" t="s">
        <v>233</v>
      </c>
      <c r="G170" s="210"/>
      <c r="H170" s="210"/>
      <c r="I170" s="213"/>
      <c r="J170" s="214">
        <f>BK170</f>
        <v>0</v>
      </c>
      <c r="K170" s="210"/>
      <c r="L170" s="215"/>
      <c r="M170" s="216"/>
      <c r="N170" s="217"/>
      <c r="O170" s="217"/>
      <c r="P170" s="218">
        <f>P171+P175+P194+P218+P224</f>
        <v>0</v>
      </c>
      <c r="Q170" s="217"/>
      <c r="R170" s="218">
        <f>R171+R175+R194+R218+R224</f>
        <v>2.0145306700000001</v>
      </c>
      <c r="S170" s="217"/>
      <c r="T170" s="219">
        <f>T171+T175+T194+T218+T224</f>
        <v>6.9839618999999988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0" t="s">
        <v>85</v>
      </c>
      <c r="AT170" s="221" t="s">
        <v>75</v>
      </c>
      <c r="AU170" s="221" t="s">
        <v>76</v>
      </c>
      <c r="AY170" s="220" t="s">
        <v>182</v>
      </c>
      <c r="BK170" s="222">
        <f>BK171+BK175+BK194+BK218+BK224</f>
        <v>0</v>
      </c>
    </row>
    <row r="171" s="12" customFormat="1" ht="22.8" customHeight="1">
      <c r="A171" s="12"/>
      <c r="B171" s="209"/>
      <c r="C171" s="210"/>
      <c r="D171" s="211" t="s">
        <v>75</v>
      </c>
      <c r="E171" s="223" t="s">
        <v>555</v>
      </c>
      <c r="F171" s="223" t="s">
        <v>556</v>
      </c>
      <c r="G171" s="210"/>
      <c r="H171" s="210"/>
      <c r="I171" s="213"/>
      <c r="J171" s="224">
        <f>BK171</f>
        <v>0</v>
      </c>
      <c r="K171" s="210"/>
      <c r="L171" s="215"/>
      <c r="M171" s="216"/>
      <c r="N171" s="217"/>
      <c r="O171" s="217"/>
      <c r="P171" s="218">
        <f>SUM(P172:P174)</f>
        <v>0</v>
      </c>
      <c r="Q171" s="217"/>
      <c r="R171" s="218">
        <f>SUM(R172:R174)</f>
        <v>0.12920039999999999</v>
      </c>
      <c r="S171" s="217"/>
      <c r="T171" s="219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0" t="s">
        <v>85</v>
      </c>
      <c r="AT171" s="221" t="s">
        <v>75</v>
      </c>
      <c r="AU171" s="221" t="s">
        <v>83</v>
      </c>
      <c r="AY171" s="220" t="s">
        <v>182</v>
      </c>
      <c r="BK171" s="222">
        <f>SUM(BK172:BK174)</f>
        <v>0</v>
      </c>
    </row>
    <row r="172" s="2" customFormat="1" ht="24.15" customHeight="1">
      <c r="A172" s="37"/>
      <c r="B172" s="38"/>
      <c r="C172" s="225" t="s">
        <v>297</v>
      </c>
      <c r="D172" s="225" t="s">
        <v>185</v>
      </c>
      <c r="E172" s="226" t="s">
        <v>557</v>
      </c>
      <c r="F172" s="227" t="s">
        <v>558</v>
      </c>
      <c r="G172" s="228" t="s">
        <v>188</v>
      </c>
      <c r="H172" s="229">
        <v>3.7799999999999998</v>
      </c>
      <c r="I172" s="230"/>
      <c r="J172" s="231">
        <f>ROUND(I172*H172,2)</f>
        <v>0</v>
      </c>
      <c r="K172" s="227" t="s">
        <v>1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0.034180000000000002</v>
      </c>
      <c r="R172" s="234">
        <f>Q172*H172</f>
        <v>0.12920039999999999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240</v>
      </c>
      <c r="AT172" s="236" t="s">
        <v>185</v>
      </c>
      <c r="AU172" s="236" t="s">
        <v>85</v>
      </c>
      <c r="AY172" s="16" t="s">
        <v>182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83</v>
      </c>
      <c r="BK172" s="237">
        <f>ROUND(I172*H172,2)</f>
        <v>0</v>
      </c>
      <c r="BL172" s="16" t="s">
        <v>240</v>
      </c>
      <c r="BM172" s="236" t="s">
        <v>559</v>
      </c>
    </row>
    <row r="173" s="13" customFormat="1">
      <c r="A173" s="13"/>
      <c r="B173" s="238"/>
      <c r="C173" s="239"/>
      <c r="D173" s="240" t="s">
        <v>192</v>
      </c>
      <c r="E173" s="241" t="s">
        <v>1</v>
      </c>
      <c r="F173" s="242" t="s">
        <v>560</v>
      </c>
      <c r="G173" s="239"/>
      <c r="H173" s="243">
        <v>3.7799999999999998</v>
      </c>
      <c r="I173" s="244"/>
      <c r="J173" s="239"/>
      <c r="K173" s="239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192</v>
      </c>
      <c r="AU173" s="249" t="s">
        <v>85</v>
      </c>
      <c r="AV173" s="13" t="s">
        <v>85</v>
      </c>
      <c r="AW173" s="13" t="s">
        <v>32</v>
      </c>
      <c r="AX173" s="13" t="s">
        <v>83</v>
      </c>
      <c r="AY173" s="249" t="s">
        <v>182</v>
      </c>
    </row>
    <row r="174" s="2" customFormat="1" ht="33" customHeight="1">
      <c r="A174" s="37"/>
      <c r="B174" s="38"/>
      <c r="C174" s="225" t="s">
        <v>303</v>
      </c>
      <c r="D174" s="225" t="s">
        <v>185</v>
      </c>
      <c r="E174" s="226" t="s">
        <v>561</v>
      </c>
      <c r="F174" s="227" t="s">
        <v>562</v>
      </c>
      <c r="G174" s="228" t="s">
        <v>248</v>
      </c>
      <c r="H174" s="261"/>
      <c r="I174" s="230"/>
      <c r="J174" s="231">
        <f>ROUND(I174*H174,2)</f>
        <v>0</v>
      </c>
      <c r="K174" s="227" t="s">
        <v>189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240</v>
      </c>
      <c r="AT174" s="236" t="s">
        <v>185</v>
      </c>
      <c r="AU174" s="236" t="s">
        <v>85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240</v>
      </c>
      <c r="BM174" s="236" t="s">
        <v>563</v>
      </c>
    </row>
    <row r="175" s="12" customFormat="1" ht="22.8" customHeight="1">
      <c r="A175" s="12"/>
      <c r="B175" s="209"/>
      <c r="C175" s="210"/>
      <c r="D175" s="211" t="s">
        <v>75</v>
      </c>
      <c r="E175" s="223" t="s">
        <v>564</v>
      </c>
      <c r="F175" s="223" t="s">
        <v>565</v>
      </c>
      <c r="G175" s="210"/>
      <c r="H175" s="210"/>
      <c r="I175" s="213"/>
      <c r="J175" s="224">
        <f>BK175</f>
        <v>0</v>
      </c>
      <c r="K175" s="210"/>
      <c r="L175" s="215"/>
      <c r="M175" s="216"/>
      <c r="N175" s="217"/>
      <c r="O175" s="217"/>
      <c r="P175" s="218">
        <f>SUM(P176:P193)</f>
        <v>0</v>
      </c>
      <c r="Q175" s="217"/>
      <c r="R175" s="218">
        <f>SUM(R176:R193)</f>
        <v>0.1540175</v>
      </c>
      <c r="S175" s="217"/>
      <c r="T175" s="219">
        <f>SUM(T176:T193)</f>
        <v>6.8926668999999992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0" t="s">
        <v>85</v>
      </c>
      <c r="AT175" s="221" t="s">
        <v>75</v>
      </c>
      <c r="AU175" s="221" t="s">
        <v>83</v>
      </c>
      <c r="AY175" s="220" t="s">
        <v>182</v>
      </c>
      <c r="BK175" s="222">
        <f>SUM(BK176:BK193)</f>
        <v>0</v>
      </c>
    </row>
    <row r="176" s="2" customFormat="1" ht="16.5" customHeight="1">
      <c r="A176" s="37"/>
      <c r="B176" s="38"/>
      <c r="C176" s="225" t="s">
        <v>343</v>
      </c>
      <c r="D176" s="225" t="s">
        <v>185</v>
      </c>
      <c r="E176" s="226" t="s">
        <v>566</v>
      </c>
      <c r="F176" s="227" t="s">
        <v>567</v>
      </c>
      <c r="G176" s="228" t="s">
        <v>188</v>
      </c>
      <c r="H176" s="229">
        <v>3.5</v>
      </c>
      <c r="I176" s="230"/>
      <c r="J176" s="231">
        <f>ROUND(I176*H176,2)</f>
        <v>0</v>
      </c>
      <c r="K176" s="227" t="s">
        <v>189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240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240</v>
      </c>
      <c r="BM176" s="236" t="s">
        <v>568</v>
      </c>
    </row>
    <row r="177" s="2" customFormat="1" ht="16.5" customHeight="1">
      <c r="A177" s="37"/>
      <c r="B177" s="38"/>
      <c r="C177" s="225" t="s">
        <v>347</v>
      </c>
      <c r="D177" s="225" t="s">
        <v>185</v>
      </c>
      <c r="E177" s="226" t="s">
        <v>569</v>
      </c>
      <c r="F177" s="227" t="s">
        <v>570</v>
      </c>
      <c r="G177" s="228" t="s">
        <v>188</v>
      </c>
      <c r="H177" s="229">
        <v>3.5</v>
      </c>
      <c r="I177" s="230"/>
      <c r="J177" s="231">
        <f>ROUND(I177*H177,2)</f>
        <v>0</v>
      </c>
      <c r="K177" s="227" t="s">
        <v>189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0.00029999999999999997</v>
      </c>
      <c r="R177" s="234">
        <f>Q177*H177</f>
        <v>0.0010499999999999999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240</v>
      </c>
      <c r="AT177" s="236" t="s">
        <v>185</v>
      </c>
      <c r="AU177" s="236" t="s">
        <v>85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240</v>
      </c>
      <c r="BM177" s="236" t="s">
        <v>571</v>
      </c>
    </row>
    <row r="178" s="2" customFormat="1" ht="24.15" customHeight="1">
      <c r="A178" s="37"/>
      <c r="B178" s="38"/>
      <c r="C178" s="225" t="s">
        <v>355</v>
      </c>
      <c r="D178" s="225" t="s">
        <v>185</v>
      </c>
      <c r="E178" s="226" t="s">
        <v>572</v>
      </c>
      <c r="F178" s="227" t="s">
        <v>573</v>
      </c>
      <c r="G178" s="228" t="s">
        <v>188</v>
      </c>
      <c r="H178" s="229">
        <v>3.5</v>
      </c>
      <c r="I178" s="230"/>
      <c r="J178" s="231">
        <f>ROUND(I178*H178,2)</f>
        <v>0</v>
      </c>
      <c r="K178" s="227" t="s">
        <v>189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240</v>
      </c>
      <c r="AT178" s="236" t="s">
        <v>185</v>
      </c>
      <c r="AU178" s="236" t="s">
        <v>85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240</v>
      </c>
      <c r="BM178" s="236" t="s">
        <v>574</v>
      </c>
    </row>
    <row r="179" s="2" customFormat="1" ht="24.15" customHeight="1">
      <c r="A179" s="37"/>
      <c r="B179" s="38"/>
      <c r="C179" s="225" t="s">
        <v>364</v>
      </c>
      <c r="D179" s="225" t="s">
        <v>185</v>
      </c>
      <c r="E179" s="226" t="s">
        <v>575</v>
      </c>
      <c r="F179" s="227" t="s">
        <v>576</v>
      </c>
      <c r="G179" s="228" t="s">
        <v>188</v>
      </c>
      <c r="H179" s="229">
        <v>3.5</v>
      </c>
      <c r="I179" s="230"/>
      <c r="J179" s="231">
        <f>ROUND(I179*H179,2)</f>
        <v>0</v>
      </c>
      <c r="K179" s="227" t="s">
        <v>189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0.0074999999999999997</v>
      </c>
      <c r="R179" s="234">
        <f>Q179*H179</f>
        <v>0.026249999999999999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240</v>
      </c>
      <c r="AT179" s="236" t="s">
        <v>185</v>
      </c>
      <c r="AU179" s="236" t="s">
        <v>85</v>
      </c>
      <c r="AY179" s="16" t="s">
        <v>182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83</v>
      </c>
      <c r="BK179" s="237">
        <f>ROUND(I179*H179,2)</f>
        <v>0</v>
      </c>
      <c r="BL179" s="16" t="s">
        <v>240</v>
      </c>
      <c r="BM179" s="236" t="s">
        <v>577</v>
      </c>
    </row>
    <row r="180" s="2" customFormat="1" ht="16.5" customHeight="1">
      <c r="A180" s="37"/>
      <c r="B180" s="38"/>
      <c r="C180" s="225" t="s">
        <v>368</v>
      </c>
      <c r="D180" s="225" t="s">
        <v>185</v>
      </c>
      <c r="E180" s="226" t="s">
        <v>578</v>
      </c>
      <c r="F180" s="227" t="s">
        <v>579</v>
      </c>
      <c r="G180" s="228" t="s">
        <v>290</v>
      </c>
      <c r="H180" s="229">
        <v>73</v>
      </c>
      <c r="I180" s="230"/>
      <c r="J180" s="231">
        <f>ROUND(I180*H180,2)</f>
        <v>0</v>
      </c>
      <c r="K180" s="227" t="s">
        <v>189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</v>
      </c>
      <c r="R180" s="234">
        <f>Q180*H180</f>
        <v>0</v>
      </c>
      <c r="S180" s="234">
        <v>0.01174</v>
      </c>
      <c r="T180" s="235">
        <f>S180*H180</f>
        <v>0.85702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240</v>
      </c>
      <c r="AT180" s="236" t="s">
        <v>185</v>
      </c>
      <c r="AU180" s="236" t="s">
        <v>85</v>
      </c>
      <c r="AY180" s="16" t="s">
        <v>182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240</v>
      </c>
      <c r="BM180" s="236" t="s">
        <v>580</v>
      </c>
    </row>
    <row r="181" s="2" customFormat="1" ht="16.5" customHeight="1">
      <c r="A181" s="37"/>
      <c r="B181" s="38"/>
      <c r="C181" s="225" t="s">
        <v>372</v>
      </c>
      <c r="D181" s="225" t="s">
        <v>185</v>
      </c>
      <c r="E181" s="226" t="s">
        <v>581</v>
      </c>
      <c r="F181" s="227" t="s">
        <v>582</v>
      </c>
      <c r="G181" s="228" t="s">
        <v>188</v>
      </c>
      <c r="H181" s="229">
        <v>72.569999999999993</v>
      </c>
      <c r="I181" s="230"/>
      <c r="J181" s="231">
        <f>ROUND(I181*H181,2)</f>
        <v>0</v>
      </c>
      <c r="K181" s="227" t="s">
        <v>189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</v>
      </c>
      <c r="R181" s="234">
        <f>Q181*H181</f>
        <v>0</v>
      </c>
      <c r="S181" s="234">
        <v>0.083169999999999994</v>
      </c>
      <c r="T181" s="235">
        <f>S181*H181</f>
        <v>6.0356468999999988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240</v>
      </c>
      <c r="AT181" s="236" t="s">
        <v>185</v>
      </c>
      <c r="AU181" s="236" t="s">
        <v>85</v>
      </c>
      <c r="AY181" s="16" t="s">
        <v>182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83</v>
      </c>
      <c r="BK181" s="237">
        <f>ROUND(I181*H181,2)</f>
        <v>0</v>
      </c>
      <c r="BL181" s="16" t="s">
        <v>240</v>
      </c>
      <c r="BM181" s="236" t="s">
        <v>583</v>
      </c>
    </row>
    <row r="182" s="13" customFormat="1">
      <c r="A182" s="13"/>
      <c r="B182" s="238"/>
      <c r="C182" s="239"/>
      <c r="D182" s="240" t="s">
        <v>192</v>
      </c>
      <c r="E182" s="241" t="s">
        <v>1</v>
      </c>
      <c r="F182" s="242" t="s">
        <v>584</v>
      </c>
      <c r="G182" s="239"/>
      <c r="H182" s="243">
        <v>12</v>
      </c>
      <c r="I182" s="244"/>
      <c r="J182" s="239"/>
      <c r="K182" s="239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192</v>
      </c>
      <c r="AU182" s="249" t="s">
        <v>85</v>
      </c>
      <c r="AV182" s="13" t="s">
        <v>85</v>
      </c>
      <c r="AW182" s="13" t="s">
        <v>32</v>
      </c>
      <c r="AX182" s="13" t="s">
        <v>76</v>
      </c>
      <c r="AY182" s="249" t="s">
        <v>182</v>
      </c>
    </row>
    <row r="183" s="13" customFormat="1">
      <c r="A183" s="13"/>
      <c r="B183" s="238"/>
      <c r="C183" s="239"/>
      <c r="D183" s="240" t="s">
        <v>192</v>
      </c>
      <c r="E183" s="241" t="s">
        <v>1</v>
      </c>
      <c r="F183" s="242" t="s">
        <v>585</v>
      </c>
      <c r="G183" s="239"/>
      <c r="H183" s="243">
        <v>2.7000000000000002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192</v>
      </c>
      <c r="AU183" s="249" t="s">
        <v>85</v>
      </c>
      <c r="AV183" s="13" t="s">
        <v>85</v>
      </c>
      <c r="AW183" s="13" t="s">
        <v>32</v>
      </c>
      <c r="AX183" s="13" t="s">
        <v>76</v>
      </c>
      <c r="AY183" s="249" t="s">
        <v>182</v>
      </c>
    </row>
    <row r="184" s="13" customFormat="1">
      <c r="A184" s="13"/>
      <c r="B184" s="238"/>
      <c r="C184" s="239"/>
      <c r="D184" s="240" t="s">
        <v>192</v>
      </c>
      <c r="E184" s="241" t="s">
        <v>1</v>
      </c>
      <c r="F184" s="242" t="s">
        <v>586</v>
      </c>
      <c r="G184" s="239"/>
      <c r="H184" s="243">
        <v>16.469999999999999</v>
      </c>
      <c r="I184" s="244"/>
      <c r="J184" s="239"/>
      <c r="K184" s="239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192</v>
      </c>
      <c r="AU184" s="249" t="s">
        <v>85</v>
      </c>
      <c r="AV184" s="13" t="s">
        <v>85</v>
      </c>
      <c r="AW184" s="13" t="s">
        <v>32</v>
      </c>
      <c r="AX184" s="13" t="s">
        <v>76</v>
      </c>
      <c r="AY184" s="249" t="s">
        <v>182</v>
      </c>
    </row>
    <row r="185" s="13" customFormat="1">
      <c r="A185" s="13"/>
      <c r="B185" s="238"/>
      <c r="C185" s="239"/>
      <c r="D185" s="240" t="s">
        <v>192</v>
      </c>
      <c r="E185" s="241" t="s">
        <v>1</v>
      </c>
      <c r="F185" s="242" t="s">
        <v>587</v>
      </c>
      <c r="G185" s="239"/>
      <c r="H185" s="243">
        <v>25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192</v>
      </c>
      <c r="AU185" s="249" t="s">
        <v>85</v>
      </c>
      <c r="AV185" s="13" t="s">
        <v>85</v>
      </c>
      <c r="AW185" s="13" t="s">
        <v>32</v>
      </c>
      <c r="AX185" s="13" t="s">
        <v>76</v>
      </c>
      <c r="AY185" s="249" t="s">
        <v>182</v>
      </c>
    </row>
    <row r="186" s="13" customFormat="1">
      <c r="A186" s="13"/>
      <c r="B186" s="238"/>
      <c r="C186" s="239"/>
      <c r="D186" s="240" t="s">
        <v>192</v>
      </c>
      <c r="E186" s="241" t="s">
        <v>1</v>
      </c>
      <c r="F186" s="242" t="s">
        <v>588</v>
      </c>
      <c r="G186" s="239"/>
      <c r="H186" s="243">
        <v>16.399999999999999</v>
      </c>
      <c r="I186" s="244"/>
      <c r="J186" s="239"/>
      <c r="K186" s="239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192</v>
      </c>
      <c r="AU186" s="249" t="s">
        <v>85</v>
      </c>
      <c r="AV186" s="13" t="s">
        <v>85</v>
      </c>
      <c r="AW186" s="13" t="s">
        <v>32</v>
      </c>
      <c r="AX186" s="13" t="s">
        <v>76</v>
      </c>
      <c r="AY186" s="249" t="s">
        <v>182</v>
      </c>
    </row>
    <row r="187" s="14" customFormat="1">
      <c r="A187" s="14"/>
      <c r="B187" s="250"/>
      <c r="C187" s="251"/>
      <c r="D187" s="240" t="s">
        <v>192</v>
      </c>
      <c r="E187" s="252" t="s">
        <v>1</v>
      </c>
      <c r="F187" s="253" t="s">
        <v>195</v>
      </c>
      <c r="G187" s="251"/>
      <c r="H187" s="254">
        <v>72.569999999999993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192</v>
      </c>
      <c r="AU187" s="260" t="s">
        <v>85</v>
      </c>
      <c r="AV187" s="14" t="s">
        <v>190</v>
      </c>
      <c r="AW187" s="14" t="s">
        <v>32</v>
      </c>
      <c r="AX187" s="14" t="s">
        <v>83</v>
      </c>
      <c r="AY187" s="260" t="s">
        <v>182</v>
      </c>
    </row>
    <row r="188" s="2" customFormat="1" ht="33" customHeight="1">
      <c r="A188" s="37"/>
      <c r="B188" s="38"/>
      <c r="C188" s="225" t="s">
        <v>434</v>
      </c>
      <c r="D188" s="225" t="s">
        <v>185</v>
      </c>
      <c r="E188" s="226" t="s">
        <v>589</v>
      </c>
      <c r="F188" s="227" t="s">
        <v>590</v>
      </c>
      <c r="G188" s="228" t="s">
        <v>188</v>
      </c>
      <c r="H188" s="229">
        <v>3.5</v>
      </c>
      <c r="I188" s="230"/>
      <c r="J188" s="231">
        <f>ROUND(I188*H188,2)</f>
        <v>0</v>
      </c>
      <c r="K188" s="227" t="s">
        <v>189</v>
      </c>
      <c r="L188" s="43"/>
      <c r="M188" s="232" t="s">
        <v>1</v>
      </c>
      <c r="N188" s="233" t="s">
        <v>41</v>
      </c>
      <c r="O188" s="90"/>
      <c r="P188" s="234">
        <f>O188*H188</f>
        <v>0</v>
      </c>
      <c r="Q188" s="234">
        <v>0.0090299999999999998</v>
      </c>
      <c r="R188" s="234">
        <f>Q188*H188</f>
        <v>0.031605000000000001</v>
      </c>
      <c r="S188" s="234">
        <v>0</v>
      </c>
      <c r="T188" s="23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6" t="s">
        <v>240</v>
      </c>
      <c r="AT188" s="236" t="s">
        <v>185</v>
      </c>
      <c r="AU188" s="236" t="s">
        <v>85</v>
      </c>
      <c r="AY188" s="16" t="s">
        <v>182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6" t="s">
        <v>83</v>
      </c>
      <c r="BK188" s="237">
        <f>ROUND(I188*H188,2)</f>
        <v>0</v>
      </c>
      <c r="BL188" s="16" t="s">
        <v>240</v>
      </c>
      <c r="BM188" s="236" t="s">
        <v>591</v>
      </c>
    </row>
    <row r="189" s="2" customFormat="1" ht="33" customHeight="1">
      <c r="A189" s="37"/>
      <c r="B189" s="38"/>
      <c r="C189" s="262" t="s">
        <v>376</v>
      </c>
      <c r="D189" s="262" t="s">
        <v>281</v>
      </c>
      <c r="E189" s="263" t="s">
        <v>592</v>
      </c>
      <c r="F189" s="264" t="s">
        <v>593</v>
      </c>
      <c r="G189" s="265" t="s">
        <v>188</v>
      </c>
      <c r="H189" s="266">
        <v>4.0250000000000004</v>
      </c>
      <c r="I189" s="267"/>
      <c r="J189" s="268">
        <f>ROUND(I189*H189,2)</f>
        <v>0</v>
      </c>
      <c r="K189" s="264" t="s">
        <v>189</v>
      </c>
      <c r="L189" s="269"/>
      <c r="M189" s="270" t="s">
        <v>1</v>
      </c>
      <c r="N189" s="271" t="s">
        <v>41</v>
      </c>
      <c r="O189" s="90"/>
      <c r="P189" s="234">
        <f>O189*H189</f>
        <v>0</v>
      </c>
      <c r="Q189" s="234">
        <v>0.021999999999999999</v>
      </c>
      <c r="R189" s="234">
        <f>Q189*H189</f>
        <v>0.088550000000000004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284</v>
      </c>
      <c r="AT189" s="236" t="s">
        <v>281</v>
      </c>
      <c r="AU189" s="236" t="s">
        <v>85</v>
      </c>
      <c r="AY189" s="16" t="s">
        <v>182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83</v>
      </c>
      <c r="BK189" s="237">
        <f>ROUND(I189*H189,2)</f>
        <v>0</v>
      </c>
      <c r="BL189" s="16" t="s">
        <v>240</v>
      </c>
      <c r="BM189" s="236" t="s">
        <v>594</v>
      </c>
    </row>
    <row r="190" s="13" customFormat="1">
      <c r="A190" s="13"/>
      <c r="B190" s="238"/>
      <c r="C190" s="239"/>
      <c r="D190" s="240" t="s">
        <v>192</v>
      </c>
      <c r="E190" s="239"/>
      <c r="F190" s="242" t="s">
        <v>595</v>
      </c>
      <c r="G190" s="239"/>
      <c r="H190" s="243">
        <v>4.0250000000000004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192</v>
      </c>
      <c r="AU190" s="249" t="s">
        <v>85</v>
      </c>
      <c r="AV190" s="13" t="s">
        <v>85</v>
      </c>
      <c r="AW190" s="13" t="s">
        <v>4</v>
      </c>
      <c r="AX190" s="13" t="s">
        <v>83</v>
      </c>
      <c r="AY190" s="249" t="s">
        <v>182</v>
      </c>
    </row>
    <row r="191" s="2" customFormat="1" ht="24.15" customHeight="1">
      <c r="A191" s="37"/>
      <c r="B191" s="38"/>
      <c r="C191" s="225" t="s">
        <v>380</v>
      </c>
      <c r="D191" s="225" t="s">
        <v>185</v>
      </c>
      <c r="E191" s="226" t="s">
        <v>596</v>
      </c>
      <c r="F191" s="227" t="s">
        <v>597</v>
      </c>
      <c r="G191" s="228" t="s">
        <v>188</v>
      </c>
      <c r="H191" s="229">
        <v>4.375</v>
      </c>
      <c r="I191" s="230"/>
      <c r="J191" s="231">
        <f>ROUND(I191*H191,2)</f>
        <v>0</v>
      </c>
      <c r="K191" s="227" t="s">
        <v>189</v>
      </c>
      <c r="L191" s="43"/>
      <c r="M191" s="232" t="s">
        <v>1</v>
      </c>
      <c r="N191" s="233" t="s">
        <v>41</v>
      </c>
      <c r="O191" s="90"/>
      <c r="P191" s="234">
        <f>O191*H191</f>
        <v>0</v>
      </c>
      <c r="Q191" s="234">
        <v>0.0015</v>
      </c>
      <c r="R191" s="234">
        <f>Q191*H191</f>
        <v>0.0065624999999999998</v>
      </c>
      <c r="S191" s="234">
        <v>0</v>
      </c>
      <c r="T191" s="23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6" t="s">
        <v>240</v>
      </c>
      <c r="AT191" s="236" t="s">
        <v>185</v>
      </c>
      <c r="AU191" s="236" t="s">
        <v>85</v>
      </c>
      <c r="AY191" s="16" t="s">
        <v>182</v>
      </c>
      <c r="BE191" s="237">
        <f>IF(N191="základní",J191,0)</f>
        <v>0</v>
      </c>
      <c r="BF191" s="237">
        <f>IF(N191="snížená",J191,0)</f>
        <v>0</v>
      </c>
      <c r="BG191" s="237">
        <f>IF(N191="zákl. přenesená",J191,0)</f>
        <v>0</v>
      </c>
      <c r="BH191" s="237">
        <f>IF(N191="sníž. přenesená",J191,0)</f>
        <v>0</v>
      </c>
      <c r="BI191" s="237">
        <f>IF(N191="nulová",J191,0)</f>
        <v>0</v>
      </c>
      <c r="BJ191" s="16" t="s">
        <v>83</v>
      </c>
      <c r="BK191" s="237">
        <f>ROUND(I191*H191,2)</f>
        <v>0</v>
      </c>
      <c r="BL191" s="16" t="s">
        <v>240</v>
      </c>
      <c r="BM191" s="236" t="s">
        <v>598</v>
      </c>
    </row>
    <row r="192" s="13" customFormat="1">
      <c r="A192" s="13"/>
      <c r="B192" s="238"/>
      <c r="C192" s="239"/>
      <c r="D192" s="240" t="s">
        <v>192</v>
      </c>
      <c r="E192" s="239"/>
      <c r="F192" s="242" t="s">
        <v>599</v>
      </c>
      <c r="G192" s="239"/>
      <c r="H192" s="243">
        <v>4.375</v>
      </c>
      <c r="I192" s="244"/>
      <c r="J192" s="239"/>
      <c r="K192" s="239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192</v>
      </c>
      <c r="AU192" s="249" t="s">
        <v>85</v>
      </c>
      <c r="AV192" s="13" t="s">
        <v>85</v>
      </c>
      <c r="AW192" s="13" t="s">
        <v>4</v>
      </c>
      <c r="AX192" s="13" t="s">
        <v>83</v>
      </c>
      <c r="AY192" s="249" t="s">
        <v>182</v>
      </c>
    </row>
    <row r="193" s="2" customFormat="1" ht="24.15" customHeight="1">
      <c r="A193" s="37"/>
      <c r="B193" s="38"/>
      <c r="C193" s="225" t="s">
        <v>384</v>
      </c>
      <c r="D193" s="225" t="s">
        <v>185</v>
      </c>
      <c r="E193" s="226" t="s">
        <v>600</v>
      </c>
      <c r="F193" s="227" t="s">
        <v>601</v>
      </c>
      <c r="G193" s="228" t="s">
        <v>248</v>
      </c>
      <c r="H193" s="261"/>
      <c r="I193" s="230"/>
      <c r="J193" s="231">
        <f>ROUND(I193*H193,2)</f>
        <v>0</v>
      </c>
      <c r="K193" s="227" t="s">
        <v>189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</v>
      </c>
      <c r="R193" s="234">
        <f>Q193*H193</f>
        <v>0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240</v>
      </c>
      <c r="AT193" s="236" t="s">
        <v>185</v>
      </c>
      <c r="AU193" s="236" t="s">
        <v>85</v>
      </c>
      <c r="AY193" s="16" t="s">
        <v>182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240</v>
      </c>
      <c r="BM193" s="236" t="s">
        <v>602</v>
      </c>
    </row>
    <row r="194" s="12" customFormat="1" ht="22.8" customHeight="1">
      <c r="A194" s="12"/>
      <c r="B194" s="209"/>
      <c r="C194" s="210"/>
      <c r="D194" s="211" t="s">
        <v>75</v>
      </c>
      <c r="E194" s="223" t="s">
        <v>250</v>
      </c>
      <c r="F194" s="223" t="s">
        <v>251</v>
      </c>
      <c r="G194" s="210"/>
      <c r="H194" s="210"/>
      <c r="I194" s="213"/>
      <c r="J194" s="224">
        <f>BK194</f>
        <v>0</v>
      </c>
      <c r="K194" s="210"/>
      <c r="L194" s="215"/>
      <c r="M194" s="216"/>
      <c r="N194" s="217"/>
      <c r="O194" s="217"/>
      <c r="P194" s="218">
        <f>SUM(P195:P217)</f>
        <v>0</v>
      </c>
      <c r="Q194" s="217"/>
      <c r="R194" s="218">
        <f>SUM(R195:R217)</f>
        <v>1.2808258700000001</v>
      </c>
      <c r="S194" s="217"/>
      <c r="T194" s="219">
        <f>SUM(T195:T217)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0" t="s">
        <v>85</v>
      </c>
      <c r="AT194" s="221" t="s">
        <v>75</v>
      </c>
      <c r="AU194" s="221" t="s">
        <v>83</v>
      </c>
      <c r="AY194" s="220" t="s">
        <v>182</v>
      </c>
      <c r="BK194" s="222">
        <f>SUM(BK195:BK217)</f>
        <v>0</v>
      </c>
    </row>
    <row r="195" s="2" customFormat="1" ht="24.15" customHeight="1">
      <c r="A195" s="37"/>
      <c r="B195" s="38"/>
      <c r="C195" s="225" t="s">
        <v>334</v>
      </c>
      <c r="D195" s="225" t="s">
        <v>185</v>
      </c>
      <c r="E195" s="226" t="s">
        <v>253</v>
      </c>
      <c r="F195" s="227" t="s">
        <v>254</v>
      </c>
      <c r="G195" s="228" t="s">
        <v>188</v>
      </c>
      <c r="H195" s="229">
        <v>69.670000000000002</v>
      </c>
      <c r="I195" s="230"/>
      <c r="J195" s="231">
        <f>ROUND(I195*H195,2)</f>
        <v>0</v>
      </c>
      <c r="K195" s="227" t="s">
        <v>189</v>
      </c>
      <c r="L195" s="43"/>
      <c r="M195" s="232" t="s">
        <v>1</v>
      </c>
      <c r="N195" s="233" t="s">
        <v>41</v>
      </c>
      <c r="O195" s="90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240</v>
      </c>
      <c r="AT195" s="236" t="s">
        <v>185</v>
      </c>
      <c r="AU195" s="236" t="s">
        <v>85</v>
      </c>
      <c r="AY195" s="16" t="s">
        <v>182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83</v>
      </c>
      <c r="BK195" s="237">
        <f>ROUND(I195*H195,2)</f>
        <v>0</v>
      </c>
      <c r="BL195" s="16" t="s">
        <v>240</v>
      </c>
      <c r="BM195" s="236" t="s">
        <v>255</v>
      </c>
    </row>
    <row r="196" s="2" customFormat="1" ht="16.5" customHeight="1">
      <c r="A196" s="37"/>
      <c r="B196" s="38"/>
      <c r="C196" s="225" t="s">
        <v>428</v>
      </c>
      <c r="D196" s="225" t="s">
        <v>185</v>
      </c>
      <c r="E196" s="226" t="s">
        <v>260</v>
      </c>
      <c r="F196" s="227" t="s">
        <v>261</v>
      </c>
      <c r="G196" s="228" t="s">
        <v>188</v>
      </c>
      <c r="H196" s="229">
        <v>69.670000000000002</v>
      </c>
      <c r="I196" s="230"/>
      <c r="J196" s="231">
        <f>ROUND(I196*H196,2)</f>
        <v>0</v>
      </c>
      <c r="K196" s="227" t="s">
        <v>189</v>
      </c>
      <c r="L196" s="43"/>
      <c r="M196" s="232" t="s">
        <v>1</v>
      </c>
      <c r="N196" s="233" t="s">
        <v>41</v>
      </c>
      <c r="O196" s="90"/>
      <c r="P196" s="234">
        <f>O196*H196</f>
        <v>0</v>
      </c>
      <c r="Q196" s="234">
        <v>0</v>
      </c>
      <c r="R196" s="234">
        <f>Q196*H196</f>
        <v>0</v>
      </c>
      <c r="S196" s="234">
        <v>0</v>
      </c>
      <c r="T196" s="235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6" t="s">
        <v>240</v>
      </c>
      <c r="AT196" s="236" t="s">
        <v>185</v>
      </c>
      <c r="AU196" s="236" t="s">
        <v>85</v>
      </c>
      <c r="AY196" s="16" t="s">
        <v>182</v>
      </c>
      <c r="BE196" s="237">
        <f>IF(N196="základní",J196,0)</f>
        <v>0</v>
      </c>
      <c r="BF196" s="237">
        <f>IF(N196="snížená",J196,0)</f>
        <v>0</v>
      </c>
      <c r="BG196" s="237">
        <f>IF(N196="zákl. přenesená",J196,0)</f>
        <v>0</v>
      </c>
      <c r="BH196" s="237">
        <f>IF(N196="sníž. přenesená",J196,0)</f>
        <v>0</v>
      </c>
      <c r="BI196" s="237">
        <f>IF(N196="nulová",J196,0)</f>
        <v>0</v>
      </c>
      <c r="BJ196" s="16" t="s">
        <v>83</v>
      </c>
      <c r="BK196" s="237">
        <f>ROUND(I196*H196,2)</f>
        <v>0</v>
      </c>
      <c r="BL196" s="16" t="s">
        <v>240</v>
      </c>
      <c r="BM196" s="236" t="s">
        <v>262</v>
      </c>
    </row>
    <row r="197" s="2" customFormat="1" ht="24.15" customHeight="1">
      <c r="A197" s="37"/>
      <c r="B197" s="38"/>
      <c r="C197" s="225" t="s">
        <v>504</v>
      </c>
      <c r="D197" s="225" t="s">
        <v>185</v>
      </c>
      <c r="E197" s="226" t="s">
        <v>264</v>
      </c>
      <c r="F197" s="227" t="s">
        <v>265</v>
      </c>
      <c r="G197" s="228" t="s">
        <v>188</v>
      </c>
      <c r="H197" s="229">
        <v>69.670000000000002</v>
      </c>
      <c r="I197" s="230"/>
      <c r="J197" s="231">
        <f>ROUND(I197*H197,2)</f>
        <v>0</v>
      </c>
      <c r="K197" s="227" t="s">
        <v>189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3.0000000000000001E-05</v>
      </c>
      <c r="R197" s="234">
        <f>Q197*H197</f>
        <v>0.0020901000000000001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240</v>
      </c>
      <c r="AT197" s="236" t="s">
        <v>185</v>
      </c>
      <c r="AU197" s="236" t="s">
        <v>85</v>
      </c>
      <c r="AY197" s="16" t="s">
        <v>182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240</v>
      </c>
      <c r="BM197" s="236" t="s">
        <v>266</v>
      </c>
    </row>
    <row r="198" s="2" customFormat="1" ht="37.8" customHeight="1">
      <c r="A198" s="37"/>
      <c r="B198" s="38"/>
      <c r="C198" s="225" t="s">
        <v>485</v>
      </c>
      <c r="D198" s="225" t="s">
        <v>185</v>
      </c>
      <c r="E198" s="226" t="s">
        <v>603</v>
      </c>
      <c r="F198" s="227" t="s">
        <v>604</v>
      </c>
      <c r="G198" s="228" t="s">
        <v>188</v>
      </c>
      <c r="H198" s="229">
        <v>69.670000000000002</v>
      </c>
      <c r="I198" s="230"/>
      <c r="J198" s="231">
        <f>ROUND(I198*H198,2)</f>
        <v>0</v>
      </c>
      <c r="K198" s="227" t="s">
        <v>189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0.014999999999999999</v>
      </c>
      <c r="R198" s="234">
        <f>Q198*H198</f>
        <v>1.04505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240</v>
      </c>
      <c r="AT198" s="236" t="s">
        <v>185</v>
      </c>
      <c r="AU198" s="236" t="s">
        <v>85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240</v>
      </c>
      <c r="BM198" s="236" t="s">
        <v>270</v>
      </c>
    </row>
    <row r="199" s="2" customFormat="1" ht="16.5" customHeight="1">
      <c r="A199" s="37"/>
      <c r="B199" s="38"/>
      <c r="C199" s="225" t="s">
        <v>605</v>
      </c>
      <c r="D199" s="225" t="s">
        <v>185</v>
      </c>
      <c r="E199" s="226" t="s">
        <v>275</v>
      </c>
      <c r="F199" s="227" t="s">
        <v>276</v>
      </c>
      <c r="G199" s="228" t="s">
        <v>188</v>
      </c>
      <c r="H199" s="229">
        <v>69.670000000000002</v>
      </c>
      <c r="I199" s="230"/>
      <c r="J199" s="231">
        <f>ROUND(I199*H199,2)</f>
        <v>0</v>
      </c>
      <c r="K199" s="227" t="s">
        <v>189</v>
      </c>
      <c r="L199" s="43"/>
      <c r="M199" s="232" t="s">
        <v>1</v>
      </c>
      <c r="N199" s="233" t="s">
        <v>41</v>
      </c>
      <c r="O199" s="90"/>
      <c r="P199" s="234">
        <f>O199*H199</f>
        <v>0</v>
      </c>
      <c r="Q199" s="234">
        <v>0.00029999999999999997</v>
      </c>
      <c r="R199" s="234">
        <f>Q199*H199</f>
        <v>0.020900999999999999</v>
      </c>
      <c r="S199" s="234">
        <v>0</v>
      </c>
      <c r="T199" s="23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240</v>
      </c>
      <c r="AT199" s="236" t="s">
        <v>185</v>
      </c>
      <c r="AU199" s="236" t="s">
        <v>85</v>
      </c>
      <c r="AY199" s="16" t="s">
        <v>182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83</v>
      </c>
      <c r="BK199" s="237">
        <f>ROUND(I199*H199,2)</f>
        <v>0</v>
      </c>
      <c r="BL199" s="16" t="s">
        <v>240</v>
      </c>
      <c r="BM199" s="236" t="s">
        <v>277</v>
      </c>
    </row>
    <row r="200" s="13" customFormat="1">
      <c r="A200" s="13"/>
      <c r="B200" s="238"/>
      <c r="C200" s="239"/>
      <c r="D200" s="240" t="s">
        <v>192</v>
      </c>
      <c r="E200" s="241" t="s">
        <v>1</v>
      </c>
      <c r="F200" s="242" t="s">
        <v>606</v>
      </c>
      <c r="G200" s="239"/>
      <c r="H200" s="243">
        <v>11.199999999999999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192</v>
      </c>
      <c r="AU200" s="249" t="s">
        <v>85</v>
      </c>
      <c r="AV200" s="13" t="s">
        <v>85</v>
      </c>
      <c r="AW200" s="13" t="s">
        <v>32</v>
      </c>
      <c r="AX200" s="13" t="s">
        <v>76</v>
      </c>
      <c r="AY200" s="249" t="s">
        <v>182</v>
      </c>
    </row>
    <row r="201" s="13" customFormat="1">
      <c r="A201" s="13"/>
      <c r="B201" s="238"/>
      <c r="C201" s="239"/>
      <c r="D201" s="240" t="s">
        <v>192</v>
      </c>
      <c r="E201" s="241" t="s">
        <v>1</v>
      </c>
      <c r="F201" s="242" t="s">
        <v>586</v>
      </c>
      <c r="G201" s="239"/>
      <c r="H201" s="243">
        <v>16.469999999999999</v>
      </c>
      <c r="I201" s="244"/>
      <c r="J201" s="239"/>
      <c r="K201" s="239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192</v>
      </c>
      <c r="AU201" s="249" t="s">
        <v>85</v>
      </c>
      <c r="AV201" s="13" t="s">
        <v>85</v>
      </c>
      <c r="AW201" s="13" t="s">
        <v>32</v>
      </c>
      <c r="AX201" s="13" t="s">
        <v>76</v>
      </c>
      <c r="AY201" s="249" t="s">
        <v>182</v>
      </c>
    </row>
    <row r="202" s="13" customFormat="1">
      <c r="A202" s="13"/>
      <c r="B202" s="238"/>
      <c r="C202" s="239"/>
      <c r="D202" s="240" t="s">
        <v>192</v>
      </c>
      <c r="E202" s="241" t="s">
        <v>1</v>
      </c>
      <c r="F202" s="242" t="s">
        <v>587</v>
      </c>
      <c r="G202" s="239"/>
      <c r="H202" s="243">
        <v>25</v>
      </c>
      <c r="I202" s="244"/>
      <c r="J202" s="239"/>
      <c r="K202" s="239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192</v>
      </c>
      <c r="AU202" s="249" t="s">
        <v>85</v>
      </c>
      <c r="AV202" s="13" t="s">
        <v>85</v>
      </c>
      <c r="AW202" s="13" t="s">
        <v>32</v>
      </c>
      <c r="AX202" s="13" t="s">
        <v>76</v>
      </c>
      <c r="AY202" s="249" t="s">
        <v>182</v>
      </c>
    </row>
    <row r="203" s="13" customFormat="1">
      <c r="A203" s="13"/>
      <c r="B203" s="238"/>
      <c r="C203" s="239"/>
      <c r="D203" s="240" t="s">
        <v>192</v>
      </c>
      <c r="E203" s="241" t="s">
        <v>1</v>
      </c>
      <c r="F203" s="242" t="s">
        <v>607</v>
      </c>
      <c r="G203" s="239"/>
      <c r="H203" s="243">
        <v>17</v>
      </c>
      <c r="I203" s="244"/>
      <c r="J203" s="239"/>
      <c r="K203" s="239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192</v>
      </c>
      <c r="AU203" s="249" t="s">
        <v>85</v>
      </c>
      <c r="AV203" s="13" t="s">
        <v>85</v>
      </c>
      <c r="AW203" s="13" t="s">
        <v>32</v>
      </c>
      <c r="AX203" s="13" t="s">
        <v>76</v>
      </c>
      <c r="AY203" s="249" t="s">
        <v>182</v>
      </c>
    </row>
    <row r="204" s="14" customFormat="1">
      <c r="A204" s="14"/>
      <c r="B204" s="250"/>
      <c r="C204" s="251"/>
      <c r="D204" s="240" t="s">
        <v>192</v>
      </c>
      <c r="E204" s="252" t="s">
        <v>1</v>
      </c>
      <c r="F204" s="253" t="s">
        <v>195</v>
      </c>
      <c r="G204" s="251"/>
      <c r="H204" s="254">
        <v>69.670000000000002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192</v>
      </c>
      <c r="AU204" s="260" t="s">
        <v>85</v>
      </c>
      <c r="AV204" s="14" t="s">
        <v>190</v>
      </c>
      <c r="AW204" s="14" t="s">
        <v>32</v>
      </c>
      <c r="AX204" s="14" t="s">
        <v>83</v>
      </c>
      <c r="AY204" s="260" t="s">
        <v>182</v>
      </c>
    </row>
    <row r="205" s="2" customFormat="1" ht="24.15" customHeight="1">
      <c r="A205" s="37"/>
      <c r="B205" s="38"/>
      <c r="C205" s="262" t="s">
        <v>608</v>
      </c>
      <c r="D205" s="262" t="s">
        <v>281</v>
      </c>
      <c r="E205" s="263" t="s">
        <v>282</v>
      </c>
      <c r="F205" s="264" t="s">
        <v>283</v>
      </c>
      <c r="G205" s="265" t="s">
        <v>188</v>
      </c>
      <c r="H205" s="266">
        <v>76.637</v>
      </c>
      <c r="I205" s="267"/>
      <c r="J205" s="268">
        <f>ROUND(I205*H205,2)</f>
        <v>0</v>
      </c>
      <c r="K205" s="264" t="s">
        <v>1</v>
      </c>
      <c r="L205" s="269"/>
      <c r="M205" s="270" t="s">
        <v>1</v>
      </c>
      <c r="N205" s="271" t="s">
        <v>41</v>
      </c>
      <c r="O205" s="90"/>
      <c r="P205" s="234">
        <f>O205*H205</f>
        <v>0</v>
      </c>
      <c r="Q205" s="234">
        <v>0.0024599999999999999</v>
      </c>
      <c r="R205" s="234">
        <f>Q205*H205</f>
        <v>0.18852701999999999</v>
      </c>
      <c r="S205" s="234">
        <v>0</v>
      </c>
      <c r="T205" s="23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6" t="s">
        <v>284</v>
      </c>
      <c r="AT205" s="236" t="s">
        <v>281</v>
      </c>
      <c r="AU205" s="236" t="s">
        <v>85</v>
      </c>
      <c r="AY205" s="16" t="s">
        <v>182</v>
      </c>
      <c r="BE205" s="237">
        <f>IF(N205="základní",J205,0)</f>
        <v>0</v>
      </c>
      <c r="BF205" s="237">
        <f>IF(N205="snížená",J205,0)</f>
        <v>0</v>
      </c>
      <c r="BG205" s="237">
        <f>IF(N205="zákl. přenesená",J205,0)</f>
        <v>0</v>
      </c>
      <c r="BH205" s="237">
        <f>IF(N205="sníž. přenesená",J205,0)</f>
        <v>0</v>
      </c>
      <c r="BI205" s="237">
        <f>IF(N205="nulová",J205,0)</f>
        <v>0</v>
      </c>
      <c r="BJ205" s="16" t="s">
        <v>83</v>
      </c>
      <c r="BK205" s="237">
        <f>ROUND(I205*H205,2)</f>
        <v>0</v>
      </c>
      <c r="BL205" s="16" t="s">
        <v>240</v>
      </c>
      <c r="BM205" s="236" t="s">
        <v>285</v>
      </c>
    </row>
    <row r="206" s="13" customFormat="1">
      <c r="A206" s="13"/>
      <c r="B206" s="238"/>
      <c r="C206" s="239"/>
      <c r="D206" s="240" t="s">
        <v>192</v>
      </c>
      <c r="E206" s="239"/>
      <c r="F206" s="242" t="s">
        <v>609</v>
      </c>
      <c r="G206" s="239"/>
      <c r="H206" s="243">
        <v>76.637</v>
      </c>
      <c r="I206" s="244"/>
      <c r="J206" s="239"/>
      <c r="K206" s="239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192</v>
      </c>
      <c r="AU206" s="249" t="s">
        <v>85</v>
      </c>
      <c r="AV206" s="13" t="s">
        <v>85</v>
      </c>
      <c r="AW206" s="13" t="s">
        <v>4</v>
      </c>
      <c r="AX206" s="13" t="s">
        <v>83</v>
      </c>
      <c r="AY206" s="249" t="s">
        <v>182</v>
      </c>
    </row>
    <row r="207" s="2" customFormat="1" ht="24.15" customHeight="1">
      <c r="A207" s="37"/>
      <c r="B207" s="38"/>
      <c r="C207" s="225" t="s">
        <v>610</v>
      </c>
      <c r="D207" s="225" t="s">
        <v>185</v>
      </c>
      <c r="E207" s="226" t="s">
        <v>288</v>
      </c>
      <c r="F207" s="227" t="s">
        <v>289</v>
      </c>
      <c r="G207" s="228" t="s">
        <v>290</v>
      </c>
      <c r="H207" s="229">
        <v>99.628</v>
      </c>
      <c r="I207" s="230"/>
      <c r="J207" s="231">
        <f>ROUND(I207*H207,2)</f>
        <v>0</v>
      </c>
      <c r="K207" s="227" t="s">
        <v>189</v>
      </c>
      <c r="L207" s="43"/>
      <c r="M207" s="232" t="s">
        <v>1</v>
      </c>
      <c r="N207" s="233" t="s">
        <v>41</v>
      </c>
      <c r="O207" s="90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240</v>
      </c>
      <c r="AT207" s="236" t="s">
        <v>185</v>
      </c>
      <c r="AU207" s="236" t="s">
        <v>85</v>
      </c>
      <c r="AY207" s="16" t="s">
        <v>182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83</v>
      </c>
      <c r="BK207" s="237">
        <f>ROUND(I207*H207,2)</f>
        <v>0</v>
      </c>
      <c r="BL207" s="16" t="s">
        <v>240</v>
      </c>
      <c r="BM207" s="236" t="s">
        <v>291</v>
      </c>
    </row>
    <row r="208" s="13" customFormat="1">
      <c r="A208" s="13"/>
      <c r="B208" s="238"/>
      <c r="C208" s="239"/>
      <c r="D208" s="240" t="s">
        <v>192</v>
      </c>
      <c r="E208" s="239"/>
      <c r="F208" s="242" t="s">
        <v>611</v>
      </c>
      <c r="G208" s="239"/>
      <c r="H208" s="243">
        <v>99.628</v>
      </c>
      <c r="I208" s="244"/>
      <c r="J208" s="239"/>
      <c r="K208" s="239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192</v>
      </c>
      <c r="AU208" s="249" t="s">
        <v>85</v>
      </c>
      <c r="AV208" s="13" t="s">
        <v>85</v>
      </c>
      <c r="AW208" s="13" t="s">
        <v>4</v>
      </c>
      <c r="AX208" s="13" t="s">
        <v>83</v>
      </c>
      <c r="AY208" s="249" t="s">
        <v>182</v>
      </c>
    </row>
    <row r="209" s="2" customFormat="1" ht="16.5" customHeight="1">
      <c r="A209" s="37"/>
      <c r="B209" s="38"/>
      <c r="C209" s="225" t="s">
        <v>612</v>
      </c>
      <c r="D209" s="225" t="s">
        <v>185</v>
      </c>
      <c r="E209" s="226" t="s">
        <v>298</v>
      </c>
      <c r="F209" s="227" t="s">
        <v>299</v>
      </c>
      <c r="G209" s="228" t="s">
        <v>290</v>
      </c>
      <c r="H209" s="229">
        <v>71.450000000000003</v>
      </c>
      <c r="I209" s="230"/>
      <c r="J209" s="231">
        <f>ROUND(I209*H209,2)</f>
        <v>0</v>
      </c>
      <c r="K209" s="227" t="s">
        <v>189</v>
      </c>
      <c r="L209" s="43"/>
      <c r="M209" s="232" t="s">
        <v>1</v>
      </c>
      <c r="N209" s="233" t="s">
        <v>41</v>
      </c>
      <c r="O209" s="90"/>
      <c r="P209" s="234">
        <f>O209*H209</f>
        <v>0</v>
      </c>
      <c r="Q209" s="234">
        <v>1.0000000000000001E-05</v>
      </c>
      <c r="R209" s="234">
        <f>Q209*H209</f>
        <v>0.00071450000000000007</v>
      </c>
      <c r="S209" s="234">
        <v>0</v>
      </c>
      <c r="T209" s="23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6" t="s">
        <v>240</v>
      </c>
      <c r="AT209" s="236" t="s">
        <v>185</v>
      </c>
      <c r="AU209" s="236" t="s">
        <v>85</v>
      </c>
      <c r="AY209" s="16" t="s">
        <v>182</v>
      </c>
      <c r="BE209" s="237">
        <f>IF(N209="základní",J209,0)</f>
        <v>0</v>
      </c>
      <c r="BF209" s="237">
        <f>IF(N209="snížená",J209,0)</f>
        <v>0</v>
      </c>
      <c r="BG209" s="237">
        <f>IF(N209="zákl. přenesená",J209,0)</f>
        <v>0</v>
      </c>
      <c r="BH209" s="237">
        <f>IF(N209="sníž. přenesená",J209,0)</f>
        <v>0</v>
      </c>
      <c r="BI209" s="237">
        <f>IF(N209="nulová",J209,0)</f>
        <v>0</v>
      </c>
      <c r="BJ209" s="16" t="s">
        <v>83</v>
      </c>
      <c r="BK209" s="237">
        <f>ROUND(I209*H209,2)</f>
        <v>0</v>
      </c>
      <c r="BL209" s="16" t="s">
        <v>240</v>
      </c>
      <c r="BM209" s="236" t="s">
        <v>300</v>
      </c>
    </row>
    <row r="210" s="13" customFormat="1">
      <c r="A210" s="13"/>
      <c r="B210" s="238"/>
      <c r="C210" s="239"/>
      <c r="D210" s="240" t="s">
        <v>192</v>
      </c>
      <c r="E210" s="241" t="s">
        <v>1</v>
      </c>
      <c r="F210" s="242" t="s">
        <v>613</v>
      </c>
      <c r="G210" s="239"/>
      <c r="H210" s="243">
        <v>71.450000000000003</v>
      </c>
      <c r="I210" s="244"/>
      <c r="J210" s="239"/>
      <c r="K210" s="239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192</v>
      </c>
      <c r="AU210" s="249" t="s">
        <v>85</v>
      </c>
      <c r="AV210" s="13" t="s">
        <v>85</v>
      </c>
      <c r="AW210" s="13" t="s">
        <v>32</v>
      </c>
      <c r="AX210" s="13" t="s">
        <v>83</v>
      </c>
      <c r="AY210" s="249" t="s">
        <v>182</v>
      </c>
    </row>
    <row r="211" s="2" customFormat="1" ht="16.5" customHeight="1">
      <c r="A211" s="37"/>
      <c r="B211" s="38"/>
      <c r="C211" s="262" t="s">
        <v>614</v>
      </c>
      <c r="D211" s="262" t="s">
        <v>281</v>
      </c>
      <c r="E211" s="263" t="s">
        <v>304</v>
      </c>
      <c r="F211" s="264" t="s">
        <v>305</v>
      </c>
      <c r="G211" s="265" t="s">
        <v>290</v>
      </c>
      <c r="H211" s="266">
        <v>75.022999999999996</v>
      </c>
      <c r="I211" s="267"/>
      <c r="J211" s="268">
        <f>ROUND(I211*H211,2)</f>
        <v>0</v>
      </c>
      <c r="K211" s="264" t="s">
        <v>1</v>
      </c>
      <c r="L211" s="269"/>
      <c r="M211" s="270" t="s">
        <v>1</v>
      </c>
      <c r="N211" s="271" t="s">
        <v>41</v>
      </c>
      <c r="O211" s="90"/>
      <c r="P211" s="234">
        <f>O211*H211</f>
        <v>0</v>
      </c>
      <c r="Q211" s="234">
        <v>0.00029999999999999997</v>
      </c>
      <c r="R211" s="234">
        <f>Q211*H211</f>
        <v>0.022506899999999996</v>
      </c>
      <c r="S211" s="234">
        <v>0</v>
      </c>
      <c r="T211" s="23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6" t="s">
        <v>284</v>
      </c>
      <c r="AT211" s="236" t="s">
        <v>281</v>
      </c>
      <c r="AU211" s="236" t="s">
        <v>85</v>
      </c>
      <c r="AY211" s="16" t="s">
        <v>182</v>
      </c>
      <c r="BE211" s="237">
        <f>IF(N211="základní",J211,0)</f>
        <v>0</v>
      </c>
      <c r="BF211" s="237">
        <f>IF(N211="snížená",J211,0)</f>
        <v>0</v>
      </c>
      <c r="BG211" s="237">
        <f>IF(N211="zákl. přenesená",J211,0)</f>
        <v>0</v>
      </c>
      <c r="BH211" s="237">
        <f>IF(N211="sníž. přenesená",J211,0)</f>
        <v>0</v>
      </c>
      <c r="BI211" s="237">
        <f>IF(N211="nulová",J211,0)</f>
        <v>0</v>
      </c>
      <c r="BJ211" s="16" t="s">
        <v>83</v>
      </c>
      <c r="BK211" s="237">
        <f>ROUND(I211*H211,2)</f>
        <v>0</v>
      </c>
      <c r="BL211" s="16" t="s">
        <v>240</v>
      </c>
      <c r="BM211" s="236" t="s">
        <v>306</v>
      </c>
    </row>
    <row r="212" s="13" customFormat="1">
      <c r="A212" s="13"/>
      <c r="B212" s="238"/>
      <c r="C212" s="239"/>
      <c r="D212" s="240" t="s">
        <v>192</v>
      </c>
      <c r="E212" s="239"/>
      <c r="F212" s="242" t="s">
        <v>615</v>
      </c>
      <c r="G212" s="239"/>
      <c r="H212" s="243">
        <v>75.022999999999996</v>
      </c>
      <c r="I212" s="244"/>
      <c r="J212" s="239"/>
      <c r="K212" s="239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192</v>
      </c>
      <c r="AU212" s="249" t="s">
        <v>85</v>
      </c>
      <c r="AV212" s="13" t="s">
        <v>85</v>
      </c>
      <c r="AW212" s="13" t="s">
        <v>4</v>
      </c>
      <c r="AX212" s="13" t="s">
        <v>83</v>
      </c>
      <c r="AY212" s="249" t="s">
        <v>182</v>
      </c>
    </row>
    <row r="213" s="2" customFormat="1" ht="16.5" customHeight="1">
      <c r="A213" s="37"/>
      <c r="B213" s="38"/>
      <c r="C213" s="225" t="s">
        <v>616</v>
      </c>
      <c r="D213" s="225" t="s">
        <v>185</v>
      </c>
      <c r="E213" s="226" t="s">
        <v>309</v>
      </c>
      <c r="F213" s="227" t="s">
        <v>310</v>
      </c>
      <c r="G213" s="228" t="s">
        <v>290</v>
      </c>
      <c r="H213" s="229">
        <v>4.7000000000000002</v>
      </c>
      <c r="I213" s="230"/>
      <c r="J213" s="231">
        <f>ROUND(I213*H213,2)</f>
        <v>0</v>
      </c>
      <c r="K213" s="227" t="s">
        <v>189</v>
      </c>
      <c r="L213" s="43"/>
      <c r="M213" s="232" t="s">
        <v>1</v>
      </c>
      <c r="N213" s="233" t="s">
        <v>41</v>
      </c>
      <c r="O213" s="90"/>
      <c r="P213" s="234">
        <f>O213*H213</f>
        <v>0</v>
      </c>
      <c r="Q213" s="234">
        <v>0</v>
      </c>
      <c r="R213" s="234">
        <f>Q213*H213</f>
        <v>0</v>
      </c>
      <c r="S213" s="234">
        <v>0</v>
      </c>
      <c r="T213" s="23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6" t="s">
        <v>240</v>
      </c>
      <c r="AT213" s="236" t="s">
        <v>185</v>
      </c>
      <c r="AU213" s="236" t="s">
        <v>85</v>
      </c>
      <c r="AY213" s="16" t="s">
        <v>182</v>
      </c>
      <c r="BE213" s="237">
        <f>IF(N213="základní",J213,0)</f>
        <v>0</v>
      </c>
      <c r="BF213" s="237">
        <f>IF(N213="snížená",J213,0)</f>
        <v>0</v>
      </c>
      <c r="BG213" s="237">
        <f>IF(N213="zákl. přenesená",J213,0)</f>
        <v>0</v>
      </c>
      <c r="BH213" s="237">
        <f>IF(N213="sníž. přenesená",J213,0)</f>
        <v>0</v>
      </c>
      <c r="BI213" s="237">
        <f>IF(N213="nulová",J213,0)</f>
        <v>0</v>
      </c>
      <c r="BJ213" s="16" t="s">
        <v>83</v>
      </c>
      <c r="BK213" s="237">
        <f>ROUND(I213*H213,2)</f>
        <v>0</v>
      </c>
      <c r="BL213" s="16" t="s">
        <v>240</v>
      </c>
      <c r="BM213" s="236" t="s">
        <v>311</v>
      </c>
    </row>
    <row r="214" s="13" customFormat="1">
      <c r="A214" s="13"/>
      <c r="B214" s="238"/>
      <c r="C214" s="239"/>
      <c r="D214" s="240" t="s">
        <v>192</v>
      </c>
      <c r="E214" s="241" t="s">
        <v>1</v>
      </c>
      <c r="F214" s="242" t="s">
        <v>617</v>
      </c>
      <c r="G214" s="239"/>
      <c r="H214" s="243">
        <v>4.7000000000000002</v>
      </c>
      <c r="I214" s="244"/>
      <c r="J214" s="239"/>
      <c r="K214" s="239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192</v>
      </c>
      <c r="AU214" s="249" t="s">
        <v>85</v>
      </c>
      <c r="AV214" s="13" t="s">
        <v>85</v>
      </c>
      <c r="AW214" s="13" t="s">
        <v>32</v>
      </c>
      <c r="AX214" s="13" t="s">
        <v>83</v>
      </c>
      <c r="AY214" s="249" t="s">
        <v>182</v>
      </c>
    </row>
    <row r="215" s="2" customFormat="1" ht="16.5" customHeight="1">
      <c r="A215" s="37"/>
      <c r="B215" s="38"/>
      <c r="C215" s="262" t="s">
        <v>618</v>
      </c>
      <c r="D215" s="262" t="s">
        <v>281</v>
      </c>
      <c r="E215" s="263" t="s">
        <v>315</v>
      </c>
      <c r="F215" s="264" t="s">
        <v>316</v>
      </c>
      <c r="G215" s="265" t="s">
        <v>290</v>
      </c>
      <c r="H215" s="266">
        <v>4.9349999999999996</v>
      </c>
      <c r="I215" s="267"/>
      <c r="J215" s="268">
        <f>ROUND(I215*H215,2)</f>
        <v>0</v>
      </c>
      <c r="K215" s="264" t="s">
        <v>1</v>
      </c>
      <c r="L215" s="269"/>
      <c r="M215" s="270" t="s">
        <v>1</v>
      </c>
      <c r="N215" s="271" t="s">
        <v>41</v>
      </c>
      <c r="O215" s="90"/>
      <c r="P215" s="234">
        <f>O215*H215</f>
        <v>0</v>
      </c>
      <c r="Q215" s="234">
        <v>0.00021000000000000001</v>
      </c>
      <c r="R215" s="234">
        <f>Q215*H215</f>
        <v>0.0010363499999999999</v>
      </c>
      <c r="S215" s="234">
        <v>0</v>
      </c>
      <c r="T215" s="23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6" t="s">
        <v>284</v>
      </c>
      <c r="AT215" s="236" t="s">
        <v>281</v>
      </c>
      <c r="AU215" s="236" t="s">
        <v>85</v>
      </c>
      <c r="AY215" s="16" t="s">
        <v>182</v>
      </c>
      <c r="BE215" s="237">
        <f>IF(N215="základní",J215,0)</f>
        <v>0</v>
      </c>
      <c r="BF215" s="237">
        <f>IF(N215="snížená",J215,0)</f>
        <v>0</v>
      </c>
      <c r="BG215" s="237">
        <f>IF(N215="zákl. přenesená",J215,0)</f>
        <v>0</v>
      </c>
      <c r="BH215" s="237">
        <f>IF(N215="sníž. přenesená",J215,0)</f>
        <v>0</v>
      </c>
      <c r="BI215" s="237">
        <f>IF(N215="nulová",J215,0)</f>
        <v>0</v>
      </c>
      <c r="BJ215" s="16" t="s">
        <v>83</v>
      </c>
      <c r="BK215" s="237">
        <f>ROUND(I215*H215,2)</f>
        <v>0</v>
      </c>
      <c r="BL215" s="16" t="s">
        <v>240</v>
      </c>
      <c r="BM215" s="236" t="s">
        <v>317</v>
      </c>
    </row>
    <row r="216" s="13" customFormat="1">
      <c r="A216" s="13"/>
      <c r="B216" s="238"/>
      <c r="C216" s="239"/>
      <c r="D216" s="240" t="s">
        <v>192</v>
      </c>
      <c r="E216" s="239"/>
      <c r="F216" s="242" t="s">
        <v>619</v>
      </c>
      <c r="G216" s="239"/>
      <c r="H216" s="243">
        <v>4.9349999999999996</v>
      </c>
      <c r="I216" s="244"/>
      <c r="J216" s="239"/>
      <c r="K216" s="239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192</v>
      </c>
      <c r="AU216" s="249" t="s">
        <v>85</v>
      </c>
      <c r="AV216" s="13" t="s">
        <v>85</v>
      </c>
      <c r="AW216" s="13" t="s">
        <v>4</v>
      </c>
      <c r="AX216" s="13" t="s">
        <v>83</v>
      </c>
      <c r="AY216" s="249" t="s">
        <v>182</v>
      </c>
    </row>
    <row r="217" s="2" customFormat="1" ht="24.15" customHeight="1">
      <c r="A217" s="37"/>
      <c r="B217" s="38"/>
      <c r="C217" s="225" t="s">
        <v>620</v>
      </c>
      <c r="D217" s="225" t="s">
        <v>185</v>
      </c>
      <c r="E217" s="226" t="s">
        <v>320</v>
      </c>
      <c r="F217" s="227" t="s">
        <v>321</v>
      </c>
      <c r="G217" s="228" t="s">
        <v>248</v>
      </c>
      <c r="H217" s="261"/>
      <c r="I217" s="230"/>
      <c r="J217" s="231">
        <f>ROUND(I217*H217,2)</f>
        <v>0</v>
      </c>
      <c r="K217" s="227" t="s">
        <v>189</v>
      </c>
      <c r="L217" s="43"/>
      <c r="M217" s="232" t="s">
        <v>1</v>
      </c>
      <c r="N217" s="233" t="s">
        <v>41</v>
      </c>
      <c r="O217" s="90"/>
      <c r="P217" s="234">
        <f>O217*H217</f>
        <v>0</v>
      </c>
      <c r="Q217" s="234">
        <v>0</v>
      </c>
      <c r="R217" s="234">
        <f>Q217*H217</f>
        <v>0</v>
      </c>
      <c r="S217" s="234">
        <v>0</v>
      </c>
      <c r="T217" s="235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6" t="s">
        <v>240</v>
      </c>
      <c r="AT217" s="236" t="s">
        <v>185</v>
      </c>
      <c r="AU217" s="236" t="s">
        <v>85</v>
      </c>
      <c r="AY217" s="16" t="s">
        <v>182</v>
      </c>
      <c r="BE217" s="237">
        <f>IF(N217="základní",J217,0)</f>
        <v>0</v>
      </c>
      <c r="BF217" s="237">
        <f>IF(N217="snížená",J217,0)</f>
        <v>0</v>
      </c>
      <c r="BG217" s="237">
        <f>IF(N217="zákl. přenesená",J217,0)</f>
        <v>0</v>
      </c>
      <c r="BH217" s="237">
        <f>IF(N217="sníž. přenesená",J217,0)</f>
        <v>0</v>
      </c>
      <c r="BI217" s="237">
        <f>IF(N217="nulová",J217,0)</f>
        <v>0</v>
      </c>
      <c r="BJ217" s="16" t="s">
        <v>83</v>
      </c>
      <c r="BK217" s="237">
        <f>ROUND(I217*H217,2)</f>
        <v>0</v>
      </c>
      <c r="BL217" s="16" t="s">
        <v>240</v>
      </c>
      <c r="BM217" s="236" t="s">
        <v>322</v>
      </c>
    </row>
    <row r="218" s="12" customFormat="1" ht="22.8" customHeight="1">
      <c r="A218" s="12"/>
      <c r="B218" s="209"/>
      <c r="C218" s="210"/>
      <c r="D218" s="211" t="s">
        <v>75</v>
      </c>
      <c r="E218" s="223" t="s">
        <v>323</v>
      </c>
      <c r="F218" s="223" t="s">
        <v>324</v>
      </c>
      <c r="G218" s="210"/>
      <c r="H218" s="210"/>
      <c r="I218" s="213"/>
      <c r="J218" s="224">
        <f>BK218</f>
        <v>0</v>
      </c>
      <c r="K218" s="210"/>
      <c r="L218" s="215"/>
      <c r="M218" s="216"/>
      <c r="N218" s="217"/>
      <c r="O218" s="217"/>
      <c r="P218" s="218">
        <f>SUM(P219:P223)</f>
        <v>0</v>
      </c>
      <c r="Q218" s="217"/>
      <c r="R218" s="218">
        <f>SUM(R219:R223)</f>
        <v>0.0014019</v>
      </c>
      <c r="S218" s="217"/>
      <c r="T218" s="219">
        <f>SUM(T219:T223)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0" t="s">
        <v>85</v>
      </c>
      <c r="AT218" s="221" t="s">
        <v>75</v>
      </c>
      <c r="AU218" s="221" t="s">
        <v>83</v>
      </c>
      <c r="AY218" s="220" t="s">
        <v>182</v>
      </c>
      <c r="BK218" s="222">
        <f>SUM(BK219:BK223)</f>
        <v>0</v>
      </c>
    </row>
    <row r="219" s="2" customFormat="1" ht="24.15" customHeight="1">
      <c r="A219" s="37"/>
      <c r="B219" s="38"/>
      <c r="C219" s="225" t="s">
        <v>621</v>
      </c>
      <c r="D219" s="225" t="s">
        <v>185</v>
      </c>
      <c r="E219" s="226" t="s">
        <v>326</v>
      </c>
      <c r="F219" s="227" t="s">
        <v>327</v>
      </c>
      <c r="G219" s="228" t="s">
        <v>188</v>
      </c>
      <c r="H219" s="229">
        <v>7.085</v>
      </c>
      <c r="I219" s="230"/>
      <c r="J219" s="231">
        <f>ROUND(I219*H219,2)</f>
        <v>0</v>
      </c>
      <c r="K219" s="227" t="s">
        <v>1</v>
      </c>
      <c r="L219" s="43"/>
      <c r="M219" s="232" t="s">
        <v>1</v>
      </c>
      <c r="N219" s="233" t="s">
        <v>41</v>
      </c>
      <c r="O219" s="90"/>
      <c r="P219" s="234">
        <f>O219*H219</f>
        <v>0</v>
      </c>
      <c r="Q219" s="234">
        <v>0.00013999999999999999</v>
      </c>
      <c r="R219" s="234">
        <f>Q219*H219</f>
        <v>0.00099189999999999999</v>
      </c>
      <c r="S219" s="234">
        <v>0</v>
      </c>
      <c r="T219" s="23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6" t="s">
        <v>240</v>
      </c>
      <c r="AT219" s="236" t="s">
        <v>185</v>
      </c>
      <c r="AU219" s="236" t="s">
        <v>85</v>
      </c>
      <c r="AY219" s="16" t="s">
        <v>182</v>
      </c>
      <c r="BE219" s="237">
        <f>IF(N219="základní",J219,0)</f>
        <v>0</v>
      </c>
      <c r="BF219" s="237">
        <f>IF(N219="snížená",J219,0)</f>
        <v>0</v>
      </c>
      <c r="BG219" s="237">
        <f>IF(N219="zákl. přenesená",J219,0)</f>
        <v>0</v>
      </c>
      <c r="BH219" s="237">
        <f>IF(N219="sníž. přenesená",J219,0)</f>
        <v>0</v>
      </c>
      <c r="BI219" s="237">
        <f>IF(N219="nulová",J219,0)</f>
        <v>0</v>
      </c>
      <c r="BJ219" s="16" t="s">
        <v>83</v>
      </c>
      <c r="BK219" s="237">
        <f>ROUND(I219*H219,2)</f>
        <v>0</v>
      </c>
      <c r="BL219" s="16" t="s">
        <v>240</v>
      </c>
      <c r="BM219" s="236" t="s">
        <v>328</v>
      </c>
    </row>
    <row r="220" s="13" customFormat="1">
      <c r="A220" s="13"/>
      <c r="B220" s="238"/>
      <c r="C220" s="239"/>
      <c r="D220" s="240" t="s">
        <v>192</v>
      </c>
      <c r="E220" s="241" t="s">
        <v>1</v>
      </c>
      <c r="F220" s="242" t="s">
        <v>622</v>
      </c>
      <c r="G220" s="239"/>
      <c r="H220" s="243">
        <v>5.9249999999999998</v>
      </c>
      <c r="I220" s="244"/>
      <c r="J220" s="239"/>
      <c r="K220" s="239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192</v>
      </c>
      <c r="AU220" s="249" t="s">
        <v>85</v>
      </c>
      <c r="AV220" s="13" t="s">
        <v>85</v>
      </c>
      <c r="AW220" s="13" t="s">
        <v>32</v>
      </c>
      <c r="AX220" s="13" t="s">
        <v>76</v>
      </c>
      <c r="AY220" s="249" t="s">
        <v>182</v>
      </c>
    </row>
    <row r="221" s="13" customFormat="1">
      <c r="A221" s="13"/>
      <c r="B221" s="238"/>
      <c r="C221" s="239"/>
      <c r="D221" s="240" t="s">
        <v>192</v>
      </c>
      <c r="E221" s="241" t="s">
        <v>1</v>
      </c>
      <c r="F221" s="242" t="s">
        <v>623</v>
      </c>
      <c r="G221" s="239"/>
      <c r="H221" s="243">
        <v>1.1599999999999999</v>
      </c>
      <c r="I221" s="244"/>
      <c r="J221" s="239"/>
      <c r="K221" s="239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192</v>
      </c>
      <c r="AU221" s="249" t="s">
        <v>85</v>
      </c>
      <c r="AV221" s="13" t="s">
        <v>85</v>
      </c>
      <c r="AW221" s="13" t="s">
        <v>32</v>
      </c>
      <c r="AX221" s="13" t="s">
        <v>76</v>
      </c>
      <c r="AY221" s="249" t="s">
        <v>182</v>
      </c>
    </row>
    <row r="222" s="14" customFormat="1">
      <c r="A222" s="14"/>
      <c r="B222" s="250"/>
      <c r="C222" s="251"/>
      <c r="D222" s="240" t="s">
        <v>192</v>
      </c>
      <c r="E222" s="252" t="s">
        <v>1</v>
      </c>
      <c r="F222" s="253" t="s">
        <v>195</v>
      </c>
      <c r="G222" s="251"/>
      <c r="H222" s="254">
        <v>7.085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192</v>
      </c>
      <c r="AU222" s="260" t="s">
        <v>85</v>
      </c>
      <c r="AV222" s="14" t="s">
        <v>190</v>
      </c>
      <c r="AW222" s="14" t="s">
        <v>32</v>
      </c>
      <c r="AX222" s="14" t="s">
        <v>83</v>
      </c>
      <c r="AY222" s="260" t="s">
        <v>182</v>
      </c>
    </row>
    <row r="223" s="2" customFormat="1" ht="24.15" customHeight="1">
      <c r="A223" s="37"/>
      <c r="B223" s="38"/>
      <c r="C223" s="225" t="s">
        <v>624</v>
      </c>
      <c r="D223" s="225" t="s">
        <v>185</v>
      </c>
      <c r="E223" s="226" t="s">
        <v>335</v>
      </c>
      <c r="F223" s="227" t="s">
        <v>336</v>
      </c>
      <c r="G223" s="228" t="s">
        <v>239</v>
      </c>
      <c r="H223" s="229">
        <v>1</v>
      </c>
      <c r="I223" s="230"/>
      <c r="J223" s="231">
        <f>ROUND(I223*H223,2)</f>
        <v>0</v>
      </c>
      <c r="K223" s="227" t="s">
        <v>1</v>
      </c>
      <c r="L223" s="43"/>
      <c r="M223" s="232" t="s">
        <v>1</v>
      </c>
      <c r="N223" s="233" t="s">
        <v>41</v>
      </c>
      <c r="O223" s="90"/>
      <c r="P223" s="234">
        <f>O223*H223</f>
        <v>0</v>
      </c>
      <c r="Q223" s="234">
        <v>0.00040999999999999999</v>
      </c>
      <c r="R223" s="234">
        <f>Q223*H223</f>
        <v>0.00040999999999999999</v>
      </c>
      <c r="S223" s="234">
        <v>0</v>
      </c>
      <c r="T223" s="23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6" t="s">
        <v>240</v>
      </c>
      <c r="AT223" s="236" t="s">
        <v>185</v>
      </c>
      <c r="AU223" s="236" t="s">
        <v>85</v>
      </c>
      <c r="AY223" s="16" t="s">
        <v>182</v>
      </c>
      <c r="BE223" s="237">
        <f>IF(N223="základní",J223,0)</f>
        <v>0</v>
      </c>
      <c r="BF223" s="237">
        <f>IF(N223="snížená",J223,0)</f>
        <v>0</v>
      </c>
      <c r="BG223" s="237">
        <f>IF(N223="zákl. přenesená",J223,0)</f>
        <v>0</v>
      </c>
      <c r="BH223" s="237">
        <f>IF(N223="sníž. přenesená",J223,0)</f>
        <v>0</v>
      </c>
      <c r="BI223" s="237">
        <f>IF(N223="nulová",J223,0)</f>
        <v>0</v>
      </c>
      <c r="BJ223" s="16" t="s">
        <v>83</v>
      </c>
      <c r="BK223" s="237">
        <f>ROUND(I223*H223,2)</f>
        <v>0</v>
      </c>
      <c r="BL223" s="16" t="s">
        <v>240</v>
      </c>
      <c r="BM223" s="236" t="s">
        <v>625</v>
      </c>
    </row>
    <row r="224" s="12" customFormat="1" ht="22.8" customHeight="1">
      <c r="A224" s="12"/>
      <c r="B224" s="209"/>
      <c r="C224" s="210"/>
      <c r="D224" s="211" t="s">
        <v>75</v>
      </c>
      <c r="E224" s="223" t="s">
        <v>338</v>
      </c>
      <c r="F224" s="223" t="s">
        <v>339</v>
      </c>
      <c r="G224" s="210"/>
      <c r="H224" s="210"/>
      <c r="I224" s="213"/>
      <c r="J224" s="224">
        <f>BK224</f>
        <v>0</v>
      </c>
      <c r="K224" s="210"/>
      <c r="L224" s="215"/>
      <c r="M224" s="216"/>
      <c r="N224" s="217"/>
      <c r="O224" s="217"/>
      <c r="P224" s="218">
        <f>SUM(P225:P231)</f>
        <v>0</v>
      </c>
      <c r="Q224" s="217"/>
      <c r="R224" s="218">
        <f>SUM(R225:R231)</f>
        <v>0.44908499999999996</v>
      </c>
      <c r="S224" s="217"/>
      <c r="T224" s="219">
        <f>SUM(T225:T231)</f>
        <v>0.091295000000000001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0" t="s">
        <v>85</v>
      </c>
      <c r="AT224" s="221" t="s">
        <v>75</v>
      </c>
      <c r="AU224" s="221" t="s">
        <v>83</v>
      </c>
      <c r="AY224" s="220" t="s">
        <v>182</v>
      </c>
      <c r="BK224" s="222">
        <f>SUM(BK225:BK231)</f>
        <v>0</v>
      </c>
    </row>
    <row r="225" s="2" customFormat="1" ht="16.5" customHeight="1">
      <c r="A225" s="37"/>
      <c r="B225" s="38"/>
      <c r="C225" s="225" t="s">
        <v>626</v>
      </c>
      <c r="D225" s="225" t="s">
        <v>185</v>
      </c>
      <c r="E225" s="226" t="s">
        <v>340</v>
      </c>
      <c r="F225" s="227" t="s">
        <v>341</v>
      </c>
      <c r="G225" s="228" t="s">
        <v>188</v>
      </c>
      <c r="H225" s="229">
        <v>294.5</v>
      </c>
      <c r="I225" s="230"/>
      <c r="J225" s="231">
        <f>ROUND(I225*H225,2)</f>
        <v>0</v>
      </c>
      <c r="K225" s="227" t="s">
        <v>189</v>
      </c>
      <c r="L225" s="43"/>
      <c r="M225" s="232" t="s">
        <v>1</v>
      </c>
      <c r="N225" s="233" t="s">
        <v>41</v>
      </c>
      <c r="O225" s="90"/>
      <c r="P225" s="234">
        <f>O225*H225</f>
        <v>0</v>
      </c>
      <c r="Q225" s="234">
        <v>0.001</v>
      </c>
      <c r="R225" s="234">
        <f>Q225*H225</f>
        <v>0.29449999999999998</v>
      </c>
      <c r="S225" s="234">
        <v>0.00031</v>
      </c>
      <c r="T225" s="235">
        <f>S225*H225</f>
        <v>0.091295000000000001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6" t="s">
        <v>240</v>
      </c>
      <c r="AT225" s="236" t="s">
        <v>185</v>
      </c>
      <c r="AU225" s="236" t="s">
        <v>85</v>
      </c>
      <c r="AY225" s="16" t="s">
        <v>182</v>
      </c>
      <c r="BE225" s="237">
        <f>IF(N225="základní",J225,0)</f>
        <v>0</v>
      </c>
      <c r="BF225" s="237">
        <f>IF(N225="snížená",J225,0)</f>
        <v>0</v>
      </c>
      <c r="BG225" s="237">
        <f>IF(N225="zákl. přenesená",J225,0)</f>
        <v>0</v>
      </c>
      <c r="BH225" s="237">
        <f>IF(N225="sníž. přenesená",J225,0)</f>
        <v>0</v>
      </c>
      <c r="BI225" s="237">
        <f>IF(N225="nulová",J225,0)</f>
        <v>0</v>
      </c>
      <c r="BJ225" s="16" t="s">
        <v>83</v>
      </c>
      <c r="BK225" s="237">
        <f>ROUND(I225*H225,2)</f>
        <v>0</v>
      </c>
      <c r="BL225" s="16" t="s">
        <v>240</v>
      </c>
      <c r="BM225" s="236" t="s">
        <v>342</v>
      </c>
    </row>
    <row r="226" s="13" customFormat="1">
      <c r="A226" s="13"/>
      <c r="B226" s="238"/>
      <c r="C226" s="239"/>
      <c r="D226" s="240" t="s">
        <v>192</v>
      </c>
      <c r="E226" s="241" t="s">
        <v>1</v>
      </c>
      <c r="F226" s="242" t="s">
        <v>627</v>
      </c>
      <c r="G226" s="239"/>
      <c r="H226" s="243">
        <v>294.5</v>
      </c>
      <c r="I226" s="244"/>
      <c r="J226" s="239"/>
      <c r="K226" s="239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192</v>
      </c>
      <c r="AU226" s="249" t="s">
        <v>85</v>
      </c>
      <c r="AV226" s="13" t="s">
        <v>85</v>
      </c>
      <c r="AW226" s="13" t="s">
        <v>32</v>
      </c>
      <c r="AX226" s="13" t="s">
        <v>83</v>
      </c>
      <c r="AY226" s="249" t="s">
        <v>182</v>
      </c>
    </row>
    <row r="227" s="2" customFormat="1" ht="24.15" customHeight="1">
      <c r="A227" s="37"/>
      <c r="B227" s="38"/>
      <c r="C227" s="225" t="s">
        <v>628</v>
      </c>
      <c r="D227" s="225" t="s">
        <v>185</v>
      </c>
      <c r="E227" s="226" t="s">
        <v>344</v>
      </c>
      <c r="F227" s="227" t="s">
        <v>345</v>
      </c>
      <c r="G227" s="228" t="s">
        <v>188</v>
      </c>
      <c r="H227" s="229">
        <v>309.17000000000002</v>
      </c>
      <c r="I227" s="230"/>
      <c r="J227" s="231">
        <f>ROUND(I227*H227,2)</f>
        <v>0</v>
      </c>
      <c r="K227" s="227" t="s">
        <v>189</v>
      </c>
      <c r="L227" s="43"/>
      <c r="M227" s="232" t="s">
        <v>1</v>
      </c>
      <c r="N227" s="233" t="s">
        <v>41</v>
      </c>
      <c r="O227" s="90"/>
      <c r="P227" s="234">
        <f>O227*H227</f>
        <v>0</v>
      </c>
      <c r="Q227" s="234">
        <v>0.00021000000000000001</v>
      </c>
      <c r="R227" s="234">
        <f>Q227*H227</f>
        <v>0.064925700000000003</v>
      </c>
      <c r="S227" s="234">
        <v>0</v>
      </c>
      <c r="T227" s="23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6" t="s">
        <v>240</v>
      </c>
      <c r="AT227" s="236" t="s">
        <v>185</v>
      </c>
      <c r="AU227" s="236" t="s">
        <v>85</v>
      </c>
      <c r="AY227" s="16" t="s">
        <v>182</v>
      </c>
      <c r="BE227" s="237">
        <f>IF(N227="základní",J227,0)</f>
        <v>0</v>
      </c>
      <c r="BF227" s="237">
        <f>IF(N227="snížená",J227,0)</f>
        <v>0</v>
      </c>
      <c r="BG227" s="237">
        <f>IF(N227="zákl. přenesená",J227,0)</f>
        <v>0</v>
      </c>
      <c r="BH227" s="237">
        <f>IF(N227="sníž. přenesená",J227,0)</f>
        <v>0</v>
      </c>
      <c r="BI227" s="237">
        <f>IF(N227="nulová",J227,0)</f>
        <v>0</v>
      </c>
      <c r="BJ227" s="16" t="s">
        <v>83</v>
      </c>
      <c r="BK227" s="237">
        <f>ROUND(I227*H227,2)</f>
        <v>0</v>
      </c>
      <c r="BL227" s="16" t="s">
        <v>240</v>
      </c>
      <c r="BM227" s="236" t="s">
        <v>346</v>
      </c>
    </row>
    <row r="228" s="2" customFormat="1" ht="33" customHeight="1">
      <c r="A228" s="37"/>
      <c r="B228" s="38"/>
      <c r="C228" s="225" t="s">
        <v>629</v>
      </c>
      <c r="D228" s="225" t="s">
        <v>185</v>
      </c>
      <c r="E228" s="226" t="s">
        <v>348</v>
      </c>
      <c r="F228" s="227" t="s">
        <v>349</v>
      </c>
      <c r="G228" s="228" t="s">
        <v>188</v>
      </c>
      <c r="H228" s="229">
        <v>309.17000000000002</v>
      </c>
      <c r="I228" s="230"/>
      <c r="J228" s="231">
        <f>ROUND(I228*H228,2)</f>
        <v>0</v>
      </c>
      <c r="K228" s="227" t="s">
        <v>189</v>
      </c>
      <c r="L228" s="43"/>
      <c r="M228" s="232" t="s">
        <v>1</v>
      </c>
      <c r="N228" s="233" t="s">
        <v>41</v>
      </c>
      <c r="O228" s="90"/>
      <c r="P228" s="234">
        <f>O228*H228</f>
        <v>0</v>
      </c>
      <c r="Q228" s="234">
        <v>0.00029</v>
      </c>
      <c r="R228" s="234">
        <f>Q228*H228</f>
        <v>0.089659300000000011</v>
      </c>
      <c r="S228" s="234">
        <v>0</v>
      </c>
      <c r="T228" s="23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6" t="s">
        <v>240</v>
      </c>
      <c r="AT228" s="236" t="s">
        <v>185</v>
      </c>
      <c r="AU228" s="236" t="s">
        <v>85</v>
      </c>
      <c r="AY228" s="16" t="s">
        <v>182</v>
      </c>
      <c r="BE228" s="237">
        <f>IF(N228="základní",J228,0)</f>
        <v>0</v>
      </c>
      <c r="BF228" s="237">
        <f>IF(N228="snížená",J228,0)</f>
        <v>0</v>
      </c>
      <c r="BG228" s="237">
        <f>IF(N228="zákl. přenesená",J228,0)</f>
        <v>0</v>
      </c>
      <c r="BH228" s="237">
        <f>IF(N228="sníž. přenesená",J228,0)</f>
        <v>0</v>
      </c>
      <c r="BI228" s="237">
        <f>IF(N228="nulová",J228,0)</f>
        <v>0</v>
      </c>
      <c r="BJ228" s="16" t="s">
        <v>83</v>
      </c>
      <c r="BK228" s="237">
        <f>ROUND(I228*H228,2)</f>
        <v>0</v>
      </c>
      <c r="BL228" s="16" t="s">
        <v>240</v>
      </c>
      <c r="BM228" s="236" t="s">
        <v>350</v>
      </c>
    </row>
    <row r="229" s="13" customFormat="1">
      <c r="A229" s="13"/>
      <c r="B229" s="238"/>
      <c r="C229" s="239"/>
      <c r="D229" s="240" t="s">
        <v>192</v>
      </c>
      <c r="E229" s="241" t="s">
        <v>1</v>
      </c>
      <c r="F229" s="242" t="s">
        <v>630</v>
      </c>
      <c r="G229" s="239"/>
      <c r="H229" s="243">
        <v>236</v>
      </c>
      <c r="I229" s="244"/>
      <c r="J229" s="239"/>
      <c r="K229" s="239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192</v>
      </c>
      <c r="AU229" s="249" t="s">
        <v>85</v>
      </c>
      <c r="AV229" s="13" t="s">
        <v>85</v>
      </c>
      <c r="AW229" s="13" t="s">
        <v>32</v>
      </c>
      <c r="AX229" s="13" t="s">
        <v>76</v>
      </c>
      <c r="AY229" s="249" t="s">
        <v>182</v>
      </c>
    </row>
    <row r="230" s="13" customFormat="1">
      <c r="A230" s="13"/>
      <c r="B230" s="238"/>
      <c r="C230" s="239"/>
      <c r="D230" s="240" t="s">
        <v>192</v>
      </c>
      <c r="E230" s="241" t="s">
        <v>1</v>
      </c>
      <c r="F230" s="242" t="s">
        <v>631</v>
      </c>
      <c r="G230" s="239"/>
      <c r="H230" s="243">
        <v>73.170000000000002</v>
      </c>
      <c r="I230" s="244"/>
      <c r="J230" s="239"/>
      <c r="K230" s="239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192</v>
      </c>
      <c r="AU230" s="249" t="s">
        <v>85</v>
      </c>
      <c r="AV230" s="13" t="s">
        <v>85</v>
      </c>
      <c r="AW230" s="13" t="s">
        <v>32</v>
      </c>
      <c r="AX230" s="13" t="s">
        <v>76</v>
      </c>
      <c r="AY230" s="249" t="s">
        <v>182</v>
      </c>
    </row>
    <row r="231" s="14" customFormat="1">
      <c r="A231" s="14"/>
      <c r="B231" s="250"/>
      <c r="C231" s="251"/>
      <c r="D231" s="240" t="s">
        <v>192</v>
      </c>
      <c r="E231" s="252" t="s">
        <v>1</v>
      </c>
      <c r="F231" s="253" t="s">
        <v>195</v>
      </c>
      <c r="G231" s="251"/>
      <c r="H231" s="254">
        <v>309.17000000000002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0" t="s">
        <v>192</v>
      </c>
      <c r="AU231" s="260" t="s">
        <v>85</v>
      </c>
      <c r="AV231" s="14" t="s">
        <v>190</v>
      </c>
      <c r="AW231" s="14" t="s">
        <v>32</v>
      </c>
      <c r="AX231" s="14" t="s">
        <v>83</v>
      </c>
      <c r="AY231" s="260" t="s">
        <v>182</v>
      </c>
    </row>
    <row r="232" s="12" customFormat="1" ht="25.92" customHeight="1">
      <c r="A232" s="12"/>
      <c r="B232" s="209"/>
      <c r="C232" s="210"/>
      <c r="D232" s="211" t="s">
        <v>75</v>
      </c>
      <c r="E232" s="212" t="s">
        <v>353</v>
      </c>
      <c r="F232" s="212" t="s">
        <v>354</v>
      </c>
      <c r="G232" s="210"/>
      <c r="H232" s="210"/>
      <c r="I232" s="213"/>
      <c r="J232" s="214">
        <f>BK232</f>
        <v>0</v>
      </c>
      <c r="K232" s="210"/>
      <c r="L232" s="215"/>
      <c r="M232" s="216"/>
      <c r="N232" s="217"/>
      <c r="O232" s="217"/>
      <c r="P232" s="218">
        <f>P233</f>
        <v>0</v>
      </c>
      <c r="Q232" s="217"/>
      <c r="R232" s="218">
        <f>R233</f>
        <v>0</v>
      </c>
      <c r="S232" s="217"/>
      <c r="T232" s="219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0" t="s">
        <v>190</v>
      </c>
      <c r="AT232" s="221" t="s">
        <v>75</v>
      </c>
      <c r="AU232" s="221" t="s">
        <v>76</v>
      </c>
      <c r="AY232" s="220" t="s">
        <v>182</v>
      </c>
      <c r="BK232" s="222">
        <f>BK233</f>
        <v>0</v>
      </c>
    </row>
    <row r="233" s="2" customFormat="1" ht="16.5" customHeight="1">
      <c r="A233" s="37"/>
      <c r="B233" s="38"/>
      <c r="C233" s="225" t="s">
        <v>632</v>
      </c>
      <c r="D233" s="225" t="s">
        <v>185</v>
      </c>
      <c r="E233" s="226" t="s">
        <v>356</v>
      </c>
      <c r="F233" s="227" t="s">
        <v>357</v>
      </c>
      <c r="G233" s="228" t="s">
        <v>358</v>
      </c>
      <c r="H233" s="229">
        <v>20</v>
      </c>
      <c r="I233" s="230"/>
      <c r="J233" s="231">
        <f>ROUND(I233*H233,2)</f>
        <v>0</v>
      </c>
      <c r="K233" s="227" t="s">
        <v>189</v>
      </c>
      <c r="L233" s="43"/>
      <c r="M233" s="272" t="s">
        <v>1</v>
      </c>
      <c r="N233" s="273" t="s">
        <v>41</v>
      </c>
      <c r="O233" s="274"/>
      <c r="P233" s="275">
        <f>O233*H233</f>
        <v>0</v>
      </c>
      <c r="Q233" s="275">
        <v>0</v>
      </c>
      <c r="R233" s="275">
        <f>Q233*H233</f>
        <v>0</v>
      </c>
      <c r="S233" s="275">
        <v>0</v>
      </c>
      <c r="T233" s="27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6" t="s">
        <v>359</v>
      </c>
      <c r="AT233" s="236" t="s">
        <v>185</v>
      </c>
      <c r="AU233" s="236" t="s">
        <v>83</v>
      </c>
      <c r="AY233" s="16" t="s">
        <v>182</v>
      </c>
      <c r="BE233" s="237">
        <f>IF(N233="základní",J233,0)</f>
        <v>0</v>
      </c>
      <c r="BF233" s="237">
        <f>IF(N233="snížená",J233,0)</f>
        <v>0</v>
      </c>
      <c r="BG233" s="237">
        <f>IF(N233="zákl. přenesená",J233,0)</f>
        <v>0</v>
      </c>
      <c r="BH233" s="237">
        <f>IF(N233="sníž. přenesená",J233,0)</f>
        <v>0</v>
      </c>
      <c r="BI233" s="237">
        <f>IF(N233="nulová",J233,0)</f>
        <v>0</v>
      </c>
      <c r="BJ233" s="16" t="s">
        <v>83</v>
      </c>
      <c r="BK233" s="237">
        <f>ROUND(I233*H233,2)</f>
        <v>0</v>
      </c>
      <c r="BL233" s="16" t="s">
        <v>359</v>
      </c>
      <c r="BM233" s="236" t="s">
        <v>633</v>
      </c>
    </row>
    <row r="234" s="2" customFormat="1" ht="6.96" customHeight="1">
      <c r="A234" s="37"/>
      <c r="B234" s="65"/>
      <c r="C234" s="66"/>
      <c r="D234" s="66"/>
      <c r="E234" s="66"/>
      <c r="F234" s="66"/>
      <c r="G234" s="66"/>
      <c r="H234" s="66"/>
      <c r="I234" s="66"/>
      <c r="J234" s="66"/>
      <c r="K234" s="66"/>
      <c r="L234" s="43"/>
      <c r="M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</row>
  </sheetData>
  <sheetProtection sheet="1" autoFilter="0" formatColumns="0" formatRows="0" objects="1" scenarios="1" spinCount="100000" saltValue="BjgOLH28yD6DqQnf83o6r51yfjtwHKsWIa9Gr1AWX10w1ZtorRAkejK9Rk4ByIIQ8pTlSUsTdlA/Sfstl2Nu9w==" hashValue="xH7S50ze40y88Ba/ygScj0//dQe0qG7y8a5FwzulLmaA/XXJ5UkEoPv4eh/rUaGbsiqvmrisQjtRv24w2lApzQ==" algorithmName="SHA-512" password="CC3D"/>
  <autoFilter ref="C131:K23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634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ROUND((SUM(BE133:BE199)),  2)</f>
        <v>0</v>
      </c>
      <c r="G35" s="37"/>
      <c r="H35" s="37"/>
      <c r="I35" s="163">
        <v>0.20999999999999999</v>
      </c>
      <c r="J35" s="162">
        <f>ROUND(((SUM(BE133:BE199))*I35),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ROUND((SUM(BF133:BF199)),  2)</f>
        <v>0</v>
      </c>
      <c r="G36" s="37"/>
      <c r="H36" s="37"/>
      <c r="I36" s="163">
        <v>0.12</v>
      </c>
      <c r="J36" s="162">
        <f>ROUND(((SUM(BF133:BF199))*I36),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ROUND((SUM(BG133:BG199)),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ROUND((SUM(BH133:BH199)),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ROUND((SUM(BI133:BI199)),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146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F - Sekce F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155</v>
      </c>
      <c r="E100" s="195"/>
      <c r="F100" s="195"/>
      <c r="G100" s="195"/>
      <c r="H100" s="195"/>
      <c r="I100" s="195"/>
      <c r="J100" s="196">
        <f>J135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156</v>
      </c>
      <c r="E101" s="195"/>
      <c r="F101" s="195"/>
      <c r="G101" s="195"/>
      <c r="H101" s="195"/>
      <c r="I101" s="195"/>
      <c r="J101" s="196">
        <f>J141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157</v>
      </c>
      <c r="E102" s="195"/>
      <c r="F102" s="195"/>
      <c r="G102" s="195"/>
      <c r="H102" s="195"/>
      <c r="I102" s="195"/>
      <c r="J102" s="196">
        <f>J144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158</v>
      </c>
      <c r="E103" s="195"/>
      <c r="F103" s="195"/>
      <c r="G103" s="195"/>
      <c r="H103" s="195"/>
      <c r="I103" s="195"/>
      <c r="J103" s="196">
        <f>J150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159</v>
      </c>
      <c r="E104" s="190"/>
      <c r="F104" s="190"/>
      <c r="G104" s="190"/>
      <c r="H104" s="190"/>
      <c r="I104" s="190"/>
      <c r="J104" s="191">
        <f>J152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389</v>
      </c>
      <c r="E105" s="195"/>
      <c r="F105" s="195"/>
      <c r="G105" s="195"/>
      <c r="H105" s="195"/>
      <c r="I105" s="195"/>
      <c r="J105" s="196">
        <f>J153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161</v>
      </c>
      <c r="E106" s="195"/>
      <c r="F106" s="195"/>
      <c r="G106" s="195"/>
      <c r="H106" s="195"/>
      <c r="I106" s="195"/>
      <c r="J106" s="196">
        <f>J157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162</v>
      </c>
      <c r="E107" s="195"/>
      <c r="F107" s="195"/>
      <c r="G107" s="195"/>
      <c r="H107" s="195"/>
      <c r="I107" s="195"/>
      <c r="J107" s="196">
        <f>J181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163</v>
      </c>
      <c r="E108" s="195"/>
      <c r="F108" s="195"/>
      <c r="G108" s="195"/>
      <c r="H108" s="195"/>
      <c r="I108" s="195"/>
      <c r="J108" s="196">
        <f>J186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7"/>
      <c r="C109" s="188"/>
      <c r="D109" s="189" t="s">
        <v>164</v>
      </c>
      <c r="E109" s="190"/>
      <c r="F109" s="190"/>
      <c r="G109" s="190"/>
      <c r="H109" s="190"/>
      <c r="I109" s="190"/>
      <c r="J109" s="191">
        <f>J194</f>
        <v>0</v>
      </c>
      <c r="K109" s="188"/>
      <c r="L109" s="19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7"/>
      <c r="C110" s="188"/>
      <c r="D110" s="189" t="s">
        <v>165</v>
      </c>
      <c r="E110" s="190"/>
      <c r="F110" s="190"/>
      <c r="G110" s="190"/>
      <c r="H110" s="190"/>
      <c r="I110" s="190"/>
      <c r="J110" s="191">
        <f>J196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32"/>
      <c r="D111" s="194" t="s">
        <v>166</v>
      </c>
      <c r="E111" s="195"/>
      <c r="F111" s="195"/>
      <c r="G111" s="195"/>
      <c r="H111" s="195"/>
      <c r="I111" s="195"/>
      <c r="J111" s="196">
        <f>J197</f>
        <v>0</v>
      </c>
      <c r="K111" s="132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167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9"/>
      <c r="D121" s="39"/>
      <c r="E121" s="182" t="str">
        <f>E7</f>
        <v>UHK Palachovy koleje - Částečná rekonstrukce a modernizace - IV.etapa - neinvestiční část</v>
      </c>
      <c r="F121" s="31"/>
      <c r="G121" s="31"/>
      <c r="H121" s="31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20"/>
      <c r="C122" s="31" t="s">
        <v>145</v>
      </c>
      <c r="D122" s="21"/>
      <c r="E122" s="21"/>
      <c r="F122" s="21"/>
      <c r="G122" s="21"/>
      <c r="H122" s="21"/>
      <c r="I122" s="21"/>
      <c r="J122" s="21"/>
      <c r="K122" s="21"/>
      <c r="L122" s="19"/>
    </row>
    <row r="123" s="2" customFormat="1" ht="16.5" customHeight="1">
      <c r="A123" s="37"/>
      <c r="B123" s="38"/>
      <c r="C123" s="39"/>
      <c r="D123" s="39"/>
      <c r="E123" s="182" t="s">
        <v>146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147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E11</f>
        <v>F - Sekce F - stavební část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F14</f>
        <v>Hradec Králové</v>
      </c>
      <c r="G127" s="39"/>
      <c r="H127" s="39"/>
      <c r="I127" s="31" t="s">
        <v>22</v>
      </c>
      <c r="J127" s="78" t="str">
        <f>IF(J14="","",J14)</f>
        <v>30. 6. 2025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E17</f>
        <v>Univerzita Hradec Králové</v>
      </c>
      <c r="G129" s="39"/>
      <c r="H129" s="39"/>
      <c r="I129" s="31" t="s">
        <v>30</v>
      </c>
      <c r="J129" s="35" t="str">
        <f>E23</f>
        <v>PRIDOS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IF(E20="","",E20)</f>
        <v>Vyplň údaj</v>
      </c>
      <c r="G130" s="39"/>
      <c r="H130" s="39"/>
      <c r="I130" s="31" t="s">
        <v>33</v>
      </c>
      <c r="J130" s="35" t="str">
        <f>E26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98"/>
      <c r="B132" s="199"/>
      <c r="C132" s="200" t="s">
        <v>168</v>
      </c>
      <c r="D132" s="201" t="s">
        <v>61</v>
      </c>
      <c r="E132" s="201" t="s">
        <v>57</v>
      </c>
      <c r="F132" s="201" t="s">
        <v>58</v>
      </c>
      <c r="G132" s="201" t="s">
        <v>169</v>
      </c>
      <c r="H132" s="201" t="s">
        <v>170</v>
      </c>
      <c r="I132" s="201" t="s">
        <v>171</v>
      </c>
      <c r="J132" s="201" t="s">
        <v>151</v>
      </c>
      <c r="K132" s="202" t="s">
        <v>172</v>
      </c>
      <c r="L132" s="203"/>
      <c r="M132" s="99" t="s">
        <v>1</v>
      </c>
      <c r="N132" s="100" t="s">
        <v>40</v>
      </c>
      <c r="O132" s="100" t="s">
        <v>173</v>
      </c>
      <c r="P132" s="100" t="s">
        <v>174</v>
      </c>
      <c r="Q132" s="100" t="s">
        <v>175</v>
      </c>
      <c r="R132" s="100" t="s">
        <v>176</v>
      </c>
      <c r="S132" s="100" t="s">
        <v>177</v>
      </c>
      <c r="T132" s="101" t="s">
        <v>178</v>
      </c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</row>
    <row r="133" s="2" customFormat="1" ht="22.8" customHeight="1">
      <c r="A133" s="37"/>
      <c r="B133" s="38"/>
      <c r="C133" s="106" t="s">
        <v>179</v>
      </c>
      <c r="D133" s="39"/>
      <c r="E133" s="39"/>
      <c r="F133" s="39"/>
      <c r="G133" s="39"/>
      <c r="H133" s="39"/>
      <c r="I133" s="39"/>
      <c r="J133" s="204">
        <f>BK133</f>
        <v>0</v>
      </c>
      <c r="K133" s="39"/>
      <c r="L133" s="43"/>
      <c r="M133" s="102"/>
      <c r="N133" s="205"/>
      <c r="O133" s="103"/>
      <c r="P133" s="206">
        <f>P134+P152+P194+P196</f>
        <v>0</v>
      </c>
      <c r="Q133" s="103"/>
      <c r="R133" s="206">
        <f>R134+R152+R194+R196</f>
        <v>1.86048276</v>
      </c>
      <c r="S133" s="103"/>
      <c r="T133" s="207">
        <f>T134+T152+T194+T196</f>
        <v>0.52844999999999998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153</v>
      </c>
      <c r="BK133" s="208">
        <f>BK134+BK152+BK194+BK196</f>
        <v>0</v>
      </c>
    </row>
    <row r="134" s="12" customFormat="1" ht="25.92" customHeight="1">
      <c r="A134" s="12"/>
      <c r="B134" s="209"/>
      <c r="C134" s="210"/>
      <c r="D134" s="211" t="s">
        <v>75</v>
      </c>
      <c r="E134" s="212" t="s">
        <v>180</v>
      </c>
      <c r="F134" s="212" t="s">
        <v>181</v>
      </c>
      <c r="G134" s="210"/>
      <c r="H134" s="210"/>
      <c r="I134" s="213"/>
      <c r="J134" s="214">
        <f>BK134</f>
        <v>0</v>
      </c>
      <c r="K134" s="210"/>
      <c r="L134" s="215"/>
      <c r="M134" s="216"/>
      <c r="N134" s="217"/>
      <c r="O134" s="217"/>
      <c r="P134" s="218">
        <f>P135+P141+P144+P150</f>
        <v>0</v>
      </c>
      <c r="Q134" s="217"/>
      <c r="R134" s="218">
        <f>R135+R141+R144+R150</f>
        <v>0.7248964</v>
      </c>
      <c r="S134" s="217"/>
      <c r="T134" s="219">
        <f>T135+T141+T144+T150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75</v>
      </c>
      <c r="AU134" s="221" t="s">
        <v>76</v>
      </c>
      <c r="AY134" s="220" t="s">
        <v>182</v>
      </c>
      <c r="BK134" s="222">
        <f>BK135+BK141+BK144+BK150</f>
        <v>0</v>
      </c>
    </row>
    <row r="135" s="12" customFormat="1" ht="22.8" customHeight="1">
      <c r="A135" s="12"/>
      <c r="B135" s="209"/>
      <c r="C135" s="210"/>
      <c r="D135" s="211" t="s">
        <v>75</v>
      </c>
      <c r="E135" s="223" t="s">
        <v>183</v>
      </c>
      <c r="F135" s="223" t="s">
        <v>184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SUM(P136:P140)</f>
        <v>0</v>
      </c>
      <c r="Q135" s="217"/>
      <c r="R135" s="218">
        <f>SUM(R136:R140)</f>
        <v>0.72323999999999999</v>
      </c>
      <c r="S135" s="217"/>
      <c r="T135" s="219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75</v>
      </c>
      <c r="AU135" s="221" t="s">
        <v>83</v>
      </c>
      <c r="AY135" s="220" t="s">
        <v>182</v>
      </c>
      <c r="BK135" s="222">
        <f>SUM(BK136:BK140)</f>
        <v>0</v>
      </c>
    </row>
    <row r="136" s="2" customFormat="1" ht="21.75" customHeight="1">
      <c r="A136" s="37"/>
      <c r="B136" s="38"/>
      <c r="C136" s="225" t="s">
        <v>83</v>
      </c>
      <c r="D136" s="225" t="s">
        <v>185</v>
      </c>
      <c r="E136" s="226" t="s">
        <v>186</v>
      </c>
      <c r="F136" s="227" t="s">
        <v>187</v>
      </c>
      <c r="G136" s="228" t="s">
        <v>188</v>
      </c>
      <c r="H136" s="229">
        <v>98</v>
      </c>
      <c r="I136" s="230"/>
      <c r="J136" s="231">
        <f>ROUND(I136*H136,2)</f>
        <v>0</v>
      </c>
      <c r="K136" s="227" t="s">
        <v>189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0.0043800000000000002</v>
      </c>
      <c r="R136" s="234">
        <f>Q136*H136</f>
        <v>0.42924000000000001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191</v>
      </c>
    </row>
    <row r="137" s="13" customFormat="1">
      <c r="A137" s="13"/>
      <c r="B137" s="238"/>
      <c r="C137" s="239"/>
      <c r="D137" s="240" t="s">
        <v>192</v>
      </c>
      <c r="E137" s="241" t="s">
        <v>1</v>
      </c>
      <c r="F137" s="242" t="s">
        <v>635</v>
      </c>
      <c r="G137" s="239"/>
      <c r="H137" s="243">
        <v>55</v>
      </c>
      <c r="I137" s="244"/>
      <c r="J137" s="239"/>
      <c r="K137" s="239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192</v>
      </c>
      <c r="AU137" s="249" t="s">
        <v>85</v>
      </c>
      <c r="AV137" s="13" t="s">
        <v>85</v>
      </c>
      <c r="AW137" s="13" t="s">
        <v>32</v>
      </c>
      <c r="AX137" s="13" t="s">
        <v>76</v>
      </c>
      <c r="AY137" s="249" t="s">
        <v>182</v>
      </c>
    </row>
    <row r="138" s="13" customFormat="1">
      <c r="A138" s="13"/>
      <c r="B138" s="238"/>
      <c r="C138" s="239"/>
      <c r="D138" s="240" t="s">
        <v>192</v>
      </c>
      <c r="E138" s="241" t="s">
        <v>1</v>
      </c>
      <c r="F138" s="242" t="s">
        <v>636</v>
      </c>
      <c r="G138" s="239"/>
      <c r="H138" s="243">
        <v>43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192</v>
      </c>
      <c r="AU138" s="249" t="s">
        <v>85</v>
      </c>
      <c r="AV138" s="13" t="s">
        <v>85</v>
      </c>
      <c r="AW138" s="13" t="s">
        <v>32</v>
      </c>
      <c r="AX138" s="13" t="s">
        <v>76</v>
      </c>
      <c r="AY138" s="249" t="s">
        <v>182</v>
      </c>
    </row>
    <row r="139" s="14" customFormat="1">
      <c r="A139" s="14"/>
      <c r="B139" s="250"/>
      <c r="C139" s="251"/>
      <c r="D139" s="240" t="s">
        <v>192</v>
      </c>
      <c r="E139" s="252" t="s">
        <v>1</v>
      </c>
      <c r="F139" s="253" t="s">
        <v>195</v>
      </c>
      <c r="G139" s="251"/>
      <c r="H139" s="254">
        <v>98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192</v>
      </c>
      <c r="AU139" s="260" t="s">
        <v>85</v>
      </c>
      <c r="AV139" s="14" t="s">
        <v>190</v>
      </c>
      <c r="AW139" s="14" t="s">
        <v>32</v>
      </c>
      <c r="AX139" s="14" t="s">
        <v>83</v>
      </c>
      <c r="AY139" s="260" t="s">
        <v>182</v>
      </c>
    </row>
    <row r="140" s="2" customFormat="1" ht="21.75" customHeight="1">
      <c r="A140" s="37"/>
      <c r="B140" s="38"/>
      <c r="C140" s="225" t="s">
        <v>85</v>
      </c>
      <c r="D140" s="225" t="s">
        <v>185</v>
      </c>
      <c r="E140" s="226" t="s">
        <v>196</v>
      </c>
      <c r="F140" s="227" t="s">
        <v>197</v>
      </c>
      <c r="G140" s="228" t="s">
        <v>188</v>
      </c>
      <c r="H140" s="229">
        <v>98</v>
      </c>
      <c r="I140" s="230"/>
      <c r="J140" s="231">
        <f>ROUND(I140*H140,2)</f>
        <v>0</v>
      </c>
      <c r="K140" s="227" t="s">
        <v>189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0.0030000000000000001</v>
      </c>
      <c r="R140" s="234">
        <f>Q140*H140</f>
        <v>0.29399999999999998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198</v>
      </c>
    </row>
    <row r="141" s="12" customFormat="1" ht="22.8" customHeight="1">
      <c r="A141" s="12"/>
      <c r="B141" s="209"/>
      <c r="C141" s="210"/>
      <c r="D141" s="211" t="s">
        <v>75</v>
      </c>
      <c r="E141" s="223" t="s">
        <v>199</v>
      </c>
      <c r="F141" s="223" t="s">
        <v>200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SUM(P142:P143)</f>
        <v>0</v>
      </c>
      <c r="Q141" s="217"/>
      <c r="R141" s="218">
        <f>SUM(R142:R143)</f>
        <v>0.0016563999999999999</v>
      </c>
      <c r="S141" s="217"/>
      <c r="T141" s="219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75</v>
      </c>
      <c r="AU141" s="221" t="s">
        <v>83</v>
      </c>
      <c r="AY141" s="220" t="s">
        <v>182</v>
      </c>
      <c r="BK141" s="222">
        <f>SUM(BK142:BK143)</f>
        <v>0</v>
      </c>
    </row>
    <row r="142" s="2" customFormat="1" ht="33" customHeight="1">
      <c r="A142" s="37"/>
      <c r="B142" s="38"/>
      <c r="C142" s="225" t="s">
        <v>201</v>
      </c>
      <c r="D142" s="225" t="s">
        <v>185</v>
      </c>
      <c r="E142" s="226" t="s">
        <v>202</v>
      </c>
      <c r="F142" s="227" t="s">
        <v>203</v>
      </c>
      <c r="G142" s="228" t="s">
        <v>188</v>
      </c>
      <c r="H142" s="229">
        <v>41.409999999999997</v>
      </c>
      <c r="I142" s="230"/>
      <c r="J142" s="231">
        <f>ROUND(I142*H142,2)</f>
        <v>0</v>
      </c>
      <c r="K142" s="227" t="s">
        <v>189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204</v>
      </c>
    </row>
    <row r="143" s="2" customFormat="1" ht="24.15" customHeight="1">
      <c r="A143" s="37"/>
      <c r="B143" s="38"/>
      <c r="C143" s="225" t="s">
        <v>190</v>
      </c>
      <c r="D143" s="225" t="s">
        <v>185</v>
      </c>
      <c r="E143" s="226" t="s">
        <v>205</v>
      </c>
      <c r="F143" s="227" t="s">
        <v>206</v>
      </c>
      <c r="G143" s="228" t="s">
        <v>188</v>
      </c>
      <c r="H143" s="229">
        <v>41.409999999999997</v>
      </c>
      <c r="I143" s="230"/>
      <c r="J143" s="231">
        <f>ROUND(I143*H143,2)</f>
        <v>0</v>
      </c>
      <c r="K143" s="227" t="s">
        <v>189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4.0000000000000003E-05</v>
      </c>
      <c r="R143" s="234">
        <f>Q143*H143</f>
        <v>0.0016563999999999999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207</v>
      </c>
    </row>
    <row r="144" s="12" customFormat="1" ht="22.8" customHeight="1">
      <c r="A144" s="12"/>
      <c r="B144" s="209"/>
      <c r="C144" s="210"/>
      <c r="D144" s="211" t="s">
        <v>75</v>
      </c>
      <c r="E144" s="223" t="s">
        <v>208</v>
      </c>
      <c r="F144" s="223" t="s">
        <v>209</v>
      </c>
      <c r="G144" s="210"/>
      <c r="H144" s="210"/>
      <c r="I144" s="213"/>
      <c r="J144" s="224">
        <f>BK144</f>
        <v>0</v>
      </c>
      <c r="K144" s="210"/>
      <c r="L144" s="215"/>
      <c r="M144" s="216"/>
      <c r="N144" s="217"/>
      <c r="O144" s="217"/>
      <c r="P144" s="218">
        <f>SUM(P145:P149)</f>
        <v>0</v>
      </c>
      <c r="Q144" s="217"/>
      <c r="R144" s="218">
        <f>SUM(R145:R149)</f>
        <v>0</v>
      </c>
      <c r="S144" s="217"/>
      <c r="T144" s="219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0" t="s">
        <v>83</v>
      </c>
      <c r="AT144" s="221" t="s">
        <v>75</v>
      </c>
      <c r="AU144" s="221" t="s">
        <v>83</v>
      </c>
      <c r="AY144" s="220" t="s">
        <v>182</v>
      </c>
      <c r="BK144" s="222">
        <f>SUM(BK145:BK149)</f>
        <v>0</v>
      </c>
    </row>
    <row r="145" s="2" customFormat="1" ht="24.15" customHeight="1">
      <c r="A145" s="37"/>
      <c r="B145" s="38"/>
      <c r="C145" s="225" t="s">
        <v>210</v>
      </c>
      <c r="D145" s="225" t="s">
        <v>185</v>
      </c>
      <c r="E145" s="226" t="s">
        <v>211</v>
      </c>
      <c r="F145" s="227" t="s">
        <v>212</v>
      </c>
      <c r="G145" s="228" t="s">
        <v>213</v>
      </c>
      <c r="H145" s="229">
        <v>0.52800000000000002</v>
      </c>
      <c r="I145" s="230"/>
      <c r="J145" s="231">
        <f>ROUND(I145*H145,2)</f>
        <v>0</v>
      </c>
      <c r="K145" s="227" t="s">
        <v>189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550</v>
      </c>
    </row>
    <row r="146" s="2" customFormat="1" ht="24.15" customHeight="1">
      <c r="A146" s="37"/>
      <c r="B146" s="38"/>
      <c r="C146" s="225" t="s">
        <v>183</v>
      </c>
      <c r="D146" s="225" t="s">
        <v>185</v>
      </c>
      <c r="E146" s="226" t="s">
        <v>215</v>
      </c>
      <c r="F146" s="227" t="s">
        <v>216</v>
      </c>
      <c r="G146" s="228" t="s">
        <v>213</v>
      </c>
      <c r="H146" s="229">
        <v>0.52800000000000002</v>
      </c>
      <c r="I146" s="230"/>
      <c r="J146" s="231">
        <f>ROUND(I146*H146,2)</f>
        <v>0</v>
      </c>
      <c r="K146" s="227" t="s">
        <v>189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551</v>
      </c>
    </row>
    <row r="147" s="2" customFormat="1" ht="24.15" customHeight="1">
      <c r="A147" s="37"/>
      <c r="B147" s="38"/>
      <c r="C147" s="225" t="s">
        <v>218</v>
      </c>
      <c r="D147" s="225" t="s">
        <v>185</v>
      </c>
      <c r="E147" s="226" t="s">
        <v>219</v>
      </c>
      <c r="F147" s="227" t="s">
        <v>220</v>
      </c>
      <c r="G147" s="228" t="s">
        <v>213</v>
      </c>
      <c r="H147" s="229">
        <v>4.7519999999999998</v>
      </c>
      <c r="I147" s="230"/>
      <c r="J147" s="231">
        <f>ROUND(I147*H147,2)</f>
        <v>0</v>
      </c>
      <c r="K147" s="227" t="s">
        <v>189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552</v>
      </c>
    </row>
    <row r="148" s="13" customFormat="1">
      <c r="A148" s="13"/>
      <c r="B148" s="238"/>
      <c r="C148" s="239"/>
      <c r="D148" s="240" t="s">
        <v>192</v>
      </c>
      <c r="E148" s="239"/>
      <c r="F148" s="242" t="s">
        <v>637</v>
      </c>
      <c r="G148" s="239"/>
      <c r="H148" s="243">
        <v>4.7519999999999998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192</v>
      </c>
      <c r="AU148" s="249" t="s">
        <v>85</v>
      </c>
      <c r="AV148" s="13" t="s">
        <v>85</v>
      </c>
      <c r="AW148" s="13" t="s">
        <v>4</v>
      </c>
      <c r="AX148" s="13" t="s">
        <v>83</v>
      </c>
      <c r="AY148" s="249" t="s">
        <v>182</v>
      </c>
    </row>
    <row r="149" s="2" customFormat="1" ht="33" customHeight="1">
      <c r="A149" s="37"/>
      <c r="B149" s="38"/>
      <c r="C149" s="225" t="s">
        <v>223</v>
      </c>
      <c r="D149" s="225" t="s">
        <v>185</v>
      </c>
      <c r="E149" s="226" t="s">
        <v>224</v>
      </c>
      <c r="F149" s="227" t="s">
        <v>225</v>
      </c>
      <c r="G149" s="228" t="s">
        <v>213</v>
      </c>
      <c r="H149" s="229">
        <v>0.52800000000000002</v>
      </c>
      <c r="I149" s="230"/>
      <c r="J149" s="231">
        <f>ROUND(I149*H149,2)</f>
        <v>0</v>
      </c>
      <c r="K149" s="227" t="s">
        <v>189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554</v>
      </c>
    </row>
    <row r="150" s="12" customFormat="1" ht="22.8" customHeight="1">
      <c r="A150" s="12"/>
      <c r="B150" s="209"/>
      <c r="C150" s="210"/>
      <c r="D150" s="211" t="s">
        <v>75</v>
      </c>
      <c r="E150" s="223" t="s">
        <v>227</v>
      </c>
      <c r="F150" s="223" t="s">
        <v>228</v>
      </c>
      <c r="G150" s="210"/>
      <c r="H150" s="210"/>
      <c r="I150" s="213"/>
      <c r="J150" s="224">
        <f>BK150</f>
        <v>0</v>
      </c>
      <c r="K150" s="210"/>
      <c r="L150" s="215"/>
      <c r="M150" s="216"/>
      <c r="N150" s="217"/>
      <c r="O150" s="217"/>
      <c r="P150" s="218">
        <f>P151</f>
        <v>0</v>
      </c>
      <c r="Q150" s="217"/>
      <c r="R150" s="218">
        <f>R151</f>
        <v>0</v>
      </c>
      <c r="S150" s="217"/>
      <c r="T150" s="219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0" t="s">
        <v>83</v>
      </c>
      <c r="AT150" s="221" t="s">
        <v>75</v>
      </c>
      <c r="AU150" s="221" t="s">
        <v>83</v>
      </c>
      <c r="AY150" s="220" t="s">
        <v>182</v>
      </c>
      <c r="BK150" s="222">
        <f>BK151</f>
        <v>0</v>
      </c>
    </row>
    <row r="151" s="2" customFormat="1" ht="21.75" customHeight="1">
      <c r="A151" s="37"/>
      <c r="B151" s="38"/>
      <c r="C151" s="225" t="s">
        <v>199</v>
      </c>
      <c r="D151" s="225" t="s">
        <v>185</v>
      </c>
      <c r="E151" s="226" t="s">
        <v>229</v>
      </c>
      <c r="F151" s="227" t="s">
        <v>230</v>
      </c>
      <c r="G151" s="228" t="s">
        <v>213</v>
      </c>
      <c r="H151" s="229">
        <v>0.72499999999999998</v>
      </c>
      <c r="I151" s="230"/>
      <c r="J151" s="231">
        <f>ROUND(I151*H151,2)</f>
        <v>0</v>
      </c>
      <c r="K151" s="227" t="s">
        <v>189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231</v>
      </c>
    </row>
    <row r="152" s="12" customFormat="1" ht="25.92" customHeight="1">
      <c r="A152" s="12"/>
      <c r="B152" s="209"/>
      <c r="C152" s="210"/>
      <c r="D152" s="211" t="s">
        <v>75</v>
      </c>
      <c r="E152" s="212" t="s">
        <v>232</v>
      </c>
      <c r="F152" s="212" t="s">
        <v>233</v>
      </c>
      <c r="G152" s="210"/>
      <c r="H152" s="210"/>
      <c r="I152" s="213"/>
      <c r="J152" s="214">
        <f>BK152</f>
        <v>0</v>
      </c>
      <c r="K152" s="210"/>
      <c r="L152" s="215"/>
      <c r="M152" s="216"/>
      <c r="N152" s="217"/>
      <c r="O152" s="217"/>
      <c r="P152" s="218">
        <f>P153+P157+P181+P186</f>
        <v>0</v>
      </c>
      <c r="Q152" s="217"/>
      <c r="R152" s="218">
        <f>R153+R157+R181+R186</f>
        <v>1.13558636</v>
      </c>
      <c r="S152" s="217"/>
      <c r="T152" s="219">
        <f>T153+T157+T181+T186</f>
        <v>0.52844999999999998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0" t="s">
        <v>85</v>
      </c>
      <c r="AT152" s="221" t="s">
        <v>75</v>
      </c>
      <c r="AU152" s="221" t="s">
        <v>76</v>
      </c>
      <c r="AY152" s="220" t="s">
        <v>182</v>
      </c>
      <c r="BK152" s="222">
        <f>BK153+BK157+BK181+BK186</f>
        <v>0</v>
      </c>
    </row>
    <row r="153" s="12" customFormat="1" ht="22.8" customHeight="1">
      <c r="A153" s="12"/>
      <c r="B153" s="209"/>
      <c r="C153" s="210"/>
      <c r="D153" s="211" t="s">
        <v>75</v>
      </c>
      <c r="E153" s="223" t="s">
        <v>398</v>
      </c>
      <c r="F153" s="223" t="s">
        <v>399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SUM(P154:P156)</f>
        <v>0</v>
      </c>
      <c r="Q153" s="217"/>
      <c r="R153" s="218">
        <f>SUM(R154:R156)</f>
        <v>0</v>
      </c>
      <c r="S153" s="217"/>
      <c r="T153" s="219">
        <f>SUM(T154:T156)</f>
        <v>0.37010999999999999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85</v>
      </c>
      <c r="AT153" s="221" t="s">
        <v>75</v>
      </c>
      <c r="AU153" s="221" t="s">
        <v>83</v>
      </c>
      <c r="AY153" s="220" t="s">
        <v>182</v>
      </c>
      <c r="BK153" s="222">
        <f>SUM(BK154:BK156)</f>
        <v>0</v>
      </c>
    </row>
    <row r="154" s="2" customFormat="1" ht="16.5" customHeight="1">
      <c r="A154" s="37"/>
      <c r="B154" s="38"/>
      <c r="C154" s="225" t="s">
        <v>400</v>
      </c>
      <c r="D154" s="225" t="s">
        <v>185</v>
      </c>
      <c r="E154" s="226" t="s">
        <v>401</v>
      </c>
      <c r="F154" s="227" t="s">
        <v>402</v>
      </c>
      <c r="G154" s="228" t="s">
        <v>188</v>
      </c>
      <c r="H154" s="229">
        <v>19.5</v>
      </c>
      <c r="I154" s="230"/>
      <c r="J154" s="231">
        <f>ROUND(I154*H154,2)</f>
        <v>0</v>
      </c>
      <c r="K154" s="227" t="s">
        <v>189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0.01098</v>
      </c>
      <c r="T154" s="235">
        <f>S154*H154</f>
        <v>0.21411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240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240</v>
      </c>
      <c r="BM154" s="236" t="s">
        <v>638</v>
      </c>
    </row>
    <row r="155" s="2" customFormat="1" ht="24.15" customHeight="1">
      <c r="A155" s="37"/>
      <c r="B155" s="38"/>
      <c r="C155" s="225" t="s">
        <v>404</v>
      </c>
      <c r="D155" s="225" t="s">
        <v>185</v>
      </c>
      <c r="E155" s="226" t="s">
        <v>405</v>
      </c>
      <c r="F155" s="227" t="s">
        <v>406</v>
      </c>
      <c r="G155" s="228" t="s">
        <v>188</v>
      </c>
      <c r="H155" s="229">
        <v>19.5</v>
      </c>
      <c r="I155" s="230"/>
      <c r="J155" s="231">
        <f>ROUND(I155*H155,2)</f>
        <v>0</v>
      </c>
      <c r="K155" s="227" t="s">
        <v>189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0.0080000000000000002</v>
      </c>
      <c r="T155" s="235">
        <f>S155*H155</f>
        <v>0.156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240</v>
      </c>
      <c r="AT155" s="236" t="s">
        <v>185</v>
      </c>
      <c r="AU155" s="236" t="s">
        <v>85</v>
      </c>
      <c r="AY155" s="16" t="s">
        <v>182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240</v>
      </c>
      <c r="BM155" s="236" t="s">
        <v>639</v>
      </c>
    </row>
    <row r="156" s="2" customFormat="1" ht="24.15" customHeight="1">
      <c r="A156" s="37"/>
      <c r="B156" s="38"/>
      <c r="C156" s="225" t="s">
        <v>8</v>
      </c>
      <c r="D156" s="225" t="s">
        <v>185</v>
      </c>
      <c r="E156" s="226" t="s">
        <v>415</v>
      </c>
      <c r="F156" s="227" t="s">
        <v>416</v>
      </c>
      <c r="G156" s="228" t="s">
        <v>248</v>
      </c>
      <c r="H156" s="261"/>
      <c r="I156" s="230"/>
      <c r="J156" s="231">
        <f>ROUND(I156*H156,2)</f>
        <v>0</v>
      </c>
      <c r="K156" s="227" t="s">
        <v>189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240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240</v>
      </c>
      <c r="BM156" s="236" t="s">
        <v>640</v>
      </c>
    </row>
    <row r="157" s="12" customFormat="1" ht="22.8" customHeight="1">
      <c r="A157" s="12"/>
      <c r="B157" s="209"/>
      <c r="C157" s="210"/>
      <c r="D157" s="211" t="s">
        <v>75</v>
      </c>
      <c r="E157" s="223" t="s">
        <v>250</v>
      </c>
      <c r="F157" s="223" t="s">
        <v>251</v>
      </c>
      <c r="G157" s="210"/>
      <c r="H157" s="210"/>
      <c r="I157" s="213"/>
      <c r="J157" s="224">
        <f>BK157</f>
        <v>0</v>
      </c>
      <c r="K157" s="210"/>
      <c r="L157" s="215"/>
      <c r="M157" s="216"/>
      <c r="N157" s="217"/>
      <c r="O157" s="217"/>
      <c r="P157" s="218">
        <f>SUM(P158:P180)</f>
        <v>0</v>
      </c>
      <c r="Q157" s="217"/>
      <c r="R157" s="218">
        <f>SUM(R158:R180)</f>
        <v>0.75976635999999997</v>
      </c>
      <c r="S157" s="217"/>
      <c r="T157" s="219">
        <f>SUM(T158:T180)</f>
        <v>0.11493999999999999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0" t="s">
        <v>85</v>
      </c>
      <c r="AT157" s="221" t="s">
        <v>75</v>
      </c>
      <c r="AU157" s="221" t="s">
        <v>83</v>
      </c>
      <c r="AY157" s="220" t="s">
        <v>182</v>
      </c>
      <c r="BK157" s="222">
        <f>SUM(BK158:BK180)</f>
        <v>0</v>
      </c>
    </row>
    <row r="158" s="2" customFormat="1" ht="24.15" customHeight="1">
      <c r="A158" s="37"/>
      <c r="B158" s="38"/>
      <c r="C158" s="225" t="s">
        <v>252</v>
      </c>
      <c r="D158" s="225" t="s">
        <v>185</v>
      </c>
      <c r="E158" s="226" t="s">
        <v>253</v>
      </c>
      <c r="F158" s="227" t="s">
        <v>254</v>
      </c>
      <c r="G158" s="228" t="s">
        <v>188</v>
      </c>
      <c r="H158" s="229">
        <v>41.409999999999997</v>
      </c>
      <c r="I158" s="230"/>
      <c r="J158" s="231">
        <f>ROUND(I158*H158,2)</f>
        <v>0</v>
      </c>
      <c r="K158" s="227" t="s">
        <v>189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240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240</v>
      </c>
      <c r="BM158" s="236" t="s">
        <v>255</v>
      </c>
    </row>
    <row r="159" s="2" customFormat="1" ht="16.5" customHeight="1">
      <c r="A159" s="37"/>
      <c r="B159" s="38"/>
      <c r="C159" s="225" t="s">
        <v>240</v>
      </c>
      <c r="D159" s="225" t="s">
        <v>185</v>
      </c>
      <c r="E159" s="226" t="s">
        <v>260</v>
      </c>
      <c r="F159" s="227" t="s">
        <v>261</v>
      </c>
      <c r="G159" s="228" t="s">
        <v>188</v>
      </c>
      <c r="H159" s="229">
        <v>41.409999999999997</v>
      </c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240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240</v>
      </c>
      <c r="BM159" s="236" t="s">
        <v>262</v>
      </c>
    </row>
    <row r="160" s="2" customFormat="1" ht="24.15" customHeight="1">
      <c r="A160" s="37"/>
      <c r="B160" s="38"/>
      <c r="C160" s="225" t="s">
        <v>259</v>
      </c>
      <c r="D160" s="225" t="s">
        <v>185</v>
      </c>
      <c r="E160" s="226" t="s">
        <v>264</v>
      </c>
      <c r="F160" s="227" t="s">
        <v>265</v>
      </c>
      <c r="G160" s="228" t="s">
        <v>188</v>
      </c>
      <c r="H160" s="229">
        <v>41.409999999999997</v>
      </c>
      <c r="I160" s="230"/>
      <c r="J160" s="231">
        <f>ROUND(I160*H160,2)</f>
        <v>0</v>
      </c>
      <c r="K160" s="227" t="s">
        <v>189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3.0000000000000001E-05</v>
      </c>
      <c r="R160" s="234">
        <f>Q160*H160</f>
        <v>0.0012423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240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240</v>
      </c>
      <c r="BM160" s="236" t="s">
        <v>266</v>
      </c>
    </row>
    <row r="161" s="2" customFormat="1" ht="37.8" customHeight="1">
      <c r="A161" s="37"/>
      <c r="B161" s="38"/>
      <c r="C161" s="225" t="s">
        <v>263</v>
      </c>
      <c r="D161" s="225" t="s">
        <v>185</v>
      </c>
      <c r="E161" s="226" t="s">
        <v>603</v>
      </c>
      <c r="F161" s="227" t="s">
        <v>604</v>
      </c>
      <c r="G161" s="228" t="s">
        <v>188</v>
      </c>
      <c r="H161" s="229">
        <v>41.409999999999997</v>
      </c>
      <c r="I161" s="230"/>
      <c r="J161" s="231">
        <f>ROUND(I161*H161,2)</f>
        <v>0</v>
      </c>
      <c r="K161" s="227" t="s">
        <v>189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0.014999999999999999</v>
      </c>
      <c r="R161" s="234">
        <f>Q161*H161</f>
        <v>0.62114999999999998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240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240</v>
      </c>
      <c r="BM161" s="236" t="s">
        <v>270</v>
      </c>
    </row>
    <row r="162" s="2" customFormat="1" ht="16.5" customHeight="1">
      <c r="A162" s="37"/>
      <c r="B162" s="38"/>
      <c r="C162" s="225" t="s">
        <v>267</v>
      </c>
      <c r="D162" s="225" t="s">
        <v>185</v>
      </c>
      <c r="E162" s="226" t="s">
        <v>272</v>
      </c>
      <c r="F162" s="227" t="s">
        <v>273</v>
      </c>
      <c r="G162" s="228" t="s">
        <v>188</v>
      </c>
      <c r="H162" s="229">
        <v>41.409999999999997</v>
      </c>
      <c r="I162" s="230"/>
      <c r="J162" s="231">
        <f>ROUND(I162*H162,2)</f>
        <v>0</v>
      </c>
      <c r="K162" s="227" t="s">
        <v>189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0.0025000000000000001</v>
      </c>
      <c r="T162" s="235">
        <f>S162*H162</f>
        <v>0.10352499999999999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240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240</v>
      </c>
      <c r="BM162" s="236" t="s">
        <v>641</v>
      </c>
    </row>
    <row r="163" s="2" customFormat="1" ht="16.5" customHeight="1">
      <c r="A163" s="37"/>
      <c r="B163" s="38"/>
      <c r="C163" s="225" t="s">
        <v>271</v>
      </c>
      <c r="D163" s="225" t="s">
        <v>185</v>
      </c>
      <c r="E163" s="226" t="s">
        <v>275</v>
      </c>
      <c r="F163" s="227" t="s">
        <v>276</v>
      </c>
      <c r="G163" s="228" t="s">
        <v>188</v>
      </c>
      <c r="H163" s="229">
        <v>41.409999999999997</v>
      </c>
      <c r="I163" s="230"/>
      <c r="J163" s="231">
        <f>ROUND(I163*H163,2)</f>
        <v>0</v>
      </c>
      <c r="K163" s="227" t="s">
        <v>189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0.00029999999999999997</v>
      </c>
      <c r="R163" s="234">
        <f>Q163*H163</f>
        <v>0.012422999999999998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240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240</v>
      </c>
      <c r="BM163" s="236" t="s">
        <v>277</v>
      </c>
    </row>
    <row r="164" s="13" customFormat="1">
      <c r="A164" s="13"/>
      <c r="B164" s="238"/>
      <c r="C164" s="239"/>
      <c r="D164" s="240" t="s">
        <v>192</v>
      </c>
      <c r="E164" s="241" t="s">
        <v>1</v>
      </c>
      <c r="F164" s="242" t="s">
        <v>642</v>
      </c>
      <c r="G164" s="239"/>
      <c r="H164" s="243">
        <v>24.41</v>
      </c>
      <c r="I164" s="244"/>
      <c r="J164" s="239"/>
      <c r="K164" s="239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192</v>
      </c>
      <c r="AU164" s="249" t="s">
        <v>85</v>
      </c>
      <c r="AV164" s="13" t="s">
        <v>85</v>
      </c>
      <c r="AW164" s="13" t="s">
        <v>32</v>
      </c>
      <c r="AX164" s="13" t="s">
        <v>76</v>
      </c>
      <c r="AY164" s="249" t="s">
        <v>182</v>
      </c>
    </row>
    <row r="165" s="13" customFormat="1">
      <c r="A165" s="13"/>
      <c r="B165" s="238"/>
      <c r="C165" s="239"/>
      <c r="D165" s="240" t="s">
        <v>192</v>
      </c>
      <c r="E165" s="241" t="s">
        <v>1</v>
      </c>
      <c r="F165" s="242" t="s">
        <v>643</v>
      </c>
      <c r="G165" s="239"/>
      <c r="H165" s="243">
        <v>17</v>
      </c>
      <c r="I165" s="244"/>
      <c r="J165" s="239"/>
      <c r="K165" s="239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192</v>
      </c>
      <c r="AU165" s="249" t="s">
        <v>85</v>
      </c>
      <c r="AV165" s="13" t="s">
        <v>85</v>
      </c>
      <c r="AW165" s="13" t="s">
        <v>32</v>
      </c>
      <c r="AX165" s="13" t="s">
        <v>76</v>
      </c>
      <c r="AY165" s="249" t="s">
        <v>182</v>
      </c>
    </row>
    <row r="166" s="14" customFormat="1">
      <c r="A166" s="14"/>
      <c r="B166" s="250"/>
      <c r="C166" s="251"/>
      <c r="D166" s="240" t="s">
        <v>192</v>
      </c>
      <c r="E166" s="252" t="s">
        <v>1</v>
      </c>
      <c r="F166" s="253" t="s">
        <v>195</v>
      </c>
      <c r="G166" s="251"/>
      <c r="H166" s="254">
        <v>41.409999999999997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192</v>
      </c>
      <c r="AU166" s="260" t="s">
        <v>85</v>
      </c>
      <c r="AV166" s="14" t="s">
        <v>190</v>
      </c>
      <c r="AW166" s="14" t="s">
        <v>32</v>
      </c>
      <c r="AX166" s="14" t="s">
        <v>83</v>
      </c>
      <c r="AY166" s="260" t="s">
        <v>182</v>
      </c>
    </row>
    <row r="167" s="2" customFormat="1" ht="24.15" customHeight="1">
      <c r="A167" s="37"/>
      <c r="B167" s="38"/>
      <c r="C167" s="262" t="s">
        <v>7</v>
      </c>
      <c r="D167" s="262" t="s">
        <v>281</v>
      </c>
      <c r="E167" s="263" t="s">
        <v>282</v>
      </c>
      <c r="F167" s="264" t="s">
        <v>283</v>
      </c>
      <c r="G167" s="265" t="s">
        <v>188</v>
      </c>
      <c r="H167" s="266">
        <v>45.551000000000002</v>
      </c>
      <c r="I167" s="267"/>
      <c r="J167" s="268">
        <f>ROUND(I167*H167,2)</f>
        <v>0</v>
      </c>
      <c r="K167" s="264" t="s">
        <v>1</v>
      </c>
      <c r="L167" s="269"/>
      <c r="M167" s="270" t="s">
        <v>1</v>
      </c>
      <c r="N167" s="271" t="s">
        <v>41</v>
      </c>
      <c r="O167" s="90"/>
      <c r="P167" s="234">
        <f>O167*H167</f>
        <v>0</v>
      </c>
      <c r="Q167" s="234">
        <v>0.0024599999999999999</v>
      </c>
      <c r="R167" s="234">
        <f>Q167*H167</f>
        <v>0.11205546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284</v>
      </c>
      <c r="AT167" s="236" t="s">
        <v>281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240</v>
      </c>
      <c r="BM167" s="236" t="s">
        <v>285</v>
      </c>
    </row>
    <row r="168" s="13" customFormat="1">
      <c r="A168" s="13"/>
      <c r="B168" s="238"/>
      <c r="C168" s="239"/>
      <c r="D168" s="240" t="s">
        <v>192</v>
      </c>
      <c r="E168" s="239"/>
      <c r="F168" s="242" t="s">
        <v>644</v>
      </c>
      <c r="G168" s="239"/>
      <c r="H168" s="243">
        <v>45.551000000000002</v>
      </c>
      <c r="I168" s="244"/>
      <c r="J168" s="239"/>
      <c r="K168" s="239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192</v>
      </c>
      <c r="AU168" s="249" t="s">
        <v>85</v>
      </c>
      <c r="AV168" s="13" t="s">
        <v>85</v>
      </c>
      <c r="AW168" s="13" t="s">
        <v>4</v>
      </c>
      <c r="AX168" s="13" t="s">
        <v>83</v>
      </c>
      <c r="AY168" s="249" t="s">
        <v>182</v>
      </c>
    </row>
    <row r="169" s="2" customFormat="1" ht="24.15" customHeight="1">
      <c r="A169" s="37"/>
      <c r="B169" s="38"/>
      <c r="C169" s="225" t="s">
        <v>280</v>
      </c>
      <c r="D169" s="225" t="s">
        <v>185</v>
      </c>
      <c r="E169" s="226" t="s">
        <v>288</v>
      </c>
      <c r="F169" s="227" t="s">
        <v>289</v>
      </c>
      <c r="G169" s="228" t="s">
        <v>290</v>
      </c>
      <c r="H169" s="229">
        <v>59.216000000000001</v>
      </c>
      <c r="I169" s="230"/>
      <c r="J169" s="231">
        <f>ROUND(I169*H169,2)</f>
        <v>0</v>
      </c>
      <c r="K169" s="227" t="s">
        <v>189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240</v>
      </c>
      <c r="AT169" s="236" t="s">
        <v>185</v>
      </c>
      <c r="AU169" s="236" t="s">
        <v>85</v>
      </c>
      <c r="AY169" s="16" t="s">
        <v>182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240</v>
      </c>
      <c r="BM169" s="236" t="s">
        <v>291</v>
      </c>
    </row>
    <row r="170" s="13" customFormat="1">
      <c r="A170" s="13"/>
      <c r="B170" s="238"/>
      <c r="C170" s="239"/>
      <c r="D170" s="240" t="s">
        <v>192</v>
      </c>
      <c r="E170" s="239"/>
      <c r="F170" s="242" t="s">
        <v>645</v>
      </c>
      <c r="G170" s="239"/>
      <c r="H170" s="243">
        <v>59.216000000000001</v>
      </c>
      <c r="I170" s="244"/>
      <c r="J170" s="239"/>
      <c r="K170" s="239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192</v>
      </c>
      <c r="AU170" s="249" t="s">
        <v>85</v>
      </c>
      <c r="AV170" s="13" t="s">
        <v>85</v>
      </c>
      <c r="AW170" s="13" t="s">
        <v>4</v>
      </c>
      <c r="AX170" s="13" t="s">
        <v>83</v>
      </c>
      <c r="AY170" s="249" t="s">
        <v>182</v>
      </c>
    </row>
    <row r="171" s="2" customFormat="1" ht="21.75" customHeight="1">
      <c r="A171" s="37"/>
      <c r="B171" s="38"/>
      <c r="C171" s="225" t="s">
        <v>287</v>
      </c>
      <c r="D171" s="225" t="s">
        <v>185</v>
      </c>
      <c r="E171" s="226" t="s">
        <v>294</v>
      </c>
      <c r="F171" s="227" t="s">
        <v>295</v>
      </c>
      <c r="G171" s="228" t="s">
        <v>290</v>
      </c>
      <c r="H171" s="229">
        <v>38.049999999999997</v>
      </c>
      <c r="I171" s="230"/>
      <c r="J171" s="231">
        <f>ROUND(I171*H171,2)</f>
        <v>0</v>
      </c>
      <c r="K171" s="227" t="s">
        <v>189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0.00029999999999999997</v>
      </c>
      <c r="T171" s="235">
        <f>S171*H171</f>
        <v>0.011414999999999998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240</v>
      </c>
      <c r="AT171" s="236" t="s">
        <v>185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240</v>
      </c>
      <c r="BM171" s="236" t="s">
        <v>646</v>
      </c>
    </row>
    <row r="172" s="2" customFormat="1" ht="16.5" customHeight="1">
      <c r="A172" s="37"/>
      <c r="B172" s="38"/>
      <c r="C172" s="225" t="s">
        <v>293</v>
      </c>
      <c r="D172" s="225" t="s">
        <v>185</v>
      </c>
      <c r="E172" s="226" t="s">
        <v>298</v>
      </c>
      <c r="F172" s="227" t="s">
        <v>299</v>
      </c>
      <c r="G172" s="228" t="s">
        <v>290</v>
      </c>
      <c r="H172" s="229">
        <v>38.049999999999997</v>
      </c>
      <c r="I172" s="230"/>
      <c r="J172" s="231">
        <f>ROUND(I172*H172,2)</f>
        <v>0</v>
      </c>
      <c r="K172" s="227" t="s">
        <v>189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1.0000000000000001E-05</v>
      </c>
      <c r="R172" s="234">
        <f>Q172*H172</f>
        <v>0.00038049999999999998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240</v>
      </c>
      <c r="AT172" s="236" t="s">
        <v>185</v>
      </c>
      <c r="AU172" s="236" t="s">
        <v>85</v>
      </c>
      <c r="AY172" s="16" t="s">
        <v>182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83</v>
      </c>
      <c r="BK172" s="237">
        <f>ROUND(I172*H172,2)</f>
        <v>0</v>
      </c>
      <c r="BL172" s="16" t="s">
        <v>240</v>
      </c>
      <c r="BM172" s="236" t="s">
        <v>300</v>
      </c>
    </row>
    <row r="173" s="13" customFormat="1">
      <c r="A173" s="13"/>
      <c r="B173" s="238"/>
      <c r="C173" s="239"/>
      <c r="D173" s="240" t="s">
        <v>192</v>
      </c>
      <c r="E173" s="241" t="s">
        <v>1</v>
      </c>
      <c r="F173" s="242" t="s">
        <v>647</v>
      </c>
      <c r="G173" s="239"/>
      <c r="H173" s="243">
        <v>38.049999999999997</v>
      </c>
      <c r="I173" s="244"/>
      <c r="J173" s="239"/>
      <c r="K173" s="239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192</v>
      </c>
      <c r="AU173" s="249" t="s">
        <v>85</v>
      </c>
      <c r="AV173" s="13" t="s">
        <v>85</v>
      </c>
      <c r="AW173" s="13" t="s">
        <v>32</v>
      </c>
      <c r="AX173" s="13" t="s">
        <v>83</v>
      </c>
      <c r="AY173" s="249" t="s">
        <v>182</v>
      </c>
    </row>
    <row r="174" s="2" customFormat="1" ht="16.5" customHeight="1">
      <c r="A174" s="37"/>
      <c r="B174" s="38"/>
      <c r="C174" s="262" t="s">
        <v>297</v>
      </c>
      <c r="D174" s="262" t="s">
        <v>281</v>
      </c>
      <c r="E174" s="263" t="s">
        <v>304</v>
      </c>
      <c r="F174" s="264" t="s">
        <v>305</v>
      </c>
      <c r="G174" s="265" t="s">
        <v>290</v>
      </c>
      <c r="H174" s="266">
        <v>39.953000000000003</v>
      </c>
      <c r="I174" s="267"/>
      <c r="J174" s="268">
        <f>ROUND(I174*H174,2)</f>
        <v>0</v>
      </c>
      <c r="K174" s="264" t="s">
        <v>1</v>
      </c>
      <c r="L174" s="269"/>
      <c r="M174" s="270" t="s">
        <v>1</v>
      </c>
      <c r="N174" s="271" t="s">
        <v>41</v>
      </c>
      <c r="O174" s="90"/>
      <c r="P174" s="234">
        <f>O174*H174</f>
        <v>0</v>
      </c>
      <c r="Q174" s="234">
        <v>0.00029999999999999997</v>
      </c>
      <c r="R174" s="234">
        <f>Q174*H174</f>
        <v>0.011985899999999999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284</v>
      </c>
      <c r="AT174" s="236" t="s">
        <v>281</v>
      </c>
      <c r="AU174" s="236" t="s">
        <v>85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240</v>
      </c>
      <c r="BM174" s="236" t="s">
        <v>306</v>
      </c>
    </row>
    <row r="175" s="13" customFormat="1">
      <c r="A175" s="13"/>
      <c r="B175" s="238"/>
      <c r="C175" s="239"/>
      <c r="D175" s="240" t="s">
        <v>192</v>
      </c>
      <c r="E175" s="239"/>
      <c r="F175" s="242" t="s">
        <v>648</v>
      </c>
      <c r="G175" s="239"/>
      <c r="H175" s="243">
        <v>39.953000000000003</v>
      </c>
      <c r="I175" s="244"/>
      <c r="J175" s="239"/>
      <c r="K175" s="239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192</v>
      </c>
      <c r="AU175" s="249" t="s">
        <v>85</v>
      </c>
      <c r="AV175" s="13" t="s">
        <v>85</v>
      </c>
      <c r="AW175" s="13" t="s">
        <v>4</v>
      </c>
      <c r="AX175" s="13" t="s">
        <v>83</v>
      </c>
      <c r="AY175" s="249" t="s">
        <v>182</v>
      </c>
    </row>
    <row r="176" s="2" customFormat="1" ht="16.5" customHeight="1">
      <c r="A176" s="37"/>
      <c r="B176" s="38"/>
      <c r="C176" s="225" t="s">
        <v>303</v>
      </c>
      <c r="D176" s="225" t="s">
        <v>185</v>
      </c>
      <c r="E176" s="226" t="s">
        <v>309</v>
      </c>
      <c r="F176" s="227" t="s">
        <v>310</v>
      </c>
      <c r="G176" s="228" t="s">
        <v>290</v>
      </c>
      <c r="H176" s="229">
        <v>2.3999999999999999</v>
      </c>
      <c r="I176" s="230"/>
      <c r="J176" s="231">
        <f>ROUND(I176*H176,2)</f>
        <v>0</v>
      </c>
      <c r="K176" s="227" t="s">
        <v>189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240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240</v>
      </c>
      <c r="BM176" s="236" t="s">
        <v>311</v>
      </c>
    </row>
    <row r="177" s="13" customFormat="1">
      <c r="A177" s="13"/>
      <c r="B177" s="238"/>
      <c r="C177" s="239"/>
      <c r="D177" s="240" t="s">
        <v>192</v>
      </c>
      <c r="E177" s="241" t="s">
        <v>1</v>
      </c>
      <c r="F177" s="242" t="s">
        <v>649</v>
      </c>
      <c r="G177" s="239"/>
      <c r="H177" s="243">
        <v>2.3999999999999999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192</v>
      </c>
      <c r="AU177" s="249" t="s">
        <v>85</v>
      </c>
      <c r="AV177" s="13" t="s">
        <v>85</v>
      </c>
      <c r="AW177" s="13" t="s">
        <v>32</v>
      </c>
      <c r="AX177" s="13" t="s">
        <v>83</v>
      </c>
      <c r="AY177" s="249" t="s">
        <v>182</v>
      </c>
    </row>
    <row r="178" s="2" customFormat="1" ht="16.5" customHeight="1">
      <c r="A178" s="37"/>
      <c r="B178" s="38"/>
      <c r="C178" s="262" t="s">
        <v>308</v>
      </c>
      <c r="D178" s="262" t="s">
        <v>281</v>
      </c>
      <c r="E178" s="263" t="s">
        <v>315</v>
      </c>
      <c r="F178" s="264" t="s">
        <v>316</v>
      </c>
      <c r="G178" s="265" t="s">
        <v>290</v>
      </c>
      <c r="H178" s="266">
        <v>2.52</v>
      </c>
      <c r="I178" s="267"/>
      <c r="J178" s="268">
        <f>ROUND(I178*H178,2)</f>
        <v>0</v>
      </c>
      <c r="K178" s="264" t="s">
        <v>1</v>
      </c>
      <c r="L178" s="269"/>
      <c r="M178" s="270" t="s">
        <v>1</v>
      </c>
      <c r="N178" s="271" t="s">
        <v>41</v>
      </c>
      <c r="O178" s="90"/>
      <c r="P178" s="234">
        <f>O178*H178</f>
        <v>0</v>
      </c>
      <c r="Q178" s="234">
        <v>0.00021000000000000001</v>
      </c>
      <c r="R178" s="234">
        <f>Q178*H178</f>
        <v>0.00052920000000000007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284</v>
      </c>
      <c r="AT178" s="236" t="s">
        <v>281</v>
      </c>
      <c r="AU178" s="236" t="s">
        <v>85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240</v>
      </c>
      <c r="BM178" s="236" t="s">
        <v>317</v>
      </c>
    </row>
    <row r="179" s="13" customFormat="1">
      <c r="A179" s="13"/>
      <c r="B179" s="238"/>
      <c r="C179" s="239"/>
      <c r="D179" s="240" t="s">
        <v>192</v>
      </c>
      <c r="E179" s="239"/>
      <c r="F179" s="242" t="s">
        <v>650</v>
      </c>
      <c r="G179" s="239"/>
      <c r="H179" s="243">
        <v>2.52</v>
      </c>
      <c r="I179" s="244"/>
      <c r="J179" s="239"/>
      <c r="K179" s="239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192</v>
      </c>
      <c r="AU179" s="249" t="s">
        <v>85</v>
      </c>
      <c r="AV179" s="13" t="s">
        <v>85</v>
      </c>
      <c r="AW179" s="13" t="s">
        <v>4</v>
      </c>
      <c r="AX179" s="13" t="s">
        <v>83</v>
      </c>
      <c r="AY179" s="249" t="s">
        <v>182</v>
      </c>
    </row>
    <row r="180" s="2" customFormat="1" ht="24.15" customHeight="1">
      <c r="A180" s="37"/>
      <c r="B180" s="38"/>
      <c r="C180" s="225" t="s">
        <v>314</v>
      </c>
      <c r="D180" s="225" t="s">
        <v>185</v>
      </c>
      <c r="E180" s="226" t="s">
        <v>320</v>
      </c>
      <c r="F180" s="227" t="s">
        <v>321</v>
      </c>
      <c r="G180" s="228" t="s">
        <v>248</v>
      </c>
      <c r="H180" s="261"/>
      <c r="I180" s="230"/>
      <c r="J180" s="231">
        <f>ROUND(I180*H180,2)</f>
        <v>0</v>
      </c>
      <c r="K180" s="227" t="s">
        <v>189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240</v>
      </c>
      <c r="AT180" s="236" t="s">
        <v>185</v>
      </c>
      <c r="AU180" s="236" t="s">
        <v>85</v>
      </c>
      <c r="AY180" s="16" t="s">
        <v>182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240</v>
      </c>
      <c r="BM180" s="236" t="s">
        <v>322</v>
      </c>
    </row>
    <row r="181" s="12" customFormat="1" ht="22.8" customHeight="1">
      <c r="A181" s="12"/>
      <c r="B181" s="209"/>
      <c r="C181" s="210"/>
      <c r="D181" s="211" t="s">
        <v>75</v>
      </c>
      <c r="E181" s="223" t="s">
        <v>323</v>
      </c>
      <c r="F181" s="223" t="s">
        <v>324</v>
      </c>
      <c r="G181" s="210"/>
      <c r="H181" s="210"/>
      <c r="I181" s="213"/>
      <c r="J181" s="224">
        <f>BK181</f>
        <v>0</v>
      </c>
      <c r="K181" s="210"/>
      <c r="L181" s="215"/>
      <c r="M181" s="216"/>
      <c r="N181" s="217"/>
      <c r="O181" s="217"/>
      <c r="P181" s="218">
        <f>SUM(P182:P185)</f>
        <v>0</v>
      </c>
      <c r="Q181" s="217"/>
      <c r="R181" s="218">
        <f>SUM(R182:R185)</f>
        <v>0.17582</v>
      </c>
      <c r="S181" s="217"/>
      <c r="T181" s="219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0" t="s">
        <v>85</v>
      </c>
      <c r="AT181" s="221" t="s">
        <v>75</v>
      </c>
      <c r="AU181" s="221" t="s">
        <v>83</v>
      </c>
      <c r="AY181" s="220" t="s">
        <v>182</v>
      </c>
      <c r="BK181" s="222">
        <f>SUM(BK182:BK185)</f>
        <v>0</v>
      </c>
    </row>
    <row r="182" s="2" customFormat="1" ht="24.15" customHeight="1">
      <c r="A182" s="37"/>
      <c r="B182" s="38"/>
      <c r="C182" s="225" t="s">
        <v>368</v>
      </c>
      <c r="D182" s="225" t="s">
        <v>185</v>
      </c>
      <c r="E182" s="226" t="s">
        <v>335</v>
      </c>
      <c r="F182" s="227" t="s">
        <v>336</v>
      </c>
      <c r="G182" s="228" t="s">
        <v>239</v>
      </c>
      <c r="H182" s="229">
        <v>1</v>
      </c>
      <c r="I182" s="230"/>
      <c r="J182" s="231">
        <f>ROUND(I182*H182,2)</f>
        <v>0</v>
      </c>
      <c r="K182" s="227" t="s">
        <v>1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0.00040999999999999999</v>
      </c>
      <c r="R182" s="234">
        <f>Q182*H182</f>
        <v>0.00040999999999999999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240</v>
      </c>
      <c r="AT182" s="236" t="s">
        <v>185</v>
      </c>
      <c r="AU182" s="236" t="s">
        <v>85</v>
      </c>
      <c r="AY182" s="16" t="s">
        <v>182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240</v>
      </c>
      <c r="BM182" s="236" t="s">
        <v>651</v>
      </c>
    </row>
    <row r="183" s="2" customFormat="1" ht="24.15" customHeight="1">
      <c r="A183" s="37"/>
      <c r="B183" s="38"/>
      <c r="C183" s="225" t="s">
        <v>319</v>
      </c>
      <c r="D183" s="225" t="s">
        <v>185</v>
      </c>
      <c r="E183" s="226" t="s">
        <v>652</v>
      </c>
      <c r="F183" s="227" t="s">
        <v>653</v>
      </c>
      <c r="G183" s="228" t="s">
        <v>239</v>
      </c>
      <c r="H183" s="229">
        <v>1</v>
      </c>
      <c r="I183" s="230"/>
      <c r="J183" s="231">
        <f>ROUND(I183*H183,2)</f>
        <v>0</v>
      </c>
      <c r="K183" s="227" t="s">
        <v>1</v>
      </c>
      <c r="L183" s="43"/>
      <c r="M183" s="232" t="s">
        <v>1</v>
      </c>
      <c r="N183" s="233" t="s">
        <v>41</v>
      </c>
      <c r="O183" s="90"/>
      <c r="P183" s="234">
        <f>O183*H183</f>
        <v>0</v>
      </c>
      <c r="Q183" s="234">
        <v>0.00040999999999999999</v>
      </c>
      <c r="R183" s="234">
        <f>Q183*H183</f>
        <v>0.00040999999999999999</v>
      </c>
      <c r="S183" s="234">
        <v>0</v>
      </c>
      <c r="T183" s="23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6" t="s">
        <v>240</v>
      </c>
      <c r="AT183" s="236" t="s">
        <v>185</v>
      </c>
      <c r="AU183" s="236" t="s">
        <v>85</v>
      </c>
      <c r="AY183" s="16" t="s">
        <v>182</v>
      </c>
      <c r="BE183" s="237">
        <f>IF(N183="základní",J183,0)</f>
        <v>0</v>
      </c>
      <c r="BF183" s="237">
        <f>IF(N183="snížená",J183,0)</f>
        <v>0</v>
      </c>
      <c r="BG183" s="237">
        <f>IF(N183="zákl. přenesená",J183,0)</f>
        <v>0</v>
      </c>
      <c r="BH183" s="237">
        <f>IF(N183="sníž. přenesená",J183,0)</f>
        <v>0</v>
      </c>
      <c r="BI183" s="237">
        <f>IF(N183="nulová",J183,0)</f>
        <v>0</v>
      </c>
      <c r="BJ183" s="16" t="s">
        <v>83</v>
      </c>
      <c r="BK183" s="237">
        <f>ROUND(I183*H183,2)</f>
        <v>0</v>
      </c>
      <c r="BL183" s="16" t="s">
        <v>240</v>
      </c>
      <c r="BM183" s="236" t="s">
        <v>654</v>
      </c>
    </row>
    <row r="184" s="2" customFormat="1" ht="16.5" customHeight="1">
      <c r="A184" s="37"/>
      <c r="B184" s="38"/>
      <c r="C184" s="225" t="s">
        <v>325</v>
      </c>
      <c r="D184" s="225" t="s">
        <v>185</v>
      </c>
      <c r="E184" s="226" t="s">
        <v>430</v>
      </c>
      <c r="F184" s="227" t="s">
        <v>431</v>
      </c>
      <c r="G184" s="228" t="s">
        <v>188</v>
      </c>
      <c r="H184" s="229">
        <v>20</v>
      </c>
      <c r="I184" s="230"/>
      <c r="J184" s="231">
        <f>ROUND(I184*H184,2)</f>
        <v>0</v>
      </c>
      <c r="K184" s="227" t="s">
        <v>1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0.0087500000000000008</v>
      </c>
      <c r="R184" s="234">
        <f>Q184*H184</f>
        <v>0.17500000000000002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240</v>
      </c>
      <c r="AT184" s="236" t="s">
        <v>185</v>
      </c>
      <c r="AU184" s="236" t="s">
        <v>85</v>
      </c>
      <c r="AY184" s="16" t="s">
        <v>182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240</v>
      </c>
      <c r="BM184" s="236" t="s">
        <v>655</v>
      </c>
    </row>
    <row r="185" s="13" customFormat="1">
      <c r="A185" s="13"/>
      <c r="B185" s="238"/>
      <c r="C185" s="239"/>
      <c r="D185" s="240" t="s">
        <v>192</v>
      </c>
      <c r="E185" s="241" t="s">
        <v>1</v>
      </c>
      <c r="F185" s="242" t="s">
        <v>656</v>
      </c>
      <c r="G185" s="239"/>
      <c r="H185" s="243">
        <v>20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192</v>
      </c>
      <c r="AU185" s="249" t="s">
        <v>85</v>
      </c>
      <c r="AV185" s="13" t="s">
        <v>85</v>
      </c>
      <c r="AW185" s="13" t="s">
        <v>32</v>
      </c>
      <c r="AX185" s="13" t="s">
        <v>83</v>
      </c>
      <c r="AY185" s="249" t="s">
        <v>182</v>
      </c>
    </row>
    <row r="186" s="12" customFormat="1" ht="22.8" customHeight="1">
      <c r="A186" s="12"/>
      <c r="B186" s="209"/>
      <c r="C186" s="210"/>
      <c r="D186" s="211" t="s">
        <v>75</v>
      </c>
      <c r="E186" s="223" t="s">
        <v>338</v>
      </c>
      <c r="F186" s="223" t="s">
        <v>339</v>
      </c>
      <c r="G186" s="210"/>
      <c r="H186" s="210"/>
      <c r="I186" s="213"/>
      <c r="J186" s="224">
        <f>BK186</f>
        <v>0</v>
      </c>
      <c r="K186" s="210"/>
      <c r="L186" s="215"/>
      <c r="M186" s="216"/>
      <c r="N186" s="217"/>
      <c r="O186" s="217"/>
      <c r="P186" s="218">
        <f>SUM(P187:P193)</f>
        <v>0</v>
      </c>
      <c r="Q186" s="217"/>
      <c r="R186" s="218">
        <f>SUM(R187:R193)</f>
        <v>0.20000000000000001</v>
      </c>
      <c r="S186" s="217"/>
      <c r="T186" s="219">
        <f>SUM(T187:T193)</f>
        <v>0.043400000000000001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0" t="s">
        <v>85</v>
      </c>
      <c r="AT186" s="221" t="s">
        <v>75</v>
      </c>
      <c r="AU186" s="221" t="s">
        <v>83</v>
      </c>
      <c r="AY186" s="220" t="s">
        <v>182</v>
      </c>
      <c r="BK186" s="222">
        <f>SUM(BK187:BK193)</f>
        <v>0</v>
      </c>
    </row>
    <row r="187" s="2" customFormat="1" ht="16.5" customHeight="1">
      <c r="A187" s="37"/>
      <c r="B187" s="38"/>
      <c r="C187" s="225" t="s">
        <v>330</v>
      </c>
      <c r="D187" s="225" t="s">
        <v>185</v>
      </c>
      <c r="E187" s="226" t="s">
        <v>340</v>
      </c>
      <c r="F187" s="227" t="s">
        <v>341</v>
      </c>
      <c r="G187" s="228" t="s">
        <v>188</v>
      </c>
      <c r="H187" s="229">
        <v>140</v>
      </c>
      <c r="I187" s="230"/>
      <c r="J187" s="231">
        <f>ROUND(I187*H187,2)</f>
        <v>0</v>
      </c>
      <c r="K187" s="227" t="s">
        <v>189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0.001</v>
      </c>
      <c r="R187" s="234">
        <f>Q187*H187</f>
        <v>0.14000000000000001</v>
      </c>
      <c r="S187" s="234">
        <v>0.00031</v>
      </c>
      <c r="T187" s="235">
        <f>S187*H187</f>
        <v>0.043400000000000001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240</v>
      </c>
      <c r="AT187" s="236" t="s">
        <v>185</v>
      </c>
      <c r="AU187" s="236" t="s">
        <v>85</v>
      </c>
      <c r="AY187" s="16" t="s">
        <v>182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83</v>
      </c>
      <c r="BK187" s="237">
        <f>ROUND(I187*H187,2)</f>
        <v>0</v>
      </c>
      <c r="BL187" s="16" t="s">
        <v>240</v>
      </c>
      <c r="BM187" s="236" t="s">
        <v>342</v>
      </c>
    </row>
    <row r="188" s="13" customFormat="1">
      <c r="A188" s="13"/>
      <c r="B188" s="238"/>
      <c r="C188" s="239"/>
      <c r="D188" s="240" t="s">
        <v>192</v>
      </c>
      <c r="E188" s="241" t="s">
        <v>1</v>
      </c>
      <c r="F188" s="242" t="s">
        <v>657</v>
      </c>
      <c r="G188" s="239"/>
      <c r="H188" s="243">
        <v>140</v>
      </c>
      <c r="I188" s="244"/>
      <c r="J188" s="239"/>
      <c r="K188" s="239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192</v>
      </c>
      <c r="AU188" s="249" t="s">
        <v>85</v>
      </c>
      <c r="AV188" s="13" t="s">
        <v>85</v>
      </c>
      <c r="AW188" s="13" t="s">
        <v>32</v>
      </c>
      <c r="AX188" s="13" t="s">
        <v>83</v>
      </c>
      <c r="AY188" s="249" t="s">
        <v>182</v>
      </c>
    </row>
    <row r="189" s="2" customFormat="1" ht="24.15" customHeight="1">
      <c r="A189" s="37"/>
      <c r="B189" s="38"/>
      <c r="C189" s="225" t="s">
        <v>284</v>
      </c>
      <c r="D189" s="225" t="s">
        <v>185</v>
      </c>
      <c r="E189" s="226" t="s">
        <v>344</v>
      </c>
      <c r="F189" s="227" t="s">
        <v>345</v>
      </c>
      <c r="G189" s="228" t="s">
        <v>188</v>
      </c>
      <c r="H189" s="229">
        <v>120</v>
      </c>
      <c r="I189" s="230"/>
      <c r="J189" s="231">
        <f>ROUND(I189*H189,2)</f>
        <v>0</v>
      </c>
      <c r="K189" s="227" t="s">
        <v>189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0.00021000000000000001</v>
      </c>
      <c r="R189" s="234">
        <f>Q189*H189</f>
        <v>0.0252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240</v>
      </c>
      <c r="AT189" s="236" t="s">
        <v>185</v>
      </c>
      <c r="AU189" s="236" t="s">
        <v>85</v>
      </c>
      <c r="AY189" s="16" t="s">
        <v>182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83</v>
      </c>
      <c r="BK189" s="237">
        <f>ROUND(I189*H189,2)</f>
        <v>0</v>
      </c>
      <c r="BL189" s="16" t="s">
        <v>240</v>
      </c>
      <c r="BM189" s="236" t="s">
        <v>346</v>
      </c>
    </row>
    <row r="190" s="2" customFormat="1" ht="33" customHeight="1">
      <c r="A190" s="37"/>
      <c r="B190" s="38"/>
      <c r="C190" s="225" t="s">
        <v>343</v>
      </c>
      <c r="D190" s="225" t="s">
        <v>185</v>
      </c>
      <c r="E190" s="226" t="s">
        <v>348</v>
      </c>
      <c r="F190" s="227" t="s">
        <v>349</v>
      </c>
      <c r="G190" s="228" t="s">
        <v>188</v>
      </c>
      <c r="H190" s="229">
        <v>120</v>
      </c>
      <c r="I190" s="230"/>
      <c r="J190" s="231">
        <f>ROUND(I190*H190,2)</f>
        <v>0</v>
      </c>
      <c r="K190" s="227" t="s">
        <v>189</v>
      </c>
      <c r="L190" s="43"/>
      <c r="M190" s="232" t="s">
        <v>1</v>
      </c>
      <c r="N190" s="233" t="s">
        <v>41</v>
      </c>
      <c r="O190" s="90"/>
      <c r="P190" s="234">
        <f>O190*H190</f>
        <v>0</v>
      </c>
      <c r="Q190" s="234">
        <v>0.00029</v>
      </c>
      <c r="R190" s="234">
        <f>Q190*H190</f>
        <v>0.034799999999999998</v>
      </c>
      <c r="S190" s="234">
        <v>0</v>
      </c>
      <c r="T190" s="23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6" t="s">
        <v>240</v>
      </c>
      <c r="AT190" s="236" t="s">
        <v>185</v>
      </c>
      <c r="AU190" s="236" t="s">
        <v>85</v>
      </c>
      <c r="AY190" s="16" t="s">
        <v>182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6" t="s">
        <v>83</v>
      </c>
      <c r="BK190" s="237">
        <f>ROUND(I190*H190,2)</f>
        <v>0</v>
      </c>
      <c r="BL190" s="16" t="s">
        <v>240</v>
      </c>
      <c r="BM190" s="236" t="s">
        <v>350</v>
      </c>
    </row>
    <row r="191" s="13" customFormat="1">
      <c r="A191" s="13"/>
      <c r="B191" s="238"/>
      <c r="C191" s="239"/>
      <c r="D191" s="240" t="s">
        <v>192</v>
      </c>
      <c r="E191" s="241" t="s">
        <v>1</v>
      </c>
      <c r="F191" s="242" t="s">
        <v>658</v>
      </c>
      <c r="G191" s="239"/>
      <c r="H191" s="243">
        <v>60</v>
      </c>
      <c r="I191" s="244"/>
      <c r="J191" s="239"/>
      <c r="K191" s="239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192</v>
      </c>
      <c r="AU191" s="249" t="s">
        <v>85</v>
      </c>
      <c r="AV191" s="13" t="s">
        <v>85</v>
      </c>
      <c r="AW191" s="13" t="s">
        <v>32</v>
      </c>
      <c r="AX191" s="13" t="s">
        <v>76</v>
      </c>
      <c r="AY191" s="249" t="s">
        <v>182</v>
      </c>
    </row>
    <row r="192" s="13" customFormat="1">
      <c r="A192" s="13"/>
      <c r="B192" s="238"/>
      <c r="C192" s="239"/>
      <c r="D192" s="240" t="s">
        <v>192</v>
      </c>
      <c r="E192" s="241" t="s">
        <v>1</v>
      </c>
      <c r="F192" s="242" t="s">
        <v>659</v>
      </c>
      <c r="G192" s="239"/>
      <c r="H192" s="243">
        <v>60</v>
      </c>
      <c r="I192" s="244"/>
      <c r="J192" s="239"/>
      <c r="K192" s="239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192</v>
      </c>
      <c r="AU192" s="249" t="s">
        <v>85</v>
      </c>
      <c r="AV192" s="13" t="s">
        <v>85</v>
      </c>
      <c r="AW192" s="13" t="s">
        <v>32</v>
      </c>
      <c r="AX192" s="13" t="s">
        <v>76</v>
      </c>
      <c r="AY192" s="249" t="s">
        <v>182</v>
      </c>
    </row>
    <row r="193" s="14" customFormat="1">
      <c r="A193" s="14"/>
      <c r="B193" s="250"/>
      <c r="C193" s="251"/>
      <c r="D193" s="240" t="s">
        <v>192</v>
      </c>
      <c r="E193" s="252" t="s">
        <v>1</v>
      </c>
      <c r="F193" s="253" t="s">
        <v>195</v>
      </c>
      <c r="G193" s="251"/>
      <c r="H193" s="254">
        <v>120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192</v>
      </c>
      <c r="AU193" s="260" t="s">
        <v>85</v>
      </c>
      <c r="AV193" s="14" t="s">
        <v>190</v>
      </c>
      <c r="AW193" s="14" t="s">
        <v>32</v>
      </c>
      <c r="AX193" s="14" t="s">
        <v>83</v>
      </c>
      <c r="AY193" s="260" t="s">
        <v>182</v>
      </c>
    </row>
    <row r="194" s="12" customFormat="1" ht="25.92" customHeight="1">
      <c r="A194" s="12"/>
      <c r="B194" s="209"/>
      <c r="C194" s="210"/>
      <c r="D194" s="211" t="s">
        <v>75</v>
      </c>
      <c r="E194" s="212" t="s">
        <v>353</v>
      </c>
      <c r="F194" s="212" t="s">
        <v>354</v>
      </c>
      <c r="G194" s="210"/>
      <c r="H194" s="210"/>
      <c r="I194" s="213"/>
      <c r="J194" s="214">
        <f>BK194</f>
        <v>0</v>
      </c>
      <c r="K194" s="210"/>
      <c r="L194" s="215"/>
      <c r="M194" s="216"/>
      <c r="N194" s="217"/>
      <c r="O194" s="217"/>
      <c r="P194" s="218">
        <f>P195</f>
        <v>0</v>
      </c>
      <c r="Q194" s="217"/>
      <c r="R194" s="218">
        <f>R195</f>
        <v>0</v>
      </c>
      <c r="S194" s="217"/>
      <c r="T194" s="219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0" t="s">
        <v>190</v>
      </c>
      <c r="AT194" s="221" t="s">
        <v>75</v>
      </c>
      <c r="AU194" s="221" t="s">
        <v>76</v>
      </c>
      <c r="AY194" s="220" t="s">
        <v>182</v>
      </c>
      <c r="BK194" s="222">
        <f>BK195</f>
        <v>0</v>
      </c>
    </row>
    <row r="195" s="2" customFormat="1" ht="16.5" customHeight="1">
      <c r="A195" s="37"/>
      <c r="B195" s="38"/>
      <c r="C195" s="225" t="s">
        <v>347</v>
      </c>
      <c r="D195" s="225" t="s">
        <v>185</v>
      </c>
      <c r="E195" s="226" t="s">
        <v>356</v>
      </c>
      <c r="F195" s="227" t="s">
        <v>357</v>
      </c>
      <c r="G195" s="228" t="s">
        <v>358</v>
      </c>
      <c r="H195" s="229">
        <v>10</v>
      </c>
      <c r="I195" s="230"/>
      <c r="J195" s="231">
        <f>ROUND(I195*H195,2)</f>
        <v>0</v>
      </c>
      <c r="K195" s="227" t="s">
        <v>189</v>
      </c>
      <c r="L195" s="43"/>
      <c r="M195" s="232" t="s">
        <v>1</v>
      </c>
      <c r="N195" s="233" t="s">
        <v>41</v>
      </c>
      <c r="O195" s="90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359</v>
      </c>
      <c r="AT195" s="236" t="s">
        <v>185</v>
      </c>
      <c r="AU195" s="236" t="s">
        <v>83</v>
      </c>
      <c r="AY195" s="16" t="s">
        <v>182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83</v>
      </c>
      <c r="BK195" s="237">
        <f>ROUND(I195*H195,2)</f>
        <v>0</v>
      </c>
      <c r="BL195" s="16" t="s">
        <v>359</v>
      </c>
      <c r="BM195" s="236" t="s">
        <v>660</v>
      </c>
    </row>
    <row r="196" s="12" customFormat="1" ht="25.92" customHeight="1">
      <c r="A196" s="12"/>
      <c r="B196" s="209"/>
      <c r="C196" s="210"/>
      <c r="D196" s="211" t="s">
        <v>75</v>
      </c>
      <c r="E196" s="212" t="s">
        <v>361</v>
      </c>
      <c r="F196" s="212" t="s">
        <v>361</v>
      </c>
      <c r="G196" s="210"/>
      <c r="H196" s="210"/>
      <c r="I196" s="213"/>
      <c r="J196" s="214">
        <f>BK196</f>
        <v>0</v>
      </c>
      <c r="K196" s="210"/>
      <c r="L196" s="215"/>
      <c r="M196" s="216"/>
      <c r="N196" s="217"/>
      <c r="O196" s="217"/>
      <c r="P196" s="218">
        <f>P197</f>
        <v>0</v>
      </c>
      <c r="Q196" s="217"/>
      <c r="R196" s="218">
        <f>R197</f>
        <v>0</v>
      </c>
      <c r="S196" s="217"/>
      <c r="T196" s="219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0" t="s">
        <v>190</v>
      </c>
      <c r="AT196" s="221" t="s">
        <v>75</v>
      </c>
      <c r="AU196" s="221" t="s">
        <v>76</v>
      </c>
      <c r="AY196" s="220" t="s">
        <v>182</v>
      </c>
      <c r="BK196" s="222">
        <f>BK197</f>
        <v>0</v>
      </c>
    </row>
    <row r="197" s="12" customFormat="1" ht="22.8" customHeight="1">
      <c r="A197" s="12"/>
      <c r="B197" s="209"/>
      <c r="C197" s="210"/>
      <c r="D197" s="211" t="s">
        <v>75</v>
      </c>
      <c r="E197" s="223" t="s">
        <v>362</v>
      </c>
      <c r="F197" s="223" t="s">
        <v>363</v>
      </c>
      <c r="G197" s="210"/>
      <c r="H197" s="210"/>
      <c r="I197" s="213"/>
      <c r="J197" s="224">
        <f>BK197</f>
        <v>0</v>
      </c>
      <c r="K197" s="210"/>
      <c r="L197" s="215"/>
      <c r="M197" s="216"/>
      <c r="N197" s="217"/>
      <c r="O197" s="217"/>
      <c r="P197" s="218">
        <f>SUM(P198:P199)</f>
        <v>0</v>
      </c>
      <c r="Q197" s="217"/>
      <c r="R197" s="218">
        <f>SUM(R198:R199)</f>
        <v>0</v>
      </c>
      <c r="S197" s="217"/>
      <c r="T197" s="219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0" t="s">
        <v>190</v>
      </c>
      <c r="AT197" s="221" t="s">
        <v>75</v>
      </c>
      <c r="AU197" s="221" t="s">
        <v>83</v>
      </c>
      <c r="AY197" s="220" t="s">
        <v>182</v>
      </c>
      <c r="BK197" s="222">
        <f>SUM(BK198:BK199)</f>
        <v>0</v>
      </c>
    </row>
    <row r="198" s="2" customFormat="1" ht="44.25" customHeight="1">
      <c r="A198" s="37"/>
      <c r="B198" s="38"/>
      <c r="C198" s="225" t="s">
        <v>355</v>
      </c>
      <c r="D198" s="225" t="s">
        <v>185</v>
      </c>
      <c r="E198" s="226" t="s">
        <v>501</v>
      </c>
      <c r="F198" s="227" t="s">
        <v>502</v>
      </c>
      <c r="G198" s="228" t="s">
        <v>239</v>
      </c>
      <c r="H198" s="229">
        <v>1</v>
      </c>
      <c r="I198" s="230"/>
      <c r="J198" s="231">
        <f>ROUND(I198*H198,2)</f>
        <v>0</v>
      </c>
      <c r="K198" s="227" t="s">
        <v>1</v>
      </c>
      <c r="L198" s="43"/>
      <c r="M198" s="232" t="s">
        <v>1</v>
      </c>
      <c r="N198" s="233" t="s">
        <v>41</v>
      </c>
      <c r="O198" s="90"/>
      <c r="P198" s="234">
        <f>O198*H198</f>
        <v>0</v>
      </c>
      <c r="Q198" s="234">
        <v>0</v>
      </c>
      <c r="R198" s="234">
        <f>Q198*H198</f>
        <v>0</v>
      </c>
      <c r="S198" s="234">
        <v>0</v>
      </c>
      <c r="T198" s="23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6" t="s">
        <v>359</v>
      </c>
      <c r="AT198" s="236" t="s">
        <v>185</v>
      </c>
      <c r="AU198" s="236" t="s">
        <v>85</v>
      </c>
      <c r="AY198" s="16" t="s">
        <v>182</v>
      </c>
      <c r="BE198" s="237">
        <f>IF(N198="základní",J198,0)</f>
        <v>0</v>
      </c>
      <c r="BF198" s="237">
        <f>IF(N198="snížená",J198,0)</f>
        <v>0</v>
      </c>
      <c r="BG198" s="237">
        <f>IF(N198="zákl. přenesená",J198,0)</f>
        <v>0</v>
      </c>
      <c r="BH198" s="237">
        <f>IF(N198="sníž. přenesená",J198,0)</f>
        <v>0</v>
      </c>
      <c r="BI198" s="237">
        <f>IF(N198="nulová",J198,0)</f>
        <v>0</v>
      </c>
      <c r="BJ198" s="16" t="s">
        <v>83</v>
      </c>
      <c r="BK198" s="237">
        <f>ROUND(I198*H198,2)</f>
        <v>0</v>
      </c>
      <c r="BL198" s="16" t="s">
        <v>359</v>
      </c>
      <c r="BM198" s="236" t="s">
        <v>661</v>
      </c>
    </row>
    <row r="199" s="2" customFormat="1" ht="37.8" customHeight="1">
      <c r="A199" s="37"/>
      <c r="B199" s="38"/>
      <c r="C199" s="225" t="s">
        <v>364</v>
      </c>
      <c r="D199" s="225" t="s">
        <v>185</v>
      </c>
      <c r="E199" s="226" t="s">
        <v>505</v>
      </c>
      <c r="F199" s="227" t="s">
        <v>506</v>
      </c>
      <c r="G199" s="228" t="s">
        <v>239</v>
      </c>
      <c r="H199" s="229">
        <v>1</v>
      </c>
      <c r="I199" s="230"/>
      <c r="J199" s="231">
        <f>ROUND(I199*H199,2)</f>
        <v>0</v>
      </c>
      <c r="K199" s="227" t="s">
        <v>1</v>
      </c>
      <c r="L199" s="43"/>
      <c r="M199" s="272" t="s">
        <v>1</v>
      </c>
      <c r="N199" s="273" t="s">
        <v>41</v>
      </c>
      <c r="O199" s="274"/>
      <c r="P199" s="275">
        <f>O199*H199</f>
        <v>0</v>
      </c>
      <c r="Q199" s="275">
        <v>0</v>
      </c>
      <c r="R199" s="275">
        <f>Q199*H199</f>
        <v>0</v>
      </c>
      <c r="S199" s="275">
        <v>0</v>
      </c>
      <c r="T199" s="27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359</v>
      </c>
      <c r="AT199" s="236" t="s">
        <v>185</v>
      </c>
      <c r="AU199" s="236" t="s">
        <v>85</v>
      </c>
      <c r="AY199" s="16" t="s">
        <v>182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83</v>
      </c>
      <c r="BK199" s="237">
        <f>ROUND(I199*H199,2)</f>
        <v>0</v>
      </c>
      <c r="BL199" s="16" t="s">
        <v>359</v>
      </c>
      <c r="BM199" s="236" t="s">
        <v>662</v>
      </c>
    </row>
    <row r="200" s="2" customFormat="1" ht="6.96" customHeight="1">
      <c r="A200" s="37"/>
      <c r="B200" s="65"/>
      <c r="C200" s="66"/>
      <c r="D200" s="66"/>
      <c r="E200" s="66"/>
      <c r="F200" s="66"/>
      <c r="G200" s="66"/>
      <c r="H200" s="66"/>
      <c r="I200" s="66"/>
      <c r="J200" s="66"/>
      <c r="K200" s="66"/>
      <c r="L200" s="43"/>
      <c r="M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</row>
  </sheetData>
  <sheetProtection sheet="1" autoFilter="0" formatColumns="0" formatRows="0" objects="1" scenarios="1" spinCount="100000" saltValue="HcVEAoHasv1rqOhQB9/Pg3UlF/5U2wxKQhKHeoNiIRiyioxWioIlrEHJaQ3zxWcNoJimV6VDt7pFtM7V5ktN7Q==" hashValue="gW5+DkGFJO7l11tzf8i5KxWmxxnBqvLWgY2rb4oOrxD76+v3jBb+FB2AKTYjWZH3AldiywqhCcWZIjB0qJd9jQ==" algorithmName="SHA-512" password="CC3D"/>
  <autoFilter ref="C132:K19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663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ROUND((SUM(BE133:BE258)),  2)</f>
        <v>0</v>
      </c>
      <c r="G35" s="37"/>
      <c r="H35" s="37"/>
      <c r="I35" s="163">
        <v>0.20999999999999999</v>
      </c>
      <c r="J35" s="162">
        <f>ROUND(((SUM(BE133:BE258))*I35),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ROUND((SUM(BF133:BF258)),  2)</f>
        <v>0</v>
      </c>
      <c r="G36" s="37"/>
      <c r="H36" s="37"/>
      <c r="I36" s="163">
        <v>0.12</v>
      </c>
      <c r="J36" s="162">
        <f>ROUND(((SUM(BF133:BF258))*I36),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ROUND((SUM(BG133:BG258)),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ROUND((SUM(BH133:BH258)),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ROUND((SUM(BI133:BI258)),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146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G - Sekce G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J133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156</v>
      </c>
      <c r="E100" s="195"/>
      <c r="F100" s="195"/>
      <c r="G100" s="195"/>
      <c r="H100" s="195"/>
      <c r="I100" s="195"/>
      <c r="J100" s="196">
        <f>J135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157</v>
      </c>
      <c r="E101" s="195"/>
      <c r="F101" s="195"/>
      <c r="G101" s="195"/>
      <c r="H101" s="195"/>
      <c r="I101" s="195"/>
      <c r="J101" s="196">
        <f>J158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158</v>
      </c>
      <c r="E102" s="195"/>
      <c r="F102" s="195"/>
      <c r="G102" s="195"/>
      <c r="H102" s="195"/>
      <c r="I102" s="195"/>
      <c r="J102" s="196">
        <f>J164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159</v>
      </c>
      <c r="E103" s="190"/>
      <c r="F103" s="190"/>
      <c r="G103" s="190"/>
      <c r="H103" s="190"/>
      <c r="I103" s="190"/>
      <c r="J103" s="191">
        <f>J166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2"/>
      <c r="D104" s="194" t="s">
        <v>389</v>
      </c>
      <c r="E104" s="195"/>
      <c r="F104" s="195"/>
      <c r="G104" s="195"/>
      <c r="H104" s="195"/>
      <c r="I104" s="195"/>
      <c r="J104" s="196">
        <f>J167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161</v>
      </c>
      <c r="E105" s="195"/>
      <c r="F105" s="195"/>
      <c r="G105" s="195"/>
      <c r="H105" s="195"/>
      <c r="I105" s="195"/>
      <c r="J105" s="196">
        <f>J182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442</v>
      </c>
      <c r="E106" s="195"/>
      <c r="F106" s="195"/>
      <c r="G106" s="195"/>
      <c r="H106" s="195"/>
      <c r="I106" s="195"/>
      <c r="J106" s="196">
        <f>J212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162</v>
      </c>
      <c r="E107" s="195"/>
      <c r="F107" s="195"/>
      <c r="G107" s="195"/>
      <c r="H107" s="195"/>
      <c r="I107" s="195"/>
      <c r="J107" s="196">
        <f>J224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163</v>
      </c>
      <c r="E108" s="195"/>
      <c r="F108" s="195"/>
      <c r="G108" s="195"/>
      <c r="H108" s="195"/>
      <c r="I108" s="195"/>
      <c r="J108" s="196">
        <f>J238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7"/>
      <c r="C109" s="188"/>
      <c r="D109" s="189" t="s">
        <v>164</v>
      </c>
      <c r="E109" s="190"/>
      <c r="F109" s="190"/>
      <c r="G109" s="190"/>
      <c r="H109" s="190"/>
      <c r="I109" s="190"/>
      <c r="J109" s="191">
        <f>J246</f>
        <v>0</v>
      </c>
      <c r="K109" s="188"/>
      <c r="L109" s="19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7"/>
      <c r="C110" s="188"/>
      <c r="D110" s="189" t="s">
        <v>165</v>
      </c>
      <c r="E110" s="190"/>
      <c r="F110" s="190"/>
      <c r="G110" s="190"/>
      <c r="H110" s="190"/>
      <c r="I110" s="190"/>
      <c r="J110" s="191">
        <f>J248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32"/>
      <c r="D111" s="194" t="s">
        <v>166</v>
      </c>
      <c r="E111" s="195"/>
      <c r="F111" s="195"/>
      <c r="G111" s="195"/>
      <c r="H111" s="195"/>
      <c r="I111" s="195"/>
      <c r="J111" s="196">
        <f>J249</f>
        <v>0</v>
      </c>
      <c r="K111" s="132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167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9"/>
      <c r="D121" s="39"/>
      <c r="E121" s="182" t="str">
        <f>E7</f>
        <v>UHK Palachovy koleje - Částečná rekonstrukce a modernizace - IV.etapa - neinvestiční část</v>
      </c>
      <c r="F121" s="31"/>
      <c r="G121" s="31"/>
      <c r="H121" s="31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20"/>
      <c r="C122" s="31" t="s">
        <v>145</v>
      </c>
      <c r="D122" s="21"/>
      <c r="E122" s="21"/>
      <c r="F122" s="21"/>
      <c r="G122" s="21"/>
      <c r="H122" s="21"/>
      <c r="I122" s="21"/>
      <c r="J122" s="21"/>
      <c r="K122" s="21"/>
      <c r="L122" s="19"/>
    </row>
    <row r="123" s="2" customFormat="1" ht="16.5" customHeight="1">
      <c r="A123" s="37"/>
      <c r="B123" s="38"/>
      <c r="C123" s="39"/>
      <c r="D123" s="39"/>
      <c r="E123" s="182" t="s">
        <v>146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147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E11</f>
        <v>G - Sekce G - stavební část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F14</f>
        <v>Hradec Králové</v>
      </c>
      <c r="G127" s="39"/>
      <c r="H127" s="39"/>
      <c r="I127" s="31" t="s">
        <v>22</v>
      </c>
      <c r="J127" s="78" t="str">
        <f>IF(J14="","",J14)</f>
        <v>30. 6. 2025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E17</f>
        <v>Univerzita Hradec Králové</v>
      </c>
      <c r="G129" s="39"/>
      <c r="H129" s="39"/>
      <c r="I129" s="31" t="s">
        <v>30</v>
      </c>
      <c r="J129" s="35" t="str">
        <f>E23</f>
        <v>PRIDOS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IF(E20="","",E20)</f>
        <v>Vyplň údaj</v>
      </c>
      <c r="G130" s="39"/>
      <c r="H130" s="39"/>
      <c r="I130" s="31" t="s">
        <v>33</v>
      </c>
      <c r="J130" s="35" t="str">
        <f>E26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98"/>
      <c r="B132" s="199"/>
      <c r="C132" s="200" t="s">
        <v>168</v>
      </c>
      <c r="D132" s="201" t="s">
        <v>61</v>
      </c>
      <c r="E132" s="201" t="s">
        <v>57</v>
      </c>
      <c r="F132" s="201" t="s">
        <v>58</v>
      </c>
      <c r="G132" s="201" t="s">
        <v>169</v>
      </c>
      <c r="H132" s="201" t="s">
        <v>170</v>
      </c>
      <c r="I132" s="201" t="s">
        <v>171</v>
      </c>
      <c r="J132" s="201" t="s">
        <v>151</v>
      </c>
      <c r="K132" s="202" t="s">
        <v>172</v>
      </c>
      <c r="L132" s="203"/>
      <c r="M132" s="99" t="s">
        <v>1</v>
      </c>
      <c r="N132" s="100" t="s">
        <v>40</v>
      </c>
      <c r="O132" s="100" t="s">
        <v>173</v>
      </c>
      <c r="P132" s="100" t="s">
        <v>174</v>
      </c>
      <c r="Q132" s="100" t="s">
        <v>175</v>
      </c>
      <c r="R132" s="100" t="s">
        <v>176</v>
      </c>
      <c r="S132" s="100" t="s">
        <v>177</v>
      </c>
      <c r="T132" s="101" t="s">
        <v>178</v>
      </c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</row>
    <row r="133" s="2" customFormat="1" ht="22.8" customHeight="1">
      <c r="A133" s="37"/>
      <c r="B133" s="38"/>
      <c r="C133" s="106" t="s">
        <v>179</v>
      </c>
      <c r="D133" s="39"/>
      <c r="E133" s="39"/>
      <c r="F133" s="39"/>
      <c r="G133" s="39"/>
      <c r="H133" s="39"/>
      <c r="I133" s="39"/>
      <c r="J133" s="204">
        <f>BK133</f>
        <v>0</v>
      </c>
      <c r="K133" s="39"/>
      <c r="L133" s="43"/>
      <c r="M133" s="102"/>
      <c r="N133" s="205"/>
      <c r="O133" s="103"/>
      <c r="P133" s="206">
        <f>P134+P166+P246+P248</f>
        <v>0</v>
      </c>
      <c r="Q133" s="103"/>
      <c r="R133" s="206">
        <f>R134+R166+R246+R248</f>
        <v>6.1353712599999994</v>
      </c>
      <c r="S133" s="103"/>
      <c r="T133" s="207">
        <f>T134+T166+T246+T248</f>
        <v>5.3084120000000006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153</v>
      </c>
      <c r="BK133" s="208">
        <f>BK134+BK166+BK246+BK248</f>
        <v>0</v>
      </c>
    </row>
    <row r="134" s="12" customFormat="1" ht="25.92" customHeight="1">
      <c r="A134" s="12"/>
      <c r="B134" s="209"/>
      <c r="C134" s="210"/>
      <c r="D134" s="211" t="s">
        <v>75</v>
      </c>
      <c r="E134" s="212" t="s">
        <v>180</v>
      </c>
      <c r="F134" s="212" t="s">
        <v>181</v>
      </c>
      <c r="G134" s="210"/>
      <c r="H134" s="210"/>
      <c r="I134" s="213"/>
      <c r="J134" s="214">
        <f>BK134</f>
        <v>0</v>
      </c>
      <c r="K134" s="210"/>
      <c r="L134" s="215"/>
      <c r="M134" s="216"/>
      <c r="N134" s="217"/>
      <c r="O134" s="217"/>
      <c r="P134" s="218">
        <f>P135+P158+P164</f>
        <v>0</v>
      </c>
      <c r="Q134" s="217"/>
      <c r="R134" s="218">
        <f>R135+R158+R164</f>
        <v>1.2441336000000001</v>
      </c>
      <c r="S134" s="217"/>
      <c r="T134" s="219">
        <f>T135+T158+T164</f>
        <v>4.0460000000000003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75</v>
      </c>
      <c r="AU134" s="221" t="s">
        <v>76</v>
      </c>
      <c r="AY134" s="220" t="s">
        <v>182</v>
      </c>
      <c r="BK134" s="222">
        <f>BK135+BK158+BK164</f>
        <v>0</v>
      </c>
    </row>
    <row r="135" s="12" customFormat="1" ht="22.8" customHeight="1">
      <c r="A135" s="12"/>
      <c r="B135" s="209"/>
      <c r="C135" s="210"/>
      <c r="D135" s="211" t="s">
        <v>75</v>
      </c>
      <c r="E135" s="223" t="s">
        <v>199</v>
      </c>
      <c r="F135" s="223" t="s">
        <v>200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SUM(P136:P157)</f>
        <v>0</v>
      </c>
      <c r="Q135" s="217"/>
      <c r="R135" s="218">
        <f>SUM(R136:R157)</f>
        <v>1.2441336000000001</v>
      </c>
      <c r="S135" s="217"/>
      <c r="T135" s="219">
        <f>SUM(T136:T157)</f>
        <v>4.0460000000000003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75</v>
      </c>
      <c r="AU135" s="221" t="s">
        <v>83</v>
      </c>
      <c r="AY135" s="220" t="s">
        <v>182</v>
      </c>
      <c r="BK135" s="222">
        <f>SUM(BK136:BK157)</f>
        <v>0</v>
      </c>
    </row>
    <row r="136" s="2" customFormat="1" ht="33" customHeight="1">
      <c r="A136" s="37"/>
      <c r="B136" s="38"/>
      <c r="C136" s="225" t="s">
        <v>245</v>
      </c>
      <c r="D136" s="225" t="s">
        <v>185</v>
      </c>
      <c r="E136" s="226" t="s">
        <v>202</v>
      </c>
      <c r="F136" s="227" t="s">
        <v>203</v>
      </c>
      <c r="G136" s="228" t="s">
        <v>188</v>
      </c>
      <c r="H136" s="229">
        <v>169.34</v>
      </c>
      <c r="I136" s="230"/>
      <c r="J136" s="231">
        <f>ROUND(I136*H136,2)</f>
        <v>0</v>
      </c>
      <c r="K136" s="227" t="s">
        <v>189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190</v>
      </c>
      <c r="AT136" s="236" t="s">
        <v>185</v>
      </c>
      <c r="AU136" s="236" t="s">
        <v>85</v>
      </c>
      <c r="AY136" s="16" t="s">
        <v>182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190</v>
      </c>
      <c r="BM136" s="236" t="s">
        <v>204</v>
      </c>
    </row>
    <row r="137" s="2" customFormat="1" ht="24.15" customHeight="1">
      <c r="A137" s="37"/>
      <c r="B137" s="38"/>
      <c r="C137" s="225" t="s">
        <v>252</v>
      </c>
      <c r="D137" s="225" t="s">
        <v>185</v>
      </c>
      <c r="E137" s="226" t="s">
        <v>205</v>
      </c>
      <c r="F137" s="227" t="s">
        <v>206</v>
      </c>
      <c r="G137" s="228" t="s">
        <v>188</v>
      </c>
      <c r="H137" s="229">
        <v>169.34</v>
      </c>
      <c r="I137" s="230"/>
      <c r="J137" s="231">
        <f>ROUND(I137*H137,2)</f>
        <v>0</v>
      </c>
      <c r="K137" s="227" t="s">
        <v>189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4.0000000000000003E-05</v>
      </c>
      <c r="R137" s="234">
        <f>Q137*H137</f>
        <v>0.0067736000000000003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190</v>
      </c>
      <c r="AT137" s="236" t="s">
        <v>185</v>
      </c>
      <c r="AU137" s="236" t="s">
        <v>85</v>
      </c>
      <c r="AY137" s="16" t="s">
        <v>182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190</v>
      </c>
      <c r="BM137" s="236" t="s">
        <v>207</v>
      </c>
    </row>
    <row r="138" s="2" customFormat="1" ht="37.8" customHeight="1">
      <c r="A138" s="37"/>
      <c r="B138" s="38"/>
      <c r="C138" s="225" t="s">
        <v>240</v>
      </c>
      <c r="D138" s="225" t="s">
        <v>185</v>
      </c>
      <c r="E138" s="226" t="s">
        <v>525</v>
      </c>
      <c r="F138" s="227" t="s">
        <v>526</v>
      </c>
      <c r="G138" s="228" t="s">
        <v>290</v>
      </c>
      <c r="H138" s="229">
        <v>4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0.309</v>
      </c>
      <c r="R138" s="234">
        <f>Q138*H138</f>
        <v>1.236</v>
      </c>
      <c r="S138" s="234">
        <v>0.311</v>
      </c>
      <c r="T138" s="235">
        <f>S138*H138</f>
        <v>1.244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664</v>
      </c>
    </row>
    <row r="139" s="13" customFormat="1">
      <c r="A139" s="13"/>
      <c r="B139" s="238"/>
      <c r="C139" s="239"/>
      <c r="D139" s="240" t="s">
        <v>192</v>
      </c>
      <c r="E139" s="241" t="s">
        <v>1</v>
      </c>
      <c r="F139" s="242" t="s">
        <v>665</v>
      </c>
      <c r="G139" s="239"/>
      <c r="H139" s="243">
        <v>1</v>
      </c>
      <c r="I139" s="244"/>
      <c r="J139" s="239"/>
      <c r="K139" s="239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192</v>
      </c>
      <c r="AU139" s="249" t="s">
        <v>85</v>
      </c>
      <c r="AV139" s="13" t="s">
        <v>85</v>
      </c>
      <c r="AW139" s="13" t="s">
        <v>32</v>
      </c>
      <c r="AX139" s="13" t="s">
        <v>76</v>
      </c>
      <c r="AY139" s="249" t="s">
        <v>182</v>
      </c>
    </row>
    <row r="140" s="13" customFormat="1">
      <c r="A140" s="13"/>
      <c r="B140" s="238"/>
      <c r="C140" s="239"/>
      <c r="D140" s="240" t="s">
        <v>192</v>
      </c>
      <c r="E140" s="241" t="s">
        <v>1</v>
      </c>
      <c r="F140" s="242" t="s">
        <v>666</v>
      </c>
      <c r="G140" s="239"/>
      <c r="H140" s="243">
        <v>3</v>
      </c>
      <c r="I140" s="244"/>
      <c r="J140" s="239"/>
      <c r="K140" s="239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192</v>
      </c>
      <c r="AU140" s="249" t="s">
        <v>85</v>
      </c>
      <c r="AV140" s="13" t="s">
        <v>85</v>
      </c>
      <c r="AW140" s="13" t="s">
        <v>32</v>
      </c>
      <c r="AX140" s="13" t="s">
        <v>76</v>
      </c>
      <c r="AY140" s="249" t="s">
        <v>182</v>
      </c>
    </row>
    <row r="141" s="14" customFormat="1">
      <c r="A141" s="14"/>
      <c r="B141" s="250"/>
      <c r="C141" s="251"/>
      <c r="D141" s="240" t="s">
        <v>192</v>
      </c>
      <c r="E141" s="252" t="s">
        <v>1</v>
      </c>
      <c r="F141" s="253" t="s">
        <v>195</v>
      </c>
      <c r="G141" s="251"/>
      <c r="H141" s="254">
        <v>4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192</v>
      </c>
      <c r="AU141" s="260" t="s">
        <v>85</v>
      </c>
      <c r="AV141" s="14" t="s">
        <v>190</v>
      </c>
      <c r="AW141" s="14" t="s">
        <v>32</v>
      </c>
      <c r="AX141" s="14" t="s">
        <v>83</v>
      </c>
      <c r="AY141" s="260" t="s">
        <v>182</v>
      </c>
    </row>
    <row r="142" s="2" customFormat="1" ht="16.5" customHeight="1">
      <c r="A142" s="37"/>
      <c r="B142" s="38"/>
      <c r="C142" s="225" t="s">
        <v>259</v>
      </c>
      <c r="D142" s="225" t="s">
        <v>185</v>
      </c>
      <c r="E142" s="226" t="s">
        <v>529</v>
      </c>
      <c r="F142" s="227" t="s">
        <v>530</v>
      </c>
      <c r="G142" s="228" t="s">
        <v>188</v>
      </c>
      <c r="H142" s="229">
        <v>10</v>
      </c>
      <c r="I142" s="230"/>
      <c r="J142" s="231">
        <f>ROUND(I142*H142,2)</f>
        <v>0</v>
      </c>
      <c r="K142" s="227" t="s">
        <v>189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0.16800000000000001</v>
      </c>
      <c r="T142" s="235">
        <f>S142*H142</f>
        <v>1.6800000000000002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190</v>
      </c>
      <c r="AT142" s="236" t="s">
        <v>185</v>
      </c>
      <c r="AU142" s="236" t="s">
        <v>85</v>
      </c>
      <c r="AY142" s="16" t="s">
        <v>182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190</v>
      </c>
      <c r="BM142" s="236" t="s">
        <v>531</v>
      </c>
    </row>
    <row r="143" s="13" customFormat="1">
      <c r="A143" s="13"/>
      <c r="B143" s="238"/>
      <c r="C143" s="239"/>
      <c r="D143" s="240" t="s">
        <v>192</v>
      </c>
      <c r="E143" s="241" t="s">
        <v>1</v>
      </c>
      <c r="F143" s="242" t="s">
        <v>667</v>
      </c>
      <c r="G143" s="239"/>
      <c r="H143" s="243">
        <v>10</v>
      </c>
      <c r="I143" s="244"/>
      <c r="J143" s="239"/>
      <c r="K143" s="239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192</v>
      </c>
      <c r="AU143" s="249" t="s">
        <v>85</v>
      </c>
      <c r="AV143" s="13" t="s">
        <v>85</v>
      </c>
      <c r="AW143" s="13" t="s">
        <v>32</v>
      </c>
      <c r="AX143" s="13" t="s">
        <v>83</v>
      </c>
      <c r="AY143" s="249" t="s">
        <v>182</v>
      </c>
    </row>
    <row r="144" s="2" customFormat="1" ht="21.75" customHeight="1">
      <c r="A144" s="37"/>
      <c r="B144" s="38"/>
      <c r="C144" s="225" t="s">
        <v>263</v>
      </c>
      <c r="D144" s="225" t="s">
        <v>185</v>
      </c>
      <c r="E144" s="226" t="s">
        <v>533</v>
      </c>
      <c r="F144" s="227" t="s">
        <v>534</v>
      </c>
      <c r="G144" s="228" t="s">
        <v>188</v>
      </c>
      <c r="H144" s="229">
        <v>2</v>
      </c>
      <c r="I144" s="230"/>
      <c r="J144" s="231">
        <f>ROUND(I144*H144,2)</f>
        <v>0</v>
      </c>
      <c r="K144" s="227" t="s">
        <v>189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0.075999999999999998</v>
      </c>
      <c r="T144" s="235">
        <f>S144*H144</f>
        <v>0.152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190</v>
      </c>
      <c r="AT144" s="236" t="s">
        <v>185</v>
      </c>
      <c r="AU144" s="236" t="s">
        <v>85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535</v>
      </c>
    </row>
    <row r="145" s="13" customFormat="1">
      <c r="A145" s="13"/>
      <c r="B145" s="238"/>
      <c r="C145" s="239"/>
      <c r="D145" s="240" t="s">
        <v>192</v>
      </c>
      <c r="E145" s="241" t="s">
        <v>1</v>
      </c>
      <c r="F145" s="242" t="s">
        <v>668</v>
      </c>
      <c r="G145" s="239"/>
      <c r="H145" s="243">
        <v>2</v>
      </c>
      <c r="I145" s="244"/>
      <c r="J145" s="239"/>
      <c r="K145" s="239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192</v>
      </c>
      <c r="AU145" s="249" t="s">
        <v>85</v>
      </c>
      <c r="AV145" s="13" t="s">
        <v>85</v>
      </c>
      <c r="AW145" s="13" t="s">
        <v>32</v>
      </c>
      <c r="AX145" s="13" t="s">
        <v>83</v>
      </c>
      <c r="AY145" s="249" t="s">
        <v>182</v>
      </c>
    </row>
    <row r="146" s="2" customFormat="1" ht="24.15" customHeight="1">
      <c r="A146" s="37"/>
      <c r="B146" s="38"/>
      <c r="C146" s="225" t="s">
        <v>267</v>
      </c>
      <c r="D146" s="225" t="s">
        <v>185</v>
      </c>
      <c r="E146" s="226" t="s">
        <v>669</v>
      </c>
      <c r="F146" s="227" t="s">
        <v>670</v>
      </c>
      <c r="G146" s="228" t="s">
        <v>539</v>
      </c>
      <c r="H146" s="229">
        <v>1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671</v>
      </c>
    </row>
    <row r="147" s="13" customFormat="1">
      <c r="A147" s="13"/>
      <c r="B147" s="238"/>
      <c r="C147" s="239"/>
      <c r="D147" s="240" t="s">
        <v>192</v>
      </c>
      <c r="E147" s="241" t="s">
        <v>1</v>
      </c>
      <c r="F147" s="242" t="s">
        <v>672</v>
      </c>
      <c r="G147" s="239"/>
      <c r="H147" s="243">
        <v>1</v>
      </c>
      <c r="I147" s="244"/>
      <c r="J147" s="239"/>
      <c r="K147" s="239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192</v>
      </c>
      <c r="AU147" s="249" t="s">
        <v>85</v>
      </c>
      <c r="AV147" s="13" t="s">
        <v>85</v>
      </c>
      <c r="AW147" s="13" t="s">
        <v>32</v>
      </c>
      <c r="AX147" s="13" t="s">
        <v>83</v>
      </c>
      <c r="AY147" s="249" t="s">
        <v>182</v>
      </c>
    </row>
    <row r="148" s="2" customFormat="1" ht="24.15" customHeight="1">
      <c r="A148" s="37"/>
      <c r="B148" s="38"/>
      <c r="C148" s="225" t="s">
        <v>271</v>
      </c>
      <c r="D148" s="225" t="s">
        <v>185</v>
      </c>
      <c r="E148" s="226" t="s">
        <v>673</v>
      </c>
      <c r="F148" s="227" t="s">
        <v>674</v>
      </c>
      <c r="G148" s="228" t="s">
        <v>188</v>
      </c>
      <c r="H148" s="229">
        <v>2</v>
      </c>
      <c r="I148" s="230"/>
      <c r="J148" s="231">
        <f>ROUND(I148*H148,2)</f>
        <v>0</v>
      </c>
      <c r="K148" s="227" t="s">
        <v>189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0.36499999999999999</v>
      </c>
      <c r="T148" s="235">
        <f>S148*H148</f>
        <v>0.72999999999999998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190</v>
      </c>
      <c r="AT148" s="236" t="s">
        <v>185</v>
      </c>
      <c r="AU148" s="236" t="s">
        <v>85</v>
      </c>
      <c r="AY148" s="16" t="s">
        <v>182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190</v>
      </c>
      <c r="BM148" s="236" t="s">
        <v>675</v>
      </c>
    </row>
    <row r="149" s="13" customFormat="1">
      <c r="A149" s="13"/>
      <c r="B149" s="238"/>
      <c r="C149" s="239"/>
      <c r="D149" s="240" t="s">
        <v>192</v>
      </c>
      <c r="E149" s="241" t="s">
        <v>1</v>
      </c>
      <c r="F149" s="242" t="s">
        <v>676</v>
      </c>
      <c r="G149" s="239"/>
      <c r="H149" s="243">
        <v>2</v>
      </c>
      <c r="I149" s="244"/>
      <c r="J149" s="239"/>
      <c r="K149" s="239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192</v>
      </c>
      <c r="AU149" s="249" t="s">
        <v>85</v>
      </c>
      <c r="AV149" s="13" t="s">
        <v>85</v>
      </c>
      <c r="AW149" s="13" t="s">
        <v>32</v>
      </c>
      <c r="AX149" s="13" t="s">
        <v>83</v>
      </c>
      <c r="AY149" s="249" t="s">
        <v>182</v>
      </c>
    </row>
    <row r="150" s="2" customFormat="1" ht="24.15" customHeight="1">
      <c r="A150" s="37"/>
      <c r="B150" s="38"/>
      <c r="C150" s="225" t="s">
        <v>7</v>
      </c>
      <c r="D150" s="225" t="s">
        <v>185</v>
      </c>
      <c r="E150" s="226" t="s">
        <v>542</v>
      </c>
      <c r="F150" s="227" t="s">
        <v>543</v>
      </c>
      <c r="G150" s="228" t="s">
        <v>290</v>
      </c>
      <c r="H150" s="229">
        <v>6</v>
      </c>
      <c r="I150" s="230"/>
      <c r="J150" s="231">
        <f>ROUND(I150*H150,2)</f>
        <v>0</v>
      </c>
      <c r="K150" s="227" t="s">
        <v>189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0.040000000000000001</v>
      </c>
      <c r="T150" s="235">
        <f>S150*H150</f>
        <v>0.23999999999999999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190</v>
      </c>
      <c r="AT150" s="236" t="s">
        <v>185</v>
      </c>
      <c r="AU150" s="236" t="s">
        <v>85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190</v>
      </c>
      <c r="BM150" s="236" t="s">
        <v>677</v>
      </c>
    </row>
    <row r="151" s="13" customFormat="1">
      <c r="A151" s="13"/>
      <c r="B151" s="238"/>
      <c r="C151" s="239"/>
      <c r="D151" s="240" t="s">
        <v>192</v>
      </c>
      <c r="E151" s="241" t="s">
        <v>1</v>
      </c>
      <c r="F151" s="242" t="s">
        <v>678</v>
      </c>
      <c r="G151" s="239"/>
      <c r="H151" s="243">
        <v>3</v>
      </c>
      <c r="I151" s="244"/>
      <c r="J151" s="239"/>
      <c r="K151" s="239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192</v>
      </c>
      <c r="AU151" s="249" t="s">
        <v>85</v>
      </c>
      <c r="AV151" s="13" t="s">
        <v>85</v>
      </c>
      <c r="AW151" s="13" t="s">
        <v>32</v>
      </c>
      <c r="AX151" s="13" t="s">
        <v>76</v>
      </c>
      <c r="AY151" s="249" t="s">
        <v>182</v>
      </c>
    </row>
    <row r="152" s="13" customFormat="1">
      <c r="A152" s="13"/>
      <c r="B152" s="238"/>
      <c r="C152" s="239"/>
      <c r="D152" s="240" t="s">
        <v>192</v>
      </c>
      <c r="E152" s="241" t="s">
        <v>1</v>
      </c>
      <c r="F152" s="242" t="s">
        <v>679</v>
      </c>
      <c r="G152" s="239"/>
      <c r="H152" s="243">
        <v>3</v>
      </c>
      <c r="I152" s="244"/>
      <c r="J152" s="239"/>
      <c r="K152" s="239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192</v>
      </c>
      <c r="AU152" s="249" t="s">
        <v>85</v>
      </c>
      <c r="AV152" s="13" t="s">
        <v>85</v>
      </c>
      <c r="AW152" s="13" t="s">
        <v>32</v>
      </c>
      <c r="AX152" s="13" t="s">
        <v>76</v>
      </c>
      <c r="AY152" s="249" t="s">
        <v>182</v>
      </c>
    </row>
    <row r="153" s="14" customFormat="1">
      <c r="A153" s="14"/>
      <c r="B153" s="250"/>
      <c r="C153" s="251"/>
      <c r="D153" s="240" t="s">
        <v>192</v>
      </c>
      <c r="E153" s="252" t="s">
        <v>1</v>
      </c>
      <c r="F153" s="253" t="s">
        <v>195</v>
      </c>
      <c r="G153" s="251"/>
      <c r="H153" s="254">
        <v>6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192</v>
      </c>
      <c r="AU153" s="260" t="s">
        <v>85</v>
      </c>
      <c r="AV153" s="14" t="s">
        <v>190</v>
      </c>
      <c r="AW153" s="14" t="s">
        <v>32</v>
      </c>
      <c r="AX153" s="14" t="s">
        <v>83</v>
      </c>
      <c r="AY153" s="260" t="s">
        <v>182</v>
      </c>
    </row>
    <row r="154" s="2" customFormat="1" ht="24.15" customHeight="1">
      <c r="A154" s="37"/>
      <c r="B154" s="38"/>
      <c r="C154" s="225" t="s">
        <v>280</v>
      </c>
      <c r="D154" s="225" t="s">
        <v>185</v>
      </c>
      <c r="E154" s="226" t="s">
        <v>546</v>
      </c>
      <c r="F154" s="227" t="s">
        <v>547</v>
      </c>
      <c r="G154" s="228" t="s">
        <v>290</v>
      </c>
      <c r="H154" s="229">
        <v>17</v>
      </c>
      <c r="I154" s="230"/>
      <c r="J154" s="231">
        <f>ROUND(I154*H154,2)</f>
        <v>0</v>
      </c>
      <c r="K154" s="227" t="s">
        <v>189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8.0000000000000007E-05</v>
      </c>
      <c r="R154" s="234">
        <f>Q154*H154</f>
        <v>0.0013600000000000001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190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190</v>
      </c>
      <c r="BM154" s="236" t="s">
        <v>680</v>
      </c>
    </row>
    <row r="155" s="13" customFormat="1">
      <c r="A155" s="13"/>
      <c r="B155" s="238"/>
      <c r="C155" s="239"/>
      <c r="D155" s="240" t="s">
        <v>192</v>
      </c>
      <c r="E155" s="241" t="s">
        <v>1</v>
      </c>
      <c r="F155" s="242" t="s">
        <v>681</v>
      </c>
      <c r="G155" s="239"/>
      <c r="H155" s="243">
        <v>6.7999999999999998</v>
      </c>
      <c r="I155" s="244"/>
      <c r="J155" s="239"/>
      <c r="K155" s="239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192</v>
      </c>
      <c r="AU155" s="249" t="s">
        <v>85</v>
      </c>
      <c r="AV155" s="13" t="s">
        <v>85</v>
      </c>
      <c r="AW155" s="13" t="s">
        <v>32</v>
      </c>
      <c r="AX155" s="13" t="s">
        <v>76</v>
      </c>
      <c r="AY155" s="249" t="s">
        <v>182</v>
      </c>
    </row>
    <row r="156" s="13" customFormat="1">
      <c r="A156" s="13"/>
      <c r="B156" s="238"/>
      <c r="C156" s="239"/>
      <c r="D156" s="240" t="s">
        <v>192</v>
      </c>
      <c r="E156" s="241" t="s">
        <v>1</v>
      </c>
      <c r="F156" s="242" t="s">
        <v>682</v>
      </c>
      <c r="G156" s="239"/>
      <c r="H156" s="243">
        <v>10.199999999999999</v>
      </c>
      <c r="I156" s="244"/>
      <c r="J156" s="239"/>
      <c r="K156" s="239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192</v>
      </c>
      <c r="AU156" s="249" t="s">
        <v>85</v>
      </c>
      <c r="AV156" s="13" t="s">
        <v>85</v>
      </c>
      <c r="AW156" s="13" t="s">
        <v>32</v>
      </c>
      <c r="AX156" s="13" t="s">
        <v>76</v>
      </c>
      <c r="AY156" s="249" t="s">
        <v>182</v>
      </c>
    </row>
    <row r="157" s="14" customFormat="1">
      <c r="A157" s="14"/>
      <c r="B157" s="250"/>
      <c r="C157" s="251"/>
      <c r="D157" s="240" t="s">
        <v>192</v>
      </c>
      <c r="E157" s="252" t="s">
        <v>1</v>
      </c>
      <c r="F157" s="253" t="s">
        <v>195</v>
      </c>
      <c r="G157" s="251"/>
      <c r="H157" s="254">
        <v>17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192</v>
      </c>
      <c r="AU157" s="260" t="s">
        <v>85</v>
      </c>
      <c r="AV157" s="14" t="s">
        <v>190</v>
      </c>
      <c r="AW157" s="14" t="s">
        <v>32</v>
      </c>
      <c r="AX157" s="14" t="s">
        <v>83</v>
      </c>
      <c r="AY157" s="260" t="s">
        <v>182</v>
      </c>
    </row>
    <row r="158" s="12" customFormat="1" ht="22.8" customHeight="1">
      <c r="A158" s="12"/>
      <c r="B158" s="209"/>
      <c r="C158" s="210"/>
      <c r="D158" s="211" t="s">
        <v>75</v>
      </c>
      <c r="E158" s="223" t="s">
        <v>208</v>
      </c>
      <c r="F158" s="223" t="s">
        <v>209</v>
      </c>
      <c r="G158" s="210"/>
      <c r="H158" s="210"/>
      <c r="I158" s="213"/>
      <c r="J158" s="224">
        <f>BK158</f>
        <v>0</v>
      </c>
      <c r="K158" s="210"/>
      <c r="L158" s="215"/>
      <c r="M158" s="216"/>
      <c r="N158" s="217"/>
      <c r="O158" s="217"/>
      <c r="P158" s="218">
        <f>SUM(P159:P163)</f>
        <v>0</v>
      </c>
      <c r="Q158" s="217"/>
      <c r="R158" s="218">
        <f>SUM(R159:R163)</f>
        <v>0</v>
      </c>
      <c r="S158" s="217"/>
      <c r="T158" s="219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0" t="s">
        <v>83</v>
      </c>
      <c r="AT158" s="221" t="s">
        <v>75</v>
      </c>
      <c r="AU158" s="221" t="s">
        <v>83</v>
      </c>
      <c r="AY158" s="220" t="s">
        <v>182</v>
      </c>
      <c r="BK158" s="222">
        <f>SUM(BK159:BK163)</f>
        <v>0</v>
      </c>
    </row>
    <row r="159" s="2" customFormat="1" ht="24.15" customHeight="1">
      <c r="A159" s="37"/>
      <c r="B159" s="38"/>
      <c r="C159" s="225" t="s">
        <v>287</v>
      </c>
      <c r="D159" s="225" t="s">
        <v>185</v>
      </c>
      <c r="E159" s="226" t="s">
        <v>211</v>
      </c>
      <c r="F159" s="227" t="s">
        <v>212</v>
      </c>
      <c r="G159" s="228" t="s">
        <v>213</v>
      </c>
      <c r="H159" s="229">
        <v>5.3079999999999998</v>
      </c>
      <c r="I159" s="230"/>
      <c r="J159" s="231">
        <f>ROUND(I159*H159,2)</f>
        <v>0</v>
      </c>
      <c r="K159" s="227" t="s">
        <v>189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550</v>
      </c>
    </row>
    <row r="160" s="2" customFormat="1" ht="24.15" customHeight="1">
      <c r="A160" s="37"/>
      <c r="B160" s="38"/>
      <c r="C160" s="225" t="s">
        <v>293</v>
      </c>
      <c r="D160" s="225" t="s">
        <v>185</v>
      </c>
      <c r="E160" s="226" t="s">
        <v>215</v>
      </c>
      <c r="F160" s="227" t="s">
        <v>216</v>
      </c>
      <c r="G160" s="228" t="s">
        <v>213</v>
      </c>
      <c r="H160" s="229">
        <v>5.3079999999999998</v>
      </c>
      <c r="I160" s="230"/>
      <c r="J160" s="231">
        <f>ROUND(I160*H160,2)</f>
        <v>0</v>
      </c>
      <c r="K160" s="227" t="s">
        <v>189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190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190</v>
      </c>
      <c r="BM160" s="236" t="s">
        <v>551</v>
      </c>
    </row>
    <row r="161" s="2" customFormat="1" ht="24.15" customHeight="1">
      <c r="A161" s="37"/>
      <c r="B161" s="38"/>
      <c r="C161" s="225" t="s">
        <v>297</v>
      </c>
      <c r="D161" s="225" t="s">
        <v>185</v>
      </c>
      <c r="E161" s="226" t="s">
        <v>219</v>
      </c>
      <c r="F161" s="227" t="s">
        <v>220</v>
      </c>
      <c r="G161" s="228" t="s">
        <v>213</v>
      </c>
      <c r="H161" s="229">
        <v>47.771999999999998</v>
      </c>
      <c r="I161" s="230"/>
      <c r="J161" s="231">
        <f>ROUND(I161*H161,2)</f>
        <v>0</v>
      </c>
      <c r="K161" s="227" t="s">
        <v>189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190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190</v>
      </c>
      <c r="BM161" s="236" t="s">
        <v>552</v>
      </c>
    </row>
    <row r="162" s="13" customFormat="1">
      <c r="A162" s="13"/>
      <c r="B162" s="238"/>
      <c r="C162" s="239"/>
      <c r="D162" s="240" t="s">
        <v>192</v>
      </c>
      <c r="E162" s="239"/>
      <c r="F162" s="242" t="s">
        <v>683</v>
      </c>
      <c r="G162" s="239"/>
      <c r="H162" s="243">
        <v>47.771999999999998</v>
      </c>
      <c r="I162" s="244"/>
      <c r="J162" s="239"/>
      <c r="K162" s="239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192</v>
      </c>
      <c r="AU162" s="249" t="s">
        <v>85</v>
      </c>
      <c r="AV162" s="13" t="s">
        <v>85</v>
      </c>
      <c r="AW162" s="13" t="s">
        <v>4</v>
      </c>
      <c r="AX162" s="13" t="s">
        <v>83</v>
      </c>
      <c r="AY162" s="249" t="s">
        <v>182</v>
      </c>
    </row>
    <row r="163" s="2" customFormat="1" ht="33" customHeight="1">
      <c r="A163" s="37"/>
      <c r="B163" s="38"/>
      <c r="C163" s="225" t="s">
        <v>303</v>
      </c>
      <c r="D163" s="225" t="s">
        <v>185</v>
      </c>
      <c r="E163" s="226" t="s">
        <v>224</v>
      </c>
      <c r="F163" s="227" t="s">
        <v>225</v>
      </c>
      <c r="G163" s="228" t="s">
        <v>213</v>
      </c>
      <c r="H163" s="229">
        <v>5.3079999999999998</v>
      </c>
      <c r="I163" s="230"/>
      <c r="J163" s="231">
        <f>ROUND(I163*H163,2)</f>
        <v>0</v>
      </c>
      <c r="K163" s="227" t="s">
        <v>189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190</v>
      </c>
      <c r="AT163" s="236" t="s">
        <v>185</v>
      </c>
      <c r="AU163" s="236" t="s">
        <v>85</v>
      </c>
      <c r="AY163" s="16" t="s">
        <v>182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190</v>
      </c>
      <c r="BM163" s="236" t="s">
        <v>554</v>
      </c>
    </row>
    <row r="164" s="12" customFormat="1" ht="22.8" customHeight="1">
      <c r="A164" s="12"/>
      <c r="B164" s="209"/>
      <c r="C164" s="210"/>
      <c r="D164" s="211" t="s">
        <v>75</v>
      </c>
      <c r="E164" s="223" t="s">
        <v>227</v>
      </c>
      <c r="F164" s="223" t="s">
        <v>228</v>
      </c>
      <c r="G164" s="210"/>
      <c r="H164" s="210"/>
      <c r="I164" s="213"/>
      <c r="J164" s="224">
        <f>BK164</f>
        <v>0</v>
      </c>
      <c r="K164" s="210"/>
      <c r="L164" s="215"/>
      <c r="M164" s="216"/>
      <c r="N164" s="217"/>
      <c r="O164" s="217"/>
      <c r="P164" s="218">
        <f>P165</f>
        <v>0</v>
      </c>
      <c r="Q164" s="217"/>
      <c r="R164" s="218">
        <f>R165</f>
        <v>0</v>
      </c>
      <c r="S164" s="217"/>
      <c r="T164" s="219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0" t="s">
        <v>83</v>
      </c>
      <c r="AT164" s="221" t="s">
        <v>75</v>
      </c>
      <c r="AU164" s="221" t="s">
        <v>83</v>
      </c>
      <c r="AY164" s="220" t="s">
        <v>182</v>
      </c>
      <c r="BK164" s="222">
        <f>BK165</f>
        <v>0</v>
      </c>
    </row>
    <row r="165" s="2" customFormat="1" ht="21.75" customHeight="1">
      <c r="A165" s="37"/>
      <c r="B165" s="38"/>
      <c r="C165" s="225" t="s">
        <v>308</v>
      </c>
      <c r="D165" s="225" t="s">
        <v>185</v>
      </c>
      <c r="E165" s="226" t="s">
        <v>229</v>
      </c>
      <c r="F165" s="227" t="s">
        <v>230</v>
      </c>
      <c r="G165" s="228" t="s">
        <v>213</v>
      </c>
      <c r="H165" s="229">
        <v>1.244</v>
      </c>
      <c r="I165" s="230"/>
      <c r="J165" s="231">
        <f>ROUND(I165*H165,2)</f>
        <v>0</v>
      </c>
      <c r="K165" s="227" t="s">
        <v>189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190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190</v>
      </c>
      <c r="BM165" s="236" t="s">
        <v>231</v>
      </c>
    </row>
    <row r="166" s="12" customFormat="1" ht="25.92" customHeight="1">
      <c r="A166" s="12"/>
      <c r="B166" s="209"/>
      <c r="C166" s="210"/>
      <c r="D166" s="211" t="s">
        <v>75</v>
      </c>
      <c r="E166" s="212" t="s">
        <v>232</v>
      </c>
      <c r="F166" s="212" t="s">
        <v>233</v>
      </c>
      <c r="G166" s="210"/>
      <c r="H166" s="210"/>
      <c r="I166" s="213"/>
      <c r="J166" s="214">
        <f>BK166</f>
        <v>0</v>
      </c>
      <c r="K166" s="210"/>
      <c r="L166" s="215"/>
      <c r="M166" s="216"/>
      <c r="N166" s="217"/>
      <c r="O166" s="217"/>
      <c r="P166" s="218">
        <f>P167+P182+P212+P224+P238</f>
        <v>0</v>
      </c>
      <c r="Q166" s="217"/>
      <c r="R166" s="218">
        <f>R167+R182+R212+R224+R238</f>
        <v>4.8912376599999998</v>
      </c>
      <c r="S166" s="217"/>
      <c r="T166" s="219">
        <f>T167+T182+T212+T224+T238</f>
        <v>1.2624120000000001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0" t="s">
        <v>85</v>
      </c>
      <c r="AT166" s="221" t="s">
        <v>75</v>
      </c>
      <c r="AU166" s="221" t="s">
        <v>76</v>
      </c>
      <c r="AY166" s="220" t="s">
        <v>182</v>
      </c>
      <c r="BK166" s="222">
        <f>BK167+BK182+BK212+BK224+BK238</f>
        <v>0</v>
      </c>
    </row>
    <row r="167" s="12" customFormat="1" ht="22.8" customHeight="1">
      <c r="A167" s="12"/>
      <c r="B167" s="209"/>
      <c r="C167" s="210"/>
      <c r="D167" s="211" t="s">
        <v>75</v>
      </c>
      <c r="E167" s="223" t="s">
        <v>398</v>
      </c>
      <c r="F167" s="223" t="s">
        <v>399</v>
      </c>
      <c r="G167" s="210"/>
      <c r="H167" s="210"/>
      <c r="I167" s="213"/>
      <c r="J167" s="224">
        <f>BK167</f>
        <v>0</v>
      </c>
      <c r="K167" s="210"/>
      <c r="L167" s="215"/>
      <c r="M167" s="216"/>
      <c r="N167" s="217"/>
      <c r="O167" s="217"/>
      <c r="P167" s="218">
        <f>SUM(P168:P181)</f>
        <v>0</v>
      </c>
      <c r="Q167" s="217"/>
      <c r="R167" s="218">
        <f>SUM(R168:R181)</f>
        <v>0</v>
      </c>
      <c r="S167" s="217"/>
      <c r="T167" s="219">
        <f>SUM(T168:T181)</f>
        <v>0.26400000000000001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0" t="s">
        <v>85</v>
      </c>
      <c r="AT167" s="221" t="s">
        <v>75</v>
      </c>
      <c r="AU167" s="221" t="s">
        <v>83</v>
      </c>
      <c r="AY167" s="220" t="s">
        <v>182</v>
      </c>
      <c r="BK167" s="222">
        <f>SUM(BK168:BK181)</f>
        <v>0</v>
      </c>
    </row>
    <row r="168" s="2" customFormat="1" ht="24.15" customHeight="1">
      <c r="A168" s="37"/>
      <c r="B168" s="38"/>
      <c r="C168" s="225" t="s">
        <v>380</v>
      </c>
      <c r="D168" s="225" t="s">
        <v>185</v>
      </c>
      <c r="E168" s="226" t="s">
        <v>412</v>
      </c>
      <c r="F168" s="227" t="s">
        <v>413</v>
      </c>
      <c r="G168" s="228" t="s">
        <v>239</v>
      </c>
      <c r="H168" s="229">
        <v>11</v>
      </c>
      <c r="I168" s="230"/>
      <c r="J168" s="231">
        <f>ROUND(I168*H168,2)</f>
        <v>0</v>
      </c>
      <c r="K168" s="227" t="s">
        <v>189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0.024</v>
      </c>
      <c r="T168" s="235">
        <f>S168*H168</f>
        <v>0.26400000000000001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240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240</v>
      </c>
      <c r="BM168" s="236" t="s">
        <v>414</v>
      </c>
    </row>
    <row r="169" s="13" customFormat="1">
      <c r="A169" s="13"/>
      <c r="B169" s="238"/>
      <c r="C169" s="239"/>
      <c r="D169" s="240" t="s">
        <v>192</v>
      </c>
      <c r="E169" s="241" t="s">
        <v>1</v>
      </c>
      <c r="F169" s="242" t="s">
        <v>684</v>
      </c>
      <c r="G169" s="239"/>
      <c r="H169" s="243">
        <v>11</v>
      </c>
      <c r="I169" s="244"/>
      <c r="J169" s="239"/>
      <c r="K169" s="239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192</v>
      </c>
      <c r="AU169" s="249" t="s">
        <v>85</v>
      </c>
      <c r="AV169" s="13" t="s">
        <v>85</v>
      </c>
      <c r="AW169" s="13" t="s">
        <v>32</v>
      </c>
      <c r="AX169" s="13" t="s">
        <v>83</v>
      </c>
      <c r="AY169" s="249" t="s">
        <v>182</v>
      </c>
    </row>
    <row r="170" s="2" customFormat="1" ht="16.5" customHeight="1">
      <c r="A170" s="37"/>
      <c r="B170" s="38"/>
      <c r="C170" s="225" t="s">
        <v>384</v>
      </c>
      <c r="D170" s="225" t="s">
        <v>185</v>
      </c>
      <c r="E170" s="226" t="s">
        <v>685</v>
      </c>
      <c r="F170" s="227" t="s">
        <v>686</v>
      </c>
      <c r="G170" s="228" t="s">
        <v>539</v>
      </c>
      <c r="H170" s="229">
        <v>3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240</v>
      </c>
      <c r="AT170" s="236" t="s">
        <v>185</v>
      </c>
      <c r="AU170" s="236" t="s">
        <v>85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240</v>
      </c>
      <c r="BM170" s="236" t="s">
        <v>687</v>
      </c>
    </row>
    <row r="171" s="13" customFormat="1">
      <c r="A171" s="13"/>
      <c r="B171" s="238"/>
      <c r="C171" s="239"/>
      <c r="D171" s="240" t="s">
        <v>192</v>
      </c>
      <c r="E171" s="241" t="s">
        <v>1</v>
      </c>
      <c r="F171" s="242" t="s">
        <v>688</v>
      </c>
      <c r="G171" s="239"/>
      <c r="H171" s="243">
        <v>1</v>
      </c>
      <c r="I171" s="244"/>
      <c r="J171" s="239"/>
      <c r="K171" s="239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192</v>
      </c>
      <c r="AU171" s="249" t="s">
        <v>85</v>
      </c>
      <c r="AV171" s="13" t="s">
        <v>85</v>
      </c>
      <c r="AW171" s="13" t="s">
        <v>32</v>
      </c>
      <c r="AX171" s="13" t="s">
        <v>76</v>
      </c>
      <c r="AY171" s="249" t="s">
        <v>182</v>
      </c>
    </row>
    <row r="172" s="13" customFormat="1">
      <c r="A172" s="13"/>
      <c r="B172" s="238"/>
      <c r="C172" s="239"/>
      <c r="D172" s="240" t="s">
        <v>192</v>
      </c>
      <c r="E172" s="241" t="s">
        <v>1</v>
      </c>
      <c r="F172" s="242" t="s">
        <v>689</v>
      </c>
      <c r="G172" s="239"/>
      <c r="H172" s="243">
        <v>1</v>
      </c>
      <c r="I172" s="244"/>
      <c r="J172" s="239"/>
      <c r="K172" s="239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192</v>
      </c>
      <c r="AU172" s="249" t="s">
        <v>85</v>
      </c>
      <c r="AV172" s="13" t="s">
        <v>85</v>
      </c>
      <c r="AW172" s="13" t="s">
        <v>32</v>
      </c>
      <c r="AX172" s="13" t="s">
        <v>76</v>
      </c>
      <c r="AY172" s="249" t="s">
        <v>182</v>
      </c>
    </row>
    <row r="173" s="13" customFormat="1">
      <c r="A173" s="13"/>
      <c r="B173" s="238"/>
      <c r="C173" s="239"/>
      <c r="D173" s="240" t="s">
        <v>192</v>
      </c>
      <c r="E173" s="241" t="s">
        <v>1</v>
      </c>
      <c r="F173" s="242" t="s">
        <v>690</v>
      </c>
      <c r="G173" s="239"/>
      <c r="H173" s="243">
        <v>1</v>
      </c>
      <c r="I173" s="244"/>
      <c r="J173" s="239"/>
      <c r="K173" s="239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192</v>
      </c>
      <c r="AU173" s="249" t="s">
        <v>85</v>
      </c>
      <c r="AV173" s="13" t="s">
        <v>85</v>
      </c>
      <c r="AW173" s="13" t="s">
        <v>32</v>
      </c>
      <c r="AX173" s="13" t="s">
        <v>76</v>
      </c>
      <c r="AY173" s="249" t="s">
        <v>182</v>
      </c>
    </row>
    <row r="174" s="14" customFormat="1">
      <c r="A174" s="14"/>
      <c r="B174" s="250"/>
      <c r="C174" s="251"/>
      <c r="D174" s="240" t="s">
        <v>192</v>
      </c>
      <c r="E174" s="252" t="s">
        <v>1</v>
      </c>
      <c r="F174" s="253" t="s">
        <v>195</v>
      </c>
      <c r="G174" s="251"/>
      <c r="H174" s="254">
        <v>3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192</v>
      </c>
      <c r="AU174" s="260" t="s">
        <v>85</v>
      </c>
      <c r="AV174" s="14" t="s">
        <v>190</v>
      </c>
      <c r="AW174" s="14" t="s">
        <v>32</v>
      </c>
      <c r="AX174" s="14" t="s">
        <v>83</v>
      </c>
      <c r="AY174" s="260" t="s">
        <v>182</v>
      </c>
    </row>
    <row r="175" s="2" customFormat="1" ht="33" customHeight="1">
      <c r="A175" s="37"/>
      <c r="B175" s="38"/>
      <c r="C175" s="225" t="s">
        <v>334</v>
      </c>
      <c r="D175" s="225" t="s">
        <v>185</v>
      </c>
      <c r="E175" s="226" t="s">
        <v>691</v>
      </c>
      <c r="F175" s="227" t="s">
        <v>692</v>
      </c>
      <c r="G175" s="228" t="s">
        <v>539</v>
      </c>
      <c r="H175" s="229">
        <v>1</v>
      </c>
      <c r="I175" s="230"/>
      <c r="J175" s="231">
        <f>ROUND(I175*H175,2)</f>
        <v>0</v>
      </c>
      <c r="K175" s="227" t="s">
        <v>1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240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240</v>
      </c>
      <c r="BM175" s="236" t="s">
        <v>693</v>
      </c>
    </row>
    <row r="176" s="2" customFormat="1" ht="24.15" customHeight="1">
      <c r="A176" s="37"/>
      <c r="B176" s="38"/>
      <c r="C176" s="225" t="s">
        <v>428</v>
      </c>
      <c r="D176" s="225" t="s">
        <v>185</v>
      </c>
      <c r="E176" s="226" t="s">
        <v>694</v>
      </c>
      <c r="F176" s="227" t="s">
        <v>695</v>
      </c>
      <c r="G176" s="228" t="s">
        <v>539</v>
      </c>
      <c r="H176" s="229">
        <v>1</v>
      </c>
      <c r="I176" s="230"/>
      <c r="J176" s="231">
        <f>ROUND(I176*H176,2)</f>
        <v>0</v>
      </c>
      <c r="K176" s="227" t="s">
        <v>1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240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240</v>
      </c>
      <c r="BM176" s="236" t="s">
        <v>696</v>
      </c>
    </row>
    <row r="177" s="13" customFormat="1">
      <c r="A177" s="13"/>
      <c r="B177" s="238"/>
      <c r="C177" s="239"/>
      <c r="D177" s="240" t="s">
        <v>192</v>
      </c>
      <c r="E177" s="241" t="s">
        <v>1</v>
      </c>
      <c r="F177" s="242" t="s">
        <v>697</v>
      </c>
      <c r="G177" s="239"/>
      <c r="H177" s="243">
        <v>1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192</v>
      </c>
      <c r="AU177" s="249" t="s">
        <v>85</v>
      </c>
      <c r="AV177" s="13" t="s">
        <v>85</v>
      </c>
      <c r="AW177" s="13" t="s">
        <v>32</v>
      </c>
      <c r="AX177" s="13" t="s">
        <v>83</v>
      </c>
      <c r="AY177" s="249" t="s">
        <v>182</v>
      </c>
    </row>
    <row r="178" s="2" customFormat="1" ht="24.15" customHeight="1">
      <c r="A178" s="37"/>
      <c r="B178" s="38"/>
      <c r="C178" s="225" t="s">
        <v>504</v>
      </c>
      <c r="D178" s="225" t="s">
        <v>185</v>
      </c>
      <c r="E178" s="226" t="s">
        <v>698</v>
      </c>
      <c r="F178" s="227" t="s">
        <v>699</v>
      </c>
      <c r="G178" s="228" t="s">
        <v>539</v>
      </c>
      <c r="H178" s="229">
        <v>1</v>
      </c>
      <c r="I178" s="230"/>
      <c r="J178" s="231">
        <f>ROUND(I178*H178,2)</f>
        <v>0</v>
      </c>
      <c r="K178" s="227" t="s">
        <v>1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240</v>
      </c>
      <c r="AT178" s="236" t="s">
        <v>185</v>
      </c>
      <c r="AU178" s="236" t="s">
        <v>85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240</v>
      </c>
      <c r="BM178" s="236" t="s">
        <v>700</v>
      </c>
    </row>
    <row r="179" s="13" customFormat="1">
      <c r="A179" s="13"/>
      <c r="B179" s="238"/>
      <c r="C179" s="239"/>
      <c r="D179" s="240" t="s">
        <v>192</v>
      </c>
      <c r="E179" s="241" t="s">
        <v>1</v>
      </c>
      <c r="F179" s="242" t="s">
        <v>697</v>
      </c>
      <c r="G179" s="239"/>
      <c r="H179" s="243">
        <v>1</v>
      </c>
      <c r="I179" s="244"/>
      <c r="J179" s="239"/>
      <c r="K179" s="239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192</v>
      </c>
      <c r="AU179" s="249" t="s">
        <v>85</v>
      </c>
      <c r="AV179" s="13" t="s">
        <v>85</v>
      </c>
      <c r="AW179" s="13" t="s">
        <v>32</v>
      </c>
      <c r="AX179" s="13" t="s">
        <v>83</v>
      </c>
      <c r="AY179" s="249" t="s">
        <v>182</v>
      </c>
    </row>
    <row r="180" s="2" customFormat="1" ht="24.15" customHeight="1">
      <c r="A180" s="37"/>
      <c r="B180" s="38"/>
      <c r="C180" s="225" t="s">
        <v>485</v>
      </c>
      <c r="D180" s="225" t="s">
        <v>185</v>
      </c>
      <c r="E180" s="226" t="s">
        <v>701</v>
      </c>
      <c r="F180" s="227" t="s">
        <v>702</v>
      </c>
      <c r="G180" s="228" t="s">
        <v>539</v>
      </c>
      <c r="H180" s="229">
        <v>1</v>
      </c>
      <c r="I180" s="230"/>
      <c r="J180" s="231">
        <f>ROUND(I180*H180,2)</f>
        <v>0</v>
      </c>
      <c r="K180" s="227" t="s">
        <v>1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240</v>
      </c>
      <c r="AT180" s="236" t="s">
        <v>185</v>
      </c>
      <c r="AU180" s="236" t="s">
        <v>85</v>
      </c>
      <c r="AY180" s="16" t="s">
        <v>182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240</v>
      </c>
      <c r="BM180" s="236" t="s">
        <v>703</v>
      </c>
    </row>
    <row r="181" s="2" customFormat="1" ht="24.15" customHeight="1">
      <c r="A181" s="37"/>
      <c r="B181" s="38"/>
      <c r="C181" s="225" t="s">
        <v>605</v>
      </c>
      <c r="D181" s="225" t="s">
        <v>185</v>
      </c>
      <c r="E181" s="226" t="s">
        <v>415</v>
      </c>
      <c r="F181" s="227" t="s">
        <v>416</v>
      </c>
      <c r="G181" s="228" t="s">
        <v>248</v>
      </c>
      <c r="H181" s="261"/>
      <c r="I181" s="230"/>
      <c r="J181" s="231">
        <f>ROUND(I181*H181,2)</f>
        <v>0</v>
      </c>
      <c r="K181" s="227" t="s">
        <v>189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</v>
      </c>
      <c r="R181" s="234">
        <f>Q181*H181</f>
        <v>0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240</v>
      </c>
      <c r="AT181" s="236" t="s">
        <v>185</v>
      </c>
      <c r="AU181" s="236" t="s">
        <v>85</v>
      </c>
      <c r="AY181" s="16" t="s">
        <v>182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83</v>
      </c>
      <c r="BK181" s="237">
        <f>ROUND(I181*H181,2)</f>
        <v>0</v>
      </c>
      <c r="BL181" s="16" t="s">
        <v>240</v>
      </c>
      <c r="BM181" s="236" t="s">
        <v>704</v>
      </c>
    </row>
    <row r="182" s="12" customFormat="1" ht="22.8" customHeight="1">
      <c r="A182" s="12"/>
      <c r="B182" s="209"/>
      <c r="C182" s="210"/>
      <c r="D182" s="211" t="s">
        <v>75</v>
      </c>
      <c r="E182" s="223" t="s">
        <v>250</v>
      </c>
      <c r="F182" s="223" t="s">
        <v>251</v>
      </c>
      <c r="G182" s="210"/>
      <c r="H182" s="210"/>
      <c r="I182" s="213"/>
      <c r="J182" s="224">
        <f>BK182</f>
        <v>0</v>
      </c>
      <c r="K182" s="210"/>
      <c r="L182" s="215"/>
      <c r="M182" s="216"/>
      <c r="N182" s="217"/>
      <c r="O182" s="217"/>
      <c r="P182" s="218">
        <f>SUM(P183:P211)</f>
        <v>0</v>
      </c>
      <c r="Q182" s="217"/>
      <c r="R182" s="218">
        <f>SUM(R183:R211)</f>
        <v>3.0197756599999996</v>
      </c>
      <c r="S182" s="217"/>
      <c r="T182" s="219">
        <f>SUM(T183:T211)</f>
        <v>0.50391200000000003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0" t="s">
        <v>85</v>
      </c>
      <c r="AT182" s="221" t="s">
        <v>75</v>
      </c>
      <c r="AU182" s="221" t="s">
        <v>83</v>
      </c>
      <c r="AY182" s="220" t="s">
        <v>182</v>
      </c>
      <c r="BK182" s="222">
        <f>SUM(BK183:BK211)</f>
        <v>0</v>
      </c>
    </row>
    <row r="183" s="2" customFormat="1" ht="24.15" customHeight="1">
      <c r="A183" s="37"/>
      <c r="B183" s="38"/>
      <c r="C183" s="225" t="s">
        <v>705</v>
      </c>
      <c r="D183" s="225" t="s">
        <v>185</v>
      </c>
      <c r="E183" s="226" t="s">
        <v>253</v>
      </c>
      <c r="F183" s="227" t="s">
        <v>254</v>
      </c>
      <c r="G183" s="228" t="s">
        <v>188</v>
      </c>
      <c r="H183" s="229">
        <v>163.75</v>
      </c>
      <c r="I183" s="230"/>
      <c r="J183" s="231">
        <f>ROUND(I183*H183,2)</f>
        <v>0</v>
      </c>
      <c r="K183" s="227" t="s">
        <v>189</v>
      </c>
      <c r="L183" s="43"/>
      <c r="M183" s="232" t="s">
        <v>1</v>
      </c>
      <c r="N183" s="233" t="s">
        <v>41</v>
      </c>
      <c r="O183" s="90"/>
      <c r="P183" s="234">
        <f>O183*H183</f>
        <v>0</v>
      </c>
      <c r="Q183" s="234">
        <v>0</v>
      </c>
      <c r="R183" s="234">
        <f>Q183*H183</f>
        <v>0</v>
      </c>
      <c r="S183" s="234">
        <v>0</v>
      </c>
      <c r="T183" s="23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6" t="s">
        <v>240</v>
      </c>
      <c r="AT183" s="236" t="s">
        <v>185</v>
      </c>
      <c r="AU183" s="236" t="s">
        <v>85</v>
      </c>
      <c r="AY183" s="16" t="s">
        <v>182</v>
      </c>
      <c r="BE183" s="237">
        <f>IF(N183="základní",J183,0)</f>
        <v>0</v>
      </c>
      <c r="BF183" s="237">
        <f>IF(N183="snížená",J183,0)</f>
        <v>0</v>
      </c>
      <c r="BG183" s="237">
        <f>IF(N183="zákl. přenesená",J183,0)</f>
        <v>0</v>
      </c>
      <c r="BH183" s="237">
        <f>IF(N183="sníž. přenesená",J183,0)</f>
        <v>0</v>
      </c>
      <c r="BI183" s="237">
        <f>IF(N183="nulová",J183,0)</f>
        <v>0</v>
      </c>
      <c r="BJ183" s="16" t="s">
        <v>83</v>
      </c>
      <c r="BK183" s="237">
        <f>ROUND(I183*H183,2)</f>
        <v>0</v>
      </c>
      <c r="BL183" s="16" t="s">
        <v>240</v>
      </c>
      <c r="BM183" s="236" t="s">
        <v>255</v>
      </c>
    </row>
    <row r="184" s="2" customFormat="1" ht="16.5" customHeight="1">
      <c r="A184" s="37"/>
      <c r="B184" s="38"/>
      <c r="C184" s="225" t="s">
        <v>706</v>
      </c>
      <c r="D184" s="225" t="s">
        <v>185</v>
      </c>
      <c r="E184" s="226" t="s">
        <v>260</v>
      </c>
      <c r="F184" s="227" t="s">
        <v>261</v>
      </c>
      <c r="G184" s="228" t="s">
        <v>188</v>
      </c>
      <c r="H184" s="229">
        <v>163.75</v>
      </c>
      <c r="I184" s="230"/>
      <c r="J184" s="231">
        <f>ROUND(I184*H184,2)</f>
        <v>0</v>
      </c>
      <c r="K184" s="227" t="s">
        <v>189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240</v>
      </c>
      <c r="AT184" s="236" t="s">
        <v>185</v>
      </c>
      <c r="AU184" s="236" t="s">
        <v>85</v>
      </c>
      <c r="AY184" s="16" t="s">
        <v>182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240</v>
      </c>
      <c r="BM184" s="236" t="s">
        <v>262</v>
      </c>
    </row>
    <row r="185" s="2" customFormat="1" ht="24.15" customHeight="1">
      <c r="A185" s="37"/>
      <c r="B185" s="38"/>
      <c r="C185" s="225" t="s">
        <v>621</v>
      </c>
      <c r="D185" s="225" t="s">
        <v>185</v>
      </c>
      <c r="E185" s="226" t="s">
        <v>264</v>
      </c>
      <c r="F185" s="227" t="s">
        <v>265</v>
      </c>
      <c r="G185" s="228" t="s">
        <v>188</v>
      </c>
      <c r="H185" s="229">
        <v>163.75</v>
      </c>
      <c r="I185" s="230"/>
      <c r="J185" s="231">
        <f>ROUND(I185*H185,2)</f>
        <v>0</v>
      </c>
      <c r="K185" s="227" t="s">
        <v>189</v>
      </c>
      <c r="L185" s="43"/>
      <c r="M185" s="232" t="s">
        <v>1</v>
      </c>
      <c r="N185" s="233" t="s">
        <v>41</v>
      </c>
      <c r="O185" s="90"/>
      <c r="P185" s="234">
        <f>O185*H185</f>
        <v>0</v>
      </c>
      <c r="Q185" s="234">
        <v>3.0000000000000001E-05</v>
      </c>
      <c r="R185" s="234">
        <f>Q185*H185</f>
        <v>0.0049125000000000002</v>
      </c>
      <c r="S185" s="234">
        <v>0</v>
      </c>
      <c r="T185" s="23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6" t="s">
        <v>240</v>
      </c>
      <c r="AT185" s="236" t="s">
        <v>185</v>
      </c>
      <c r="AU185" s="236" t="s">
        <v>85</v>
      </c>
      <c r="AY185" s="16" t="s">
        <v>182</v>
      </c>
      <c r="BE185" s="237">
        <f>IF(N185="základní",J185,0)</f>
        <v>0</v>
      </c>
      <c r="BF185" s="237">
        <f>IF(N185="snížená",J185,0)</f>
        <v>0</v>
      </c>
      <c r="BG185" s="237">
        <f>IF(N185="zákl. přenesená",J185,0)</f>
        <v>0</v>
      </c>
      <c r="BH185" s="237">
        <f>IF(N185="sníž. přenesená",J185,0)</f>
        <v>0</v>
      </c>
      <c r="BI185" s="237">
        <f>IF(N185="nulová",J185,0)</f>
        <v>0</v>
      </c>
      <c r="BJ185" s="16" t="s">
        <v>83</v>
      </c>
      <c r="BK185" s="237">
        <f>ROUND(I185*H185,2)</f>
        <v>0</v>
      </c>
      <c r="BL185" s="16" t="s">
        <v>240</v>
      </c>
      <c r="BM185" s="236" t="s">
        <v>266</v>
      </c>
    </row>
    <row r="186" s="2" customFormat="1" ht="37.8" customHeight="1">
      <c r="A186" s="37"/>
      <c r="B186" s="38"/>
      <c r="C186" s="225" t="s">
        <v>626</v>
      </c>
      <c r="D186" s="225" t="s">
        <v>185</v>
      </c>
      <c r="E186" s="226" t="s">
        <v>603</v>
      </c>
      <c r="F186" s="227" t="s">
        <v>604</v>
      </c>
      <c r="G186" s="228" t="s">
        <v>188</v>
      </c>
      <c r="H186" s="229">
        <v>163.75</v>
      </c>
      <c r="I186" s="230"/>
      <c r="J186" s="231">
        <f>ROUND(I186*H186,2)</f>
        <v>0</v>
      </c>
      <c r="K186" s="227" t="s">
        <v>189</v>
      </c>
      <c r="L186" s="43"/>
      <c r="M186" s="232" t="s">
        <v>1</v>
      </c>
      <c r="N186" s="233" t="s">
        <v>41</v>
      </c>
      <c r="O186" s="90"/>
      <c r="P186" s="234">
        <f>O186*H186</f>
        <v>0</v>
      </c>
      <c r="Q186" s="234">
        <v>0.014999999999999999</v>
      </c>
      <c r="R186" s="234">
        <f>Q186*H186</f>
        <v>2.4562499999999998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240</v>
      </c>
      <c r="AT186" s="236" t="s">
        <v>185</v>
      </c>
      <c r="AU186" s="236" t="s">
        <v>85</v>
      </c>
      <c r="AY186" s="16" t="s">
        <v>182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83</v>
      </c>
      <c r="BK186" s="237">
        <f>ROUND(I186*H186,2)</f>
        <v>0</v>
      </c>
      <c r="BL186" s="16" t="s">
        <v>240</v>
      </c>
      <c r="BM186" s="236" t="s">
        <v>270</v>
      </c>
    </row>
    <row r="187" s="2" customFormat="1" ht="16.5" customHeight="1">
      <c r="A187" s="37"/>
      <c r="B187" s="38"/>
      <c r="C187" s="225" t="s">
        <v>628</v>
      </c>
      <c r="D187" s="225" t="s">
        <v>185</v>
      </c>
      <c r="E187" s="226" t="s">
        <v>272</v>
      </c>
      <c r="F187" s="227" t="s">
        <v>273</v>
      </c>
      <c r="G187" s="228" t="s">
        <v>188</v>
      </c>
      <c r="H187" s="229">
        <v>161.30000000000001</v>
      </c>
      <c r="I187" s="230"/>
      <c r="J187" s="231">
        <f>ROUND(I187*H187,2)</f>
        <v>0</v>
      </c>
      <c r="K187" s="227" t="s">
        <v>189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</v>
      </c>
      <c r="R187" s="234">
        <f>Q187*H187</f>
        <v>0</v>
      </c>
      <c r="S187" s="234">
        <v>0.0025000000000000001</v>
      </c>
      <c r="T187" s="235">
        <f>S187*H187</f>
        <v>0.40325000000000005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240</v>
      </c>
      <c r="AT187" s="236" t="s">
        <v>185</v>
      </c>
      <c r="AU187" s="236" t="s">
        <v>85</v>
      </c>
      <c r="AY187" s="16" t="s">
        <v>182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83</v>
      </c>
      <c r="BK187" s="237">
        <f>ROUND(I187*H187,2)</f>
        <v>0</v>
      </c>
      <c r="BL187" s="16" t="s">
        <v>240</v>
      </c>
      <c r="BM187" s="236" t="s">
        <v>707</v>
      </c>
    </row>
    <row r="188" s="13" customFormat="1">
      <c r="A188" s="13"/>
      <c r="B188" s="238"/>
      <c r="C188" s="239"/>
      <c r="D188" s="240" t="s">
        <v>192</v>
      </c>
      <c r="E188" s="241" t="s">
        <v>1</v>
      </c>
      <c r="F188" s="242" t="s">
        <v>708</v>
      </c>
      <c r="G188" s="239"/>
      <c r="H188" s="243">
        <v>161.30000000000001</v>
      </c>
      <c r="I188" s="244"/>
      <c r="J188" s="239"/>
      <c r="K188" s="239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192</v>
      </c>
      <c r="AU188" s="249" t="s">
        <v>85</v>
      </c>
      <c r="AV188" s="13" t="s">
        <v>85</v>
      </c>
      <c r="AW188" s="13" t="s">
        <v>32</v>
      </c>
      <c r="AX188" s="13" t="s">
        <v>83</v>
      </c>
      <c r="AY188" s="249" t="s">
        <v>182</v>
      </c>
    </row>
    <row r="189" s="2" customFormat="1" ht="24.15" customHeight="1">
      <c r="A189" s="37"/>
      <c r="B189" s="38"/>
      <c r="C189" s="225" t="s">
        <v>629</v>
      </c>
      <c r="D189" s="225" t="s">
        <v>185</v>
      </c>
      <c r="E189" s="226" t="s">
        <v>709</v>
      </c>
      <c r="F189" s="227" t="s">
        <v>710</v>
      </c>
      <c r="G189" s="228" t="s">
        <v>188</v>
      </c>
      <c r="H189" s="229">
        <v>14.5</v>
      </c>
      <c r="I189" s="230"/>
      <c r="J189" s="231">
        <f>ROUND(I189*H189,2)</f>
        <v>0</v>
      </c>
      <c r="K189" s="227" t="s">
        <v>189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</v>
      </c>
      <c r="R189" s="234">
        <f>Q189*H189</f>
        <v>0</v>
      </c>
      <c r="S189" s="234">
        <v>0.0030000000000000001</v>
      </c>
      <c r="T189" s="235">
        <f>S189*H189</f>
        <v>0.043500000000000004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240</v>
      </c>
      <c r="AT189" s="236" t="s">
        <v>185</v>
      </c>
      <c r="AU189" s="236" t="s">
        <v>85</v>
      </c>
      <c r="AY189" s="16" t="s">
        <v>182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83</v>
      </c>
      <c r="BK189" s="237">
        <f>ROUND(I189*H189,2)</f>
        <v>0</v>
      </c>
      <c r="BL189" s="16" t="s">
        <v>240</v>
      </c>
      <c r="BM189" s="236" t="s">
        <v>711</v>
      </c>
    </row>
    <row r="190" s="13" customFormat="1">
      <c r="A190" s="13"/>
      <c r="B190" s="238"/>
      <c r="C190" s="239"/>
      <c r="D190" s="240" t="s">
        <v>192</v>
      </c>
      <c r="E190" s="241" t="s">
        <v>1</v>
      </c>
      <c r="F190" s="242" t="s">
        <v>712</v>
      </c>
      <c r="G190" s="239"/>
      <c r="H190" s="243">
        <v>14.5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192</v>
      </c>
      <c r="AU190" s="249" t="s">
        <v>85</v>
      </c>
      <c r="AV190" s="13" t="s">
        <v>85</v>
      </c>
      <c r="AW190" s="13" t="s">
        <v>32</v>
      </c>
      <c r="AX190" s="13" t="s">
        <v>83</v>
      </c>
      <c r="AY190" s="249" t="s">
        <v>182</v>
      </c>
    </row>
    <row r="191" s="2" customFormat="1" ht="16.5" customHeight="1">
      <c r="A191" s="37"/>
      <c r="B191" s="38"/>
      <c r="C191" s="225" t="s">
        <v>632</v>
      </c>
      <c r="D191" s="225" t="s">
        <v>185</v>
      </c>
      <c r="E191" s="226" t="s">
        <v>275</v>
      </c>
      <c r="F191" s="227" t="s">
        <v>276</v>
      </c>
      <c r="G191" s="228" t="s">
        <v>188</v>
      </c>
      <c r="H191" s="229">
        <v>163.75</v>
      </c>
      <c r="I191" s="230"/>
      <c r="J191" s="231">
        <f>ROUND(I191*H191,2)</f>
        <v>0</v>
      </c>
      <c r="K191" s="227" t="s">
        <v>189</v>
      </c>
      <c r="L191" s="43"/>
      <c r="M191" s="232" t="s">
        <v>1</v>
      </c>
      <c r="N191" s="233" t="s">
        <v>41</v>
      </c>
      <c r="O191" s="90"/>
      <c r="P191" s="234">
        <f>O191*H191</f>
        <v>0</v>
      </c>
      <c r="Q191" s="234">
        <v>0.00029999999999999997</v>
      </c>
      <c r="R191" s="234">
        <f>Q191*H191</f>
        <v>0.049124999999999995</v>
      </c>
      <c r="S191" s="234">
        <v>0</v>
      </c>
      <c r="T191" s="23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6" t="s">
        <v>240</v>
      </c>
      <c r="AT191" s="236" t="s">
        <v>185</v>
      </c>
      <c r="AU191" s="236" t="s">
        <v>85</v>
      </c>
      <c r="AY191" s="16" t="s">
        <v>182</v>
      </c>
      <c r="BE191" s="237">
        <f>IF(N191="základní",J191,0)</f>
        <v>0</v>
      </c>
      <c r="BF191" s="237">
        <f>IF(N191="snížená",J191,0)</f>
        <v>0</v>
      </c>
      <c r="BG191" s="237">
        <f>IF(N191="zákl. přenesená",J191,0)</f>
        <v>0</v>
      </c>
      <c r="BH191" s="237">
        <f>IF(N191="sníž. přenesená",J191,0)</f>
        <v>0</v>
      </c>
      <c r="BI191" s="237">
        <f>IF(N191="nulová",J191,0)</f>
        <v>0</v>
      </c>
      <c r="BJ191" s="16" t="s">
        <v>83</v>
      </c>
      <c r="BK191" s="237">
        <f>ROUND(I191*H191,2)</f>
        <v>0</v>
      </c>
      <c r="BL191" s="16" t="s">
        <v>240</v>
      </c>
      <c r="BM191" s="236" t="s">
        <v>277</v>
      </c>
    </row>
    <row r="192" s="13" customFormat="1">
      <c r="A192" s="13"/>
      <c r="B192" s="238"/>
      <c r="C192" s="239"/>
      <c r="D192" s="240" t="s">
        <v>192</v>
      </c>
      <c r="E192" s="241" t="s">
        <v>1</v>
      </c>
      <c r="F192" s="242" t="s">
        <v>713</v>
      </c>
      <c r="G192" s="239"/>
      <c r="H192" s="243">
        <v>163.75</v>
      </c>
      <c r="I192" s="244"/>
      <c r="J192" s="239"/>
      <c r="K192" s="239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192</v>
      </c>
      <c r="AU192" s="249" t="s">
        <v>85</v>
      </c>
      <c r="AV192" s="13" t="s">
        <v>85</v>
      </c>
      <c r="AW192" s="13" t="s">
        <v>32</v>
      </c>
      <c r="AX192" s="13" t="s">
        <v>83</v>
      </c>
      <c r="AY192" s="249" t="s">
        <v>182</v>
      </c>
    </row>
    <row r="193" s="2" customFormat="1" ht="24.15" customHeight="1">
      <c r="A193" s="37"/>
      <c r="B193" s="38"/>
      <c r="C193" s="262" t="s">
        <v>624</v>
      </c>
      <c r="D193" s="262" t="s">
        <v>281</v>
      </c>
      <c r="E193" s="263" t="s">
        <v>282</v>
      </c>
      <c r="F193" s="264" t="s">
        <v>283</v>
      </c>
      <c r="G193" s="265" t="s">
        <v>188</v>
      </c>
      <c r="H193" s="266">
        <v>180.125</v>
      </c>
      <c r="I193" s="267"/>
      <c r="J193" s="268">
        <f>ROUND(I193*H193,2)</f>
        <v>0</v>
      </c>
      <c r="K193" s="264" t="s">
        <v>1</v>
      </c>
      <c r="L193" s="269"/>
      <c r="M193" s="270" t="s">
        <v>1</v>
      </c>
      <c r="N193" s="271" t="s">
        <v>41</v>
      </c>
      <c r="O193" s="90"/>
      <c r="P193" s="234">
        <f>O193*H193</f>
        <v>0</v>
      </c>
      <c r="Q193" s="234">
        <v>0.0024599999999999999</v>
      </c>
      <c r="R193" s="234">
        <f>Q193*H193</f>
        <v>0.44310749999999999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284</v>
      </c>
      <c r="AT193" s="236" t="s">
        <v>281</v>
      </c>
      <c r="AU193" s="236" t="s">
        <v>85</v>
      </c>
      <c r="AY193" s="16" t="s">
        <v>182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240</v>
      </c>
      <c r="BM193" s="236" t="s">
        <v>285</v>
      </c>
    </row>
    <row r="194" s="13" customFormat="1">
      <c r="A194" s="13"/>
      <c r="B194" s="238"/>
      <c r="C194" s="239"/>
      <c r="D194" s="240" t="s">
        <v>192</v>
      </c>
      <c r="E194" s="239"/>
      <c r="F194" s="242" t="s">
        <v>714</v>
      </c>
      <c r="G194" s="239"/>
      <c r="H194" s="243">
        <v>180.125</v>
      </c>
      <c r="I194" s="244"/>
      <c r="J194" s="239"/>
      <c r="K194" s="239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192</v>
      </c>
      <c r="AU194" s="249" t="s">
        <v>85</v>
      </c>
      <c r="AV194" s="13" t="s">
        <v>85</v>
      </c>
      <c r="AW194" s="13" t="s">
        <v>4</v>
      </c>
      <c r="AX194" s="13" t="s">
        <v>83</v>
      </c>
      <c r="AY194" s="249" t="s">
        <v>182</v>
      </c>
    </row>
    <row r="195" s="2" customFormat="1" ht="24.15" customHeight="1">
      <c r="A195" s="37"/>
      <c r="B195" s="38"/>
      <c r="C195" s="225" t="s">
        <v>715</v>
      </c>
      <c r="D195" s="225" t="s">
        <v>185</v>
      </c>
      <c r="E195" s="226" t="s">
        <v>288</v>
      </c>
      <c r="F195" s="227" t="s">
        <v>289</v>
      </c>
      <c r="G195" s="228" t="s">
        <v>290</v>
      </c>
      <c r="H195" s="229">
        <v>234.16300000000001</v>
      </c>
      <c r="I195" s="230"/>
      <c r="J195" s="231">
        <f>ROUND(I195*H195,2)</f>
        <v>0</v>
      </c>
      <c r="K195" s="227" t="s">
        <v>189</v>
      </c>
      <c r="L195" s="43"/>
      <c r="M195" s="232" t="s">
        <v>1</v>
      </c>
      <c r="N195" s="233" t="s">
        <v>41</v>
      </c>
      <c r="O195" s="90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240</v>
      </c>
      <c r="AT195" s="236" t="s">
        <v>185</v>
      </c>
      <c r="AU195" s="236" t="s">
        <v>85</v>
      </c>
      <c r="AY195" s="16" t="s">
        <v>182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83</v>
      </c>
      <c r="BK195" s="237">
        <f>ROUND(I195*H195,2)</f>
        <v>0</v>
      </c>
      <c r="BL195" s="16" t="s">
        <v>240</v>
      </c>
      <c r="BM195" s="236" t="s">
        <v>291</v>
      </c>
    </row>
    <row r="196" s="13" customFormat="1">
      <c r="A196" s="13"/>
      <c r="B196" s="238"/>
      <c r="C196" s="239"/>
      <c r="D196" s="240" t="s">
        <v>192</v>
      </c>
      <c r="E196" s="239"/>
      <c r="F196" s="242" t="s">
        <v>716</v>
      </c>
      <c r="G196" s="239"/>
      <c r="H196" s="243">
        <v>234.16300000000001</v>
      </c>
      <c r="I196" s="244"/>
      <c r="J196" s="239"/>
      <c r="K196" s="239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192</v>
      </c>
      <c r="AU196" s="249" t="s">
        <v>85</v>
      </c>
      <c r="AV196" s="13" t="s">
        <v>85</v>
      </c>
      <c r="AW196" s="13" t="s">
        <v>4</v>
      </c>
      <c r="AX196" s="13" t="s">
        <v>83</v>
      </c>
      <c r="AY196" s="249" t="s">
        <v>182</v>
      </c>
    </row>
    <row r="197" s="2" customFormat="1" ht="21.75" customHeight="1">
      <c r="A197" s="37"/>
      <c r="B197" s="38"/>
      <c r="C197" s="225" t="s">
        <v>717</v>
      </c>
      <c r="D197" s="225" t="s">
        <v>185</v>
      </c>
      <c r="E197" s="226" t="s">
        <v>294</v>
      </c>
      <c r="F197" s="227" t="s">
        <v>295</v>
      </c>
      <c r="G197" s="228" t="s">
        <v>290</v>
      </c>
      <c r="H197" s="229">
        <v>190.53999999999999</v>
      </c>
      <c r="I197" s="230"/>
      <c r="J197" s="231">
        <f>ROUND(I197*H197,2)</f>
        <v>0</v>
      </c>
      <c r="K197" s="227" t="s">
        <v>189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</v>
      </c>
      <c r="R197" s="234">
        <f>Q197*H197</f>
        <v>0</v>
      </c>
      <c r="S197" s="234">
        <v>0.00029999999999999997</v>
      </c>
      <c r="T197" s="235">
        <f>S197*H197</f>
        <v>0.057161999999999991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240</v>
      </c>
      <c r="AT197" s="236" t="s">
        <v>185</v>
      </c>
      <c r="AU197" s="236" t="s">
        <v>85</v>
      </c>
      <c r="AY197" s="16" t="s">
        <v>182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240</v>
      </c>
      <c r="BM197" s="236" t="s">
        <v>718</v>
      </c>
    </row>
    <row r="198" s="13" customFormat="1">
      <c r="A198" s="13"/>
      <c r="B198" s="238"/>
      <c r="C198" s="239"/>
      <c r="D198" s="240" t="s">
        <v>192</v>
      </c>
      <c r="E198" s="241" t="s">
        <v>1</v>
      </c>
      <c r="F198" s="242" t="s">
        <v>719</v>
      </c>
      <c r="G198" s="239"/>
      <c r="H198" s="243">
        <v>190.53999999999999</v>
      </c>
      <c r="I198" s="244"/>
      <c r="J198" s="239"/>
      <c r="K198" s="239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192</v>
      </c>
      <c r="AU198" s="249" t="s">
        <v>85</v>
      </c>
      <c r="AV198" s="13" t="s">
        <v>85</v>
      </c>
      <c r="AW198" s="13" t="s">
        <v>32</v>
      </c>
      <c r="AX198" s="13" t="s">
        <v>83</v>
      </c>
      <c r="AY198" s="249" t="s">
        <v>182</v>
      </c>
    </row>
    <row r="199" s="2" customFormat="1" ht="16.5" customHeight="1">
      <c r="A199" s="37"/>
      <c r="B199" s="38"/>
      <c r="C199" s="225" t="s">
        <v>720</v>
      </c>
      <c r="D199" s="225" t="s">
        <v>185</v>
      </c>
      <c r="E199" s="226" t="s">
        <v>298</v>
      </c>
      <c r="F199" s="227" t="s">
        <v>299</v>
      </c>
      <c r="G199" s="228" t="s">
        <v>290</v>
      </c>
      <c r="H199" s="229">
        <v>188.84</v>
      </c>
      <c r="I199" s="230"/>
      <c r="J199" s="231">
        <f>ROUND(I199*H199,2)</f>
        <v>0</v>
      </c>
      <c r="K199" s="227" t="s">
        <v>189</v>
      </c>
      <c r="L199" s="43"/>
      <c r="M199" s="232" t="s">
        <v>1</v>
      </c>
      <c r="N199" s="233" t="s">
        <v>41</v>
      </c>
      <c r="O199" s="90"/>
      <c r="P199" s="234">
        <f>O199*H199</f>
        <v>0</v>
      </c>
      <c r="Q199" s="234">
        <v>1.0000000000000001E-05</v>
      </c>
      <c r="R199" s="234">
        <f>Q199*H199</f>
        <v>0.0018884000000000002</v>
      </c>
      <c r="S199" s="234">
        <v>0</v>
      </c>
      <c r="T199" s="23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240</v>
      </c>
      <c r="AT199" s="236" t="s">
        <v>185</v>
      </c>
      <c r="AU199" s="236" t="s">
        <v>85</v>
      </c>
      <c r="AY199" s="16" t="s">
        <v>182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83</v>
      </c>
      <c r="BK199" s="237">
        <f>ROUND(I199*H199,2)</f>
        <v>0</v>
      </c>
      <c r="BL199" s="16" t="s">
        <v>240</v>
      </c>
      <c r="BM199" s="236" t="s">
        <v>300</v>
      </c>
    </row>
    <row r="200" s="13" customFormat="1">
      <c r="A200" s="13"/>
      <c r="B200" s="238"/>
      <c r="C200" s="239"/>
      <c r="D200" s="240" t="s">
        <v>192</v>
      </c>
      <c r="E200" s="241" t="s">
        <v>1</v>
      </c>
      <c r="F200" s="242" t="s">
        <v>721</v>
      </c>
      <c r="G200" s="239"/>
      <c r="H200" s="243">
        <v>188.84</v>
      </c>
      <c r="I200" s="244"/>
      <c r="J200" s="239"/>
      <c r="K200" s="239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192</v>
      </c>
      <c r="AU200" s="249" t="s">
        <v>85</v>
      </c>
      <c r="AV200" s="13" t="s">
        <v>85</v>
      </c>
      <c r="AW200" s="13" t="s">
        <v>32</v>
      </c>
      <c r="AX200" s="13" t="s">
        <v>83</v>
      </c>
      <c r="AY200" s="249" t="s">
        <v>182</v>
      </c>
    </row>
    <row r="201" s="2" customFormat="1" ht="16.5" customHeight="1">
      <c r="A201" s="37"/>
      <c r="B201" s="38"/>
      <c r="C201" s="262" t="s">
        <v>722</v>
      </c>
      <c r="D201" s="262" t="s">
        <v>281</v>
      </c>
      <c r="E201" s="263" t="s">
        <v>304</v>
      </c>
      <c r="F201" s="264" t="s">
        <v>305</v>
      </c>
      <c r="G201" s="265" t="s">
        <v>290</v>
      </c>
      <c r="H201" s="266">
        <v>161.595</v>
      </c>
      <c r="I201" s="267"/>
      <c r="J201" s="268">
        <f>ROUND(I201*H201,2)</f>
        <v>0</v>
      </c>
      <c r="K201" s="264" t="s">
        <v>1</v>
      </c>
      <c r="L201" s="269"/>
      <c r="M201" s="270" t="s">
        <v>1</v>
      </c>
      <c r="N201" s="271" t="s">
        <v>41</v>
      </c>
      <c r="O201" s="90"/>
      <c r="P201" s="234">
        <f>O201*H201</f>
        <v>0</v>
      </c>
      <c r="Q201" s="234">
        <v>0.00029999999999999997</v>
      </c>
      <c r="R201" s="234">
        <f>Q201*H201</f>
        <v>0.048478499999999994</v>
      </c>
      <c r="S201" s="234">
        <v>0</v>
      </c>
      <c r="T201" s="23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6" t="s">
        <v>284</v>
      </c>
      <c r="AT201" s="236" t="s">
        <v>281</v>
      </c>
      <c r="AU201" s="236" t="s">
        <v>85</v>
      </c>
      <c r="AY201" s="16" t="s">
        <v>182</v>
      </c>
      <c r="BE201" s="237">
        <f>IF(N201="základní",J201,0)</f>
        <v>0</v>
      </c>
      <c r="BF201" s="237">
        <f>IF(N201="snížená",J201,0)</f>
        <v>0</v>
      </c>
      <c r="BG201" s="237">
        <f>IF(N201="zákl. přenesená",J201,0)</f>
        <v>0</v>
      </c>
      <c r="BH201" s="237">
        <f>IF(N201="sníž. přenesená",J201,0)</f>
        <v>0</v>
      </c>
      <c r="BI201" s="237">
        <f>IF(N201="nulová",J201,0)</f>
        <v>0</v>
      </c>
      <c r="BJ201" s="16" t="s">
        <v>83</v>
      </c>
      <c r="BK201" s="237">
        <f>ROUND(I201*H201,2)</f>
        <v>0</v>
      </c>
      <c r="BL201" s="16" t="s">
        <v>240</v>
      </c>
      <c r="BM201" s="236" t="s">
        <v>306</v>
      </c>
    </row>
    <row r="202" s="13" customFormat="1">
      <c r="A202" s="13"/>
      <c r="B202" s="238"/>
      <c r="C202" s="239"/>
      <c r="D202" s="240" t="s">
        <v>192</v>
      </c>
      <c r="E202" s="241" t="s">
        <v>1</v>
      </c>
      <c r="F202" s="242" t="s">
        <v>723</v>
      </c>
      <c r="G202" s="239"/>
      <c r="H202" s="243">
        <v>153.90000000000001</v>
      </c>
      <c r="I202" s="244"/>
      <c r="J202" s="239"/>
      <c r="K202" s="239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192</v>
      </c>
      <c r="AU202" s="249" t="s">
        <v>85</v>
      </c>
      <c r="AV202" s="13" t="s">
        <v>85</v>
      </c>
      <c r="AW202" s="13" t="s">
        <v>32</v>
      </c>
      <c r="AX202" s="13" t="s">
        <v>83</v>
      </c>
      <c r="AY202" s="249" t="s">
        <v>182</v>
      </c>
    </row>
    <row r="203" s="13" customFormat="1">
      <c r="A203" s="13"/>
      <c r="B203" s="238"/>
      <c r="C203" s="239"/>
      <c r="D203" s="240" t="s">
        <v>192</v>
      </c>
      <c r="E203" s="239"/>
      <c r="F203" s="242" t="s">
        <v>724</v>
      </c>
      <c r="G203" s="239"/>
      <c r="H203" s="243">
        <v>161.595</v>
      </c>
      <c r="I203" s="244"/>
      <c r="J203" s="239"/>
      <c r="K203" s="239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192</v>
      </c>
      <c r="AU203" s="249" t="s">
        <v>85</v>
      </c>
      <c r="AV203" s="13" t="s">
        <v>85</v>
      </c>
      <c r="AW203" s="13" t="s">
        <v>4</v>
      </c>
      <c r="AX203" s="13" t="s">
        <v>83</v>
      </c>
      <c r="AY203" s="249" t="s">
        <v>182</v>
      </c>
    </row>
    <row r="204" s="2" customFormat="1" ht="16.5" customHeight="1">
      <c r="A204" s="37"/>
      <c r="B204" s="38"/>
      <c r="C204" s="262" t="s">
        <v>725</v>
      </c>
      <c r="D204" s="262" t="s">
        <v>281</v>
      </c>
      <c r="E204" s="263" t="s">
        <v>726</v>
      </c>
      <c r="F204" s="264" t="s">
        <v>727</v>
      </c>
      <c r="G204" s="265" t="s">
        <v>290</v>
      </c>
      <c r="H204" s="266">
        <v>36.686999999999998</v>
      </c>
      <c r="I204" s="267"/>
      <c r="J204" s="268">
        <f>ROUND(I204*H204,2)</f>
        <v>0</v>
      </c>
      <c r="K204" s="264" t="s">
        <v>189</v>
      </c>
      <c r="L204" s="269"/>
      <c r="M204" s="270" t="s">
        <v>1</v>
      </c>
      <c r="N204" s="271" t="s">
        <v>41</v>
      </c>
      <c r="O204" s="90"/>
      <c r="P204" s="234">
        <f>O204*H204</f>
        <v>0</v>
      </c>
      <c r="Q204" s="234">
        <v>0.00038000000000000002</v>
      </c>
      <c r="R204" s="234">
        <f>Q204*H204</f>
        <v>0.01394106</v>
      </c>
      <c r="S204" s="234">
        <v>0</v>
      </c>
      <c r="T204" s="23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6" t="s">
        <v>284</v>
      </c>
      <c r="AT204" s="236" t="s">
        <v>281</v>
      </c>
      <c r="AU204" s="236" t="s">
        <v>85</v>
      </c>
      <c r="AY204" s="16" t="s">
        <v>182</v>
      </c>
      <c r="BE204" s="237">
        <f>IF(N204="základní",J204,0)</f>
        <v>0</v>
      </c>
      <c r="BF204" s="237">
        <f>IF(N204="snížená",J204,0)</f>
        <v>0</v>
      </c>
      <c r="BG204" s="237">
        <f>IF(N204="zákl. přenesená",J204,0)</f>
        <v>0</v>
      </c>
      <c r="BH204" s="237">
        <f>IF(N204="sníž. přenesená",J204,0)</f>
        <v>0</v>
      </c>
      <c r="BI204" s="237">
        <f>IF(N204="nulová",J204,0)</f>
        <v>0</v>
      </c>
      <c r="BJ204" s="16" t="s">
        <v>83</v>
      </c>
      <c r="BK204" s="237">
        <f>ROUND(I204*H204,2)</f>
        <v>0</v>
      </c>
      <c r="BL204" s="16" t="s">
        <v>240</v>
      </c>
      <c r="BM204" s="236" t="s">
        <v>728</v>
      </c>
    </row>
    <row r="205" s="13" customFormat="1">
      <c r="A205" s="13"/>
      <c r="B205" s="238"/>
      <c r="C205" s="239"/>
      <c r="D205" s="240" t="s">
        <v>192</v>
      </c>
      <c r="E205" s="241" t="s">
        <v>1</v>
      </c>
      <c r="F205" s="242" t="s">
        <v>729</v>
      </c>
      <c r="G205" s="239"/>
      <c r="H205" s="243">
        <v>34.939999999999998</v>
      </c>
      <c r="I205" s="244"/>
      <c r="J205" s="239"/>
      <c r="K205" s="239"/>
      <c r="L205" s="245"/>
      <c r="M205" s="246"/>
      <c r="N205" s="247"/>
      <c r="O205" s="247"/>
      <c r="P205" s="247"/>
      <c r="Q205" s="247"/>
      <c r="R205" s="247"/>
      <c r="S205" s="247"/>
      <c r="T205" s="24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9" t="s">
        <v>192</v>
      </c>
      <c r="AU205" s="249" t="s">
        <v>85</v>
      </c>
      <c r="AV205" s="13" t="s">
        <v>85</v>
      </c>
      <c r="AW205" s="13" t="s">
        <v>32</v>
      </c>
      <c r="AX205" s="13" t="s">
        <v>83</v>
      </c>
      <c r="AY205" s="249" t="s">
        <v>182</v>
      </c>
    </row>
    <row r="206" s="13" customFormat="1">
      <c r="A206" s="13"/>
      <c r="B206" s="238"/>
      <c r="C206" s="239"/>
      <c r="D206" s="240" t="s">
        <v>192</v>
      </c>
      <c r="E206" s="239"/>
      <c r="F206" s="242" t="s">
        <v>730</v>
      </c>
      <c r="G206" s="239"/>
      <c r="H206" s="243">
        <v>36.686999999999998</v>
      </c>
      <c r="I206" s="244"/>
      <c r="J206" s="239"/>
      <c r="K206" s="239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192</v>
      </c>
      <c r="AU206" s="249" t="s">
        <v>85</v>
      </c>
      <c r="AV206" s="13" t="s">
        <v>85</v>
      </c>
      <c r="AW206" s="13" t="s">
        <v>4</v>
      </c>
      <c r="AX206" s="13" t="s">
        <v>83</v>
      </c>
      <c r="AY206" s="249" t="s">
        <v>182</v>
      </c>
    </row>
    <row r="207" s="2" customFormat="1" ht="16.5" customHeight="1">
      <c r="A207" s="37"/>
      <c r="B207" s="38"/>
      <c r="C207" s="225" t="s">
        <v>731</v>
      </c>
      <c r="D207" s="225" t="s">
        <v>185</v>
      </c>
      <c r="E207" s="226" t="s">
        <v>309</v>
      </c>
      <c r="F207" s="227" t="s">
        <v>310</v>
      </c>
      <c r="G207" s="228" t="s">
        <v>290</v>
      </c>
      <c r="H207" s="229">
        <v>9.4000000000000004</v>
      </c>
      <c r="I207" s="230"/>
      <c r="J207" s="231">
        <f>ROUND(I207*H207,2)</f>
        <v>0</v>
      </c>
      <c r="K207" s="227" t="s">
        <v>189</v>
      </c>
      <c r="L207" s="43"/>
      <c r="M207" s="232" t="s">
        <v>1</v>
      </c>
      <c r="N207" s="233" t="s">
        <v>41</v>
      </c>
      <c r="O207" s="90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240</v>
      </c>
      <c r="AT207" s="236" t="s">
        <v>185</v>
      </c>
      <c r="AU207" s="236" t="s">
        <v>85</v>
      </c>
      <c r="AY207" s="16" t="s">
        <v>182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83</v>
      </c>
      <c r="BK207" s="237">
        <f>ROUND(I207*H207,2)</f>
        <v>0</v>
      </c>
      <c r="BL207" s="16" t="s">
        <v>240</v>
      </c>
      <c r="BM207" s="236" t="s">
        <v>311</v>
      </c>
    </row>
    <row r="208" s="13" customFormat="1">
      <c r="A208" s="13"/>
      <c r="B208" s="238"/>
      <c r="C208" s="239"/>
      <c r="D208" s="240" t="s">
        <v>192</v>
      </c>
      <c r="E208" s="241" t="s">
        <v>1</v>
      </c>
      <c r="F208" s="242" t="s">
        <v>732</v>
      </c>
      <c r="G208" s="239"/>
      <c r="H208" s="243">
        <v>9.4000000000000004</v>
      </c>
      <c r="I208" s="244"/>
      <c r="J208" s="239"/>
      <c r="K208" s="239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192</v>
      </c>
      <c r="AU208" s="249" t="s">
        <v>85</v>
      </c>
      <c r="AV208" s="13" t="s">
        <v>85</v>
      </c>
      <c r="AW208" s="13" t="s">
        <v>32</v>
      </c>
      <c r="AX208" s="13" t="s">
        <v>83</v>
      </c>
      <c r="AY208" s="249" t="s">
        <v>182</v>
      </c>
    </row>
    <row r="209" s="2" customFormat="1" ht="16.5" customHeight="1">
      <c r="A209" s="37"/>
      <c r="B209" s="38"/>
      <c r="C209" s="262" t="s">
        <v>733</v>
      </c>
      <c r="D209" s="262" t="s">
        <v>281</v>
      </c>
      <c r="E209" s="263" t="s">
        <v>315</v>
      </c>
      <c r="F209" s="264" t="s">
        <v>316</v>
      </c>
      <c r="G209" s="265" t="s">
        <v>290</v>
      </c>
      <c r="H209" s="266">
        <v>9.8699999999999992</v>
      </c>
      <c r="I209" s="267"/>
      <c r="J209" s="268">
        <f>ROUND(I209*H209,2)</f>
        <v>0</v>
      </c>
      <c r="K209" s="264" t="s">
        <v>1</v>
      </c>
      <c r="L209" s="269"/>
      <c r="M209" s="270" t="s">
        <v>1</v>
      </c>
      <c r="N209" s="271" t="s">
        <v>41</v>
      </c>
      <c r="O209" s="90"/>
      <c r="P209" s="234">
        <f>O209*H209</f>
        <v>0</v>
      </c>
      <c r="Q209" s="234">
        <v>0.00021000000000000001</v>
      </c>
      <c r="R209" s="234">
        <f>Q209*H209</f>
        <v>0.0020726999999999998</v>
      </c>
      <c r="S209" s="234">
        <v>0</v>
      </c>
      <c r="T209" s="23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6" t="s">
        <v>284</v>
      </c>
      <c r="AT209" s="236" t="s">
        <v>281</v>
      </c>
      <c r="AU209" s="236" t="s">
        <v>85</v>
      </c>
      <c r="AY209" s="16" t="s">
        <v>182</v>
      </c>
      <c r="BE209" s="237">
        <f>IF(N209="základní",J209,0)</f>
        <v>0</v>
      </c>
      <c r="BF209" s="237">
        <f>IF(N209="snížená",J209,0)</f>
        <v>0</v>
      </c>
      <c r="BG209" s="237">
        <f>IF(N209="zákl. přenesená",J209,0)</f>
        <v>0</v>
      </c>
      <c r="BH209" s="237">
        <f>IF(N209="sníž. přenesená",J209,0)</f>
        <v>0</v>
      </c>
      <c r="BI209" s="237">
        <f>IF(N209="nulová",J209,0)</f>
        <v>0</v>
      </c>
      <c r="BJ209" s="16" t="s">
        <v>83</v>
      </c>
      <c r="BK209" s="237">
        <f>ROUND(I209*H209,2)</f>
        <v>0</v>
      </c>
      <c r="BL209" s="16" t="s">
        <v>240</v>
      </c>
      <c r="BM209" s="236" t="s">
        <v>317</v>
      </c>
    </row>
    <row r="210" s="13" customFormat="1">
      <c r="A210" s="13"/>
      <c r="B210" s="238"/>
      <c r="C210" s="239"/>
      <c r="D210" s="240" t="s">
        <v>192</v>
      </c>
      <c r="E210" s="239"/>
      <c r="F210" s="242" t="s">
        <v>734</v>
      </c>
      <c r="G210" s="239"/>
      <c r="H210" s="243">
        <v>9.8699999999999992</v>
      </c>
      <c r="I210" s="244"/>
      <c r="J210" s="239"/>
      <c r="K210" s="239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192</v>
      </c>
      <c r="AU210" s="249" t="s">
        <v>85</v>
      </c>
      <c r="AV210" s="13" t="s">
        <v>85</v>
      </c>
      <c r="AW210" s="13" t="s">
        <v>4</v>
      </c>
      <c r="AX210" s="13" t="s">
        <v>83</v>
      </c>
      <c r="AY210" s="249" t="s">
        <v>182</v>
      </c>
    </row>
    <row r="211" s="2" customFormat="1" ht="24.15" customHeight="1">
      <c r="A211" s="37"/>
      <c r="B211" s="38"/>
      <c r="C211" s="225" t="s">
        <v>735</v>
      </c>
      <c r="D211" s="225" t="s">
        <v>185</v>
      </c>
      <c r="E211" s="226" t="s">
        <v>320</v>
      </c>
      <c r="F211" s="227" t="s">
        <v>321</v>
      </c>
      <c r="G211" s="228" t="s">
        <v>248</v>
      </c>
      <c r="H211" s="261"/>
      <c r="I211" s="230"/>
      <c r="J211" s="231">
        <f>ROUND(I211*H211,2)</f>
        <v>0</v>
      </c>
      <c r="K211" s="227" t="s">
        <v>189</v>
      </c>
      <c r="L211" s="43"/>
      <c r="M211" s="232" t="s">
        <v>1</v>
      </c>
      <c r="N211" s="233" t="s">
        <v>41</v>
      </c>
      <c r="O211" s="90"/>
      <c r="P211" s="234">
        <f>O211*H211</f>
        <v>0</v>
      </c>
      <c r="Q211" s="234">
        <v>0</v>
      </c>
      <c r="R211" s="234">
        <f>Q211*H211</f>
        <v>0</v>
      </c>
      <c r="S211" s="234">
        <v>0</v>
      </c>
      <c r="T211" s="23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6" t="s">
        <v>240</v>
      </c>
      <c r="AT211" s="236" t="s">
        <v>185</v>
      </c>
      <c r="AU211" s="236" t="s">
        <v>85</v>
      </c>
      <c r="AY211" s="16" t="s">
        <v>182</v>
      </c>
      <c r="BE211" s="237">
        <f>IF(N211="základní",J211,0)</f>
        <v>0</v>
      </c>
      <c r="BF211" s="237">
        <f>IF(N211="snížená",J211,0)</f>
        <v>0</v>
      </c>
      <c r="BG211" s="237">
        <f>IF(N211="zákl. přenesená",J211,0)</f>
        <v>0</v>
      </c>
      <c r="BH211" s="237">
        <f>IF(N211="sníž. přenesená",J211,0)</f>
        <v>0</v>
      </c>
      <c r="BI211" s="237">
        <f>IF(N211="nulová",J211,0)</f>
        <v>0</v>
      </c>
      <c r="BJ211" s="16" t="s">
        <v>83</v>
      </c>
      <c r="BK211" s="237">
        <f>ROUND(I211*H211,2)</f>
        <v>0</v>
      </c>
      <c r="BL211" s="16" t="s">
        <v>240</v>
      </c>
      <c r="BM211" s="236" t="s">
        <v>322</v>
      </c>
    </row>
    <row r="212" s="12" customFormat="1" ht="22.8" customHeight="1">
      <c r="A212" s="12"/>
      <c r="B212" s="209"/>
      <c r="C212" s="210"/>
      <c r="D212" s="211" t="s">
        <v>75</v>
      </c>
      <c r="E212" s="223" t="s">
        <v>462</v>
      </c>
      <c r="F212" s="223" t="s">
        <v>463</v>
      </c>
      <c r="G212" s="210"/>
      <c r="H212" s="210"/>
      <c r="I212" s="213"/>
      <c r="J212" s="224">
        <f>BK212</f>
        <v>0</v>
      </c>
      <c r="K212" s="210"/>
      <c r="L212" s="215"/>
      <c r="M212" s="216"/>
      <c r="N212" s="217"/>
      <c r="O212" s="217"/>
      <c r="P212" s="218">
        <f>SUM(P213:P223)</f>
        <v>0</v>
      </c>
      <c r="Q212" s="217"/>
      <c r="R212" s="218">
        <f>SUM(R213:R223)</f>
        <v>0.71759230000000007</v>
      </c>
      <c r="S212" s="217"/>
      <c r="T212" s="219">
        <f>SUM(T213:T223)</f>
        <v>0.29919999999999997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0" t="s">
        <v>85</v>
      </c>
      <c r="AT212" s="221" t="s">
        <v>75</v>
      </c>
      <c r="AU212" s="221" t="s">
        <v>83</v>
      </c>
      <c r="AY212" s="220" t="s">
        <v>182</v>
      </c>
      <c r="BK212" s="222">
        <f>SUM(BK213:BK223)</f>
        <v>0</v>
      </c>
    </row>
    <row r="213" s="2" customFormat="1" ht="16.5" customHeight="1">
      <c r="A213" s="37"/>
      <c r="B213" s="38"/>
      <c r="C213" s="225" t="s">
        <v>736</v>
      </c>
      <c r="D213" s="225" t="s">
        <v>185</v>
      </c>
      <c r="E213" s="226" t="s">
        <v>464</v>
      </c>
      <c r="F213" s="227" t="s">
        <v>465</v>
      </c>
      <c r="G213" s="228" t="s">
        <v>188</v>
      </c>
      <c r="H213" s="229">
        <v>22.969999999999999</v>
      </c>
      <c r="I213" s="230"/>
      <c r="J213" s="231">
        <f>ROUND(I213*H213,2)</f>
        <v>0</v>
      </c>
      <c r="K213" s="227" t="s">
        <v>189</v>
      </c>
      <c r="L213" s="43"/>
      <c r="M213" s="232" t="s">
        <v>1</v>
      </c>
      <c r="N213" s="233" t="s">
        <v>41</v>
      </c>
      <c r="O213" s="90"/>
      <c r="P213" s="234">
        <f>O213*H213</f>
        <v>0</v>
      </c>
      <c r="Q213" s="234">
        <v>0.00029999999999999997</v>
      </c>
      <c r="R213" s="234">
        <f>Q213*H213</f>
        <v>0.0068909999999999987</v>
      </c>
      <c r="S213" s="234">
        <v>0</v>
      </c>
      <c r="T213" s="23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6" t="s">
        <v>240</v>
      </c>
      <c r="AT213" s="236" t="s">
        <v>185</v>
      </c>
      <c r="AU213" s="236" t="s">
        <v>85</v>
      </c>
      <c r="AY213" s="16" t="s">
        <v>182</v>
      </c>
      <c r="BE213" s="237">
        <f>IF(N213="základní",J213,0)</f>
        <v>0</v>
      </c>
      <c r="BF213" s="237">
        <f>IF(N213="snížená",J213,0)</f>
        <v>0</v>
      </c>
      <c r="BG213" s="237">
        <f>IF(N213="zákl. přenesená",J213,0)</f>
        <v>0</v>
      </c>
      <c r="BH213" s="237">
        <f>IF(N213="sníž. přenesená",J213,0)</f>
        <v>0</v>
      </c>
      <c r="BI213" s="237">
        <f>IF(N213="nulová",J213,0)</f>
        <v>0</v>
      </c>
      <c r="BJ213" s="16" t="s">
        <v>83</v>
      </c>
      <c r="BK213" s="237">
        <f>ROUND(I213*H213,2)</f>
        <v>0</v>
      </c>
      <c r="BL213" s="16" t="s">
        <v>240</v>
      </c>
      <c r="BM213" s="236" t="s">
        <v>737</v>
      </c>
    </row>
    <row r="214" s="2" customFormat="1" ht="33" customHeight="1">
      <c r="A214" s="37"/>
      <c r="B214" s="38"/>
      <c r="C214" s="225" t="s">
        <v>738</v>
      </c>
      <c r="D214" s="225" t="s">
        <v>185</v>
      </c>
      <c r="E214" s="226" t="s">
        <v>739</v>
      </c>
      <c r="F214" s="227" t="s">
        <v>740</v>
      </c>
      <c r="G214" s="228" t="s">
        <v>188</v>
      </c>
      <c r="H214" s="229">
        <v>22.969999999999999</v>
      </c>
      <c r="I214" s="230"/>
      <c r="J214" s="231">
        <f>ROUND(I214*H214,2)</f>
        <v>0</v>
      </c>
      <c r="K214" s="227" t="s">
        <v>189</v>
      </c>
      <c r="L214" s="43"/>
      <c r="M214" s="232" t="s">
        <v>1</v>
      </c>
      <c r="N214" s="233" t="s">
        <v>41</v>
      </c>
      <c r="O214" s="90"/>
      <c r="P214" s="234">
        <f>O214*H214</f>
        <v>0</v>
      </c>
      <c r="Q214" s="234">
        <v>0.0090900000000000009</v>
      </c>
      <c r="R214" s="234">
        <f>Q214*H214</f>
        <v>0.20879730000000002</v>
      </c>
      <c r="S214" s="234">
        <v>0</v>
      </c>
      <c r="T214" s="23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6" t="s">
        <v>240</v>
      </c>
      <c r="AT214" s="236" t="s">
        <v>185</v>
      </c>
      <c r="AU214" s="236" t="s">
        <v>85</v>
      </c>
      <c r="AY214" s="16" t="s">
        <v>182</v>
      </c>
      <c r="BE214" s="237">
        <f>IF(N214="základní",J214,0)</f>
        <v>0</v>
      </c>
      <c r="BF214" s="237">
        <f>IF(N214="snížená",J214,0)</f>
        <v>0</v>
      </c>
      <c r="BG214" s="237">
        <f>IF(N214="zákl. přenesená",J214,0)</f>
        <v>0</v>
      </c>
      <c r="BH214" s="237">
        <f>IF(N214="sníž. přenesená",J214,0)</f>
        <v>0</v>
      </c>
      <c r="BI214" s="237">
        <f>IF(N214="nulová",J214,0)</f>
        <v>0</v>
      </c>
      <c r="BJ214" s="16" t="s">
        <v>83</v>
      </c>
      <c r="BK214" s="237">
        <f>ROUND(I214*H214,2)</f>
        <v>0</v>
      </c>
      <c r="BL214" s="16" t="s">
        <v>240</v>
      </c>
      <c r="BM214" s="236" t="s">
        <v>741</v>
      </c>
    </row>
    <row r="215" s="13" customFormat="1">
      <c r="A215" s="13"/>
      <c r="B215" s="238"/>
      <c r="C215" s="239"/>
      <c r="D215" s="240" t="s">
        <v>192</v>
      </c>
      <c r="E215" s="241" t="s">
        <v>1</v>
      </c>
      <c r="F215" s="242" t="s">
        <v>742</v>
      </c>
      <c r="G215" s="239"/>
      <c r="H215" s="243">
        <v>3.2000000000000002</v>
      </c>
      <c r="I215" s="244"/>
      <c r="J215" s="239"/>
      <c r="K215" s="239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192</v>
      </c>
      <c r="AU215" s="249" t="s">
        <v>85</v>
      </c>
      <c r="AV215" s="13" t="s">
        <v>85</v>
      </c>
      <c r="AW215" s="13" t="s">
        <v>32</v>
      </c>
      <c r="AX215" s="13" t="s">
        <v>76</v>
      </c>
      <c r="AY215" s="249" t="s">
        <v>182</v>
      </c>
    </row>
    <row r="216" s="13" customFormat="1">
      <c r="A216" s="13"/>
      <c r="B216" s="238"/>
      <c r="C216" s="239"/>
      <c r="D216" s="240" t="s">
        <v>192</v>
      </c>
      <c r="E216" s="241" t="s">
        <v>1</v>
      </c>
      <c r="F216" s="242" t="s">
        <v>743</v>
      </c>
      <c r="G216" s="239"/>
      <c r="H216" s="243">
        <v>16.77</v>
      </c>
      <c r="I216" s="244"/>
      <c r="J216" s="239"/>
      <c r="K216" s="239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192</v>
      </c>
      <c r="AU216" s="249" t="s">
        <v>85</v>
      </c>
      <c r="AV216" s="13" t="s">
        <v>85</v>
      </c>
      <c r="AW216" s="13" t="s">
        <v>32</v>
      </c>
      <c r="AX216" s="13" t="s">
        <v>76</v>
      </c>
      <c r="AY216" s="249" t="s">
        <v>182</v>
      </c>
    </row>
    <row r="217" s="13" customFormat="1">
      <c r="A217" s="13"/>
      <c r="B217" s="238"/>
      <c r="C217" s="239"/>
      <c r="D217" s="240" t="s">
        <v>192</v>
      </c>
      <c r="E217" s="241" t="s">
        <v>1</v>
      </c>
      <c r="F217" s="242" t="s">
        <v>744</v>
      </c>
      <c r="G217" s="239"/>
      <c r="H217" s="243">
        <v>3</v>
      </c>
      <c r="I217" s="244"/>
      <c r="J217" s="239"/>
      <c r="K217" s="239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192</v>
      </c>
      <c r="AU217" s="249" t="s">
        <v>85</v>
      </c>
      <c r="AV217" s="13" t="s">
        <v>85</v>
      </c>
      <c r="AW217" s="13" t="s">
        <v>32</v>
      </c>
      <c r="AX217" s="13" t="s">
        <v>76</v>
      </c>
      <c r="AY217" s="249" t="s">
        <v>182</v>
      </c>
    </row>
    <row r="218" s="14" customFormat="1">
      <c r="A218" s="14"/>
      <c r="B218" s="250"/>
      <c r="C218" s="251"/>
      <c r="D218" s="240" t="s">
        <v>192</v>
      </c>
      <c r="E218" s="252" t="s">
        <v>1</v>
      </c>
      <c r="F218" s="253" t="s">
        <v>195</v>
      </c>
      <c r="G218" s="251"/>
      <c r="H218" s="254">
        <v>22.969999999999999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0" t="s">
        <v>192</v>
      </c>
      <c r="AU218" s="260" t="s">
        <v>85</v>
      </c>
      <c r="AV218" s="14" t="s">
        <v>190</v>
      </c>
      <c r="AW218" s="14" t="s">
        <v>32</v>
      </c>
      <c r="AX218" s="14" t="s">
        <v>83</v>
      </c>
      <c r="AY218" s="260" t="s">
        <v>182</v>
      </c>
    </row>
    <row r="219" s="2" customFormat="1" ht="24.15" customHeight="1">
      <c r="A219" s="37"/>
      <c r="B219" s="38"/>
      <c r="C219" s="262" t="s">
        <v>745</v>
      </c>
      <c r="D219" s="262" t="s">
        <v>281</v>
      </c>
      <c r="E219" s="263" t="s">
        <v>746</v>
      </c>
      <c r="F219" s="264" t="s">
        <v>747</v>
      </c>
      <c r="G219" s="265" t="s">
        <v>188</v>
      </c>
      <c r="H219" s="266">
        <v>26.416</v>
      </c>
      <c r="I219" s="267"/>
      <c r="J219" s="268">
        <f>ROUND(I219*H219,2)</f>
        <v>0</v>
      </c>
      <c r="K219" s="264" t="s">
        <v>189</v>
      </c>
      <c r="L219" s="269"/>
      <c r="M219" s="270" t="s">
        <v>1</v>
      </c>
      <c r="N219" s="271" t="s">
        <v>41</v>
      </c>
      <c r="O219" s="90"/>
      <c r="P219" s="234">
        <f>O219*H219</f>
        <v>0</v>
      </c>
      <c r="Q219" s="234">
        <v>0.019</v>
      </c>
      <c r="R219" s="234">
        <f>Q219*H219</f>
        <v>0.50190400000000002</v>
      </c>
      <c r="S219" s="234">
        <v>0</v>
      </c>
      <c r="T219" s="23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6" t="s">
        <v>284</v>
      </c>
      <c r="AT219" s="236" t="s">
        <v>281</v>
      </c>
      <c r="AU219" s="236" t="s">
        <v>85</v>
      </c>
      <c r="AY219" s="16" t="s">
        <v>182</v>
      </c>
      <c r="BE219" s="237">
        <f>IF(N219="základní",J219,0)</f>
        <v>0</v>
      </c>
      <c r="BF219" s="237">
        <f>IF(N219="snížená",J219,0)</f>
        <v>0</v>
      </c>
      <c r="BG219" s="237">
        <f>IF(N219="zákl. přenesená",J219,0)</f>
        <v>0</v>
      </c>
      <c r="BH219" s="237">
        <f>IF(N219="sníž. přenesená",J219,0)</f>
        <v>0</v>
      </c>
      <c r="BI219" s="237">
        <f>IF(N219="nulová",J219,0)</f>
        <v>0</v>
      </c>
      <c r="BJ219" s="16" t="s">
        <v>83</v>
      </c>
      <c r="BK219" s="237">
        <f>ROUND(I219*H219,2)</f>
        <v>0</v>
      </c>
      <c r="BL219" s="16" t="s">
        <v>240</v>
      </c>
      <c r="BM219" s="236" t="s">
        <v>748</v>
      </c>
    </row>
    <row r="220" s="13" customFormat="1">
      <c r="A220" s="13"/>
      <c r="B220" s="238"/>
      <c r="C220" s="239"/>
      <c r="D220" s="240" t="s">
        <v>192</v>
      </c>
      <c r="E220" s="239"/>
      <c r="F220" s="242" t="s">
        <v>749</v>
      </c>
      <c r="G220" s="239"/>
      <c r="H220" s="243">
        <v>26.416</v>
      </c>
      <c r="I220" s="244"/>
      <c r="J220" s="239"/>
      <c r="K220" s="239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192</v>
      </c>
      <c r="AU220" s="249" t="s">
        <v>85</v>
      </c>
      <c r="AV220" s="13" t="s">
        <v>85</v>
      </c>
      <c r="AW220" s="13" t="s">
        <v>4</v>
      </c>
      <c r="AX220" s="13" t="s">
        <v>83</v>
      </c>
      <c r="AY220" s="249" t="s">
        <v>182</v>
      </c>
    </row>
    <row r="221" s="2" customFormat="1" ht="24.15" customHeight="1">
      <c r="A221" s="37"/>
      <c r="B221" s="38"/>
      <c r="C221" s="225" t="s">
        <v>750</v>
      </c>
      <c r="D221" s="225" t="s">
        <v>185</v>
      </c>
      <c r="E221" s="226" t="s">
        <v>751</v>
      </c>
      <c r="F221" s="227" t="s">
        <v>752</v>
      </c>
      <c r="G221" s="228" t="s">
        <v>188</v>
      </c>
      <c r="H221" s="229">
        <v>11</v>
      </c>
      <c r="I221" s="230"/>
      <c r="J221" s="231">
        <f>ROUND(I221*H221,2)</f>
        <v>0</v>
      </c>
      <c r="K221" s="227" t="s">
        <v>189</v>
      </c>
      <c r="L221" s="43"/>
      <c r="M221" s="232" t="s">
        <v>1</v>
      </c>
      <c r="N221" s="233" t="s">
        <v>41</v>
      </c>
      <c r="O221" s="90"/>
      <c r="P221" s="234">
        <f>O221*H221</f>
        <v>0</v>
      </c>
      <c r="Q221" s="234">
        <v>0</v>
      </c>
      <c r="R221" s="234">
        <f>Q221*H221</f>
        <v>0</v>
      </c>
      <c r="S221" s="234">
        <v>0.027199999999999998</v>
      </c>
      <c r="T221" s="235">
        <f>S221*H221</f>
        <v>0.29919999999999997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6" t="s">
        <v>240</v>
      </c>
      <c r="AT221" s="236" t="s">
        <v>185</v>
      </c>
      <c r="AU221" s="236" t="s">
        <v>85</v>
      </c>
      <c r="AY221" s="16" t="s">
        <v>182</v>
      </c>
      <c r="BE221" s="237">
        <f>IF(N221="základní",J221,0)</f>
        <v>0</v>
      </c>
      <c r="BF221" s="237">
        <f>IF(N221="snížená",J221,0)</f>
        <v>0</v>
      </c>
      <c r="BG221" s="237">
        <f>IF(N221="zákl. přenesená",J221,0)</f>
        <v>0</v>
      </c>
      <c r="BH221" s="237">
        <f>IF(N221="sníž. přenesená",J221,0)</f>
        <v>0</v>
      </c>
      <c r="BI221" s="237">
        <f>IF(N221="nulová",J221,0)</f>
        <v>0</v>
      </c>
      <c r="BJ221" s="16" t="s">
        <v>83</v>
      </c>
      <c r="BK221" s="237">
        <f>ROUND(I221*H221,2)</f>
        <v>0</v>
      </c>
      <c r="BL221" s="16" t="s">
        <v>240</v>
      </c>
      <c r="BM221" s="236" t="s">
        <v>753</v>
      </c>
    </row>
    <row r="222" s="2" customFormat="1" ht="37.8" customHeight="1">
      <c r="A222" s="37"/>
      <c r="B222" s="38"/>
      <c r="C222" s="225" t="s">
        <v>754</v>
      </c>
      <c r="D222" s="225" t="s">
        <v>185</v>
      </c>
      <c r="E222" s="226" t="s">
        <v>478</v>
      </c>
      <c r="F222" s="227" t="s">
        <v>479</v>
      </c>
      <c r="G222" s="228" t="s">
        <v>188</v>
      </c>
      <c r="H222" s="229">
        <v>22.969999999999999</v>
      </c>
      <c r="I222" s="230"/>
      <c r="J222" s="231">
        <f>ROUND(I222*H222,2)</f>
        <v>0</v>
      </c>
      <c r="K222" s="227" t="s">
        <v>1</v>
      </c>
      <c r="L222" s="43"/>
      <c r="M222" s="232" t="s">
        <v>1</v>
      </c>
      <c r="N222" s="233" t="s">
        <v>41</v>
      </c>
      <c r="O222" s="90"/>
      <c r="P222" s="234">
        <f>O222*H222</f>
        <v>0</v>
      </c>
      <c r="Q222" s="234">
        <v>0</v>
      </c>
      <c r="R222" s="234">
        <f>Q222*H222</f>
        <v>0</v>
      </c>
      <c r="S222" s="234">
        <v>0</v>
      </c>
      <c r="T222" s="23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6" t="s">
        <v>240</v>
      </c>
      <c r="AT222" s="236" t="s">
        <v>185</v>
      </c>
      <c r="AU222" s="236" t="s">
        <v>85</v>
      </c>
      <c r="AY222" s="16" t="s">
        <v>182</v>
      </c>
      <c r="BE222" s="237">
        <f>IF(N222="základní",J222,0)</f>
        <v>0</v>
      </c>
      <c r="BF222" s="237">
        <f>IF(N222="snížená",J222,0)</f>
        <v>0</v>
      </c>
      <c r="BG222" s="237">
        <f>IF(N222="zákl. přenesená",J222,0)</f>
        <v>0</v>
      </c>
      <c r="BH222" s="237">
        <f>IF(N222="sníž. přenesená",J222,0)</f>
        <v>0</v>
      </c>
      <c r="BI222" s="237">
        <f>IF(N222="nulová",J222,0)</f>
        <v>0</v>
      </c>
      <c r="BJ222" s="16" t="s">
        <v>83</v>
      </c>
      <c r="BK222" s="237">
        <f>ROUND(I222*H222,2)</f>
        <v>0</v>
      </c>
      <c r="BL222" s="16" t="s">
        <v>240</v>
      </c>
      <c r="BM222" s="236" t="s">
        <v>755</v>
      </c>
    </row>
    <row r="223" s="2" customFormat="1" ht="24.15" customHeight="1">
      <c r="A223" s="37"/>
      <c r="B223" s="38"/>
      <c r="C223" s="225" t="s">
        <v>756</v>
      </c>
      <c r="D223" s="225" t="s">
        <v>185</v>
      </c>
      <c r="E223" s="226" t="s">
        <v>481</v>
      </c>
      <c r="F223" s="227" t="s">
        <v>482</v>
      </c>
      <c r="G223" s="228" t="s">
        <v>248</v>
      </c>
      <c r="H223" s="261"/>
      <c r="I223" s="230"/>
      <c r="J223" s="231">
        <f>ROUND(I223*H223,2)</f>
        <v>0</v>
      </c>
      <c r="K223" s="227" t="s">
        <v>189</v>
      </c>
      <c r="L223" s="43"/>
      <c r="M223" s="232" t="s">
        <v>1</v>
      </c>
      <c r="N223" s="233" t="s">
        <v>41</v>
      </c>
      <c r="O223" s="90"/>
      <c r="P223" s="234">
        <f>O223*H223</f>
        <v>0</v>
      </c>
      <c r="Q223" s="234">
        <v>0</v>
      </c>
      <c r="R223" s="234">
        <f>Q223*H223</f>
        <v>0</v>
      </c>
      <c r="S223" s="234">
        <v>0</v>
      </c>
      <c r="T223" s="23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6" t="s">
        <v>240</v>
      </c>
      <c r="AT223" s="236" t="s">
        <v>185</v>
      </c>
      <c r="AU223" s="236" t="s">
        <v>85</v>
      </c>
      <c r="AY223" s="16" t="s">
        <v>182</v>
      </c>
      <c r="BE223" s="237">
        <f>IF(N223="základní",J223,0)</f>
        <v>0</v>
      </c>
      <c r="BF223" s="237">
        <f>IF(N223="snížená",J223,0)</f>
        <v>0</v>
      </c>
      <c r="BG223" s="237">
        <f>IF(N223="zákl. přenesená",J223,0)</f>
        <v>0</v>
      </c>
      <c r="BH223" s="237">
        <f>IF(N223="sníž. přenesená",J223,0)</f>
        <v>0</v>
      </c>
      <c r="BI223" s="237">
        <f>IF(N223="nulová",J223,0)</f>
        <v>0</v>
      </c>
      <c r="BJ223" s="16" t="s">
        <v>83</v>
      </c>
      <c r="BK223" s="237">
        <f>ROUND(I223*H223,2)</f>
        <v>0</v>
      </c>
      <c r="BL223" s="16" t="s">
        <v>240</v>
      </c>
      <c r="BM223" s="236" t="s">
        <v>757</v>
      </c>
    </row>
    <row r="224" s="12" customFormat="1" ht="22.8" customHeight="1">
      <c r="A224" s="12"/>
      <c r="B224" s="209"/>
      <c r="C224" s="210"/>
      <c r="D224" s="211" t="s">
        <v>75</v>
      </c>
      <c r="E224" s="223" t="s">
        <v>323</v>
      </c>
      <c r="F224" s="223" t="s">
        <v>324</v>
      </c>
      <c r="G224" s="210"/>
      <c r="H224" s="210"/>
      <c r="I224" s="213"/>
      <c r="J224" s="224">
        <f>BK224</f>
        <v>0</v>
      </c>
      <c r="K224" s="210"/>
      <c r="L224" s="215"/>
      <c r="M224" s="216"/>
      <c r="N224" s="217"/>
      <c r="O224" s="217"/>
      <c r="P224" s="218">
        <f>SUM(P225:P237)</f>
        <v>0</v>
      </c>
      <c r="Q224" s="217"/>
      <c r="R224" s="218">
        <f>SUM(R225:R237)</f>
        <v>0.19669970000000001</v>
      </c>
      <c r="S224" s="217"/>
      <c r="T224" s="219">
        <f>SUM(T225:T237)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0" t="s">
        <v>85</v>
      </c>
      <c r="AT224" s="221" t="s">
        <v>75</v>
      </c>
      <c r="AU224" s="221" t="s">
        <v>83</v>
      </c>
      <c r="AY224" s="220" t="s">
        <v>182</v>
      </c>
      <c r="BK224" s="222">
        <f>SUM(BK225:BK237)</f>
        <v>0</v>
      </c>
    </row>
    <row r="225" s="2" customFormat="1" ht="24.15" customHeight="1">
      <c r="A225" s="37"/>
      <c r="B225" s="38"/>
      <c r="C225" s="225" t="s">
        <v>758</v>
      </c>
      <c r="D225" s="225" t="s">
        <v>185</v>
      </c>
      <c r="E225" s="226" t="s">
        <v>326</v>
      </c>
      <c r="F225" s="227" t="s">
        <v>327</v>
      </c>
      <c r="G225" s="228" t="s">
        <v>188</v>
      </c>
      <c r="H225" s="229">
        <v>15.355</v>
      </c>
      <c r="I225" s="230"/>
      <c r="J225" s="231">
        <f>ROUND(I225*H225,2)</f>
        <v>0</v>
      </c>
      <c r="K225" s="227" t="s">
        <v>1</v>
      </c>
      <c r="L225" s="43"/>
      <c r="M225" s="232" t="s">
        <v>1</v>
      </c>
      <c r="N225" s="233" t="s">
        <v>41</v>
      </c>
      <c r="O225" s="90"/>
      <c r="P225" s="234">
        <f>O225*H225</f>
        <v>0</v>
      </c>
      <c r="Q225" s="234">
        <v>0.00013999999999999999</v>
      </c>
      <c r="R225" s="234">
        <f>Q225*H225</f>
        <v>0.0021497</v>
      </c>
      <c r="S225" s="234">
        <v>0</v>
      </c>
      <c r="T225" s="23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6" t="s">
        <v>240</v>
      </c>
      <c r="AT225" s="236" t="s">
        <v>185</v>
      </c>
      <c r="AU225" s="236" t="s">
        <v>85</v>
      </c>
      <c r="AY225" s="16" t="s">
        <v>182</v>
      </c>
      <c r="BE225" s="237">
        <f>IF(N225="základní",J225,0)</f>
        <v>0</v>
      </c>
      <c r="BF225" s="237">
        <f>IF(N225="snížená",J225,0)</f>
        <v>0</v>
      </c>
      <c r="BG225" s="237">
        <f>IF(N225="zákl. přenesená",J225,0)</f>
        <v>0</v>
      </c>
      <c r="BH225" s="237">
        <f>IF(N225="sníž. přenesená",J225,0)</f>
        <v>0</v>
      </c>
      <c r="BI225" s="237">
        <f>IF(N225="nulová",J225,0)</f>
        <v>0</v>
      </c>
      <c r="BJ225" s="16" t="s">
        <v>83</v>
      </c>
      <c r="BK225" s="237">
        <f>ROUND(I225*H225,2)</f>
        <v>0</v>
      </c>
      <c r="BL225" s="16" t="s">
        <v>240</v>
      </c>
      <c r="BM225" s="236" t="s">
        <v>328</v>
      </c>
    </row>
    <row r="226" s="13" customFormat="1">
      <c r="A226" s="13"/>
      <c r="B226" s="238"/>
      <c r="C226" s="239"/>
      <c r="D226" s="240" t="s">
        <v>192</v>
      </c>
      <c r="E226" s="241" t="s">
        <v>1</v>
      </c>
      <c r="F226" s="242" t="s">
        <v>759</v>
      </c>
      <c r="G226" s="239"/>
      <c r="H226" s="243">
        <v>13.035</v>
      </c>
      <c r="I226" s="244"/>
      <c r="J226" s="239"/>
      <c r="K226" s="239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192</v>
      </c>
      <c r="AU226" s="249" t="s">
        <v>85</v>
      </c>
      <c r="AV226" s="13" t="s">
        <v>85</v>
      </c>
      <c r="AW226" s="13" t="s">
        <v>32</v>
      </c>
      <c r="AX226" s="13" t="s">
        <v>76</v>
      </c>
      <c r="AY226" s="249" t="s">
        <v>182</v>
      </c>
    </row>
    <row r="227" s="13" customFormat="1">
      <c r="A227" s="13"/>
      <c r="B227" s="238"/>
      <c r="C227" s="239"/>
      <c r="D227" s="240" t="s">
        <v>192</v>
      </c>
      <c r="E227" s="241" t="s">
        <v>1</v>
      </c>
      <c r="F227" s="242" t="s">
        <v>760</v>
      </c>
      <c r="G227" s="239"/>
      <c r="H227" s="243">
        <v>2.3199999999999998</v>
      </c>
      <c r="I227" s="244"/>
      <c r="J227" s="239"/>
      <c r="K227" s="239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192</v>
      </c>
      <c r="AU227" s="249" t="s">
        <v>85</v>
      </c>
      <c r="AV227" s="13" t="s">
        <v>85</v>
      </c>
      <c r="AW227" s="13" t="s">
        <v>32</v>
      </c>
      <c r="AX227" s="13" t="s">
        <v>76</v>
      </c>
      <c r="AY227" s="249" t="s">
        <v>182</v>
      </c>
    </row>
    <row r="228" s="14" customFormat="1">
      <c r="A228" s="14"/>
      <c r="B228" s="250"/>
      <c r="C228" s="251"/>
      <c r="D228" s="240" t="s">
        <v>192</v>
      </c>
      <c r="E228" s="252" t="s">
        <v>1</v>
      </c>
      <c r="F228" s="253" t="s">
        <v>195</v>
      </c>
      <c r="G228" s="251"/>
      <c r="H228" s="254">
        <v>15.355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192</v>
      </c>
      <c r="AU228" s="260" t="s">
        <v>85</v>
      </c>
      <c r="AV228" s="14" t="s">
        <v>190</v>
      </c>
      <c r="AW228" s="14" t="s">
        <v>32</v>
      </c>
      <c r="AX228" s="14" t="s">
        <v>83</v>
      </c>
      <c r="AY228" s="260" t="s">
        <v>182</v>
      </c>
    </row>
    <row r="229" s="2" customFormat="1" ht="24.15" customHeight="1">
      <c r="A229" s="37"/>
      <c r="B229" s="38"/>
      <c r="C229" s="225" t="s">
        <v>761</v>
      </c>
      <c r="D229" s="225" t="s">
        <v>185</v>
      </c>
      <c r="E229" s="226" t="s">
        <v>331</v>
      </c>
      <c r="F229" s="227" t="s">
        <v>332</v>
      </c>
      <c r="G229" s="228" t="s">
        <v>239</v>
      </c>
      <c r="H229" s="229">
        <v>1</v>
      </c>
      <c r="I229" s="230"/>
      <c r="J229" s="231">
        <f>ROUND(I229*H229,2)</f>
        <v>0</v>
      </c>
      <c r="K229" s="227" t="s">
        <v>1</v>
      </c>
      <c r="L229" s="43"/>
      <c r="M229" s="232" t="s">
        <v>1</v>
      </c>
      <c r="N229" s="233" t="s">
        <v>41</v>
      </c>
      <c r="O229" s="90"/>
      <c r="P229" s="234">
        <f>O229*H229</f>
        <v>0</v>
      </c>
      <c r="Q229" s="234">
        <v>0.00040999999999999999</v>
      </c>
      <c r="R229" s="234">
        <f>Q229*H229</f>
        <v>0.00040999999999999999</v>
      </c>
      <c r="S229" s="234">
        <v>0</v>
      </c>
      <c r="T229" s="23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6" t="s">
        <v>240</v>
      </c>
      <c r="AT229" s="236" t="s">
        <v>185</v>
      </c>
      <c r="AU229" s="236" t="s">
        <v>85</v>
      </c>
      <c r="AY229" s="16" t="s">
        <v>182</v>
      </c>
      <c r="BE229" s="237">
        <f>IF(N229="základní",J229,0)</f>
        <v>0</v>
      </c>
      <c r="BF229" s="237">
        <f>IF(N229="snížená",J229,0)</f>
        <v>0</v>
      </c>
      <c r="BG229" s="237">
        <f>IF(N229="zákl. přenesená",J229,0)</f>
        <v>0</v>
      </c>
      <c r="BH229" s="237">
        <f>IF(N229="sníž. přenesená",J229,0)</f>
        <v>0</v>
      </c>
      <c r="BI229" s="237">
        <f>IF(N229="nulová",J229,0)</f>
        <v>0</v>
      </c>
      <c r="BJ229" s="16" t="s">
        <v>83</v>
      </c>
      <c r="BK229" s="237">
        <f>ROUND(I229*H229,2)</f>
        <v>0</v>
      </c>
      <c r="BL229" s="16" t="s">
        <v>240</v>
      </c>
      <c r="BM229" s="236" t="s">
        <v>762</v>
      </c>
    </row>
    <row r="230" s="13" customFormat="1">
      <c r="A230" s="13"/>
      <c r="B230" s="238"/>
      <c r="C230" s="239"/>
      <c r="D230" s="240" t="s">
        <v>192</v>
      </c>
      <c r="E230" s="241" t="s">
        <v>1</v>
      </c>
      <c r="F230" s="242" t="s">
        <v>763</v>
      </c>
      <c r="G230" s="239"/>
      <c r="H230" s="243">
        <v>1</v>
      </c>
      <c r="I230" s="244"/>
      <c r="J230" s="239"/>
      <c r="K230" s="239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192</v>
      </c>
      <c r="AU230" s="249" t="s">
        <v>85</v>
      </c>
      <c r="AV230" s="13" t="s">
        <v>85</v>
      </c>
      <c r="AW230" s="13" t="s">
        <v>32</v>
      </c>
      <c r="AX230" s="13" t="s">
        <v>83</v>
      </c>
      <c r="AY230" s="249" t="s">
        <v>182</v>
      </c>
    </row>
    <row r="231" s="2" customFormat="1" ht="24.15" customHeight="1">
      <c r="A231" s="37"/>
      <c r="B231" s="38"/>
      <c r="C231" s="225" t="s">
        <v>764</v>
      </c>
      <c r="D231" s="225" t="s">
        <v>185</v>
      </c>
      <c r="E231" s="226" t="s">
        <v>765</v>
      </c>
      <c r="F231" s="227" t="s">
        <v>766</v>
      </c>
      <c r="G231" s="228" t="s">
        <v>239</v>
      </c>
      <c r="H231" s="229">
        <v>1</v>
      </c>
      <c r="I231" s="230"/>
      <c r="J231" s="231">
        <f>ROUND(I231*H231,2)</f>
        <v>0</v>
      </c>
      <c r="K231" s="227" t="s">
        <v>1</v>
      </c>
      <c r="L231" s="43"/>
      <c r="M231" s="232" t="s">
        <v>1</v>
      </c>
      <c r="N231" s="233" t="s">
        <v>41</v>
      </c>
      <c r="O231" s="90"/>
      <c r="P231" s="234">
        <f>O231*H231</f>
        <v>0</v>
      </c>
      <c r="Q231" s="234">
        <v>0.00040999999999999999</v>
      </c>
      <c r="R231" s="234">
        <f>Q231*H231</f>
        <v>0.00040999999999999999</v>
      </c>
      <c r="S231" s="234">
        <v>0</v>
      </c>
      <c r="T231" s="23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6" t="s">
        <v>240</v>
      </c>
      <c r="AT231" s="236" t="s">
        <v>185</v>
      </c>
      <c r="AU231" s="236" t="s">
        <v>85</v>
      </c>
      <c r="AY231" s="16" t="s">
        <v>182</v>
      </c>
      <c r="BE231" s="237">
        <f>IF(N231="základní",J231,0)</f>
        <v>0</v>
      </c>
      <c r="BF231" s="237">
        <f>IF(N231="snížená",J231,0)</f>
        <v>0</v>
      </c>
      <c r="BG231" s="237">
        <f>IF(N231="zákl. přenesená",J231,0)</f>
        <v>0</v>
      </c>
      <c r="BH231" s="237">
        <f>IF(N231="sníž. přenesená",J231,0)</f>
        <v>0</v>
      </c>
      <c r="BI231" s="237">
        <f>IF(N231="nulová",J231,0)</f>
        <v>0</v>
      </c>
      <c r="BJ231" s="16" t="s">
        <v>83</v>
      </c>
      <c r="BK231" s="237">
        <f>ROUND(I231*H231,2)</f>
        <v>0</v>
      </c>
      <c r="BL231" s="16" t="s">
        <v>240</v>
      </c>
      <c r="BM231" s="236" t="s">
        <v>767</v>
      </c>
    </row>
    <row r="232" s="13" customFormat="1">
      <c r="A232" s="13"/>
      <c r="B232" s="238"/>
      <c r="C232" s="239"/>
      <c r="D232" s="240" t="s">
        <v>192</v>
      </c>
      <c r="E232" s="241" t="s">
        <v>1</v>
      </c>
      <c r="F232" s="242" t="s">
        <v>768</v>
      </c>
      <c r="G232" s="239"/>
      <c r="H232" s="243">
        <v>1</v>
      </c>
      <c r="I232" s="244"/>
      <c r="J232" s="239"/>
      <c r="K232" s="239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192</v>
      </c>
      <c r="AU232" s="249" t="s">
        <v>85</v>
      </c>
      <c r="AV232" s="13" t="s">
        <v>85</v>
      </c>
      <c r="AW232" s="13" t="s">
        <v>32</v>
      </c>
      <c r="AX232" s="13" t="s">
        <v>83</v>
      </c>
      <c r="AY232" s="249" t="s">
        <v>182</v>
      </c>
    </row>
    <row r="233" s="2" customFormat="1" ht="24.15" customHeight="1">
      <c r="A233" s="37"/>
      <c r="B233" s="38"/>
      <c r="C233" s="225" t="s">
        <v>769</v>
      </c>
      <c r="D233" s="225" t="s">
        <v>185</v>
      </c>
      <c r="E233" s="226" t="s">
        <v>335</v>
      </c>
      <c r="F233" s="227" t="s">
        <v>336</v>
      </c>
      <c r="G233" s="228" t="s">
        <v>239</v>
      </c>
      <c r="H233" s="229">
        <v>2</v>
      </c>
      <c r="I233" s="230"/>
      <c r="J233" s="231">
        <f>ROUND(I233*H233,2)</f>
        <v>0</v>
      </c>
      <c r="K233" s="227" t="s">
        <v>1</v>
      </c>
      <c r="L233" s="43"/>
      <c r="M233" s="232" t="s">
        <v>1</v>
      </c>
      <c r="N233" s="233" t="s">
        <v>41</v>
      </c>
      <c r="O233" s="90"/>
      <c r="P233" s="234">
        <f>O233*H233</f>
        <v>0</v>
      </c>
      <c r="Q233" s="234">
        <v>0.00040999999999999999</v>
      </c>
      <c r="R233" s="234">
        <f>Q233*H233</f>
        <v>0.00081999999999999998</v>
      </c>
      <c r="S233" s="234">
        <v>0</v>
      </c>
      <c r="T233" s="235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6" t="s">
        <v>240</v>
      </c>
      <c r="AT233" s="236" t="s">
        <v>185</v>
      </c>
      <c r="AU233" s="236" t="s">
        <v>85</v>
      </c>
      <c r="AY233" s="16" t="s">
        <v>182</v>
      </c>
      <c r="BE233" s="237">
        <f>IF(N233="základní",J233,0)</f>
        <v>0</v>
      </c>
      <c r="BF233" s="237">
        <f>IF(N233="snížená",J233,0)</f>
        <v>0</v>
      </c>
      <c r="BG233" s="237">
        <f>IF(N233="zákl. přenesená",J233,0)</f>
        <v>0</v>
      </c>
      <c r="BH233" s="237">
        <f>IF(N233="sníž. přenesená",J233,0)</f>
        <v>0</v>
      </c>
      <c r="BI233" s="237">
        <f>IF(N233="nulová",J233,0)</f>
        <v>0</v>
      </c>
      <c r="BJ233" s="16" t="s">
        <v>83</v>
      </c>
      <c r="BK233" s="237">
        <f>ROUND(I233*H233,2)</f>
        <v>0</v>
      </c>
      <c r="BL233" s="16" t="s">
        <v>240</v>
      </c>
      <c r="BM233" s="236" t="s">
        <v>770</v>
      </c>
    </row>
    <row r="234" s="2" customFormat="1" ht="24.15" customHeight="1">
      <c r="A234" s="37"/>
      <c r="B234" s="38"/>
      <c r="C234" s="225" t="s">
        <v>771</v>
      </c>
      <c r="D234" s="225" t="s">
        <v>185</v>
      </c>
      <c r="E234" s="226" t="s">
        <v>772</v>
      </c>
      <c r="F234" s="227" t="s">
        <v>773</v>
      </c>
      <c r="G234" s="228" t="s">
        <v>239</v>
      </c>
      <c r="H234" s="229">
        <v>1</v>
      </c>
      <c r="I234" s="230"/>
      <c r="J234" s="231">
        <f>ROUND(I234*H234,2)</f>
        <v>0</v>
      </c>
      <c r="K234" s="227" t="s">
        <v>1</v>
      </c>
      <c r="L234" s="43"/>
      <c r="M234" s="232" t="s">
        <v>1</v>
      </c>
      <c r="N234" s="233" t="s">
        <v>41</v>
      </c>
      <c r="O234" s="90"/>
      <c r="P234" s="234">
        <f>O234*H234</f>
        <v>0</v>
      </c>
      <c r="Q234" s="234">
        <v>0.00040999999999999999</v>
      </c>
      <c r="R234" s="234">
        <f>Q234*H234</f>
        <v>0.00040999999999999999</v>
      </c>
      <c r="S234" s="234">
        <v>0</v>
      </c>
      <c r="T234" s="23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6" t="s">
        <v>240</v>
      </c>
      <c r="AT234" s="236" t="s">
        <v>185</v>
      </c>
      <c r="AU234" s="236" t="s">
        <v>85</v>
      </c>
      <c r="AY234" s="16" t="s">
        <v>182</v>
      </c>
      <c r="BE234" s="237">
        <f>IF(N234="základní",J234,0)</f>
        <v>0</v>
      </c>
      <c r="BF234" s="237">
        <f>IF(N234="snížená",J234,0)</f>
        <v>0</v>
      </c>
      <c r="BG234" s="237">
        <f>IF(N234="zákl. přenesená",J234,0)</f>
        <v>0</v>
      </c>
      <c r="BH234" s="237">
        <f>IF(N234="sníž. přenesená",J234,0)</f>
        <v>0</v>
      </c>
      <c r="BI234" s="237">
        <f>IF(N234="nulová",J234,0)</f>
        <v>0</v>
      </c>
      <c r="BJ234" s="16" t="s">
        <v>83</v>
      </c>
      <c r="BK234" s="237">
        <f>ROUND(I234*H234,2)</f>
        <v>0</v>
      </c>
      <c r="BL234" s="16" t="s">
        <v>240</v>
      </c>
      <c r="BM234" s="236" t="s">
        <v>774</v>
      </c>
    </row>
    <row r="235" s="13" customFormat="1">
      <c r="A235" s="13"/>
      <c r="B235" s="238"/>
      <c r="C235" s="239"/>
      <c r="D235" s="240" t="s">
        <v>192</v>
      </c>
      <c r="E235" s="241" t="s">
        <v>1</v>
      </c>
      <c r="F235" s="242" t="s">
        <v>775</v>
      </c>
      <c r="G235" s="239"/>
      <c r="H235" s="243">
        <v>1</v>
      </c>
      <c r="I235" s="244"/>
      <c r="J235" s="239"/>
      <c r="K235" s="239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192</v>
      </c>
      <c r="AU235" s="249" t="s">
        <v>85</v>
      </c>
      <c r="AV235" s="13" t="s">
        <v>85</v>
      </c>
      <c r="AW235" s="13" t="s">
        <v>32</v>
      </c>
      <c r="AX235" s="13" t="s">
        <v>83</v>
      </c>
      <c r="AY235" s="249" t="s">
        <v>182</v>
      </c>
    </row>
    <row r="236" s="2" customFormat="1" ht="16.5" customHeight="1">
      <c r="A236" s="37"/>
      <c r="B236" s="38"/>
      <c r="C236" s="225" t="s">
        <v>776</v>
      </c>
      <c r="D236" s="225" t="s">
        <v>185</v>
      </c>
      <c r="E236" s="226" t="s">
        <v>430</v>
      </c>
      <c r="F236" s="227" t="s">
        <v>431</v>
      </c>
      <c r="G236" s="228" t="s">
        <v>188</v>
      </c>
      <c r="H236" s="229">
        <v>22</v>
      </c>
      <c r="I236" s="230"/>
      <c r="J236" s="231">
        <f>ROUND(I236*H236,2)</f>
        <v>0</v>
      </c>
      <c r="K236" s="227" t="s">
        <v>1</v>
      </c>
      <c r="L236" s="43"/>
      <c r="M236" s="232" t="s">
        <v>1</v>
      </c>
      <c r="N236" s="233" t="s">
        <v>41</v>
      </c>
      <c r="O236" s="90"/>
      <c r="P236" s="234">
        <f>O236*H236</f>
        <v>0</v>
      </c>
      <c r="Q236" s="234">
        <v>0.0087500000000000008</v>
      </c>
      <c r="R236" s="234">
        <f>Q236*H236</f>
        <v>0.1925</v>
      </c>
      <c r="S236" s="234">
        <v>0</v>
      </c>
      <c r="T236" s="235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6" t="s">
        <v>240</v>
      </c>
      <c r="AT236" s="236" t="s">
        <v>185</v>
      </c>
      <c r="AU236" s="236" t="s">
        <v>85</v>
      </c>
      <c r="AY236" s="16" t="s">
        <v>182</v>
      </c>
      <c r="BE236" s="237">
        <f>IF(N236="základní",J236,0)</f>
        <v>0</v>
      </c>
      <c r="BF236" s="237">
        <f>IF(N236="snížená",J236,0)</f>
        <v>0</v>
      </c>
      <c r="BG236" s="237">
        <f>IF(N236="zákl. přenesená",J236,0)</f>
        <v>0</v>
      </c>
      <c r="BH236" s="237">
        <f>IF(N236="sníž. přenesená",J236,0)</f>
        <v>0</v>
      </c>
      <c r="BI236" s="237">
        <f>IF(N236="nulová",J236,0)</f>
        <v>0</v>
      </c>
      <c r="BJ236" s="16" t="s">
        <v>83</v>
      </c>
      <c r="BK236" s="237">
        <f>ROUND(I236*H236,2)</f>
        <v>0</v>
      </c>
      <c r="BL236" s="16" t="s">
        <v>240</v>
      </c>
      <c r="BM236" s="236" t="s">
        <v>777</v>
      </c>
    </row>
    <row r="237" s="13" customFormat="1">
      <c r="A237" s="13"/>
      <c r="B237" s="238"/>
      <c r="C237" s="239"/>
      <c r="D237" s="240" t="s">
        <v>192</v>
      </c>
      <c r="E237" s="241" t="s">
        <v>1</v>
      </c>
      <c r="F237" s="242" t="s">
        <v>778</v>
      </c>
      <c r="G237" s="239"/>
      <c r="H237" s="243">
        <v>22</v>
      </c>
      <c r="I237" s="244"/>
      <c r="J237" s="239"/>
      <c r="K237" s="239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192</v>
      </c>
      <c r="AU237" s="249" t="s">
        <v>85</v>
      </c>
      <c r="AV237" s="13" t="s">
        <v>85</v>
      </c>
      <c r="AW237" s="13" t="s">
        <v>32</v>
      </c>
      <c r="AX237" s="13" t="s">
        <v>83</v>
      </c>
      <c r="AY237" s="249" t="s">
        <v>182</v>
      </c>
    </row>
    <row r="238" s="12" customFormat="1" ht="22.8" customHeight="1">
      <c r="A238" s="12"/>
      <c r="B238" s="209"/>
      <c r="C238" s="210"/>
      <c r="D238" s="211" t="s">
        <v>75</v>
      </c>
      <c r="E238" s="223" t="s">
        <v>338</v>
      </c>
      <c r="F238" s="223" t="s">
        <v>339</v>
      </c>
      <c r="G238" s="210"/>
      <c r="H238" s="210"/>
      <c r="I238" s="213"/>
      <c r="J238" s="224">
        <f>BK238</f>
        <v>0</v>
      </c>
      <c r="K238" s="210"/>
      <c r="L238" s="215"/>
      <c r="M238" s="216"/>
      <c r="N238" s="217"/>
      <c r="O238" s="217"/>
      <c r="P238" s="218">
        <f>SUM(P239:P245)</f>
        <v>0</v>
      </c>
      <c r="Q238" s="217"/>
      <c r="R238" s="218">
        <f>SUM(R239:R245)</f>
        <v>0.95717000000000008</v>
      </c>
      <c r="S238" s="217"/>
      <c r="T238" s="219">
        <f>SUM(T239:T245)</f>
        <v>0.1953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0" t="s">
        <v>85</v>
      </c>
      <c r="AT238" s="221" t="s">
        <v>75</v>
      </c>
      <c r="AU238" s="221" t="s">
        <v>83</v>
      </c>
      <c r="AY238" s="220" t="s">
        <v>182</v>
      </c>
      <c r="BK238" s="222">
        <f>SUM(BK239:BK245)</f>
        <v>0</v>
      </c>
    </row>
    <row r="239" s="2" customFormat="1" ht="16.5" customHeight="1">
      <c r="A239" s="37"/>
      <c r="B239" s="38"/>
      <c r="C239" s="225" t="s">
        <v>779</v>
      </c>
      <c r="D239" s="225" t="s">
        <v>185</v>
      </c>
      <c r="E239" s="226" t="s">
        <v>340</v>
      </c>
      <c r="F239" s="227" t="s">
        <v>341</v>
      </c>
      <c r="G239" s="228" t="s">
        <v>188</v>
      </c>
      <c r="H239" s="229">
        <v>630</v>
      </c>
      <c r="I239" s="230"/>
      <c r="J239" s="231">
        <f>ROUND(I239*H239,2)</f>
        <v>0</v>
      </c>
      <c r="K239" s="227" t="s">
        <v>189</v>
      </c>
      <c r="L239" s="43"/>
      <c r="M239" s="232" t="s">
        <v>1</v>
      </c>
      <c r="N239" s="233" t="s">
        <v>41</v>
      </c>
      <c r="O239" s="90"/>
      <c r="P239" s="234">
        <f>O239*H239</f>
        <v>0</v>
      </c>
      <c r="Q239" s="234">
        <v>0.001</v>
      </c>
      <c r="R239" s="234">
        <f>Q239*H239</f>
        <v>0.63</v>
      </c>
      <c r="S239" s="234">
        <v>0.00031</v>
      </c>
      <c r="T239" s="235">
        <f>S239*H239</f>
        <v>0.1953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6" t="s">
        <v>240</v>
      </c>
      <c r="AT239" s="236" t="s">
        <v>185</v>
      </c>
      <c r="AU239" s="236" t="s">
        <v>85</v>
      </c>
      <c r="AY239" s="16" t="s">
        <v>182</v>
      </c>
      <c r="BE239" s="237">
        <f>IF(N239="základní",J239,0)</f>
        <v>0</v>
      </c>
      <c r="BF239" s="237">
        <f>IF(N239="snížená",J239,0)</f>
        <v>0</v>
      </c>
      <c r="BG239" s="237">
        <f>IF(N239="zákl. přenesená",J239,0)</f>
        <v>0</v>
      </c>
      <c r="BH239" s="237">
        <f>IF(N239="sníž. přenesená",J239,0)</f>
        <v>0</v>
      </c>
      <c r="BI239" s="237">
        <f>IF(N239="nulová",J239,0)</f>
        <v>0</v>
      </c>
      <c r="BJ239" s="16" t="s">
        <v>83</v>
      </c>
      <c r="BK239" s="237">
        <f>ROUND(I239*H239,2)</f>
        <v>0</v>
      </c>
      <c r="BL239" s="16" t="s">
        <v>240</v>
      </c>
      <c r="BM239" s="236" t="s">
        <v>342</v>
      </c>
    </row>
    <row r="240" s="13" customFormat="1">
      <c r="A240" s="13"/>
      <c r="B240" s="238"/>
      <c r="C240" s="239"/>
      <c r="D240" s="240" t="s">
        <v>192</v>
      </c>
      <c r="E240" s="241" t="s">
        <v>1</v>
      </c>
      <c r="F240" s="242" t="s">
        <v>780</v>
      </c>
      <c r="G240" s="239"/>
      <c r="H240" s="243">
        <v>630</v>
      </c>
      <c r="I240" s="244"/>
      <c r="J240" s="239"/>
      <c r="K240" s="239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192</v>
      </c>
      <c r="AU240" s="249" t="s">
        <v>85</v>
      </c>
      <c r="AV240" s="13" t="s">
        <v>85</v>
      </c>
      <c r="AW240" s="13" t="s">
        <v>32</v>
      </c>
      <c r="AX240" s="13" t="s">
        <v>83</v>
      </c>
      <c r="AY240" s="249" t="s">
        <v>182</v>
      </c>
    </row>
    <row r="241" s="2" customFormat="1" ht="24.15" customHeight="1">
      <c r="A241" s="37"/>
      <c r="B241" s="38"/>
      <c r="C241" s="225" t="s">
        <v>781</v>
      </c>
      <c r="D241" s="225" t="s">
        <v>185</v>
      </c>
      <c r="E241" s="226" t="s">
        <v>344</v>
      </c>
      <c r="F241" s="227" t="s">
        <v>345</v>
      </c>
      <c r="G241" s="228" t="s">
        <v>188</v>
      </c>
      <c r="H241" s="229">
        <v>654.34000000000003</v>
      </c>
      <c r="I241" s="230"/>
      <c r="J241" s="231">
        <f>ROUND(I241*H241,2)</f>
        <v>0</v>
      </c>
      <c r="K241" s="227" t="s">
        <v>189</v>
      </c>
      <c r="L241" s="43"/>
      <c r="M241" s="232" t="s">
        <v>1</v>
      </c>
      <c r="N241" s="233" t="s">
        <v>41</v>
      </c>
      <c r="O241" s="90"/>
      <c r="P241" s="234">
        <f>O241*H241</f>
        <v>0</v>
      </c>
      <c r="Q241" s="234">
        <v>0.00021000000000000001</v>
      </c>
      <c r="R241" s="234">
        <f>Q241*H241</f>
        <v>0.13741140000000002</v>
      </c>
      <c r="S241" s="234">
        <v>0</v>
      </c>
      <c r="T241" s="235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6" t="s">
        <v>240</v>
      </c>
      <c r="AT241" s="236" t="s">
        <v>185</v>
      </c>
      <c r="AU241" s="236" t="s">
        <v>85</v>
      </c>
      <c r="AY241" s="16" t="s">
        <v>182</v>
      </c>
      <c r="BE241" s="237">
        <f>IF(N241="základní",J241,0)</f>
        <v>0</v>
      </c>
      <c r="BF241" s="237">
        <f>IF(N241="snížená",J241,0)</f>
        <v>0</v>
      </c>
      <c r="BG241" s="237">
        <f>IF(N241="zákl. přenesená",J241,0)</f>
        <v>0</v>
      </c>
      <c r="BH241" s="237">
        <f>IF(N241="sníž. přenesená",J241,0)</f>
        <v>0</v>
      </c>
      <c r="BI241" s="237">
        <f>IF(N241="nulová",J241,0)</f>
        <v>0</v>
      </c>
      <c r="BJ241" s="16" t="s">
        <v>83</v>
      </c>
      <c r="BK241" s="237">
        <f>ROUND(I241*H241,2)</f>
        <v>0</v>
      </c>
      <c r="BL241" s="16" t="s">
        <v>240</v>
      </c>
      <c r="BM241" s="236" t="s">
        <v>346</v>
      </c>
    </row>
    <row r="242" s="2" customFormat="1" ht="33" customHeight="1">
      <c r="A242" s="37"/>
      <c r="B242" s="38"/>
      <c r="C242" s="225" t="s">
        <v>782</v>
      </c>
      <c r="D242" s="225" t="s">
        <v>185</v>
      </c>
      <c r="E242" s="226" t="s">
        <v>348</v>
      </c>
      <c r="F242" s="227" t="s">
        <v>349</v>
      </c>
      <c r="G242" s="228" t="s">
        <v>188</v>
      </c>
      <c r="H242" s="229">
        <v>654.34000000000003</v>
      </c>
      <c r="I242" s="230"/>
      <c r="J242" s="231">
        <f>ROUND(I242*H242,2)</f>
        <v>0</v>
      </c>
      <c r="K242" s="227" t="s">
        <v>189</v>
      </c>
      <c r="L242" s="43"/>
      <c r="M242" s="232" t="s">
        <v>1</v>
      </c>
      <c r="N242" s="233" t="s">
        <v>41</v>
      </c>
      <c r="O242" s="90"/>
      <c r="P242" s="234">
        <f>O242*H242</f>
        <v>0</v>
      </c>
      <c r="Q242" s="234">
        <v>0.00029</v>
      </c>
      <c r="R242" s="234">
        <f>Q242*H242</f>
        <v>0.1897586</v>
      </c>
      <c r="S242" s="234">
        <v>0</v>
      </c>
      <c r="T242" s="235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6" t="s">
        <v>240</v>
      </c>
      <c r="AT242" s="236" t="s">
        <v>185</v>
      </c>
      <c r="AU242" s="236" t="s">
        <v>85</v>
      </c>
      <c r="AY242" s="16" t="s">
        <v>182</v>
      </c>
      <c r="BE242" s="237">
        <f>IF(N242="základní",J242,0)</f>
        <v>0</v>
      </c>
      <c r="BF242" s="237">
        <f>IF(N242="snížená",J242,0)</f>
        <v>0</v>
      </c>
      <c r="BG242" s="237">
        <f>IF(N242="zákl. přenesená",J242,0)</f>
        <v>0</v>
      </c>
      <c r="BH242" s="237">
        <f>IF(N242="sníž. přenesená",J242,0)</f>
        <v>0</v>
      </c>
      <c r="BI242" s="237">
        <f>IF(N242="nulová",J242,0)</f>
        <v>0</v>
      </c>
      <c r="BJ242" s="16" t="s">
        <v>83</v>
      </c>
      <c r="BK242" s="237">
        <f>ROUND(I242*H242,2)</f>
        <v>0</v>
      </c>
      <c r="BL242" s="16" t="s">
        <v>240</v>
      </c>
      <c r="BM242" s="236" t="s">
        <v>350</v>
      </c>
    </row>
    <row r="243" s="13" customFormat="1">
      <c r="A243" s="13"/>
      <c r="B243" s="238"/>
      <c r="C243" s="239"/>
      <c r="D243" s="240" t="s">
        <v>192</v>
      </c>
      <c r="E243" s="241" t="s">
        <v>1</v>
      </c>
      <c r="F243" s="242" t="s">
        <v>783</v>
      </c>
      <c r="G243" s="239"/>
      <c r="H243" s="243">
        <v>485</v>
      </c>
      <c r="I243" s="244"/>
      <c r="J243" s="239"/>
      <c r="K243" s="239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192</v>
      </c>
      <c r="AU243" s="249" t="s">
        <v>85</v>
      </c>
      <c r="AV243" s="13" t="s">
        <v>85</v>
      </c>
      <c r="AW243" s="13" t="s">
        <v>32</v>
      </c>
      <c r="AX243" s="13" t="s">
        <v>76</v>
      </c>
      <c r="AY243" s="249" t="s">
        <v>182</v>
      </c>
    </row>
    <row r="244" s="13" customFormat="1">
      <c r="A244" s="13"/>
      <c r="B244" s="238"/>
      <c r="C244" s="239"/>
      <c r="D244" s="240" t="s">
        <v>192</v>
      </c>
      <c r="E244" s="241" t="s">
        <v>1</v>
      </c>
      <c r="F244" s="242" t="s">
        <v>784</v>
      </c>
      <c r="G244" s="239"/>
      <c r="H244" s="243">
        <v>169.34</v>
      </c>
      <c r="I244" s="244"/>
      <c r="J244" s="239"/>
      <c r="K244" s="239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192</v>
      </c>
      <c r="AU244" s="249" t="s">
        <v>85</v>
      </c>
      <c r="AV244" s="13" t="s">
        <v>85</v>
      </c>
      <c r="AW244" s="13" t="s">
        <v>32</v>
      </c>
      <c r="AX244" s="13" t="s">
        <v>76</v>
      </c>
      <c r="AY244" s="249" t="s">
        <v>182</v>
      </c>
    </row>
    <row r="245" s="14" customFormat="1">
      <c r="A245" s="14"/>
      <c r="B245" s="250"/>
      <c r="C245" s="251"/>
      <c r="D245" s="240" t="s">
        <v>192</v>
      </c>
      <c r="E245" s="252" t="s">
        <v>1</v>
      </c>
      <c r="F245" s="253" t="s">
        <v>195</v>
      </c>
      <c r="G245" s="251"/>
      <c r="H245" s="254">
        <v>654.34000000000003</v>
      </c>
      <c r="I245" s="255"/>
      <c r="J245" s="251"/>
      <c r="K245" s="251"/>
      <c r="L245" s="256"/>
      <c r="M245" s="257"/>
      <c r="N245" s="258"/>
      <c r="O245" s="258"/>
      <c r="P245" s="258"/>
      <c r="Q245" s="258"/>
      <c r="R245" s="258"/>
      <c r="S245" s="258"/>
      <c r="T245" s="25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0" t="s">
        <v>192</v>
      </c>
      <c r="AU245" s="260" t="s">
        <v>85</v>
      </c>
      <c r="AV245" s="14" t="s">
        <v>190</v>
      </c>
      <c r="AW245" s="14" t="s">
        <v>32</v>
      </c>
      <c r="AX245" s="14" t="s">
        <v>83</v>
      </c>
      <c r="AY245" s="260" t="s">
        <v>182</v>
      </c>
    </row>
    <row r="246" s="12" customFormat="1" ht="25.92" customHeight="1">
      <c r="A246" s="12"/>
      <c r="B246" s="209"/>
      <c r="C246" s="210"/>
      <c r="D246" s="211" t="s">
        <v>75</v>
      </c>
      <c r="E246" s="212" t="s">
        <v>353</v>
      </c>
      <c r="F246" s="212" t="s">
        <v>354</v>
      </c>
      <c r="G246" s="210"/>
      <c r="H246" s="210"/>
      <c r="I246" s="213"/>
      <c r="J246" s="214">
        <f>BK246</f>
        <v>0</v>
      </c>
      <c r="K246" s="210"/>
      <c r="L246" s="215"/>
      <c r="M246" s="216"/>
      <c r="N246" s="217"/>
      <c r="O246" s="217"/>
      <c r="P246" s="218">
        <f>P247</f>
        <v>0</v>
      </c>
      <c r="Q246" s="217"/>
      <c r="R246" s="218">
        <f>R247</f>
        <v>0</v>
      </c>
      <c r="S246" s="217"/>
      <c r="T246" s="219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0" t="s">
        <v>190</v>
      </c>
      <c r="AT246" s="221" t="s">
        <v>75</v>
      </c>
      <c r="AU246" s="221" t="s">
        <v>76</v>
      </c>
      <c r="AY246" s="220" t="s">
        <v>182</v>
      </c>
      <c r="BK246" s="222">
        <f>BK247</f>
        <v>0</v>
      </c>
    </row>
    <row r="247" s="2" customFormat="1" ht="16.5" customHeight="1">
      <c r="A247" s="37"/>
      <c r="B247" s="38"/>
      <c r="C247" s="225" t="s">
        <v>785</v>
      </c>
      <c r="D247" s="225" t="s">
        <v>185</v>
      </c>
      <c r="E247" s="226" t="s">
        <v>356</v>
      </c>
      <c r="F247" s="227" t="s">
        <v>357</v>
      </c>
      <c r="G247" s="228" t="s">
        <v>358</v>
      </c>
      <c r="H247" s="229">
        <v>30</v>
      </c>
      <c r="I247" s="230"/>
      <c r="J247" s="231">
        <f>ROUND(I247*H247,2)</f>
        <v>0</v>
      </c>
      <c r="K247" s="227" t="s">
        <v>189</v>
      </c>
      <c r="L247" s="43"/>
      <c r="M247" s="232" t="s">
        <v>1</v>
      </c>
      <c r="N247" s="233" t="s">
        <v>41</v>
      </c>
      <c r="O247" s="90"/>
      <c r="P247" s="234">
        <f>O247*H247</f>
        <v>0</v>
      </c>
      <c r="Q247" s="234">
        <v>0</v>
      </c>
      <c r="R247" s="234">
        <f>Q247*H247</f>
        <v>0</v>
      </c>
      <c r="S247" s="234">
        <v>0</v>
      </c>
      <c r="T247" s="23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6" t="s">
        <v>359</v>
      </c>
      <c r="AT247" s="236" t="s">
        <v>185</v>
      </c>
      <c r="AU247" s="236" t="s">
        <v>83</v>
      </c>
      <c r="AY247" s="16" t="s">
        <v>182</v>
      </c>
      <c r="BE247" s="237">
        <f>IF(N247="základní",J247,0)</f>
        <v>0</v>
      </c>
      <c r="BF247" s="237">
        <f>IF(N247="snížená",J247,0)</f>
        <v>0</v>
      </c>
      <c r="BG247" s="237">
        <f>IF(N247="zákl. přenesená",J247,0)</f>
        <v>0</v>
      </c>
      <c r="BH247" s="237">
        <f>IF(N247="sníž. přenesená",J247,0)</f>
        <v>0</v>
      </c>
      <c r="BI247" s="237">
        <f>IF(N247="nulová",J247,0)</f>
        <v>0</v>
      </c>
      <c r="BJ247" s="16" t="s">
        <v>83</v>
      </c>
      <c r="BK247" s="237">
        <f>ROUND(I247*H247,2)</f>
        <v>0</v>
      </c>
      <c r="BL247" s="16" t="s">
        <v>359</v>
      </c>
      <c r="BM247" s="236" t="s">
        <v>786</v>
      </c>
    </row>
    <row r="248" s="12" customFormat="1" ht="25.92" customHeight="1">
      <c r="A248" s="12"/>
      <c r="B248" s="209"/>
      <c r="C248" s="210"/>
      <c r="D248" s="211" t="s">
        <v>75</v>
      </c>
      <c r="E248" s="212" t="s">
        <v>361</v>
      </c>
      <c r="F248" s="212" t="s">
        <v>361</v>
      </c>
      <c r="G248" s="210"/>
      <c r="H248" s="210"/>
      <c r="I248" s="213"/>
      <c r="J248" s="214">
        <f>BK248</f>
        <v>0</v>
      </c>
      <c r="K248" s="210"/>
      <c r="L248" s="215"/>
      <c r="M248" s="216"/>
      <c r="N248" s="217"/>
      <c r="O248" s="217"/>
      <c r="P248" s="218">
        <f>P249</f>
        <v>0</v>
      </c>
      <c r="Q248" s="217"/>
      <c r="R248" s="218">
        <f>R249</f>
        <v>0</v>
      </c>
      <c r="S248" s="217"/>
      <c r="T248" s="219">
        <f>T249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0" t="s">
        <v>190</v>
      </c>
      <c r="AT248" s="221" t="s">
        <v>75</v>
      </c>
      <c r="AU248" s="221" t="s">
        <v>76</v>
      </c>
      <c r="AY248" s="220" t="s">
        <v>182</v>
      </c>
      <c r="BK248" s="222">
        <f>BK249</f>
        <v>0</v>
      </c>
    </row>
    <row r="249" s="12" customFormat="1" ht="22.8" customHeight="1">
      <c r="A249" s="12"/>
      <c r="B249" s="209"/>
      <c r="C249" s="210"/>
      <c r="D249" s="211" t="s">
        <v>75</v>
      </c>
      <c r="E249" s="223" t="s">
        <v>362</v>
      </c>
      <c r="F249" s="223" t="s">
        <v>363</v>
      </c>
      <c r="G249" s="210"/>
      <c r="H249" s="210"/>
      <c r="I249" s="213"/>
      <c r="J249" s="224">
        <f>BK249</f>
        <v>0</v>
      </c>
      <c r="K249" s="210"/>
      <c r="L249" s="215"/>
      <c r="M249" s="216"/>
      <c r="N249" s="217"/>
      <c r="O249" s="217"/>
      <c r="P249" s="218">
        <f>SUM(P250:P258)</f>
        <v>0</v>
      </c>
      <c r="Q249" s="217"/>
      <c r="R249" s="218">
        <f>SUM(R250:R258)</f>
        <v>0</v>
      </c>
      <c r="S249" s="217"/>
      <c r="T249" s="219">
        <f>SUM(T250:T258)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0" t="s">
        <v>190</v>
      </c>
      <c r="AT249" s="221" t="s">
        <v>75</v>
      </c>
      <c r="AU249" s="221" t="s">
        <v>83</v>
      </c>
      <c r="AY249" s="220" t="s">
        <v>182</v>
      </c>
      <c r="BK249" s="222">
        <f>SUM(BK250:BK258)</f>
        <v>0</v>
      </c>
    </row>
    <row r="250" s="2" customFormat="1" ht="37.8" customHeight="1">
      <c r="A250" s="37"/>
      <c r="B250" s="38"/>
      <c r="C250" s="225" t="s">
        <v>787</v>
      </c>
      <c r="D250" s="225" t="s">
        <v>185</v>
      </c>
      <c r="E250" s="226" t="s">
        <v>788</v>
      </c>
      <c r="F250" s="227" t="s">
        <v>789</v>
      </c>
      <c r="G250" s="228" t="s">
        <v>239</v>
      </c>
      <c r="H250" s="229">
        <v>1</v>
      </c>
      <c r="I250" s="230"/>
      <c r="J250" s="231">
        <f>ROUND(I250*H250,2)</f>
        <v>0</v>
      </c>
      <c r="K250" s="227" t="s">
        <v>1</v>
      </c>
      <c r="L250" s="43"/>
      <c r="M250" s="232" t="s">
        <v>1</v>
      </c>
      <c r="N250" s="233" t="s">
        <v>41</v>
      </c>
      <c r="O250" s="90"/>
      <c r="P250" s="234">
        <f>O250*H250</f>
        <v>0</v>
      </c>
      <c r="Q250" s="234">
        <v>0</v>
      </c>
      <c r="R250" s="234">
        <f>Q250*H250</f>
        <v>0</v>
      </c>
      <c r="S250" s="234">
        <v>0</v>
      </c>
      <c r="T250" s="23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6" t="s">
        <v>359</v>
      </c>
      <c r="AT250" s="236" t="s">
        <v>185</v>
      </c>
      <c r="AU250" s="236" t="s">
        <v>85</v>
      </c>
      <c r="AY250" s="16" t="s">
        <v>182</v>
      </c>
      <c r="BE250" s="237">
        <f>IF(N250="základní",J250,0)</f>
        <v>0</v>
      </c>
      <c r="BF250" s="237">
        <f>IF(N250="snížená",J250,0)</f>
        <v>0</v>
      </c>
      <c r="BG250" s="237">
        <f>IF(N250="zákl. přenesená",J250,0)</f>
        <v>0</v>
      </c>
      <c r="BH250" s="237">
        <f>IF(N250="sníž. přenesená",J250,0)</f>
        <v>0</v>
      </c>
      <c r="BI250" s="237">
        <f>IF(N250="nulová",J250,0)</f>
        <v>0</v>
      </c>
      <c r="BJ250" s="16" t="s">
        <v>83</v>
      </c>
      <c r="BK250" s="237">
        <f>ROUND(I250*H250,2)</f>
        <v>0</v>
      </c>
      <c r="BL250" s="16" t="s">
        <v>359</v>
      </c>
      <c r="BM250" s="236" t="s">
        <v>790</v>
      </c>
    </row>
    <row r="251" s="13" customFormat="1">
      <c r="A251" s="13"/>
      <c r="B251" s="238"/>
      <c r="C251" s="239"/>
      <c r="D251" s="240" t="s">
        <v>192</v>
      </c>
      <c r="E251" s="241" t="s">
        <v>1</v>
      </c>
      <c r="F251" s="242" t="s">
        <v>763</v>
      </c>
      <c r="G251" s="239"/>
      <c r="H251" s="243">
        <v>1</v>
      </c>
      <c r="I251" s="244"/>
      <c r="J251" s="239"/>
      <c r="K251" s="239"/>
      <c r="L251" s="245"/>
      <c r="M251" s="246"/>
      <c r="N251" s="247"/>
      <c r="O251" s="247"/>
      <c r="P251" s="247"/>
      <c r="Q251" s="247"/>
      <c r="R251" s="247"/>
      <c r="S251" s="247"/>
      <c r="T251" s="24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9" t="s">
        <v>192</v>
      </c>
      <c r="AU251" s="249" t="s">
        <v>85</v>
      </c>
      <c r="AV251" s="13" t="s">
        <v>85</v>
      </c>
      <c r="AW251" s="13" t="s">
        <v>32</v>
      </c>
      <c r="AX251" s="13" t="s">
        <v>83</v>
      </c>
      <c r="AY251" s="249" t="s">
        <v>182</v>
      </c>
    </row>
    <row r="252" s="2" customFormat="1" ht="37.8" customHeight="1">
      <c r="A252" s="37"/>
      <c r="B252" s="38"/>
      <c r="C252" s="225" t="s">
        <v>791</v>
      </c>
      <c r="D252" s="225" t="s">
        <v>185</v>
      </c>
      <c r="E252" s="226" t="s">
        <v>792</v>
      </c>
      <c r="F252" s="227" t="s">
        <v>793</v>
      </c>
      <c r="G252" s="228" t="s">
        <v>239</v>
      </c>
      <c r="H252" s="229">
        <v>1</v>
      </c>
      <c r="I252" s="230"/>
      <c r="J252" s="231">
        <f>ROUND(I252*H252,2)</f>
        <v>0</v>
      </c>
      <c r="K252" s="227" t="s">
        <v>1</v>
      </c>
      <c r="L252" s="43"/>
      <c r="M252" s="232" t="s">
        <v>1</v>
      </c>
      <c r="N252" s="233" t="s">
        <v>41</v>
      </c>
      <c r="O252" s="90"/>
      <c r="P252" s="234">
        <f>O252*H252</f>
        <v>0</v>
      </c>
      <c r="Q252" s="234">
        <v>0</v>
      </c>
      <c r="R252" s="234">
        <f>Q252*H252</f>
        <v>0</v>
      </c>
      <c r="S252" s="234">
        <v>0</v>
      </c>
      <c r="T252" s="23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6" t="s">
        <v>359</v>
      </c>
      <c r="AT252" s="236" t="s">
        <v>185</v>
      </c>
      <c r="AU252" s="236" t="s">
        <v>85</v>
      </c>
      <c r="AY252" s="16" t="s">
        <v>182</v>
      </c>
      <c r="BE252" s="237">
        <f>IF(N252="základní",J252,0)</f>
        <v>0</v>
      </c>
      <c r="BF252" s="237">
        <f>IF(N252="snížená",J252,0)</f>
        <v>0</v>
      </c>
      <c r="BG252" s="237">
        <f>IF(N252="zákl. přenesená",J252,0)</f>
        <v>0</v>
      </c>
      <c r="BH252" s="237">
        <f>IF(N252="sníž. přenesená",J252,0)</f>
        <v>0</v>
      </c>
      <c r="BI252" s="237">
        <f>IF(N252="nulová",J252,0)</f>
        <v>0</v>
      </c>
      <c r="BJ252" s="16" t="s">
        <v>83</v>
      </c>
      <c r="BK252" s="237">
        <f>ROUND(I252*H252,2)</f>
        <v>0</v>
      </c>
      <c r="BL252" s="16" t="s">
        <v>359</v>
      </c>
      <c r="BM252" s="236" t="s">
        <v>794</v>
      </c>
    </row>
    <row r="253" s="2" customFormat="1" ht="37.8" customHeight="1">
      <c r="A253" s="37"/>
      <c r="B253" s="38"/>
      <c r="C253" s="225" t="s">
        <v>795</v>
      </c>
      <c r="D253" s="225" t="s">
        <v>185</v>
      </c>
      <c r="E253" s="226" t="s">
        <v>796</v>
      </c>
      <c r="F253" s="227" t="s">
        <v>797</v>
      </c>
      <c r="G253" s="228" t="s">
        <v>239</v>
      </c>
      <c r="H253" s="229">
        <v>1</v>
      </c>
      <c r="I253" s="230"/>
      <c r="J253" s="231">
        <f>ROUND(I253*H253,2)</f>
        <v>0</v>
      </c>
      <c r="K253" s="227" t="s">
        <v>1</v>
      </c>
      <c r="L253" s="43"/>
      <c r="M253" s="232" t="s">
        <v>1</v>
      </c>
      <c r="N253" s="233" t="s">
        <v>41</v>
      </c>
      <c r="O253" s="90"/>
      <c r="P253" s="234">
        <f>O253*H253</f>
        <v>0</v>
      </c>
      <c r="Q253" s="234">
        <v>0</v>
      </c>
      <c r="R253" s="234">
        <f>Q253*H253</f>
        <v>0</v>
      </c>
      <c r="S253" s="234">
        <v>0</v>
      </c>
      <c r="T253" s="23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6" t="s">
        <v>359</v>
      </c>
      <c r="AT253" s="236" t="s">
        <v>185</v>
      </c>
      <c r="AU253" s="236" t="s">
        <v>85</v>
      </c>
      <c r="AY253" s="16" t="s">
        <v>182</v>
      </c>
      <c r="BE253" s="237">
        <f>IF(N253="základní",J253,0)</f>
        <v>0</v>
      </c>
      <c r="BF253" s="237">
        <f>IF(N253="snížená",J253,0)</f>
        <v>0</v>
      </c>
      <c r="BG253" s="237">
        <f>IF(N253="zákl. přenesená",J253,0)</f>
        <v>0</v>
      </c>
      <c r="BH253" s="237">
        <f>IF(N253="sníž. přenesená",J253,0)</f>
        <v>0</v>
      </c>
      <c r="BI253" s="237">
        <f>IF(N253="nulová",J253,0)</f>
        <v>0</v>
      </c>
      <c r="BJ253" s="16" t="s">
        <v>83</v>
      </c>
      <c r="BK253" s="237">
        <f>ROUND(I253*H253,2)</f>
        <v>0</v>
      </c>
      <c r="BL253" s="16" t="s">
        <v>359</v>
      </c>
      <c r="BM253" s="236" t="s">
        <v>798</v>
      </c>
    </row>
    <row r="254" s="2" customFormat="1" ht="37.8" customHeight="1">
      <c r="A254" s="37"/>
      <c r="B254" s="38"/>
      <c r="C254" s="225" t="s">
        <v>799</v>
      </c>
      <c r="D254" s="225" t="s">
        <v>185</v>
      </c>
      <c r="E254" s="226" t="s">
        <v>800</v>
      </c>
      <c r="F254" s="227" t="s">
        <v>801</v>
      </c>
      <c r="G254" s="228" t="s">
        <v>239</v>
      </c>
      <c r="H254" s="229">
        <v>1</v>
      </c>
      <c r="I254" s="230"/>
      <c r="J254" s="231">
        <f>ROUND(I254*H254,2)</f>
        <v>0</v>
      </c>
      <c r="K254" s="227" t="s">
        <v>1</v>
      </c>
      <c r="L254" s="43"/>
      <c r="M254" s="232" t="s">
        <v>1</v>
      </c>
      <c r="N254" s="233" t="s">
        <v>41</v>
      </c>
      <c r="O254" s="90"/>
      <c r="P254" s="234">
        <f>O254*H254</f>
        <v>0</v>
      </c>
      <c r="Q254" s="234">
        <v>0</v>
      </c>
      <c r="R254" s="234">
        <f>Q254*H254</f>
        <v>0</v>
      </c>
      <c r="S254" s="234">
        <v>0</v>
      </c>
      <c r="T254" s="23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6" t="s">
        <v>359</v>
      </c>
      <c r="AT254" s="236" t="s">
        <v>185</v>
      </c>
      <c r="AU254" s="236" t="s">
        <v>85</v>
      </c>
      <c r="AY254" s="16" t="s">
        <v>182</v>
      </c>
      <c r="BE254" s="237">
        <f>IF(N254="základní",J254,0)</f>
        <v>0</v>
      </c>
      <c r="BF254" s="237">
        <f>IF(N254="snížená",J254,0)</f>
        <v>0</v>
      </c>
      <c r="BG254" s="237">
        <f>IF(N254="zákl. přenesená",J254,0)</f>
        <v>0</v>
      </c>
      <c r="BH254" s="237">
        <f>IF(N254="sníž. přenesená",J254,0)</f>
        <v>0</v>
      </c>
      <c r="BI254" s="237">
        <f>IF(N254="nulová",J254,0)</f>
        <v>0</v>
      </c>
      <c r="BJ254" s="16" t="s">
        <v>83</v>
      </c>
      <c r="BK254" s="237">
        <f>ROUND(I254*H254,2)</f>
        <v>0</v>
      </c>
      <c r="BL254" s="16" t="s">
        <v>359</v>
      </c>
      <c r="BM254" s="236" t="s">
        <v>802</v>
      </c>
    </row>
    <row r="255" s="13" customFormat="1">
      <c r="A255" s="13"/>
      <c r="B255" s="238"/>
      <c r="C255" s="239"/>
      <c r="D255" s="240" t="s">
        <v>192</v>
      </c>
      <c r="E255" s="241" t="s">
        <v>1</v>
      </c>
      <c r="F255" s="242" t="s">
        <v>763</v>
      </c>
      <c r="G255" s="239"/>
      <c r="H255" s="243">
        <v>1</v>
      </c>
      <c r="I255" s="244"/>
      <c r="J255" s="239"/>
      <c r="K255" s="239"/>
      <c r="L255" s="245"/>
      <c r="M255" s="246"/>
      <c r="N255" s="247"/>
      <c r="O255" s="247"/>
      <c r="P255" s="247"/>
      <c r="Q255" s="247"/>
      <c r="R255" s="247"/>
      <c r="S255" s="247"/>
      <c r="T255" s="24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9" t="s">
        <v>192</v>
      </c>
      <c r="AU255" s="249" t="s">
        <v>85</v>
      </c>
      <c r="AV255" s="13" t="s">
        <v>85</v>
      </c>
      <c r="AW255" s="13" t="s">
        <v>32</v>
      </c>
      <c r="AX255" s="13" t="s">
        <v>83</v>
      </c>
      <c r="AY255" s="249" t="s">
        <v>182</v>
      </c>
    </row>
    <row r="256" s="2" customFormat="1" ht="44.25" customHeight="1">
      <c r="A256" s="37"/>
      <c r="B256" s="38"/>
      <c r="C256" s="225" t="s">
        <v>803</v>
      </c>
      <c r="D256" s="225" t="s">
        <v>185</v>
      </c>
      <c r="E256" s="226" t="s">
        <v>804</v>
      </c>
      <c r="F256" s="227" t="s">
        <v>805</v>
      </c>
      <c r="G256" s="228" t="s">
        <v>239</v>
      </c>
      <c r="H256" s="229">
        <v>5</v>
      </c>
      <c r="I256" s="230"/>
      <c r="J256" s="231">
        <f>ROUND(I256*H256,2)</f>
        <v>0</v>
      </c>
      <c r="K256" s="227" t="s">
        <v>1</v>
      </c>
      <c r="L256" s="43"/>
      <c r="M256" s="232" t="s">
        <v>1</v>
      </c>
      <c r="N256" s="233" t="s">
        <v>41</v>
      </c>
      <c r="O256" s="90"/>
      <c r="P256" s="234">
        <f>O256*H256</f>
        <v>0</v>
      </c>
      <c r="Q256" s="234">
        <v>0</v>
      </c>
      <c r="R256" s="234">
        <f>Q256*H256</f>
        <v>0</v>
      </c>
      <c r="S256" s="234">
        <v>0</v>
      </c>
      <c r="T256" s="23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6" t="s">
        <v>359</v>
      </c>
      <c r="AT256" s="236" t="s">
        <v>185</v>
      </c>
      <c r="AU256" s="236" t="s">
        <v>85</v>
      </c>
      <c r="AY256" s="16" t="s">
        <v>182</v>
      </c>
      <c r="BE256" s="237">
        <f>IF(N256="základní",J256,0)</f>
        <v>0</v>
      </c>
      <c r="BF256" s="237">
        <f>IF(N256="snížená",J256,0)</f>
        <v>0</v>
      </c>
      <c r="BG256" s="237">
        <f>IF(N256="zákl. přenesená",J256,0)</f>
        <v>0</v>
      </c>
      <c r="BH256" s="237">
        <f>IF(N256="sníž. přenesená",J256,0)</f>
        <v>0</v>
      </c>
      <c r="BI256" s="237">
        <f>IF(N256="nulová",J256,0)</f>
        <v>0</v>
      </c>
      <c r="BJ256" s="16" t="s">
        <v>83</v>
      </c>
      <c r="BK256" s="237">
        <f>ROUND(I256*H256,2)</f>
        <v>0</v>
      </c>
      <c r="BL256" s="16" t="s">
        <v>359</v>
      </c>
      <c r="BM256" s="236" t="s">
        <v>806</v>
      </c>
    </row>
    <row r="257" s="2" customFormat="1" ht="44.25" customHeight="1">
      <c r="A257" s="37"/>
      <c r="B257" s="38"/>
      <c r="C257" s="225" t="s">
        <v>807</v>
      </c>
      <c r="D257" s="225" t="s">
        <v>185</v>
      </c>
      <c r="E257" s="226" t="s">
        <v>501</v>
      </c>
      <c r="F257" s="227" t="s">
        <v>502</v>
      </c>
      <c r="G257" s="228" t="s">
        <v>239</v>
      </c>
      <c r="H257" s="229">
        <v>2</v>
      </c>
      <c r="I257" s="230"/>
      <c r="J257" s="231">
        <f>ROUND(I257*H257,2)</f>
        <v>0</v>
      </c>
      <c r="K257" s="227" t="s">
        <v>1</v>
      </c>
      <c r="L257" s="43"/>
      <c r="M257" s="232" t="s">
        <v>1</v>
      </c>
      <c r="N257" s="233" t="s">
        <v>41</v>
      </c>
      <c r="O257" s="90"/>
      <c r="P257" s="234">
        <f>O257*H257</f>
        <v>0</v>
      </c>
      <c r="Q257" s="234">
        <v>0</v>
      </c>
      <c r="R257" s="234">
        <f>Q257*H257</f>
        <v>0</v>
      </c>
      <c r="S257" s="234">
        <v>0</v>
      </c>
      <c r="T257" s="235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6" t="s">
        <v>359</v>
      </c>
      <c r="AT257" s="236" t="s">
        <v>185</v>
      </c>
      <c r="AU257" s="236" t="s">
        <v>85</v>
      </c>
      <c r="AY257" s="16" t="s">
        <v>182</v>
      </c>
      <c r="BE257" s="237">
        <f>IF(N257="základní",J257,0)</f>
        <v>0</v>
      </c>
      <c r="BF257" s="237">
        <f>IF(N257="snížená",J257,0)</f>
        <v>0</v>
      </c>
      <c r="BG257" s="237">
        <f>IF(N257="zákl. přenesená",J257,0)</f>
        <v>0</v>
      </c>
      <c r="BH257" s="237">
        <f>IF(N257="sníž. přenesená",J257,0)</f>
        <v>0</v>
      </c>
      <c r="BI257" s="237">
        <f>IF(N257="nulová",J257,0)</f>
        <v>0</v>
      </c>
      <c r="BJ257" s="16" t="s">
        <v>83</v>
      </c>
      <c r="BK257" s="237">
        <f>ROUND(I257*H257,2)</f>
        <v>0</v>
      </c>
      <c r="BL257" s="16" t="s">
        <v>359</v>
      </c>
      <c r="BM257" s="236" t="s">
        <v>808</v>
      </c>
    </row>
    <row r="258" s="13" customFormat="1">
      <c r="A258" s="13"/>
      <c r="B258" s="238"/>
      <c r="C258" s="239"/>
      <c r="D258" s="240" t="s">
        <v>192</v>
      </c>
      <c r="E258" s="241" t="s">
        <v>1</v>
      </c>
      <c r="F258" s="242" t="s">
        <v>809</v>
      </c>
      <c r="G258" s="239"/>
      <c r="H258" s="243">
        <v>2</v>
      </c>
      <c r="I258" s="244"/>
      <c r="J258" s="239"/>
      <c r="K258" s="239"/>
      <c r="L258" s="245"/>
      <c r="M258" s="277"/>
      <c r="N258" s="278"/>
      <c r="O258" s="278"/>
      <c r="P258" s="278"/>
      <c r="Q258" s="278"/>
      <c r="R258" s="278"/>
      <c r="S258" s="278"/>
      <c r="T258" s="27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192</v>
      </c>
      <c r="AU258" s="249" t="s">
        <v>85</v>
      </c>
      <c r="AV258" s="13" t="s">
        <v>85</v>
      </c>
      <c r="AW258" s="13" t="s">
        <v>32</v>
      </c>
      <c r="AX258" s="13" t="s">
        <v>83</v>
      </c>
      <c r="AY258" s="249" t="s">
        <v>182</v>
      </c>
    </row>
    <row r="259" s="2" customFormat="1" ht="6.96" customHeight="1">
      <c r="A259" s="37"/>
      <c r="B259" s="65"/>
      <c r="C259" s="66"/>
      <c r="D259" s="66"/>
      <c r="E259" s="66"/>
      <c r="F259" s="66"/>
      <c r="G259" s="66"/>
      <c r="H259" s="66"/>
      <c r="I259" s="66"/>
      <c r="J259" s="66"/>
      <c r="K259" s="66"/>
      <c r="L259" s="43"/>
      <c r="M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</row>
  </sheetData>
  <sheetProtection sheet="1" autoFilter="0" formatColumns="0" formatRows="0" objects="1" scenarios="1" spinCount="100000" saltValue="rAIFNQuuQdZ302gLDrzOh1ZcDLZdFsT2Eo7EVBhmeaS0TyhwJQ9ullM84oZh1nWDzBhnymObQIi/RQxoLe3xeQ==" hashValue="2gf1UGmAxxOHRTuo0w0dUaAgofC9LDw/Ew9yQwpE05SH/eITYwqM7EGEbjXa+gPRoemoMgo99vbNdY+VpBwBeQ==" algorithmName="SHA-512" password="CC3D"/>
  <autoFilter ref="C132:K2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810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811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812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ROUND((SUM(BE129:BE178)),  2)</f>
        <v>0</v>
      </c>
      <c r="G35" s="37"/>
      <c r="H35" s="37"/>
      <c r="I35" s="163">
        <v>0.20999999999999999</v>
      </c>
      <c r="J35" s="162">
        <f>ROUND(((SUM(BE129:BE178))*I35),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ROUND((SUM(BF129:BF178)),  2)</f>
        <v>0</v>
      </c>
      <c r="G36" s="37"/>
      <c r="H36" s="37"/>
      <c r="I36" s="163">
        <v>0.12</v>
      </c>
      <c r="J36" s="162">
        <f>ROUND(((SUM(BF129:BF178))*I36),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ROUND((SUM(BG129:BG178)),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ROUND((SUM(BH129:BH178)),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ROUND((SUM(BI129:BI178)),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810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D110 - ZTI - D110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813</v>
      </c>
      <c r="E100" s="195"/>
      <c r="F100" s="195"/>
      <c r="G100" s="195"/>
      <c r="H100" s="195"/>
      <c r="I100" s="195"/>
      <c r="J100" s="196">
        <f>J131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159</v>
      </c>
      <c r="E101" s="190"/>
      <c r="F101" s="190"/>
      <c r="G101" s="190"/>
      <c r="H101" s="190"/>
      <c r="I101" s="190"/>
      <c r="J101" s="191">
        <f>J136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814</v>
      </c>
      <c r="E102" s="195"/>
      <c r="F102" s="195"/>
      <c r="G102" s="195"/>
      <c r="H102" s="195"/>
      <c r="I102" s="195"/>
      <c r="J102" s="196">
        <f>J137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815</v>
      </c>
      <c r="E103" s="195"/>
      <c r="F103" s="195"/>
      <c r="G103" s="195"/>
      <c r="H103" s="195"/>
      <c r="I103" s="195"/>
      <c r="J103" s="196">
        <f>J142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816</v>
      </c>
      <c r="E104" s="195"/>
      <c r="F104" s="195"/>
      <c r="G104" s="195"/>
      <c r="H104" s="195"/>
      <c r="I104" s="195"/>
      <c r="J104" s="196">
        <f>J148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817</v>
      </c>
      <c r="E105" s="195"/>
      <c r="F105" s="195"/>
      <c r="G105" s="195"/>
      <c r="H105" s="195"/>
      <c r="I105" s="195"/>
      <c r="J105" s="196">
        <f>J155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818</v>
      </c>
      <c r="E106" s="195"/>
      <c r="F106" s="195"/>
      <c r="G106" s="195"/>
      <c r="H106" s="195"/>
      <c r="I106" s="195"/>
      <c r="J106" s="196">
        <f>J163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819</v>
      </c>
      <c r="E107" s="195"/>
      <c r="F107" s="195"/>
      <c r="G107" s="195"/>
      <c r="H107" s="195"/>
      <c r="I107" s="195"/>
      <c r="J107" s="196">
        <f>J173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167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82" t="str">
        <f>E7</f>
        <v>UHK Palachovy koleje - Částečná rekonstrukce a modernizace - IV.etapa - neinvestiční část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145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810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147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D110 - ZTI - D110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F14</f>
        <v>Hradec Králové</v>
      </c>
      <c r="G123" s="39"/>
      <c r="H123" s="39"/>
      <c r="I123" s="31" t="s">
        <v>22</v>
      </c>
      <c r="J123" s="78" t="str">
        <f>IF(J14="","",J14)</f>
        <v>30. 6. 2025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E17</f>
        <v>Univerzita Hradec Králové</v>
      </c>
      <c r="G125" s="39"/>
      <c r="H125" s="39"/>
      <c r="I125" s="31" t="s">
        <v>30</v>
      </c>
      <c r="J125" s="35" t="str">
        <f>E23</f>
        <v>PRIDOS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28</v>
      </c>
      <c r="D126" s="39"/>
      <c r="E126" s="39"/>
      <c r="F126" s="26" t="str">
        <f>IF(E20="","",E20)</f>
        <v>Vyplň údaj</v>
      </c>
      <c r="G126" s="39"/>
      <c r="H126" s="39"/>
      <c r="I126" s="31" t="s">
        <v>33</v>
      </c>
      <c r="J126" s="35" t="str">
        <f>E26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8"/>
      <c r="B128" s="199"/>
      <c r="C128" s="200" t="s">
        <v>168</v>
      </c>
      <c r="D128" s="201" t="s">
        <v>61</v>
      </c>
      <c r="E128" s="201" t="s">
        <v>57</v>
      </c>
      <c r="F128" s="201" t="s">
        <v>58</v>
      </c>
      <c r="G128" s="201" t="s">
        <v>169</v>
      </c>
      <c r="H128" s="201" t="s">
        <v>170</v>
      </c>
      <c r="I128" s="201" t="s">
        <v>171</v>
      </c>
      <c r="J128" s="201" t="s">
        <v>151</v>
      </c>
      <c r="K128" s="202" t="s">
        <v>172</v>
      </c>
      <c r="L128" s="203"/>
      <c r="M128" s="99" t="s">
        <v>1</v>
      </c>
      <c r="N128" s="100" t="s">
        <v>40</v>
      </c>
      <c r="O128" s="100" t="s">
        <v>173</v>
      </c>
      <c r="P128" s="100" t="s">
        <v>174</v>
      </c>
      <c r="Q128" s="100" t="s">
        <v>175</v>
      </c>
      <c r="R128" s="100" t="s">
        <v>176</v>
      </c>
      <c r="S128" s="100" t="s">
        <v>177</v>
      </c>
      <c r="T128" s="101" t="s">
        <v>178</v>
      </c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</row>
    <row r="129" s="2" customFormat="1" ht="22.8" customHeight="1">
      <c r="A129" s="37"/>
      <c r="B129" s="38"/>
      <c r="C129" s="106" t="s">
        <v>179</v>
      </c>
      <c r="D129" s="39"/>
      <c r="E129" s="39"/>
      <c r="F129" s="39"/>
      <c r="G129" s="39"/>
      <c r="H129" s="39"/>
      <c r="I129" s="39"/>
      <c r="J129" s="204">
        <f>BK129</f>
        <v>0</v>
      </c>
      <c r="K129" s="39"/>
      <c r="L129" s="43"/>
      <c r="M129" s="102"/>
      <c r="N129" s="205"/>
      <c r="O129" s="103"/>
      <c r="P129" s="206">
        <f>P130+P136</f>
        <v>0</v>
      </c>
      <c r="Q129" s="103"/>
      <c r="R129" s="206">
        <f>R130+R136</f>
        <v>0</v>
      </c>
      <c r="S129" s="103"/>
      <c r="T129" s="207">
        <f>T130+T136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75</v>
      </c>
      <c r="AU129" s="16" t="s">
        <v>153</v>
      </c>
      <c r="BK129" s="208">
        <f>BK130+BK136</f>
        <v>0</v>
      </c>
    </row>
    <row r="130" s="12" customFormat="1" ht="25.92" customHeight="1">
      <c r="A130" s="12"/>
      <c r="B130" s="209"/>
      <c r="C130" s="210"/>
      <c r="D130" s="211" t="s">
        <v>75</v>
      </c>
      <c r="E130" s="212" t="s">
        <v>180</v>
      </c>
      <c r="F130" s="212" t="s">
        <v>181</v>
      </c>
      <c r="G130" s="210"/>
      <c r="H130" s="210"/>
      <c r="I130" s="213"/>
      <c r="J130" s="214">
        <f>BK130</f>
        <v>0</v>
      </c>
      <c r="K130" s="210"/>
      <c r="L130" s="215"/>
      <c r="M130" s="216"/>
      <c r="N130" s="217"/>
      <c r="O130" s="217"/>
      <c r="P130" s="218">
        <f>P131</f>
        <v>0</v>
      </c>
      <c r="Q130" s="217"/>
      <c r="R130" s="218">
        <f>R131</f>
        <v>0</v>
      </c>
      <c r="S130" s="217"/>
      <c r="T130" s="219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76</v>
      </c>
      <c r="AY130" s="220" t="s">
        <v>182</v>
      </c>
      <c r="BK130" s="222">
        <f>BK131</f>
        <v>0</v>
      </c>
    </row>
    <row r="131" s="12" customFormat="1" ht="22.8" customHeight="1">
      <c r="A131" s="12"/>
      <c r="B131" s="209"/>
      <c r="C131" s="210"/>
      <c r="D131" s="211" t="s">
        <v>75</v>
      </c>
      <c r="E131" s="223" t="s">
        <v>83</v>
      </c>
      <c r="F131" s="223" t="s">
        <v>820</v>
      </c>
      <c r="G131" s="210"/>
      <c r="H131" s="210"/>
      <c r="I131" s="213"/>
      <c r="J131" s="224">
        <f>BK131</f>
        <v>0</v>
      </c>
      <c r="K131" s="210"/>
      <c r="L131" s="215"/>
      <c r="M131" s="216"/>
      <c r="N131" s="217"/>
      <c r="O131" s="217"/>
      <c r="P131" s="218">
        <f>SUM(P132:P135)</f>
        <v>0</v>
      </c>
      <c r="Q131" s="217"/>
      <c r="R131" s="218">
        <f>SUM(R132:R135)</f>
        <v>0</v>
      </c>
      <c r="S131" s="217"/>
      <c r="T131" s="219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83</v>
      </c>
      <c r="AT131" s="221" t="s">
        <v>75</v>
      </c>
      <c r="AU131" s="221" t="s">
        <v>83</v>
      </c>
      <c r="AY131" s="220" t="s">
        <v>182</v>
      </c>
      <c r="BK131" s="222">
        <f>SUM(BK132:BK135)</f>
        <v>0</v>
      </c>
    </row>
    <row r="132" s="2" customFormat="1" ht="24.15" customHeight="1">
      <c r="A132" s="37"/>
      <c r="B132" s="38"/>
      <c r="C132" s="225" t="s">
        <v>83</v>
      </c>
      <c r="D132" s="225" t="s">
        <v>185</v>
      </c>
      <c r="E132" s="226" t="s">
        <v>821</v>
      </c>
      <c r="F132" s="227" t="s">
        <v>822</v>
      </c>
      <c r="G132" s="228" t="s">
        <v>239</v>
      </c>
      <c r="H132" s="229">
        <v>1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85</v>
      </c>
    </row>
    <row r="133" s="2" customFormat="1" ht="24.15" customHeight="1">
      <c r="A133" s="37"/>
      <c r="B133" s="38"/>
      <c r="C133" s="225" t="s">
        <v>85</v>
      </c>
      <c r="D133" s="225" t="s">
        <v>185</v>
      </c>
      <c r="E133" s="226" t="s">
        <v>823</v>
      </c>
      <c r="F133" s="227" t="s">
        <v>824</v>
      </c>
      <c r="G133" s="228" t="s">
        <v>239</v>
      </c>
      <c r="H133" s="229">
        <v>1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190</v>
      </c>
    </row>
    <row r="134" s="2" customFormat="1" ht="24.15" customHeight="1">
      <c r="A134" s="37"/>
      <c r="B134" s="38"/>
      <c r="C134" s="225" t="s">
        <v>201</v>
      </c>
      <c r="D134" s="225" t="s">
        <v>185</v>
      </c>
      <c r="E134" s="226" t="s">
        <v>825</v>
      </c>
      <c r="F134" s="227" t="s">
        <v>826</v>
      </c>
      <c r="G134" s="228" t="s">
        <v>239</v>
      </c>
      <c r="H134" s="229">
        <v>1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183</v>
      </c>
    </row>
    <row r="135" s="2" customFormat="1" ht="16.5" customHeight="1">
      <c r="A135" s="37"/>
      <c r="B135" s="38"/>
      <c r="C135" s="225" t="s">
        <v>190</v>
      </c>
      <c r="D135" s="225" t="s">
        <v>185</v>
      </c>
      <c r="E135" s="226" t="s">
        <v>827</v>
      </c>
      <c r="F135" s="227" t="s">
        <v>828</v>
      </c>
      <c r="G135" s="228" t="s">
        <v>829</v>
      </c>
      <c r="H135" s="229">
        <v>10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190</v>
      </c>
      <c r="AT135" s="236" t="s">
        <v>185</v>
      </c>
      <c r="AU135" s="236" t="s">
        <v>85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190</v>
      </c>
      <c r="BM135" s="236" t="s">
        <v>223</v>
      </c>
    </row>
    <row r="136" s="12" customFormat="1" ht="25.92" customHeight="1">
      <c r="A136" s="12"/>
      <c r="B136" s="209"/>
      <c r="C136" s="210"/>
      <c r="D136" s="211" t="s">
        <v>75</v>
      </c>
      <c r="E136" s="212" t="s">
        <v>232</v>
      </c>
      <c r="F136" s="212" t="s">
        <v>233</v>
      </c>
      <c r="G136" s="210"/>
      <c r="H136" s="210"/>
      <c r="I136" s="213"/>
      <c r="J136" s="214">
        <f>BK136</f>
        <v>0</v>
      </c>
      <c r="K136" s="210"/>
      <c r="L136" s="215"/>
      <c r="M136" s="216"/>
      <c r="N136" s="217"/>
      <c r="O136" s="217"/>
      <c r="P136" s="218">
        <f>P137+P142+P148+P155+P163+P173</f>
        <v>0</v>
      </c>
      <c r="Q136" s="217"/>
      <c r="R136" s="218">
        <f>R137+R142+R148+R155+R163+R173</f>
        <v>0</v>
      </c>
      <c r="S136" s="217"/>
      <c r="T136" s="219">
        <f>T137+T142+T148+T155+T163+T173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85</v>
      </c>
      <c r="AT136" s="221" t="s">
        <v>75</v>
      </c>
      <c r="AU136" s="221" t="s">
        <v>76</v>
      </c>
      <c r="AY136" s="220" t="s">
        <v>182</v>
      </c>
      <c r="BK136" s="222">
        <f>BK137+BK142+BK148+BK155+BK163+BK173</f>
        <v>0</v>
      </c>
    </row>
    <row r="137" s="12" customFormat="1" ht="22.8" customHeight="1">
      <c r="A137" s="12"/>
      <c r="B137" s="209"/>
      <c r="C137" s="210"/>
      <c r="D137" s="211" t="s">
        <v>75</v>
      </c>
      <c r="E137" s="223" t="s">
        <v>85</v>
      </c>
      <c r="F137" s="223" t="s">
        <v>830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SUM(P138:P141)</f>
        <v>0</v>
      </c>
      <c r="Q137" s="217"/>
      <c r="R137" s="218">
        <f>SUM(R138:R141)</f>
        <v>0</v>
      </c>
      <c r="S137" s="217"/>
      <c r="T137" s="219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83</v>
      </c>
      <c r="AT137" s="221" t="s">
        <v>75</v>
      </c>
      <c r="AU137" s="221" t="s">
        <v>83</v>
      </c>
      <c r="AY137" s="220" t="s">
        <v>182</v>
      </c>
      <c r="BK137" s="222">
        <f>SUM(BK138:BK141)</f>
        <v>0</v>
      </c>
    </row>
    <row r="138" s="2" customFormat="1" ht="24.15" customHeight="1">
      <c r="A138" s="37"/>
      <c r="B138" s="38"/>
      <c r="C138" s="225" t="s">
        <v>210</v>
      </c>
      <c r="D138" s="225" t="s">
        <v>185</v>
      </c>
      <c r="E138" s="226" t="s">
        <v>831</v>
      </c>
      <c r="F138" s="227" t="s">
        <v>832</v>
      </c>
      <c r="G138" s="228" t="s">
        <v>290</v>
      </c>
      <c r="H138" s="229">
        <v>3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400</v>
      </c>
    </row>
    <row r="139" s="2" customFormat="1" ht="16.5" customHeight="1">
      <c r="A139" s="37"/>
      <c r="B139" s="38"/>
      <c r="C139" s="225" t="s">
        <v>183</v>
      </c>
      <c r="D139" s="225" t="s">
        <v>185</v>
      </c>
      <c r="E139" s="226" t="s">
        <v>833</v>
      </c>
      <c r="F139" s="227" t="s">
        <v>834</v>
      </c>
      <c r="G139" s="228" t="s">
        <v>239</v>
      </c>
      <c r="H139" s="229">
        <v>1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190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190</v>
      </c>
      <c r="BM139" s="236" t="s">
        <v>8</v>
      </c>
    </row>
    <row r="140" s="2" customFormat="1" ht="16.5" customHeight="1">
      <c r="A140" s="37"/>
      <c r="B140" s="38"/>
      <c r="C140" s="225" t="s">
        <v>218</v>
      </c>
      <c r="D140" s="225" t="s">
        <v>185</v>
      </c>
      <c r="E140" s="226" t="s">
        <v>835</v>
      </c>
      <c r="F140" s="227" t="s">
        <v>836</v>
      </c>
      <c r="G140" s="228" t="s">
        <v>290</v>
      </c>
      <c r="H140" s="229">
        <v>3</v>
      </c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245</v>
      </c>
    </row>
    <row r="141" s="2" customFormat="1" ht="21.75" customHeight="1">
      <c r="A141" s="37"/>
      <c r="B141" s="38"/>
      <c r="C141" s="225" t="s">
        <v>223</v>
      </c>
      <c r="D141" s="225" t="s">
        <v>185</v>
      </c>
      <c r="E141" s="226" t="s">
        <v>837</v>
      </c>
      <c r="F141" s="227" t="s">
        <v>838</v>
      </c>
      <c r="G141" s="228" t="s">
        <v>248</v>
      </c>
      <c r="H141" s="261"/>
      <c r="I141" s="230"/>
      <c r="J141" s="231">
        <f>ROUND(I141*H141,2)</f>
        <v>0</v>
      </c>
      <c r="K141" s="227" t="s">
        <v>1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190</v>
      </c>
      <c r="AT141" s="236" t="s">
        <v>185</v>
      </c>
      <c r="AU141" s="236" t="s">
        <v>85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190</v>
      </c>
      <c r="BM141" s="236" t="s">
        <v>240</v>
      </c>
    </row>
    <row r="142" s="12" customFormat="1" ht="22.8" customHeight="1">
      <c r="A142" s="12"/>
      <c r="B142" s="209"/>
      <c r="C142" s="210"/>
      <c r="D142" s="211" t="s">
        <v>75</v>
      </c>
      <c r="E142" s="223" t="s">
        <v>201</v>
      </c>
      <c r="F142" s="223" t="s">
        <v>839</v>
      </c>
      <c r="G142" s="210"/>
      <c r="H142" s="210"/>
      <c r="I142" s="213"/>
      <c r="J142" s="224">
        <f>BK142</f>
        <v>0</v>
      </c>
      <c r="K142" s="210"/>
      <c r="L142" s="215"/>
      <c r="M142" s="216"/>
      <c r="N142" s="217"/>
      <c r="O142" s="217"/>
      <c r="P142" s="218">
        <f>SUM(P143:P147)</f>
        <v>0</v>
      </c>
      <c r="Q142" s="217"/>
      <c r="R142" s="218">
        <f>SUM(R143:R147)</f>
        <v>0</v>
      </c>
      <c r="S142" s="217"/>
      <c r="T142" s="219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0" t="s">
        <v>83</v>
      </c>
      <c r="AT142" s="221" t="s">
        <v>75</v>
      </c>
      <c r="AU142" s="221" t="s">
        <v>83</v>
      </c>
      <c r="AY142" s="220" t="s">
        <v>182</v>
      </c>
      <c r="BK142" s="222">
        <f>SUM(BK143:BK147)</f>
        <v>0</v>
      </c>
    </row>
    <row r="143" s="2" customFormat="1" ht="21.75" customHeight="1">
      <c r="A143" s="37"/>
      <c r="B143" s="38"/>
      <c r="C143" s="225" t="s">
        <v>199</v>
      </c>
      <c r="D143" s="225" t="s">
        <v>185</v>
      </c>
      <c r="E143" s="226" t="s">
        <v>840</v>
      </c>
      <c r="F143" s="227" t="s">
        <v>841</v>
      </c>
      <c r="G143" s="228" t="s">
        <v>290</v>
      </c>
      <c r="H143" s="229">
        <v>1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263</v>
      </c>
    </row>
    <row r="144" s="2" customFormat="1" ht="21.75" customHeight="1">
      <c r="A144" s="37"/>
      <c r="B144" s="38"/>
      <c r="C144" s="225" t="s">
        <v>400</v>
      </c>
      <c r="D144" s="225" t="s">
        <v>185</v>
      </c>
      <c r="E144" s="226" t="s">
        <v>842</v>
      </c>
      <c r="F144" s="227" t="s">
        <v>843</v>
      </c>
      <c r="G144" s="228" t="s">
        <v>290</v>
      </c>
      <c r="H144" s="229">
        <v>1</v>
      </c>
      <c r="I144" s="230"/>
      <c r="J144" s="231">
        <f>ROUND(I144*H144,2)</f>
        <v>0</v>
      </c>
      <c r="K144" s="227" t="s">
        <v>1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190</v>
      </c>
      <c r="AT144" s="236" t="s">
        <v>185</v>
      </c>
      <c r="AU144" s="236" t="s">
        <v>85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271</v>
      </c>
    </row>
    <row r="145" s="2" customFormat="1" ht="21.75" customHeight="1">
      <c r="A145" s="37"/>
      <c r="B145" s="38"/>
      <c r="C145" s="225" t="s">
        <v>404</v>
      </c>
      <c r="D145" s="225" t="s">
        <v>185</v>
      </c>
      <c r="E145" s="226" t="s">
        <v>844</v>
      </c>
      <c r="F145" s="227" t="s">
        <v>845</v>
      </c>
      <c r="G145" s="228" t="s">
        <v>290</v>
      </c>
      <c r="H145" s="229">
        <v>2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280</v>
      </c>
    </row>
    <row r="146" s="2" customFormat="1" ht="16.5" customHeight="1">
      <c r="A146" s="37"/>
      <c r="B146" s="38"/>
      <c r="C146" s="225" t="s">
        <v>8</v>
      </c>
      <c r="D146" s="225" t="s">
        <v>185</v>
      </c>
      <c r="E146" s="226" t="s">
        <v>835</v>
      </c>
      <c r="F146" s="227" t="s">
        <v>836</v>
      </c>
      <c r="G146" s="228" t="s">
        <v>290</v>
      </c>
      <c r="H146" s="229">
        <v>4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293</v>
      </c>
    </row>
    <row r="147" s="2" customFormat="1" ht="21.75" customHeight="1">
      <c r="A147" s="37"/>
      <c r="B147" s="38"/>
      <c r="C147" s="225" t="s">
        <v>236</v>
      </c>
      <c r="D147" s="225" t="s">
        <v>185</v>
      </c>
      <c r="E147" s="226" t="s">
        <v>837</v>
      </c>
      <c r="F147" s="227" t="s">
        <v>838</v>
      </c>
      <c r="G147" s="228" t="s">
        <v>248</v>
      </c>
      <c r="H147" s="261"/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303</v>
      </c>
    </row>
    <row r="148" s="12" customFormat="1" ht="22.8" customHeight="1">
      <c r="A148" s="12"/>
      <c r="B148" s="209"/>
      <c r="C148" s="210"/>
      <c r="D148" s="211" t="s">
        <v>75</v>
      </c>
      <c r="E148" s="223" t="s">
        <v>190</v>
      </c>
      <c r="F148" s="223" t="s">
        <v>846</v>
      </c>
      <c r="G148" s="210"/>
      <c r="H148" s="210"/>
      <c r="I148" s="213"/>
      <c r="J148" s="224">
        <f>BK148</f>
        <v>0</v>
      </c>
      <c r="K148" s="210"/>
      <c r="L148" s="215"/>
      <c r="M148" s="216"/>
      <c r="N148" s="217"/>
      <c r="O148" s="217"/>
      <c r="P148" s="218">
        <f>SUM(P149:P154)</f>
        <v>0</v>
      </c>
      <c r="Q148" s="217"/>
      <c r="R148" s="218">
        <f>SUM(R149:R154)</f>
        <v>0</v>
      </c>
      <c r="S148" s="217"/>
      <c r="T148" s="219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0" t="s">
        <v>83</v>
      </c>
      <c r="AT148" s="221" t="s">
        <v>75</v>
      </c>
      <c r="AU148" s="221" t="s">
        <v>83</v>
      </c>
      <c r="AY148" s="220" t="s">
        <v>182</v>
      </c>
      <c r="BK148" s="222">
        <f>SUM(BK149:BK154)</f>
        <v>0</v>
      </c>
    </row>
    <row r="149" s="2" customFormat="1" ht="16.5" customHeight="1">
      <c r="A149" s="37"/>
      <c r="B149" s="38"/>
      <c r="C149" s="225" t="s">
        <v>245</v>
      </c>
      <c r="D149" s="225" t="s">
        <v>185</v>
      </c>
      <c r="E149" s="226" t="s">
        <v>847</v>
      </c>
      <c r="F149" s="227" t="s">
        <v>848</v>
      </c>
      <c r="G149" s="228" t="s">
        <v>239</v>
      </c>
      <c r="H149" s="229">
        <v>1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314</v>
      </c>
    </row>
    <row r="150" s="2" customFormat="1" ht="16.5" customHeight="1">
      <c r="A150" s="37"/>
      <c r="B150" s="38"/>
      <c r="C150" s="225" t="s">
        <v>252</v>
      </c>
      <c r="D150" s="225" t="s">
        <v>185</v>
      </c>
      <c r="E150" s="226" t="s">
        <v>849</v>
      </c>
      <c r="F150" s="227" t="s">
        <v>850</v>
      </c>
      <c r="G150" s="228" t="s">
        <v>239</v>
      </c>
      <c r="H150" s="229">
        <v>1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190</v>
      </c>
      <c r="AT150" s="236" t="s">
        <v>185</v>
      </c>
      <c r="AU150" s="236" t="s">
        <v>85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190</v>
      </c>
      <c r="BM150" s="236" t="s">
        <v>325</v>
      </c>
    </row>
    <row r="151" s="2" customFormat="1" ht="21.75" customHeight="1">
      <c r="A151" s="37"/>
      <c r="B151" s="38"/>
      <c r="C151" s="225" t="s">
        <v>240</v>
      </c>
      <c r="D151" s="225" t="s">
        <v>185</v>
      </c>
      <c r="E151" s="226" t="s">
        <v>851</v>
      </c>
      <c r="F151" s="227" t="s">
        <v>852</v>
      </c>
      <c r="G151" s="228" t="s">
        <v>239</v>
      </c>
      <c r="H151" s="229">
        <v>1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284</v>
      </c>
    </row>
    <row r="152" s="2" customFormat="1" ht="16.5" customHeight="1">
      <c r="A152" s="37"/>
      <c r="B152" s="38"/>
      <c r="C152" s="225" t="s">
        <v>259</v>
      </c>
      <c r="D152" s="225" t="s">
        <v>185</v>
      </c>
      <c r="E152" s="226" t="s">
        <v>853</v>
      </c>
      <c r="F152" s="227" t="s">
        <v>854</v>
      </c>
      <c r="G152" s="228" t="s">
        <v>239</v>
      </c>
      <c r="H152" s="229">
        <v>1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190</v>
      </c>
      <c r="AT152" s="236" t="s">
        <v>185</v>
      </c>
      <c r="AU152" s="236" t="s">
        <v>85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190</v>
      </c>
      <c r="BM152" s="236" t="s">
        <v>347</v>
      </c>
    </row>
    <row r="153" s="2" customFormat="1" ht="16.5" customHeight="1">
      <c r="A153" s="37"/>
      <c r="B153" s="38"/>
      <c r="C153" s="225" t="s">
        <v>263</v>
      </c>
      <c r="D153" s="225" t="s">
        <v>185</v>
      </c>
      <c r="E153" s="226" t="s">
        <v>855</v>
      </c>
      <c r="F153" s="227" t="s">
        <v>856</v>
      </c>
      <c r="G153" s="228" t="s">
        <v>239</v>
      </c>
      <c r="H153" s="229">
        <v>1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190</v>
      </c>
      <c r="AT153" s="236" t="s">
        <v>185</v>
      </c>
      <c r="AU153" s="236" t="s">
        <v>85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190</v>
      </c>
      <c r="BM153" s="236" t="s">
        <v>364</v>
      </c>
    </row>
    <row r="154" s="2" customFormat="1" ht="21.75" customHeight="1">
      <c r="A154" s="37"/>
      <c r="B154" s="38"/>
      <c r="C154" s="225" t="s">
        <v>267</v>
      </c>
      <c r="D154" s="225" t="s">
        <v>185</v>
      </c>
      <c r="E154" s="226" t="s">
        <v>837</v>
      </c>
      <c r="F154" s="227" t="s">
        <v>838</v>
      </c>
      <c r="G154" s="228" t="s">
        <v>248</v>
      </c>
      <c r="H154" s="261"/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190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190</v>
      </c>
      <c r="BM154" s="236" t="s">
        <v>372</v>
      </c>
    </row>
    <row r="155" s="12" customFormat="1" ht="22.8" customHeight="1">
      <c r="A155" s="12"/>
      <c r="B155" s="209"/>
      <c r="C155" s="210"/>
      <c r="D155" s="211" t="s">
        <v>75</v>
      </c>
      <c r="E155" s="223" t="s">
        <v>210</v>
      </c>
      <c r="F155" s="223" t="s">
        <v>857</v>
      </c>
      <c r="G155" s="210"/>
      <c r="H155" s="210"/>
      <c r="I155" s="213"/>
      <c r="J155" s="224">
        <f>BK155</f>
        <v>0</v>
      </c>
      <c r="K155" s="210"/>
      <c r="L155" s="215"/>
      <c r="M155" s="216"/>
      <c r="N155" s="217"/>
      <c r="O155" s="217"/>
      <c r="P155" s="218">
        <f>SUM(P156:P162)</f>
        <v>0</v>
      </c>
      <c r="Q155" s="217"/>
      <c r="R155" s="218">
        <f>SUM(R156:R162)</f>
        <v>0</v>
      </c>
      <c r="S155" s="217"/>
      <c r="T155" s="219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0" t="s">
        <v>83</v>
      </c>
      <c r="AT155" s="221" t="s">
        <v>75</v>
      </c>
      <c r="AU155" s="221" t="s">
        <v>83</v>
      </c>
      <c r="AY155" s="220" t="s">
        <v>182</v>
      </c>
      <c r="BK155" s="222">
        <f>SUM(BK156:BK162)</f>
        <v>0</v>
      </c>
    </row>
    <row r="156" s="2" customFormat="1" ht="33" customHeight="1">
      <c r="A156" s="37"/>
      <c r="B156" s="38"/>
      <c r="C156" s="225" t="s">
        <v>271</v>
      </c>
      <c r="D156" s="225" t="s">
        <v>185</v>
      </c>
      <c r="E156" s="226" t="s">
        <v>858</v>
      </c>
      <c r="F156" s="227" t="s">
        <v>859</v>
      </c>
      <c r="G156" s="228" t="s">
        <v>239</v>
      </c>
      <c r="H156" s="229">
        <v>1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190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190</v>
      </c>
      <c r="BM156" s="236" t="s">
        <v>376</v>
      </c>
    </row>
    <row r="157" s="2" customFormat="1" ht="24.15" customHeight="1">
      <c r="A157" s="37"/>
      <c r="B157" s="38"/>
      <c r="C157" s="225" t="s">
        <v>7</v>
      </c>
      <c r="D157" s="225" t="s">
        <v>185</v>
      </c>
      <c r="E157" s="226" t="s">
        <v>860</v>
      </c>
      <c r="F157" s="227" t="s">
        <v>861</v>
      </c>
      <c r="G157" s="228" t="s">
        <v>239</v>
      </c>
      <c r="H157" s="229">
        <v>1</v>
      </c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190</v>
      </c>
      <c r="AT157" s="236" t="s">
        <v>185</v>
      </c>
      <c r="AU157" s="236" t="s">
        <v>85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190</v>
      </c>
      <c r="BM157" s="236" t="s">
        <v>384</v>
      </c>
    </row>
    <row r="158" s="2" customFormat="1" ht="24.15" customHeight="1">
      <c r="A158" s="37"/>
      <c r="B158" s="38"/>
      <c r="C158" s="225" t="s">
        <v>280</v>
      </c>
      <c r="D158" s="225" t="s">
        <v>185</v>
      </c>
      <c r="E158" s="226" t="s">
        <v>862</v>
      </c>
      <c r="F158" s="227" t="s">
        <v>863</v>
      </c>
      <c r="G158" s="228" t="s">
        <v>239</v>
      </c>
      <c r="H158" s="229">
        <v>1</v>
      </c>
      <c r="I158" s="230"/>
      <c r="J158" s="231">
        <f>ROUND(I158*H158,2)</f>
        <v>0</v>
      </c>
      <c r="K158" s="227" t="s">
        <v>1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190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190</v>
      </c>
      <c r="BM158" s="236" t="s">
        <v>428</v>
      </c>
    </row>
    <row r="159" s="2" customFormat="1" ht="21.75" customHeight="1">
      <c r="A159" s="37"/>
      <c r="B159" s="38"/>
      <c r="C159" s="225" t="s">
        <v>287</v>
      </c>
      <c r="D159" s="225" t="s">
        <v>185</v>
      </c>
      <c r="E159" s="226" t="s">
        <v>864</v>
      </c>
      <c r="F159" s="227" t="s">
        <v>865</v>
      </c>
      <c r="G159" s="228" t="s">
        <v>239</v>
      </c>
      <c r="H159" s="229">
        <v>1</v>
      </c>
      <c r="I159" s="230"/>
      <c r="J159" s="231">
        <f>ROUND(I159*H159,2)</f>
        <v>0</v>
      </c>
      <c r="K159" s="227" t="s">
        <v>1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485</v>
      </c>
    </row>
    <row r="160" s="2" customFormat="1" ht="16.5" customHeight="1">
      <c r="A160" s="37"/>
      <c r="B160" s="38"/>
      <c r="C160" s="225" t="s">
        <v>293</v>
      </c>
      <c r="D160" s="225" t="s">
        <v>185</v>
      </c>
      <c r="E160" s="226" t="s">
        <v>866</v>
      </c>
      <c r="F160" s="227" t="s">
        <v>867</v>
      </c>
      <c r="G160" s="228" t="s">
        <v>239</v>
      </c>
      <c r="H160" s="229">
        <v>1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190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190</v>
      </c>
      <c r="BM160" s="236" t="s">
        <v>608</v>
      </c>
    </row>
    <row r="161" s="2" customFormat="1" ht="21.75" customHeight="1">
      <c r="A161" s="37"/>
      <c r="B161" s="38"/>
      <c r="C161" s="225" t="s">
        <v>297</v>
      </c>
      <c r="D161" s="225" t="s">
        <v>185</v>
      </c>
      <c r="E161" s="226" t="s">
        <v>868</v>
      </c>
      <c r="F161" s="227" t="s">
        <v>869</v>
      </c>
      <c r="G161" s="228" t="s">
        <v>239</v>
      </c>
      <c r="H161" s="229">
        <v>1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190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190</v>
      </c>
      <c r="BM161" s="236" t="s">
        <v>612</v>
      </c>
    </row>
    <row r="162" s="2" customFormat="1" ht="24.15" customHeight="1">
      <c r="A162" s="37"/>
      <c r="B162" s="38"/>
      <c r="C162" s="225" t="s">
        <v>303</v>
      </c>
      <c r="D162" s="225" t="s">
        <v>185</v>
      </c>
      <c r="E162" s="226" t="s">
        <v>870</v>
      </c>
      <c r="F162" s="227" t="s">
        <v>871</v>
      </c>
      <c r="G162" s="228" t="s">
        <v>248</v>
      </c>
      <c r="H162" s="261"/>
      <c r="I162" s="230"/>
      <c r="J162" s="231">
        <f>ROUND(I162*H162,2)</f>
        <v>0</v>
      </c>
      <c r="K162" s="227" t="s">
        <v>1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190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190</v>
      </c>
      <c r="BM162" s="236" t="s">
        <v>616</v>
      </c>
    </row>
    <row r="163" s="12" customFormat="1" ht="22.8" customHeight="1">
      <c r="A163" s="12"/>
      <c r="B163" s="209"/>
      <c r="C163" s="210"/>
      <c r="D163" s="211" t="s">
        <v>75</v>
      </c>
      <c r="E163" s="223" t="s">
        <v>183</v>
      </c>
      <c r="F163" s="223" t="s">
        <v>872</v>
      </c>
      <c r="G163" s="210"/>
      <c r="H163" s="210"/>
      <c r="I163" s="213"/>
      <c r="J163" s="224">
        <f>BK163</f>
        <v>0</v>
      </c>
      <c r="K163" s="210"/>
      <c r="L163" s="215"/>
      <c r="M163" s="216"/>
      <c r="N163" s="217"/>
      <c r="O163" s="217"/>
      <c r="P163" s="218">
        <f>SUM(P164:P172)</f>
        <v>0</v>
      </c>
      <c r="Q163" s="217"/>
      <c r="R163" s="218">
        <f>SUM(R164:R172)</f>
        <v>0</v>
      </c>
      <c r="S163" s="217"/>
      <c r="T163" s="219">
        <f>SUM(T164:T172)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0" t="s">
        <v>83</v>
      </c>
      <c r="AT163" s="221" t="s">
        <v>75</v>
      </c>
      <c r="AU163" s="221" t="s">
        <v>83</v>
      </c>
      <c r="AY163" s="220" t="s">
        <v>182</v>
      </c>
      <c r="BK163" s="222">
        <f>SUM(BK164:BK172)</f>
        <v>0</v>
      </c>
    </row>
    <row r="164" s="2" customFormat="1" ht="24.15" customHeight="1">
      <c r="A164" s="37"/>
      <c r="B164" s="38"/>
      <c r="C164" s="225" t="s">
        <v>308</v>
      </c>
      <c r="D164" s="225" t="s">
        <v>185</v>
      </c>
      <c r="E164" s="226" t="s">
        <v>873</v>
      </c>
      <c r="F164" s="227" t="s">
        <v>874</v>
      </c>
      <c r="G164" s="228" t="s">
        <v>290</v>
      </c>
      <c r="H164" s="229">
        <v>6</v>
      </c>
      <c r="I164" s="230"/>
      <c r="J164" s="231">
        <f>ROUND(I164*H164,2)</f>
        <v>0</v>
      </c>
      <c r="K164" s="227" t="s">
        <v>1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190</v>
      </c>
      <c r="AT164" s="236" t="s">
        <v>185</v>
      </c>
      <c r="AU164" s="236" t="s">
        <v>85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190</v>
      </c>
      <c r="BM164" s="236" t="s">
        <v>620</v>
      </c>
    </row>
    <row r="165" s="2" customFormat="1" ht="24.15" customHeight="1">
      <c r="A165" s="37"/>
      <c r="B165" s="38"/>
      <c r="C165" s="225" t="s">
        <v>314</v>
      </c>
      <c r="D165" s="225" t="s">
        <v>185</v>
      </c>
      <c r="E165" s="226" t="s">
        <v>875</v>
      </c>
      <c r="F165" s="227" t="s">
        <v>876</v>
      </c>
      <c r="G165" s="228" t="s">
        <v>290</v>
      </c>
      <c r="H165" s="229">
        <v>10</v>
      </c>
      <c r="I165" s="230"/>
      <c r="J165" s="231">
        <f>ROUND(I165*H165,2)</f>
        <v>0</v>
      </c>
      <c r="K165" s="227" t="s">
        <v>1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190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190</v>
      </c>
      <c r="BM165" s="236" t="s">
        <v>877</v>
      </c>
    </row>
    <row r="166" s="2" customFormat="1" ht="16.5" customHeight="1">
      <c r="A166" s="37"/>
      <c r="B166" s="38"/>
      <c r="C166" s="225" t="s">
        <v>319</v>
      </c>
      <c r="D166" s="225" t="s">
        <v>185</v>
      </c>
      <c r="E166" s="226" t="s">
        <v>878</v>
      </c>
      <c r="F166" s="227" t="s">
        <v>879</v>
      </c>
      <c r="G166" s="228" t="s">
        <v>290</v>
      </c>
      <c r="H166" s="229">
        <v>16</v>
      </c>
      <c r="I166" s="230"/>
      <c r="J166" s="231">
        <f>ROUND(I166*H166,2)</f>
        <v>0</v>
      </c>
      <c r="K166" s="227" t="s">
        <v>1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190</v>
      </c>
      <c r="AT166" s="236" t="s">
        <v>185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190</v>
      </c>
      <c r="BM166" s="236" t="s">
        <v>880</v>
      </c>
    </row>
    <row r="167" s="2" customFormat="1" ht="16.5" customHeight="1">
      <c r="A167" s="37"/>
      <c r="B167" s="38"/>
      <c r="C167" s="225" t="s">
        <v>325</v>
      </c>
      <c r="D167" s="225" t="s">
        <v>185</v>
      </c>
      <c r="E167" s="226" t="s">
        <v>881</v>
      </c>
      <c r="F167" s="227" t="s">
        <v>882</v>
      </c>
      <c r="G167" s="228" t="s">
        <v>290</v>
      </c>
      <c r="H167" s="229">
        <v>16</v>
      </c>
      <c r="I167" s="230"/>
      <c r="J167" s="231">
        <f>ROUND(I167*H167,2)</f>
        <v>0</v>
      </c>
      <c r="K167" s="227" t="s">
        <v>1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190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190</v>
      </c>
      <c r="BM167" s="236" t="s">
        <v>706</v>
      </c>
    </row>
    <row r="168" s="2" customFormat="1" ht="16.5" customHeight="1">
      <c r="A168" s="37"/>
      <c r="B168" s="38"/>
      <c r="C168" s="225" t="s">
        <v>330</v>
      </c>
      <c r="D168" s="225" t="s">
        <v>185</v>
      </c>
      <c r="E168" s="226" t="s">
        <v>883</v>
      </c>
      <c r="F168" s="227" t="s">
        <v>884</v>
      </c>
      <c r="G168" s="228" t="s">
        <v>290</v>
      </c>
      <c r="H168" s="229">
        <v>16</v>
      </c>
      <c r="I168" s="230"/>
      <c r="J168" s="231">
        <f>ROUND(I168*H168,2)</f>
        <v>0</v>
      </c>
      <c r="K168" s="227" t="s">
        <v>1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190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190</v>
      </c>
      <c r="BM168" s="236" t="s">
        <v>626</v>
      </c>
    </row>
    <row r="169" s="2" customFormat="1" ht="16.5" customHeight="1">
      <c r="A169" s="37"/>
      <c r="B169" s="38"/>
      <c r="C169" s="225" t="s">
        <v>284</v>
      </c>
      <c r="D169" s="225" t="s">
        <v>185</v>
      </c>
      <c r="E169" s="226" t="s">
        <v>885</v>
      </c>
      <c r="F169" s="227" t="s">
        <v>886</v>
      </c>
      <c r="G169" s="228" t="s">
        <v>239</v>
      </c>
      <c r="H169" s="229">
        <v>2</v>
      </c>
      <c r="I169" s="230"/>
      <c r="J169" s="231">
        <f>ROUND(I169*H169,2)</f>
        <v>0</v>
      </c>
      <c r="K169" s="227" t="s">
        <v>1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190</v>
      </c>
      <c r="AT169" s="236" t="s">
        <v>185</v>
      </c>
      <c r="AU169" s="236" t="s">
        <v>85</v>
      </c>
      <c r="AY169" s="16" t="s">
        <v>182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190</v>
      </c>
      <c r="BM169" s="236" t="s">
        <v>629</v>
      </c>
    </row>
    <row r="170" s="2" customFormat="1" ht="16.5" customHeight="1">
      <c r="A170" s="37"/>
      <c r="B170" s="38"/>
      <c r="C170" s="225" t="s">
        <v>343</v>
      </c>
      <c r="D170" s="225" t="s">
        <v>185</v>
      </c>
      <c r="E170" s="226" t="s">
        <v>887</v>
      </c>
      <c r="F170" s="227" t="s">
        <v>888</v>
      </c>
      <c r="G170" s="228" t="s">
        <v>239</v>
      </c>
      <c r="H170" s="229">
        <v>1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190</v>
      </c>
      <c r="AT170" s="236" t="s">
        <v>185</v>
      </c>
      <c r="AU170" s="236" t="s">
        <v>85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190</v>
      </c>
      <c r="BM170" s="236" t="s">
        <v>624</v>
      </c>
    </row>
    <row r="171" s="2" customFormat="1" ht="16.5" customHeight="1">
      <c r="A171" s="37"/>
      <c r="B171" s="38"/>
      <c r="C171" s="225" t="s">
        <v>347</v>
      </c>
      <c r="D171" s="225" t="s">
        <v>185</v>
      </c>
      <c r="E171" s="226" t="s">
        <v>889</v>
      </c>
      <c r="F171" s="227" t="s">
        <v>890</v>
      </c>
      <c r="G171" s="228" t="s">
        <v>891</v>
      </c>
      <c r="H171" s="229">
        <v>5</v>
      </c>
      <c r="I171" s="230"/>
      <c r="J171" s="231">
        <f>ROUND(I171*H171,2)</f>
        <v>0</v>
      </c>
      <c r="K171" s="227" t="s">
        <v>1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190</v>
      </c>
      <c r="AT171" s="236" t="s">
        <v>185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190</v>
      </c>
      <c r="BM171" s="236" t="s">
        <v>717</v>
      </c>
    </row>
    <row r="172" s="2" customFormat="1" ht="21.75" customHeight="1">
      <c r="A172" s="37"/>
      <c r="B172" s="38"/>
      <c r="C172" s="225" t="s">
        <v>355</v>
      </c>
      <c r="D172" s="225" t="s">
        <v>185</v>
      </c>
      <c r="E172" s="226" t="s">
        <v>837</v>
      </c>
      <c r="F172" s="227" t="s">
        <v>838</v>
      </c>
      <c r="G172" s="228" t="s">
        <v>248</v>
      </c>
      <c r="H172" s="261"/>
      <c r="I172" s="230"/>
      <c r="J172" s="231">
        <f>ROUND(I172*H172,2)</f>
        <v>0</v>
      </c>
      <c r="K172" s="227" t="s">
        <v>1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</v>
      </c>
      <c r="R172" s="234">
        <f>Q172*H172</f>
        <v>0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190</v>
      </c>
      <c r="AT172" s="236" t="s">
        <v>185</v>
      </c>
      <c r="AU172" s="236" t="s">
        <v>85</v>
      </c>
      <c r="AY172" s="16" t="s">
        <v>182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83</v>
      </c>
      <c r="BK172" s="237">
        <f>ROUND(I172*H172,2)</f>
        <v>0</v>
      </c>
      <c r="BL172" s="16" t="s">
        <v>190</v>
      </c>
      <c r="BM172" s="236" t="s">
        <v>722</v>
      </c>
    </row>
    <row r="173" s="12" customFormat="1" ht="22.8" customHeight="1">
      <c r="A173" s="12"/>
      <c r="B173" s="209"/>
      <c r="C173" s="210"/>
      <c r="D173" s="211" t="s">
        <v>75</v>
      </c>
      <c r="E173" s="223" t="s">
        <v>218</v>
      </c>
      <c r="F173" s="223" t="s">
        <v>892</v>
      </c>
      <c r="G173" s="210"/>
      <c r="H173" s="210"/>
      <c r="I173" s="213"/>
      <c r="J173" s="224">
        <f>BK173</f>
        <v>0</v>
      </c>
      <c r="K173" s="210"/>
      <c r="L173" s="215"/>
      <c r="M173" s="216"/>
      <c r="N173" s="217"/>
      <c r="O173" s="217"/>
      <c r="P173" s="218">
        <f>SUM(P174:P178)</f>
        <v>0</v>
      </c>
      <c r="Q173" s="217"/>
      <c r="R173" s="218">
        <f>SUM(R174:R178)</f>
        <v>0</v>
      </c>
      <c r="S173" s="217"/>
      <c r="T173" s="219">
        <f>SUM(T174:T178)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0" t="s">
        <v>83</v>
      </c>
      <c r="AT173" s="221" t="s">
        <v>75</v>
      </c>
      <c r="AU173" s="221" t="s">
        <v>83</v>
      </c>
      <c r="AY173" s="220" t="s">
        <v>182</v>
      </c>
      <c r="BK173" s="222">
        <f>SUM(BK174:BK178)</f>
        <v>0</v>
      </c>
    </row>
    <row r="174" s="2" customFormat="1" ht="16.5" customHeight="1">
      <c r="A174" s="37"/>
      <c r="B174" s="38"/>
      <c r="C174" s="225" t="s">
        <v>364</v>
      </c>
      <c r="D174" s="225" t="s">
        <v>185</v>
      </c>
      <c r="E174" s="226" t="s">
        <v>893</v>
      </c>
      <c r="F174" s="227" t="s">
        <v>894</v>
      </c>
      <c r="G174" s="228" t="s">
        <v>239</v>
      </c>
      <c r="H174" s="229">
        <v>3</v>
      </c>
      <c r="I174" s="230"/>
      <c r="J174" s="231">
        <f>ROUND(I174*H174,2)</f>
        <v>0</v>
      </c>
      <c r="K174" s="227" t="s">
        <v>1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190</v>
      </c>
      <c r="AT174" s="236" t="s">
        <v>185</v>
      </c>
      <c r="AU174" s="236" t="s">
        <v>85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190</v>
      </c>
      <c r="BM174" s="236" t="s">
        <v>731</v>
      </c>
    </row>
    <row r="175" s="2" customFormat="1" ht="16.5" customHeight="1">
      <c r="A175" s="37"/>
      <c r="B175" s="38"/>
      <c r="C175" s="225" t="s">
        <v>368</v>
      </c>
      <c r="D175" s="225" t="s">
        <v>185</v>
      </c>
      <c r="E175" s="226" t="s">
        <v>895</v>
      </c>
      <c r="F175" s="227" t="s">
        <v>896</v>
      </c>
      <c r="G175" s="228" t="s">
        <v>239</v>
      </c>
      <c r="H175" s="229">
        <v>5</v>
      </c>
      <c r="I175" s="230"/>
      <c r="J175" s="231">
        <f>ROUND(I175*H175,2)</f>
        <v>0</v>
      </c>
      <c r="K175" s="227" t="s">
        <v>1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190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190</v>
      </c>
      <c r="BM175" s="236" t="s">
        <v>735</v>
      </c>
    </row>
    <row r="176" s="2" customFormat="1" ht="24.15" customHeight="1">
      <c r="A176" s="37"/>
      <c r="B176" s="38"/>
      <c r="C176" s="225" t="s">
        <v>372</v>
      </c>
      <c r="D176" s="225" t="s">
        <v>185</v>
      </c>
      <c r="E176" s="226" t="s">
        <v>897</v>
      </c>
      <c r="F176" s="227" t="s">
        <v>898</v>
      </c>
      <c r="G176" s="228" t="s">
        <v>899</v>
      </c>
      <c r="H176" s="229">
        <v>1</v>
      </c>
      <c r="I176" s="230"/>
      <c r="J176" s="231">
        <f>ROUND(I176*H176,2)</f>
        <v>0</v>
      </c>
      <c r="K176" s="227" t="s">
        <v>1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190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190</v>
      </c>
      <c r="BM176" s="236" t="s">
        <v>738</v>
      </c>
    </row>
    <row r="177" s="2" customFormat="1" ht="24.15" customHeight="1">
      <c r="A177" s="37"/>
      <c r="B177" s="38"/>
      <c r="C177" s="225" t="s">
        <v>434</v>
      </c>
      <c r="D177" s="225" t="s">
        <v>185</v>
      </c>
      <c r="E177" s="226" t="s">
        <v>900</v>
      </c>
      <c r="F177" s="227" t="s">
        <v>901</v>
      </c>
      <c r="G177" s="228" t="s">
        <v>239</v>
      </c>
      <c r="H177" s="229">
        <v>3</v>
      </c>
      <c r="I177" s="230"/>
      <c r="J177" s="231">
        <f>ROUND(I177*H177,2)</f>
        <v>0</v>
      </c>
      <c r="K177" s="227" t="s">
        <v>1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</v>
      </c>
      <c r="R177" s="234">
        <f>Q177*H177</f>
        <v>0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190</v>
      </c>
      <c r="AT177" s="236" t="s">
        <v>185</v>
      </c>
      <c r="AU177" s="236" t="s">
        <v>85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190</v>
      </c>
      <c r="BM177" s="236" t="s">
        <v>750</v>
      </c>
    </row>
    <row r="178" s="2" customFormat="1" ht="21.75" customHeight="1">
      <c r="A178" s="37"/>
      <c r="B178" s="38"/>
      <c r="C178" s="225" t="s">
        <v>376</v>
      </c>
      <c r="D178" s="225" t="s">
        <v>185</v>
      </c>
      <c r="E178" s="226" t="s">
        <v>902</v>
      </c>
      <c r="F178" s="227" t="s">
        <v>903</v>
      </c>
      <c r="G178" s="228" t="s">
        <v>248</v>
      </c>
      <c r="H178" s="261"/>
      <c r="I178" s="230"/>
      <c r="J178" s="231">
        <f>ROUND(I178*H178,2)</f>
        <v>0</v>
      </c>
      <c r="K178" s="227" t="s">
        <v>1</v>
      </c>
      <c r="L178" s="43"/>
      <c r="M178" s="272" t="s">
        <v>1</v>
      </c>
      <c r="N178" s="273" t="s">
        <v>41</v>
      </c>
      <c r="O178" s="274"/>
      <c r="P178" s="275">
        <f>O178*H178</f>
        <v>0</v>
      </c>
      <c r="Q178" s="275">
        <v>0</v>
      </c>
      <c r="R178" s="275">
        <f>Q178*H178</f>
        <v>0</v>
      </c>
      <c r="S178" s="275">
        <v>0</v>
      </c>
      <c r="T178" s="27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190</v>
      </c>
      <c r="AT178" s="236" t="s">
        <v>185</v>
      </c>
      <c r="AU178" s="236" t="s">
        <v>85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190</v>
      </c>
      <c r="BM178" s="236" t="s">
        <v>756</v>
      </c>
    </row>
    <row r="179" s="2" customFormat="1" ht="6.96" customHeight="1">
      <c r="A179" s="37"/>
      <c r="B179" s="65"/>
      <c r="C179" s="66"/>
      <c r="D179" s="66"/>
      <c r="E179" s="66"/>
      <c r="F179" s="66"/>
      <c r="G179" s="66"/>
      <c r="H179" s="66"/>
      <c r="I179" s="66"/>
      <c r="J179" s="66"/>
      <c r="K179" s="66"/>
      <c r="L179" s="43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sheet="1" autoFilter="0" formatColumns="0" formatRows="0" objects="1" scenarios="1" spinCount="100000" saltValue="yLtLAeCkYrWf0krYEh/UkLylSJib0MoL45inqyw23lgKnpuRtjIkCdtPxPr0o/EUzImA93OhKunl7OwHr/e5xg==" hashValue="Jfijvy7QF509ij5A5/4St4deUQ3zQs7JlVuewrXV2OKj1UtPv4Tzw096kwj14KOKtss7DeFkR5nfAdSvNqUZeg==" algorithmName="SHA-512" password="CC3D"/>
  <autoFilter ref="C128:K1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144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neinvestiční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145</v>
      </c>
      <c r="L8" s="19"/>
    </row>
    <row r="9" s="2" customFormat="1" ht="16.5" customHeight="1">
      <c r="A9" s="37"/>
      <c r="B9" s="43"/>
      <c r="C9" s="37"/>
      <c r="D9" s="37"/>
      <c r="E9" s="150" t="s">
        <v>810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147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904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812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ROUND((SUM(BE129:BE178)),  2)</f>
        <v>0</v>
      </c>
      <c r="G35" s="37"/>
      <c r="H35" s="37"/>
      <c r="I35" s="163">
        <v>0.20999999999999999</v>
      </c>
      <c r="J35" s="162">
        <f>ROUND(((SUM(BE129:BE178))*I35),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ROUND((SUM(BF129:BF178)),  2)</f>
        <v>0</v>
      </c>
      <c r="G36" s="37"/>
      <c r="H36" s="37"/>
      <c r="I36" s="163">
        <v>0.12</v>
      </c>
      <c r="J36" s="162">
        <f>ROUND(((SUM(BF129:BF178))*I36),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ROUND((SUM(BG129:BG178)),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ROUND((SUM(BH129:BH178)),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ROUND((SUM(BI129:BI178)),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neinvestiční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145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810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147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G107 - ZTI - G107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150</v>
      </c>
      <c r="D96" s="184"/>
      <c r="E96" s="184"/>
      <c r="F96" s="184"/>
      <c r="G96" s="184"/>
      <c r="H96" s="184"/>
      <c r="I96" s="184"/>
      <c r="J96" s="185" t="s">
        <v>151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152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153</v>
      </c>
    </row>
    <row r="99" s="9" customFormat="1" ht="24.96" customHeight="1">
      <c r="A99" s="9"/>
      <c r="B99" s="187"/>
      <c r="C99" s="188"/>
      <c r="D99" s="189" t="s">
        <v>154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813</v>
      </c>
      <c r="E100" s="195"/>
      <c r="F100" s="195"/>
      <c r="G100" s="195"/>
      <c r="H100" s="195"/>
      <c r="I100" s="195"/>
      <c r="J100" s="196">
        <f>J131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159</v>
      </c>
      <c r="E101" s="190"/>
      <c r="F101" s="190"/>
      <c r="G101" s="190"/>
      <c r="H101" s="190"/>
      <c r="I101" s="190"/>
      <c r="J101" s="191">
        <f>J136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814</v>
      </c>
      <c r="E102" s="195"/>
      <c r="F102" s="195"/>
      <c r="G102" s="195"/>
      <c r="H102" s="195"/>
      <c r="I102" s="195"/>
      <c r="J102" s="196">
        <f>J137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815</v>
      </c>
      <c r="E103" s="195"/>
      <c r="F103" s="195"/>
      <c r="G103" s="195"/>
      <c r="H103" s="195"/>
      <c r="I103" s="195"/>
      <c r="J103" s="196">
        <f>J142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816</v>
      </c>
      <c r="E104" s="195"/>
      <c r="F104" s="195"/>
      <c r="G104" s="195"/>
      <c r="H104" s="195"/>
      <c r="I104" s="195"/>
      <c r="J104" s="196">
        <f>J148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817</v>
      </c>
      <c r="E105" s="195"/>
      <c r="F105" s="195"/>
      <c r="G105" s="195"/>
      <c r="H105" s="195"/>
      <c r="I105" s="195"/>
      <c r="J105" s="196">
        <f>J155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818</v>
      </c>
      <c r="E106" s="195"/>
      <c r="F106" s="195"/>
      <c r="G106" s="195"/>
      <c r="H106" s="195"/>
      <c r="I106" s="195"/>
      <c r="J106" s="196">
        <f>J163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819</v>
      </c>
      <c r="E107" s="195"/>
      <c r="F107" s="195"/>
      <c r="G107" s="195"/>
      <c r="H107" s="195"/>
      <c r="I107" s="195"/>
      <c r="J107" s="196">
        <f>J173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167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82" t="str">
        <f>E7</f>
        <v>UHK Palachovy koleje - Částečná rekonstrukce a modernizace - IV.etapa - neinvestiční část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145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810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147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G107 - ZTI - G107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F14</f>
        <v>Hradec Králové</v>
      </c>
      <c r="G123" s="39"/>
      <c r="H123" s="39"/>
      <c r="I123" s="31" t="s">
        <v>22</v>
      </c>
      <c r="J123" s="78" t="str">
        <f>IF(J14="","",J14)</f>
        <v>30. 6. 2025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E17</f>
        <v>Univerzita Hradec Králové</v>
      </c>
      <c r="G125" s="39"/>
      <c r="H125" s="39"/>
      <c r="I125" s="31" t="s">
        <v>30</v>
      </c>
      <c r="J125" s="35" t="str">
        <f>E23</f>
        <v>PRIDOS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28</v>
      </c>
      <c r="D126" s="39"/>
      <c r="E126" s="39"/>
      <c r="F126" s="26" t="str">
        <f>IF(E20="","",E20)</f>
        <v>Vyplň údaj</v>
      </c>
      <c r="G126" s="39"/>
      <c r="H126" s="39"/>
      <c r="I126" s="31" t="s">
        <v>33</v>
      </c>
      <c r="J126" s="35" t="str">
        <f>E26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8"/>
      <c r="B128" s="199"/>
      <c r="C128" s="200" t="s">
        <v>168</v>
      </c>
      <c r="D128" s="201" t="s">
        <v>61</v>
      </c>
      <c r="E128" s="201" t="s">
        <v>57</v>
      </c>
      <c r="F128" s="201" t="s">
        <v>58</v>
      </c>
      <c r="G128" s="201" t="s">
        <v>169</v>
      </c>
      <c r="H128" s="201" t="s">
        <v>170</v>
      </c>
      <c r="I128" s="201" t="s">
        <v>171</v>
      </c>
      <c r="J128" s="201" t="s">
        <v>151</v>
      </c>
      <c r="K128" s="202" t="s">
        <v>172</v>
      </c>
      <c r="L128" s="203"/>
      <c r="M128" s="99" t="s">
        <v>1</v>
      </c>
      <c r="N128" s="100" t="s">
        <v>40</v>
      </c>
      <c r="O128" s="100" t="s">
        <v>173</v>
      </c>
      <c r="P128" s="100" t="s">
        <v>174</v>
      </c>
      <c r="Q128" s="100" t="s">
        <v>175</v>
      </c>
      <c r="R128" s="100" t="s">
        <v>176</v>
      </c>
      <c r="S128" s="100" t="s">
        <v>177</v>
      </c>
      <c r="T128" s="101" t="s">
        <v>178</v>
      </c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</row>
    <row r="129" s="2" customFormat="1" ht="22.8" customHeight="1">
      <c r="A129" s="37"/>
      <c r="B129" s="38"/>
      <c r="C129" s="106" t="s">
        <v>179</v>
      </c>
      <c r="D129" s="39"/>
      <c r="E129" s="39"/>
      <c r="F129" s="39"/>
      <c r="G129" s="39"/>
      <c r="H129" s="39"/>
      <c r="I129" s="39"/>
      <c r="J129" s="204">
        <f>BK129</f>
        <v>0</v>
      </c>
      <c r="K129" s="39"/>
      <c r="L129" s="43"/>
      <c r="M129" s="102"/>
      <c r="N129" s="205"/>
      <c r="O129" s="103"/>
      <c r="P129" s="206">
        <f>P130+P136</f>
        <v>0</v>
      </c>
      <c r="Q129" s="103"/>
      <c r="R129" s="206">
        <f>R130+R136</f>
        <v>0</v>
      </c>
      <c r="S129" s="103"/>
      <c r="T129" s="207">
        <f>T130+T136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75</v>
      </c>
      <c r="AU129" s="16" t="s">
        <v>153</v>
      </c>
      <c r="BK129" s="208">
        <f>BK130+BK136</f>
        <v>0</v>
      </c>
    </row>
    <row r="130" s="12" customFormat="1" ht="25.92" customHeight="1">
      <c r="A130" s="12"/>
      <c r="B130" s="209"/>
      <c r="C130" s="210"/>
      <c r="D130" s="211" t="s">
        <v>75</v>
      </c>
      <c r="E130" s="212" t="s">
        <v>180</v>
      </c>
      <c r="F130" s="212" t="s">
        <v>181</v>
      </c>
      <c r="G130" s="210"/>
      <c r="H130" s="210"/>
      <c r="I130" s="213"/>
      <c r="J130" s="214">
        <f>BK130</f>
        <v>0</v>
      </c>
      <c r="K130" s="210"/>
      <c r="L130" s="215"/>
      <c r="M130" s="216"/>
      <c r="N130" s="217"/>
      <c r="O130" s="217"/>
      <c r="P130" s="218">
        <f>P131</f>
        <v>0</v>
      </c>
      <c r="Q130" s="217"/>
      <c r="R130" s="218">
        <f>R131</f>
        <v>0</v>
      </c>
      <c r="S130" s="217"/>
      <c r="T130" s="219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76</v>
      </c>
      <c r="AY130" s="220" t="s">
        <v>182</v>
      </c>
      <c r="BK130" s="222">
        <f>BK131</f>
        <v>0</v>
      </c>
    </row>
    <row r="131" s="12" customFormat="1" ht="22.8" customHeight="1">
      <c r="A131" s="12"/>
      <c r="B131" s="209"/>
      <c r="C131" s="210"/>
      <c r="D131" s="211" t="s">
        <v>75</v>
      </c>
      <c r="E131" s="223" t="s">
        <v>83</v>
      </c>
      <c r="F131" s="223" t="s">
        <v>820</v>
      </c>
      <c r="G131" s="210"/>
      <c r="H131" s="210"/>
      <c r="I131" s="213"/>
      <c r="J131" s="224">
        <f>BK131</f>
        <v>0</v>
      </c>
      <c r="K131" s="210"/>
      <c r="L131" s="215"/>
      <c r="M131" s="216"/>
      <c r="N131" s="217"/>
      <c r="O131" s="217"/>
      <c r="P131" s="218">
        <f>SUM(P132:P135)</f>
        <v>0</v>
      </c>
      <c r="Q131" s="217"/>
      <c r="R131" s="218">
        <f>SUM(R132:R135)</f>
        <v>0</v>
      </c>
      <c r="S131" s="217"/>
      <c r="T131" s="219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83</v>
      </c>
      <c r="AT131" s="221" t="s">
        <v>75</v>
      </c>
      <c r="AU131" s="221" t="s">
        <v>83</v>
      </c>
      <c r="AY131" s="220" t="s">
        <v>182</v>
      </c>
      <c r="BK131" s="222">
        <f>SUM(BK132:BK135)</f>
        <v>0</v>
      </c>
    </row>
    <row r="132" s="2" customFormat="1" ht="24.15" customHeight="1">
      <c r="A132" s="37"/>
      <c r="B132" s="38"/>
      <c r="C132" s="225" t="s">
        <v>83</v>
      </c>
      <c r="D132" s="225" t="s">
        <v>185</v>
      </c>
      <c r="E132" s="226" t="s">
        <v>905</v>
      </c>
      <c r="F132" s="227" t="s">
        <v>822</v>
      </c>
      <c r="G132" s="228" t="s">
        <v>239</v>
      </c>
      <c r="H132" s="229">
        <v>1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190</v>
      </c>
      <c r="AT132" s="236" t="s">
        <v>185</v>
      </c>
      <c r="AU132" s="236" t="s">
        <v>85</v>
      </c>
      <c r="AY132" s="16" t="s">
        <v>182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190</v>
      </c>
      <c r="BM132" s="236" t="s">
        <v>85</v>
      </c>
    </row>
    <row r="133" s="2" customFormat="1" ht="24.15" customHeight="1">
      <c r="A133" s="37"/>
      <c r="B133" s="38"/>
      <c r="C133" s="225" t="s">
        <v>85</v>
      </c>
      <c r="D133" s="225" t="s">
        <v>185</v>
      </c>
      <c r="E133" s="226" t="s">
        <v>906</v>
      </c>
      <c r="F133" s="227" t="s">
        <v>907</v>
      </c>
      <c r="G133" s="228" t="s">
        <v>239</v>
      </c>
      <c r="H133" s="229">
        <v>1</v>
      </c>
      <c r="I133" s="230"/>
      <c r="J133" s="231">
        <f>ROUND(I133*H133,2)</f>
        <v>0</v>
      </c>
      <c r="K133" s="227" t="s">
        <v>1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190</v>
      </c>
      <c r="AT133" s="236" t="s">
        <v>185</v>
      </c>
      <c r="AU133" s="236" t="s">
        <v>85</v>
      </c>
      <c r="AY133" s="16" t="s">
        <v>182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190</v>
      </c>
      <c r="BM133" s="236" t="s">
        <v>190</v>
      </c>
    </row>
    <row r="134" s="2" customFormat="1" ht="24.15" customHeight="1">
      <c r="A134" s="37"/>
      <c r="B134" s="38"/>
      <c r="C134" s="225" t="s">
        <v>201</v>
      </c>
      <c r="D134" s="225" t="s">
        <v>185</v>
      </c>
      <c r="E134" s="226" t="s">
        <v>825</v>
      </c>
      <c r="F134" s="227" t="s">
        <v>826</v>
      </c>
      <c r="G134" s="228" t="s">
        <v>239</v>
      </c>
      <c r="H134" s="229">
        <v>1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190</v>
      </c>
      <c r="AT134" s="236" t="s">
        <v>185</v>
      </c>
      <c r="AU134" s="236" t="s">
        <v>85</v>
      </c>
      <c r="AY134" s="16" t="s">
        <v>182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190</v>
      </c>
      <c r="BM134" s="236" t="s">
        <v>183</v>
      </c>
    </row>
    <row r="135" s="2" customFormat="1" ht="16.5" customHeight="1">
      <c r="A135" s="37"/>
      <c r="B135" s="38"/>
      <c r="C135" s="225" t="s">
        <v>190</v>
      </c>
      <c r="D135" s="225" t="s">
        <v>185</v>
      </c>
      <c r="E135" s="226" t="s">
        <v>827</v>
      </c>
      <c r="F135" s="227" t="s">
        <v>828</v>
      </c>
      <c r="G135" s="228" t="s">
        <v>829</v>
      </c>
      <c r="H135" s="229">
        <v>10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190</v>
      </c>
      <c r="AT135" s="236" t="s">
        <v>185</v>
      </c>
      <c r="AU135" s="236" t="s">
        <v>85</v>
      </c>
      <c r="AY135" s="16" t="s">
        <v>182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190</v>
      </c>
      <c r="BM135" s="236" t="s">
        <v>223</v>
      </c>
    </row>
    <row r="136" s="12" customFormat="1" ht="25.92" customHeight="1">
      <c r="A136" s="12"/>
      <c r="B136" s="209"/>
      <c r="C136" s="210"/>
      <c r="D136" s="211" t="s">
        <v>75</v>
      </c>
      <c r="E136" s="212" t="s">
        <v>232</v>
      </c>
      <c r="F136" s="212" t="s">
        <v>233</v>
      </c>
      <c r="G136" s="210"/>
      <c r="H136" s="210"/>
      <c r="I136" s="213"/>
      <c r="J136" s="214">
        <f>BK136</f>
        <v>0</v>
      </c>
      <c r="K136" s="210"/>
      <c r="L136" s="215"/>
      <c r="M136" s="216"/>
      <c r="N136" s="217"/>
      <c r="O136" s="217"/>
      <c r="P136" s="218">
        <f>P137+P142+P148+P155+P163+P173</f>
        <v>0</v>
      </c>
      <c r="Q136" s="217"/>
      <c r="R136" s="218">
        <f>R137+R142+R148+R155+R163+R173</f>
        <v>0</v>
      </c>
      <c r="S136" s="217"/>
      <c r="T136" s="219">
        <f>T137+T142+T148+T155+T163+T173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85</v>
      </c>
      <c r="AT136" s="221" t="s">
        <v>75</v>
      </c>
      <c r="AU136" s="221" t="s">
        <v>76</v>
      </c>
      <c r="AY136" s="220" t="s">
        <v>182</v>
      </c>
      <c r="BK136" s="222">
        <f>BK137+BK142+BK148+BK155+BK163+BK173</f>
        <v>0</v>
      </c>
    </row>
    <row r="137" s="12" customFormat="1" ht="22.8" customHeight="1">
      <c r="A137" s="12"/>
      <c r="B137" s="209"/>
      <c r="C137" s="210"/>
      <c r="D137" s="211" t="s">
        <v>75</v>
      </c>
      <c r="E137" s="223" t="s">
        <v>85</v>
      </c>
      <c r="F137" s="223" t="s">
        <v>830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SUM(P138:P141)</f>
        <v>0</v>
      </c>
      <c r="Q137" s="217"/>
      <c r="R137" s="218">
        <f>SUM(R138:R141)</f>
        <v>0</v>
      </c>
      <c r="S137" s="217"/>
      <c r="T137" s="219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83</v>
      </c>
      <c r="AT137" s="221" t="s">
        <v>75</v>
      </c>
      <c r="AU137" s="221" t="s">
        <v>83</v>
      </c>
      <c r="AY137" s="220" t="s">
        <v>182</v>
      </c>
      <c r="BK137" s="222">
        <f>SUM(BK138:BK141)</f>
        <v>0</v>
      </c>
    </row>
    <row r="138" s="2" customFormat="1" ht="24.15" customHeight="1">
      <c r="A138" s="37"/>
      <c r="B138" s="38"/>
      <c r="C138" s="225" t="s">
        <v>210</v>
      </c>
      <c r="D138" s="225" t="s">
        <v>185</v>
      </c>
      <c r="E138" s="226" t="s">
        <v>831</v>
      </c>
      <c r="F138" s="227" t="s">
        <v>832</v>
      </c>
      <c r="G138" s="228" t="s">
        <v>290</v>
      </c>
      <c r="H138" s="229">
        <v>1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190</v>
      </c>
      <c r="AT138" s="236" t="s">
        <v>185</v>
      </c>
      <c r="AU138" s="236" t="s">
        <v>85</v>
      </c>
      <c r="AY138" s="16" t="s">
        <v>182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190</v>
      </c>
      <c r="BM138" s="236" t="s">
        <v>400</v>
      </c>
    </row>
    <row r="139" s="2" customFormat="1" ht="16.5" customHeight="1">
      <c r="A139" s="37"/>
      <c r="B139" s="38"/>
      <c r="C139" s="225" t="s">
        <v>183</v>
      </c>
      <c r="D139" s="225" t="s">
        <v>185</v>
      </c>
      <c r="E139" s="226" t="s">
        <v>833</v>
      </c>
      <c r="F139" s="227" t="s">
        <v>834</v>
      </c>
      <c r="G139" s="228" t="s">
        <v>239</v>
      </c>
      <c r="H139" s="229">
        <v>1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190</v>
      </c>
      <c r="AT139" s="236" t="s">
        <v>185</v>
      </c>
      <c r="AU139" s="236" t="s">
        <v>85</v>
      </c>
      <c r="AY139" s="16" t="s">
        <v>182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190</v>
      </c>
      <c r="BM139" s="236" t="s">
        <v>8</v>
      </c>
    </row>
    <row r="140" s="2" customFormat="1" ht="16.5" customHeight="1">
      <c r="A140" s="37"/>
      <c r="B140" s="38"/>
      <c r="C140" s="225" t="s">
        <v>218</v>
      </c>
      <c r="D140" s="225" t="s">
        <v>185</v>
      </c>
      <c r="E140" s="226" t="s">
        <v>835</v>
      </c>
      <c r="F140" s="227" t="s">
        <v>836</v>
      </c>
      <c r="G140" s="228" t="s">
        <v>290</v>
      </c>
      <c r="H140" s="229">
        <v>1</v>
      </c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190</v>
      </c>
      <c r="AT140" s="236" t="s">
        <v>185</v>
      </c>
      <c r="AU140" s="236" t="s">
        <v>85</v>
      </c>
      <c r="AY140" s="16" t="s">
        <v>182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190</v>
      </c>
      <c r="BM140" s="236" t="s">
        <v>245</v>
      </c>
    </row>
    <row r="141" s="2" customFormat="1" ht="21.75" customHeight="1">
      <c r="A141" s="37"/>
      <c r="B141" s="38"/>
      <c r="C141" s="225" t="s">
        <v>223</v>
      </c>
      <c r="D141" s="225" t="s">
        <v>185</v>
      </c>
      <c r="E141" s="226" t="s">
        <v>837</v>
      </c>
      <c r="F141" s="227" t="s">
        <v>838</v>
      </c>
      <c r="G141" s="228" t="s">
        <v>248</v>
      </c>
      <c r="H141" s="261"/>
      <c r="I141" s="230"/>
      <c r="J141" s="231">
        <f>ROUND(I141*H141,2)</f>
        <v>0</v>
      </c>
      <c r="K141" s="227" t="s">
        <v>1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190</v>
      </c>
      <c r="AT141" s="236" t="s">
        <v>185</v>
      </c>
      <c r="AU141" s="236" t="s">
        <v>85</v>
      </c>
      <c r="AY141" s="16" t="s">
        <v>182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190</v>
      </c>
      <c r="BM141" s="236" t="s">
        <v>240</v>
      </c>
    </row>
    <row r="142" s="12" customFormat="1" ht="22.8" customHeight="1">
      <c r="A142" s="12"/>
      <c r="B142" s="209"/>
      <c r="C142" s="210"/>
      <c r="D142" s="211" t="s">
        <v>75</v>
      </c>
      <c r="E142" s="223" t="s">
        <v>201</v>
      </c>
      <c r="F142" s="223" t="s">
        <v>839</v>
      </c>
      <c r="G142" s="210"/>
      <c r="H142" s="210"/>
      <c r="I142" s="213"/>
      <c r="J142" s="224">
        <f>BK142</f>
        <v>0</v>
      </c>
      <c r="K142" s="210"/>
      <c r="L142" s="215"/>
      <c r="M142" s="216"/>
      <c r="N142" s="217"/>
      <c r="O142" s="217"/>
      <c r="P142" s="218">
        <f>SUM(P143:P147)</f>
        <v>0</v>
      </c>
      <c r="Q142" s="217"/>
      <c r="R142" s="218">
        <f>SUM(R143:R147)</f>
        <v>0</v>
      </c>
      <c r="S142" s="217"/>
      <c r="T142" s="219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0" t="s">
        <v>83</v>
      </c>
      <c r="AT142" s="221" t="s">
        <v>75</v>
      </c>
      <c r="AU142" s="221" t="s">
        <v>83</v>
      </c>
      <c r="AY142" s="220" t="s">
        <v>182</v>
      </c>
      <c r="BK142" s="222">
        <f>SUM(BK143:BK147)</f>
        <v>0</v>
      </c>
    </row>
    <row r="143" s="2" customFormat="1" ht="21.75" customHeight="1">
      <c r="A143" s="37"/>
      <c r="B143" s="38"/>
      <c r="C143" s="225" t="s">
        <v>199</v>
      </c>
      <c r="D143" s="225" t="s">
        <v>185</v>
      </c>
      <c r="E143" s="226" t="s">
        <v>840</v>
      </c>
      <c r="F143" s="227" t="s">
        <v>841</v>
      </c>
      <c r="G143" s="228" t="s">
        <v>290</v>
      </c>
      <c r="H143" s="229">
        <v>1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190</v>
      </c>
      <c r="AT143" s="236" t="s">
        <v>185</v>
      </c>
      <c r="AU143" s="236" t="s">
        <v>85</v>
      </c>
      <c r="AY143" s="16" t="s">
        <v>182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190</v>
      </c>
      <c r="BM143" s="236" t="s">
        <v>263</v>
      </c>
    </row>
    <row r="144" s="2" customFormat="1" ht="21.75" customHeight="1">
      <c r="A144" s="37"/>
      <c r="B144" s="38"/>
      <c r="C144" s="225" t="s">
        <v>400</v>
      </c>
      <c r="D144" s="225" t="s">
        <v>185</v>
      </c>
      <c r="E144" s="226" t="s">
        <v>842</v>
      </c>
      <c r="F144" s="227" t="s">
        <v>843</v>
      </c>
      <c r="G144" s="228" t="s">
        <v>290</v>
      </c>
      <c r="H144" s="229">
        <v>1</v>
      </c>
      <c r="I144" s="230"/>
      <c r="J144" s="231">
        <f>ROUND(I144*H144,2)</f>
        <v>0</v>
      </c>
      <c r="K144" s="227" t="s">
        <v>1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190</v>
      </c>
      <c r="AT144" s="236" t="s">
        <v>185</v>
      </c>
      <c r="AU144" s="236" t="s">
        <v>85</v>
      </c>
      <c r="AY144" s="16" t="s">
        <v>182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190</v>
      </c>
      <c r="BM144" s="236" t="s">
        <v>271</v>
      </c>
    </row>
    <row r="145" s="2" customFormat="1" ht="21.75" customHeight="1">
      <c r="A145" s="37"/>
      <c r="B145" s="38"/>
      <c r="C145" s="225" t="s">
        <v>404</v>
      </c>
      <c r="D145" s="225" t="s">
        <v>185</v>
      </c>
      <c r="E145" s="226" t="s">
        <v>844</v>
      </c>
      <c r="F145" s="227" t="s">
        <v>845</v>
      </c>
      <c r="G145" s="228" t="s">
        <v>290</v>
      </c>
      <c r="H145" s="229">
        <v>2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190</v>
      </c>
      <c r="AT145" s="236" t="s">
        <v>185</v>
      </c>
      <c r="AU145" s="236" t="s">
        <v>85</v>
      </c>
      <c r="AY145" s="16" t="s">
        <v>182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190</v>
      </c>
      <c r="BM145" s="236" t="s">
        <v>280</v>
      </c>
    </row>
    <row r="146" s="2" customFormat="1" ht="16.5" customHeight="1">
      <c r="A146" s="37"/>
      <c r="B146" s="38"/>
      <c r="C146" s="225" t="s">
        <v>8</v>
      </c>
      <c r="D146" s="225" t="s">
        <v>185</v>
      </c>
      <c r="E146" s="226" t="s">
        <v>835</v>
      </c>
      <c r="F146" s="227" t="s">
        <v>836</v>
      </c>
      <c r="G146" s="228" t="s">
        <v>290</v>
      </c>
      <c r="H146" s="229">
        <v>4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190</v>
      </c>
      <c r="AT146" s="236" t="s">
        <v>185</v>
      </c>
      <c r="AU146" s="236" t="s">
        <v>85</v>
      </c>
      <c r="AY146" s="16" t="s">
        <v>182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190</v>
      </c>
      <c r="BM146" s="236" t="s">
        <v>293</v>
      </c>
    </row>
    <row r="147" s="2" customFormat="1" ht="21.75" customHeight="1">
      <c r="A147" s="37"/>
      <c r="B147" s="38"/>
      <c r="C147" s="225" t="s">
        <v>236</v>
      </c>
      <c r="D147" s="225" t="s">
        <v>185</v>
      </c>
      <c r="E147" s="226" t="s">
        <v>837</v>
      </c>
      <c r="F147" s="227" t="s">
        <v>838</v>
      </c>
      <c r="G147" s="228" t="s">
        <v>248</v>
      </c>
      <c r="H147" s="261"/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190</v>
      </c>
      <c r="AT147" s="236" t="s">
        <v>185</v>
      </c>
      <c r="AU147" s="236" t="s">
        <v>85</v>
      </c>
      <c r="AY147" s="16" t="s">
        <v>182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190</v>
      </c>
      <c r="BM147" s="236" t="s">
        <v>303</v>
      </c>
    </row>
    <row r="148" s="12" customFormat="1" ht="22.8" customHeight="1">
      <c r="A148" s="12"/>
      <c r="B148" s="209"/>
      <c r="C148" s="210"/>
      <c r="D148" s="211" t="s">
        <v>75</v>
      </c>
      <c r="E148" s="223" t="s">
        <v>190</v>
      </c>
      <c r="F148" s="223" t="s">
        <v>846</v>
      </c>
      <c r="G148" s="210"/>
      <c r="H148" s="210"/>
      <c r="I148" s="213"/>
      <c r="J148" s="224">
        <f>BK148</f>
        <v>0</v>
      </c>
      <c r="K148" s="210"/>
      <c r="L148" s="215"/>
      <c r="M148" s="216"/>
      <c r="N148" s="217"/>
      <c r="O148" s="217"/>
      <c r="P148" s="218">
        <f>SUM(P149:P154)</f>
        <v>0</v>
      </c>
      <c r="Q148" s="217"/>
      <c r="R148" s="218">
        <f>SUM(R149:R154)</f>
        <v>0</v>
      </c>
      <c r="S148" s="217"/>
      <c r="T148" s="219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0" t="s">
        <v>83</v>
      </c>
      <c r="AT148" s="221" t="s">
        <v>75</v>
      </c>
      <c r="AU148" s="221" t="s">
        <v>83</v>
      </c>
      <c r="AY148" s="220" t="s">
        <v>182</v>
      </c>
      <c r="BK148" s="222">
        <f>SUM(BK149:BK154)</f>
        <v>0</v>
      </c>
    </row>
    <row r="149" s="2" customFormat="1" ht="16.5" customHeight="1">
      <c r="A149" s="37"/>
      <c r="B149" s="38"/>
      <c r="C149" s="225" t="s">
        <v>245</v>
      </c>
      <c r="D149" s="225" t="s">
        <v>185</v>
      </c>
      <c r="E149" s="226" t="s">
        <v>847</v>
      </c>
      <c r="F149" s="227" t="s">
        <v>848</v>
      </c>
      <c r="G149" s="228" t="s">
        <v>239</v>
      </c>
      <c r="H149" s="229">
        <v>1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190</v>
      </c>
      <c r="AT149" s="236" t="s">
        <v>185</v>
      </c>
      <c r="AU149" s="236" t="s">
        <v>85</v>
      </c>
      <c r="AY149" s="16" t="s">
        <v>182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190</v>
      </c>
      <c r="BM149" s="236" t="s">
        <v>314</v>
      </c>
    </row>
    <row r="150" s="2" customFormat="1" ht="16.5" customHeight="1">
      <c r="A150" s="37"/>
      <c r="B150" s="38"/>
      <c r="C150" s="225" t="s">
        <v>252</v>
      </c>
      <c r="D150" s="225" t="s">
        <v>185</v>
      </c>
      <c r="E150" s="226" t="s">
        <v>849</v>
      </c>
      <c r="F150" s="227" t="s">
        <v>850</v>
      </c>
      <c r="G150" s="228" t="s">
        <v>239</v>
      </c>
      <c r="H150" s="229">
        <v>1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190</v>
      </c>
      <c r="AT150" s="236" t="s">
        <v>185</v>
      </c>
      <c r="AU150" s="236" t="s">
        <v>85</v>
      </c>
      <c r="AY150" s="16" t="s">
        <v>182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190</v>
      </c>
      <c r="BM150" s="236" t="s">
        <v>325</v>
      </c>
    </row>
    <row r="151" s="2" customFormat="1" ht="21.75" customHeight="1">
      <c r="A151" s="37"/>
      <c r="B151" s="38"/>
      <c r="C151" s="225" t="s">
        <v>240</v>
      </c>
      <c r="D151" s="225" t="s">
        <v>185</v>
      </c>
      <c r="E151" s="226" t="s">
        <v>851</v>
      </c>
      <c r="F151" s="227" t="s">
        <v>852</v>
      </c>
      <c r="G151" s="228" t="s">
        <v>239</v>
      </c>
      <c r="H151" s="229">
        <v>1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190</v>
      </c>
      <c r="AT151" s="236" t="s">
        <v>185</v>
      </c>
      <c r="AU151" s="236" t="s">
        <v>85</v>
      </c>
      <c r="AY151" s="16" t="s">
        <v>182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83</v>
      </c>
      <c r="BK151" s="237">
        <f>ROUND(I151*H151,2)</f>
        <v>0</v>
      </c>
      <c r="BL151" s="16" t="s">
        <v>190</v>
      </c>
      <c r="BM151" s="236" t="s">
        <v>284</v>
      </c>
    </row>
    <row r="152" s="2" customFormat="1" ht="16.5" customHeight="1">
      <c r="A152" s="37"/>
      <c r="B152" s="38"/>
      <c r="C152" s="225" t="s">
        <v>259</v>
      </c>
      <c r="D152" s="225" t="s">
        <v>185</v>
      </c>
      <c r="E152" s="226" t="s">
        <v>853</v>
      </c>
      <c r="F152" s="227" t="s">
        <v>854</v>
      </c>
      <c r="G152" s="228" t="s">
        <v>239</v>
      </c>
      <c r="H152" s="229">
        <v>1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190</v>
      </c>
      <c r="AT152" s="236" t="s">
        <v>185</v>
      </c>
      <c r="AU152" s="236" t="s">
        <v>85</v>
      </c>
      <c r="AY152" s="16" t="s">
        <v>182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190</v>
      </c>
      <c r="BM152" s="236" t="s">
        <v>347</v>
      </c>
    </row>
    <row r="153" s="2" customFormat="1" ht="16.5" customHeight="1">
      <c r="A153" s="37"/>
      <c r="B153" s="38"/>
      <c r="C153" s="225" t="s">
        <v>263</v>
      </c>
      <c r="D153" s="225" t="s">
        <v>185</v>
      </c>
      <c r="E153" s="226" t="s">
        <v>855</v>
      </c>
      <c r="F153" s="227" t="s">
        <v>856</v>
      </c>
      <c r="G153" s="228" t="s">
        <v>239</v>
      </c>
      <c r="H153" s="229">
        <v>1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190</v>
      </c>
      <c r="AT153" s="236" t="s">
        <v>185</v>
      </c>
      <c r="AU153" s="236" t="s">
        <v>85</v>
      </c>
      <c r="AY153" s="16" t="s">
        <v>182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190</v>
      </c>
      <c r="BM153" s="236" t="s">
        <v>364</v>
      </c>
    </row>
    <row r="154" s="2" customFormat="1" ht="21.75" customHeight="1">
      <c r="A154" s="37"/>
      <c r="B154" s="38"/>
      <c r="C154" s="225" t="s">
        <v>267</v>
      </c>
      <c r="D154" s="225" t="s">
        <v>185</v>
      </c>
      <c r="E154" s="226" t="s">
        <v>837</v>
      </c>
      <c r="F154" s="227" t="s">
        <v>838</v>
      </c>
      <c r="G154" s="228" t="s">
        <v>248</v>
      </c>
      <c r="H154" s="261"/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190</v>
      </c>
      <c r="AT154" s="236" t="s">
        <v>185</v>
      </c>
      <c r="AU154" s="236" t="s">
        <v>85</v>
      </c>
      <c r="AY154" s="16" t="s">
        <v>182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190</v>
      </c>
      <c r="BM154" s="236" t="s">
        <v>372</v>
      </c>
    </row>
    <row r="155" s="12" customFormat="1" ht="22.8" customHeight="1">
      <c r="A155" s="12"/>
      <c r="B155" s="209"/>
      <c r="C155" s="210"/>
      <c r="D155" s="211" t="s">
        <v>75</v>
      </c>
      <c r="E155" s="223" t="s">
        <v>210</v>
      </c>
      <c r="F155" s="223" t="s">
        <v>857</v>
      </c>
      <c r="G155" s="210"/>
      <c r="H155" s="210"/>
      <c r="I155" s="213"/>
      <c r="J155" s="224">
        <f>BK155</f>
        <v>0</v>
      </c>
      <c r="K155" s="210"/>
      <c r="L155" s="215"/>
      <c r="M155" s="216"/>
      <c r="N155" s="217"/>
      <c r="O155" s="217"/>
      <c r="P155" s="218">
        <f>SUM(P156:P162)</f>
        <v>0</v>
      </c>
      <c r="Q155" s="217"/>
      <c r="R155" s="218">
        <f>SUM(R156:R162)</f>
        <v>0</v>
      </c>
      <c r="S155" s="217"/>
      <c r="T155" s="219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0" t="s">
        <v>83</v>
      </c>
      <c r="AT155" s="221" t="s">
        <v>75</v>
      </c>
      <c r="AU155" s="221" t="s">
        <v>83</v>
      </c>
      <c r="AY155" s="220" t="s">
        <v>182</v>
      </c>
      <c r="BK155" s="222">
        <f>SUM(BK156:BK162)</f>
        <v>0</v>
      </c>
    </row>
    <row r="156" s="2" customFormat="1" ht="33" customHeight="1">
      <c r="A156" s="37"/>
      <c r="B156" s="38"/>
      <c r="C156" s="225" t="s">
        <v>271</v>
      </c>
      <c r="D156" s="225" t="s">
        <v>185</v>
      </c>
      <c r="E156" s="226" t="s">
        <v>858</v>
      </c>
      <c r="F156" s="227" t="s">
        <v>859</v>
      </c>
      <c r="G156" s="228" t="s">
        <v>239</v>
      </c>
      <c r="H156" s="229">
        <v>1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190</v>
      </c>
      <c r="AT156" s="236" t="s">
        <v>185</v>
      </c>
      <c r="AU156" s="236" t="s">
        <v>85</v>
      </c>
      <c r="AY156" s="16" t="s">
        <v>182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190</v>
      </c>
      <c r="BM156" s="236" t="s">
        <v>376</v>
      </c>
    </row>
    <row r="157" s="2" customFormat="1" ht="24.15" customHeight="1">
      <c r="A157" s="37"/>
      <c r="B157" s="38"/>
      <c r="C157" s="225" t="s">
        <v>7</v>
      </c>
      <c r="D157" s="225" t="s">
        <v>185</v>
      </c>
      <c r="E157" s="226" t="s">
        <v>860</v>
      </c>
      <c r="F157" s="227" t="s">
        <v>861</v>
      </c>
      <c r="G157" s="228" t="s">
        <v>239</v>
      </c>
      <c r="H157" s="229">
        <v>1</v>
      </c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190</v>
      </c>
      <c r="AT157" s="236" t="s">
        <v>185</v>
      </c>
      <c r="AU157" s="236" t="s">
        <v>85</v>
      </c>
      <c r="AY157" s="16" t="s">
        <v>182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190</v>
      </c>
      <c r="BM157" s="236" t="s">
        <v>384</v>
      </c>
    </row>
    <row r="158" s="2" customFormat="1" ht="24.15" customHeight="1">
      <c r="A158" s="37"/>
      <c r="B158" s="38"/>
      <c r="C158" s="225" t="s">
        <v>280</v>
      </c>
      <c r="D158" s="225" t="s">
        <v>185</v>
      </c>
      <c r="E158" s="226" t="s">
        <v>862</v>
      </c>
      <c r="F158" s="227" t="s">
        <v>863</v>
      </c>
      <c r="G158" s="228" t="s">
        <v>239</v>
      </c>
      <c r="H158" s="229">
        <v>1</v>
      </c>
      <c r="I158" s="230"/>
      <c r="J158" s="231">
        <f>ROUND(I158*H158,2)</f>
        <v>0</v>
      </c>
      <c r="K158" s="227" t="s">
        <v>1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190</v>
      </c>
      <c r="AT158" s="236" t="s">
        <v>185</v>
      </c>
      <c r="AU158" s="236" t="s">
        <v>85</v>
      </c>
      <c r="AY158" s="16" t="s">
        <v>182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190</v>
      </c>
      <c r="BM158" s="236" t="s">
        <v>428</v>
      </c>
    </row>
    <row r="159" s="2" customFormat="1" ht="21.75" customHeight="1">
      <c r="A159" s="37"/>
      <c r="B159" s="38"/>
      <c r="C159" s="225" t="s">
        <v>287</v>
      </c>
      <c r="D159" s="225" t="s">
        <v>185</v>
      </c>
      <c r="E159" s="226" t="s">
        <v>864</v>
      </c>
      <c r="F159" s="227" t="s">
        <v>865</v>
      </c>
      <c r="G159" s="228" t="s">
        <v>239</v>
      </c>
      <c r="H159" s="229">
        <v>1</v>
      </c>
      <c r="I159" s="230"/>
      <c r="J159" s="231">
        <f>ROUND(I159*H159,2)</f>
        <v>0</v>
      </c>
      <c r="K159" s="227" t="s">
        <v>1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190</v>
      </c>
      <c r="AT159" s="236" t="s">
        <v>185</v>
      </c>
      <c r="AU159" s="236" t="s">
        <v>85</v>
      </c>
      <c r="AY159" s="16" t="s">
        <v>182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190</v>
      </c>
      <c r="BM159" s="236" t="s">
        <v>485</v>
      </c>
    </row>
    <row r="160" s="2" customFormat="1" ht="16.5" customHeight="1">
      <c r="A160" s="37"/>
      <c r="B160" s="38"/>
      <c r="C160" s="225" t="s">
        <v>293</v>
      </c>
      <c r="D160" s="225" t="s">
        <v>185</v>
      </c>
      <c r="E160" s="226" t="s">
        <v>866</v>
      </c>
      <c r="F160" s="227" t="s">
        <v>867</v>
      </c>
      <c r="G160" s="228" t="s">
        <v>239</v>
      </c>
      <c r="H160" s="229">
        <v>1</v>
      </c>
      <c r="I160" s="230"/>
      <c r="J160" s="231">
        <f>ROUND(I160*H160,2)</f>
        <v>0</v>
      </c>
      <c r="K160" s="227" t="s">
        <v>1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190</v>
      </c>
      <c r="AT160" s="236" t="s">
        <v>185</v>
      </c>
      <c r="AU160" s="236" t="s">
        <v>85</v>
      </c>
      <c r="AY160" s="16" t="s">
        <v>182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83</v>
      </c>
      <c r="BK160" s="237">
        <f>ROUND(I160*H160,2)</f>
        <v>0</v>
      </c>
      <c r="BL160" s="16" t="s">
        <v>190</v>
      </c>
      <c r="BM160" s="236" t="s">
        <v>608</v>
      </c>
    </row>
    <row r="161" s="2" customFormat="1" ht="21.75" customHeight="1">
      <c r="A161" s="37"/>
      <c r="B161" s="38"/>
      <c r="C161" s="225" t="s">
        <v>297</v>
      </c>
      <c r="D161" s="225" t="s">
        <v>185</v>
      </c>
      <c r="E161" s="226" t="s">
        <v>868</v>
      </c>
      <c r="F161" s="227" t="s">
        <v>869</v>
      </c>
      <c r="G161" s="228" t="s">
        <v>239</v>
      </c>
      <c r="H161" s="229">
        <v>1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190</v>
      </c>
      <c r="AT161" s="236" t="s">
        <v>185</v>
      </c>
      <c r="AU161" s="236" t="s">
        <v>85</v>
      </c>
      <c r="AY161" s="16" t="s">
        <v>182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190</v>
      </c>
      <c r="BM161" s="236" t="s">
        <v>612</v>
      </c>
    </row>
    <row r="162" s="2" customFormat="1" ht="24.15" customHeight="1">
      <c r="A162" s="37"/>
      <c r="B162" s="38"/>
      <c r="C162" s="225" t="s">
        <v>303</v>
      </c>
      <c r="D162" s="225" t="s">
        <v>185</v>
      </c>
      <c r="E162" s="226" t="s">
        <v>870</v>
      </c>
      <c r="F162" s="227" t="s">
        <v>871</v>
      </c>
      <c r="G162" s="228" t="s">
        <v>248</v>
      </c>
      <c r="H162" s="261"/>
      <c r="I162" s="230"/>
      <c r="J162" s="231">
        <f>ROUND(I162*H162,2)</f>
        <v>0</v>
      </c>
      <c r="K162" s="227" t="s">
        <v>1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190</v>
      </c>
      <c r="AT162" s="236" t="s">
        <v>185</v>
      </c>
      <c r="AU162" s="236" t="s">
        <v>85</v>
      </c>
      <c r="AY162" s="16" t="s">
        <v>182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83</v>
      </c>
      <c r="BK162" s="237">
        <f>ROUND(I162*H162,2)</f>
        <v>0</v>
      </c>
      <c r="BL162" s="16" t="s">
        <v>190</v>
      </c>
      <c r="BM162" s="236" t="s">
        <v>616</v>
      </c>
    </row>
    <row r="163" s="12" customFormat="1" ht="22.8" customHeight="1">
      <c r="A163" s="12"/>
      <c r="B163" s="209"/>
      <c r="C163" s="210"/>
      <c r="D163" s="211" t="s">
        <v>75</v>
      </c>
      <c r="E163" s="223" t="s">
        <v>183</v>
      </c>
      <c r="F163" s="223" t="s">
        <v>872</v>
      </c>
      <c r="G163" s="210"/>
      <c r="H163" s="210"/>
      <c r="I163" s="213"/>
      <c r="J163" s="224">
        <f>BK163</f>
        <v>0</v>
      </c>
      <c r="K163" s="210"/>
      <c r="L163" s="215"/>
      <c r="M163" s="216"/>
      <c r="N163" s="217"/>
      <c r="O163" s="217"/>
      <c r="P163" s="218">
        <f>SUM(P164:P172)</f>
        <v>0</v>
      </c>
      <c r="Q163" s="217"/>
      <c r="R163" s="218">
        <f>SUM(R164:R172)</f>
        <v>0</v>
      </c>
      <c r="S163" s="217"/>
      <c r="T163" s="219">
        <f>SUM(T164:T172)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0" t="s">
        <v>83</v>
      </c>
      <c r="AT163" s="221" t="s">
        <v>75</v>
      </c>
      <c r="AU163" s="221" t="s">
        <v>83</v>
      </c>
      <c r="AY163" s="220" t="s">
        <v>182</v>
      </c>
      <c r="BK163" s="222">
        <f>SUM(BK164:BK172)</f>
        <v>0</v>
      </c>
    </row>
    <row r="164" s="2" customFormat="1" ht="24.15" customHeight="1">
      <c r="A164" s="37"/>
      <c r="B164" s="38"/>
      <c r="C164" s="225" t="s">
        <v>308</v>
      </c>
      <c r="D164" s="225" t="s">
        <v>185</v>
      </c>
      <c r="E164" s="226" t="s">
        <v>873</v>
      </c>
      <c r="F164" s="227" t="s">
        <v>874</v>
      </c>
      <c r="G164" s="228" t="s">
        <v>290</v>
      </c>
      <c r="H164" s="229">
        <v>6</v>
      </c>
      <c r="I164" s="230"/>
      <c r="J164" s="231">
        <f>ROUND(I164*H164,2)</f>
        <v>0</v>
      </c>
      <c r="K164" s="227" t="s">
        <v>1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190</v>
      </c>
      <c r="AT164" s="236" t="s">
        <v>185</v>
      </c>
      <c r="AU164" s="236" t="s">
        <v>85</v>
      </c>
      <c r="AY164" s="16" t="s">
        <v>182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190</v>
      </c>
      <c r="BM164" s="236" t="s">
        <v>620</v>
      </c>
    </row>
    <row r="165" s="2" customFormat="1" ht="24.15" customHeight="1">
      <c r="A165" s="37"/>
      <c r="B165" s="38"/>
      <c r="C165" s="225" t="s">
        <v>314</v>
      </c>
      <c r="D165" s="225" t="s">
        <v>185</v>
      </c>
      <c r="E165" s="226" t="s">
        <v>875</v>
      </c>
      <c r="F165" s="227" t="s">
        <v>876</v>
      </c>
      <c r="G165" s="228" t="s">
        <v>290</v>
      </c>
      <c r="H165" s="229">
        <v>10</v>
      </c>
      <c r="I165" s="230"/>
      <c r="J165" s="231">
        <f>ROUND(I165*H165,2)</f>
        <v>0</v>
      </c>
      <c r="K165" s="227" t="s">
        <v>1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190</v>
      </c>
      <c r="AT165" s="236" t="s">
        <v>185</v>
      </c>
      <c r="AU165" s="236" t="s">
        <v>85</v>
      </c>
      <c r="AY165" s="16" t="s">
        <v>182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190</v>
      </c>
      <c r="BM165" s="236" t="s">
        <v>877</v>
      </c>
    </row>
    <row r="166" s="2" customFormat="1" ht="16.5" customHeight="1">
      <c r="A166" s="37"/>
      <c r="B166" s="38"/>
      <c r="C166" s="225" t="s">
        <v>319</v>
      </c>
      <c r="D166" s="225" t="s">
        <v>185</v>
      </c>
      <c r="E166" s="226" t="s">
        <v>878</v>
      </c>
      <c r="F166" s="227" t="s">
        <v>879</v>
      </c>
      <c r="G166" s="228" t="s">
        <v>290</v>
      </c>
      <c r="H166" s="229">
        <v>16</v>
      </c>
      <c r="I166" s="230"/>
      <c r="J166" s="231">
        <f>ROUND(I166*H166,2)</f>
        <v>0</v>
      </c>
      <c r="K166" s="227" t="s">
        <v>1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190</v>
      </c>
      <c r="AT166" s="236" t="s">
        <v>185</v>
      </c>
      <c r="AU166" s="236" t="s">
        <v>85</v>
      </c>
      <c r="AY166" s="16" t="s">
        <v>182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190</v>
      </c>
      <c r="BM166" s="236" t="s">
        <v>880</v>
      </c>
    </row>
    <row r="167" s="2" customFormat="1" ht="16.5" customHeight="1">
      <c r="A167" s="37"/>
      <c r="B167" s="38"/>
      <c r="C167" s="225" t="s">
        <v>325</v>
      </c>
      <c r="D167" s="225" t="s">
        <v>185</v>
      </c>
      <c r="E167" s="226" t="s">
        <v>881</v>
      </c>
      <c r="F167" s="227" t="s">
        <v>882</v>
      </c>
      <c r="G167" s="228" t="s">
        <v>290</v>
      </c>
      <c r="H167" s="229">
        <v>16</v>
      </c>
      <c r="I167" s="230"/>
      <c r="J167" s="231">
        <f>ROUND(I167*H167,2)</f>
        <v>0</v>
      </c>
      <c r="K167" s="227" t="s">
        <v>1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190</v>
      </c>
      <c r="AT167" s="236" t="s">
        <v>185</v>
      </c>
      <c r="AU167" s="236" t="s">
        <v>85</v>
      </c>
      <c r="AY167" s="16" t="s">
        <v>182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190</v>
      </c>
      <c r="BM167" s="236" t="s">
        <v>706</v>
      </c>
    </row>
    <row r="168" s="2" customFormat="1" ht="16.5" customHeight="1">
      <c r="A168" s="37"/>
      <c r="B168" s="38"/>
      <c r="C168" s="225" t="s">
        <v>330</v>
      </c>
      <c r="D168" s="225" t="s">
        <v>185</v>
      </c>
      <c r="E168" s="226" t="s">
        <v>883</v>
      </c>
      <c r="F168" s="227" t="s">
        <v>884</v>
      </c>
      <c r="G168" s="228" t="s">
        <v>290</v>
      </c>
      <c r="H168" s="229">
        <v>16</v>
      </c>
      <c r="I168" s="230"/>
      <c r="J168" s="231">
        <f>ROUND(I168*H168,2)</f>
        <v>0</v>
      </c>
      <c r="K168" s="227" t="s">
        <v>1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190</v>
      </c>
      <c r="AT168" s="236" t="s">
        <v>185</v>
      </c>
      <c r="AU168" s="236" t="s">
        <v>85</v>
      </c>
      <c r="AY168" s="16" t="s">
        <v>182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83</v>
      </c>
      <c r="BK168" s="237">
        <f>ROUND(I168*H168,2)</f>
        <v>0</v>
      </c>
      <c r="BL168" s="16" t="s">
        <v>190</v>
      </c>
      <c r="BM168" s="236" t="s">
        <v>626</v>
      </c>
    </row>
    <row r="169" s="2" customFormat="1" ht="16.5" customHeight="1">
      <c r="A169" s="37"/>
      <c r="B169" s="38"/>
      <c r="C169" s="225" t="s">
        <v>284</v>
      </c>
      <c r="D169" s="225" t="s">
        <v>185</v>
      </c>
      <c r="E169" s="226" t="s">
        <v>885</v>
      </c>
      <c r="F169" s="227" t="s">
        <v>886</v>
      </c>
      <c r="G169" s="228" t="s">
        <v>239</v>
      </c>
      <c r="H169" s="229">
        <v>2</v>
      </c>
      <c r="I169" s="230"/>
      <c r="J169" s="231">
        <f>ROUND(I169*H169,2)</f>
        <v>0</v>
      </c>
      <c r="K169" s="227" t="s">
        <v>1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190</v>
      </c>
      <c r="AT169" s="236" t="s">
        <v>185</v>
      </c>
      <c r="AU169" s="236" t="s">
        <v>85</v>
      </c>
      <c r="AY169" s="16" t="s">
        <v>182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190</v>
      </c>
      <c r="BM169" s="236" t="s">
        <v>629</v>
      </c>
    </row>
    <row r="170" s="2" customFormat="1" ht="16.5" customHeight="1">
      <c r="A170" s="37"/>
      <c r="B170" s="38"/>
      <c r="C170" s="225" t="s">
        <v>343</v>
      </c>
      <c r="D170" s="225" t="s">
        <v>185</v>
      </c>
      <c r="E170" s="226" t="s">
        <v>887</v>
      </c>
      <c r="F170" s="227" t="s">
        <v>888</v>
      </c>
      <c r="G170" s="228" t="s">
        <v>239</v>
      </c>
      <c r="H170" s="229">
        <v>1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190</v>
      </c>
      <c r="AT170" s="236" t="s">
        <v>185</v>
      </c>
      <c r="AU170" s="236" t="s">
        <v>85</v>
      </c>
      <c r="AY170" s="16" t="s">
        <v>182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190</v>
      </c>
      <c r="BM170" s="236" t="s">
        <v>624</v>
      </c>
    </row>
    <row r="171" s="2" customFormat="1" ht="16.5" customHeight="1">
      <c r="A171" s="37"/>
      <c r="B171" s="38"/>
      <c r="C171" s="225" t="s">
        <v>347</v>
      </c>
      <c r="D171" s="225" t="s">
        <v>185</v>
      </c>
      <c r="E171" s="226" t="s">
        <v>889</v>
      </c>
      <c r="F171" s="227" t="s">
        <v>890</v>
      </c>
      <c r="G171" s="228" t="s">
        <v>891</v>
      </c>
      <c r="H171" s="229">
        <v>5</v>
      </c>
      <c r="I171" s="230"/>
      <c r="J171" s="231">
        <f>ROUND(I171*H171,2)</f>
        <v>0</v>
      </c>
      <c r="K171" s="227" t="s">
        <v>1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190</v>
      </c>
      <c r="AT171" s="236" t="s">
        <v>185</v>
      </c>
      <c r="AU171" s="236" t="s">
        <v>85</v>
      </c>
      <c r="AY171" s="16" t="s">
        <v>182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190</v>
      </c>
      <c r="BM171" s="236" t="s">
        <v>717</v>
      </c>
    </row>
    <row r="172" s="2" customFormat="1" ht="21.75" customHeight="1">
      <c r="A172" s="37"/>
      <c r="B172" s="38"/>
      <c r="C172" s="225" t="s">
        <v>355</v>
      </c>
      <c r="D172" s="225" t="s">
        <v>185</v>
      </c>
      <c r="E172" s="226" t="s">
        <v>837</v>
      </c>
      <c r="F172" s="227" t="s">
        <v>838</v>
      </c>
      <c r="G172" s="228" t="s">
        <v>248</v>
      </c>
      <c r="H172" s="261"/>
      <c r="I172" s="230"/>
      <c r="J172" s="231">
        <f>ROUND(I172*H172,2)</f>
        <v>0</v>
      </c>
      <c r="K172" s="227" t="s">
        <v>1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</v>
      </c>
      <c r="R172" s="234">
        <f>Q172*H172</f>
        <v>0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190</v>
      </c>
      <c r="AT172" s="236" t="s">
        <v>185</v>
      </c>
      <c r="AU172" s="236" t="s">
        <v>85</v>
      </c>
      <c r="AY172" s="16" t="s">
        <v>182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83</v>
      </c>
      <c r="BK172" s="237">
        <f>ROUND(I172*H172,2)</f>
        <v>0</v>
      </c>
      <c r="BL172" s="16" t="s">
        <v>190</v>
      </c>
      <c r="BM172" s="236" t="s">
        <v>722</v>
      </c>
    </row>
    <row r="173" s="12" customFormat="1" ht="22.8" customHeight="1">
      <c r="A173" s="12"/>
      <c r="B173" s="209"/>
      <c r="C173" s="210"/>
      <c r="D173" s="211" t="s">
        <v>75</v>
      </c>
      <c r="E173" s="223" t="s">
        <v>218</v>
      </c>
      <c r="F173" s="223" t="s">
        <v>892</v>
      </c>
      <c r="G173" s="210"/>
      <c r="H173" s="210"/>
      <c r="I173" s="213"/>
      <c r="J173" s="224">
        <f>BK173</f>
        <v>0</v>
      </c>
      <c r="K173" s="210"/>
      <c r="L173" s="215"/>
      <c r="M173" s="216"/>
      <c r="N173" s="217"/>
      <c r="O173" s="217"/>
      <c r="P173" s="218">
        <f>SUM(P174:P178)</f>
        <v>0</v>
      </c>
      <c r="Q173" s="217"/>
      <c r="R173" s="218">
        <f>SUM(R174:R178)</f>
        <v>0</v>
      </c>
      <c r="S173" s="217"/>
      <c r="T173" s="219">
        <f>SUM(T174:T178)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0" t="s">
        <v>83</v>
      </c>
      <c r="AT173" s="221" t="s">
        <v>75</v>
      </c>
      <c r="AU173" s="221" t="s">
        <v>83</v>
      </c>
      <c r="AY173" s="220" t="s">
        <v>182</v>
      </c>
      <c r="BK173" s="222">
        <f>SUM(BK174:BK178)</f>
        <v>0</v>
      </c>
    </row>
    <row r="174" s="2" customFormat="1" ht="16.5" customHeight="1">
      <c r="A174" s="37"/>
      <c r="B174" s="38"/>
      <c r="C174" s="225" t="s">
        <v>364</v>
      </c>
      <c r="D174" s="225" t="s">
        <v>185</v>
      </c>
      <c r="E174" s="226" t="s">
        <v>893</v>
      </c>
      <c r="F174" s="227" t="s">
        <v>894</v>
      </c>
      <c r="G174" s="228" t="s">
        <v>239</v>
      </c>
      <c r="H174" s="229">
        <v>3</v>
      </c>
      <c r="I174" s="230"/>
      <c r="J174" s="231">
        <f>ROUND(I174*H174,2)</f>
        <v>0</v>
      </c>
      <c r="K174" s="227" t="s">
        <v>1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190</v>
      </c>
      <c r="AT174" s="236" t="s">
        <v>185</v>
      </c>
      <c r="AU174" s="236" t="s">
        <v>85</v>
      </c>
      <c r="AY174" s="16" t="s">
        <v>182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83</v>
      </c>
      <c r="BK174" s="237">
        <f>ROUND(I174*H174,2)</f>
        <v>0</v>
      </c>
      <c r="BL174" s="16" t="s">
        <v>190</v>
      </c>
      <c r="BM174" s="236" t="s">
        <v>731</v>
      </c>
    </row>
    <row r="175" s="2" customFormat="1" ht="16.5" customHeight="1">
      <c r="A175" s="37"/>
      <c r="B175" s="38"/>
      <c r="C175" s="225" t="s">
        <v>368</v>
      </c>
      <c r="D175" s="225" t="s">
        <v>185</v>
      </c>
      <c r="E175" s="226" t="s">
        <v>895</v>
      </c>
      <c r="F175" s="227" t="s">
        <v>896</v>
      </c>
      <c r="G175" s="228" t="s">
        <v>239</v>
      </c>
      <c r="H175" s="229">
        <v>5</v>
      </c>
      <c r="I175" s="230"/>
      <c r="J175" s="231">
        <f>ROUND(I175*H175,2)</f>
        <v>0</v>
      </c>
      <c r="K175" s="227" t="s">
        <v>1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190</v>
      </c>
      <c r="AT175" s="236" t="s">
        <v>185</v>
      </c>
      <c r="AU175" s="236" t="s">
        <v>85</v>
      </c>
      <c r="AY175" s="16" t="s">
        <v>182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190</v>
      </c>
      <c r="BM175" s="236" t="s">
        <v>735</v>
      </c>
    </row>
    <row r="176" s="2" customFormat="1" ht="24.15" customHeight="1">
      <c r="A176" s="37"/>
      <c r="B176" s="38"/>
      <c r="C176" s="225" t="s">
        <v>372</v>
      </c>
      <c r="D176" s="225" t="s">
        <v>185</v>
      </c>
      <c r="E176" s="226" t="s">
        <v>897</v>
      </c>
      <c r="F176" s="227" t="s">
        <v>898</v>
      </c>
      <c r="G176" s="228" t="s">
        <v>899</v>
      </c>
      <c r="H176" s="229">
        <v>1</v>
      </c>
      <c r="I176" s="230"/>
      <c r="J176" s="231">
        <f>ROUND(I176*H176,2)</f>
        <v>0</v>
      </c>
      <c r="K176" s="227" t="s">
        <v>1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190</v>
      </c>
      <c r="AT176" s="236" t="s">
        <v>185</v>
      </c>
      <c r="AU176" s="236" t="s">
        <v>85</v>
      </c>
      <c r="AY176" s="16" t="s">
        <v>182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83</v>
      </c>
      <c r="BK176" s="237">
        <f>ROUND(I176*H176,2)</f>
        <v>0</v>
      </c>
      <c r="BL176" s="16" t="s">
        <v>190</v>
      </c>
      <c r="BM176" s="236" t="s">
        <v>738</v>
      </c>
    </row>
    <row r="177" s="2" customFormat="1" ht="24.15" customHeight="1">
      <c r="A177" s="37"/>
      <c r="B177" s="38"/>
      <c r="C177" s="225" t="s">
        <v>434</v>
      </c>
      <c r="D177" s="225" t="s">
        <v>185</v>
      </c>
      <c r="E177" s="226" t="s">
        <v>900</v>
      </c>
      <c r="F177" s="227" t="s">
        <v>901</v>
      </c>
      <c r="G177" s="228" t="s">
        <v>239</v>
      </c>
      <c r="H177" s="229">
        <v>3</v>
      </c>
      <c r="I177" s="230"/>
      <c r="J177" s="231">
        <f>ROUND(I177*H177,2)</f>
        <v>0</v>
      </c>
      <c r="K177" s="227" t="s">
        <v>1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</v>
      </c>
      <c r="R177" s="234">
        <f>Q177*H177</f>
        <v>0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190</v>
      </c>
      <c r="AT177" s="236" t="s">
        <v>185</v>
      </c>
      <c r="AU177" s="236" t="s">
        <v>85</v>
      </c>
      <c r="AY177" s="16" t="s">
        <v>182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83</v>
      </c>
      <c r="BK177" s="237">
        <f>ROUND(I177*H177,2)</f>
        <v>0</v>
      </c>
      <c r="BL177" s="16" t="s">
        <v>190</v>
      </c>
      <c r="BM177" s="236" t="s">
        <v>750</v>
      </c>
    </row>
    <row r="178" s="2" customFormat="1" ht="21.75" customHeight="1">
      <c r="A178" s="37"/>
      <c r="B178" s="38"/>
      <c r="C178" s="225" t="s">
        <v>376</v>
      </c>
      <c r="D178" s="225" t="s">
        <v>185</v>
      </c>
      <c r="E178" s="226" t="s">
        <v>902</v>
      </c>
      <c r="F178" s="227" t="s">
        <v>903</v>
      </c>
      <c r="G178" s="228" t="s">
        <v>248</v>
      </c>
      <c r="H178" s="261"/>
      <c r="I178" s="230"/>
      <c r="J178" s="231">
        <f>ROUND(I178*H178,2)</f>
        <v>0</v>
      </c>
      <c r="K178" s="227" t="s">
        <v>1</v>
      </c>
      <c r="L178" s="43"/>
      <c r="M178" s="272" t="s">
        <v>1</v>
      </c>
      <c r="N178" s="273" t="s">
        <v>41</v>
      </c>
      <c r="O178" s="274"/>
      <c r="P178" s="275">
        <f>O178*H178</f>
        <v>0</v>
      </c>
      <c r="Q178" s="275">
        <v>0</v>
      </c>
      <c r="R178" s="275">
        <f>Q178*H178</f>
        <v>0</v>
      </c>
      <c r="S178" s="275">
        <v>0</v>
      </c>
      <c r="T178" s="27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190</v>
      </c>
      <c r="AT178" s="236" t="s">
        <v>185</v>
      </c>
      <c r="AU178" s="236" t="s">
        <v>85</v>
      </c>
      <c r="AY178" s="16" t="s">
        <v>182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190</v>
      </c>
      <c r="BM178" s="236" t="s">
        <v>756</v>
      </c>
    </row>
    <row r="179" s="2" customFormat="1" ht="6.96" customHeight="1">
      <c r="A179" s="37"/>
      <c r="B179" s="65"/>
      <c r="C179" s="66"/>
      <c r="D179" s="66"/>
      <c r="E179" s="66"/>
      <c r="F179" s="66"/>
      <c r="G179" s="66"/>
      <c r="H179" s="66"/>
      <c r="I179" s="66"/>
      <c r="J179" s="66"/>
      <c r="K179" s="66"/>
      <c r="L179" s="43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sheet="1" autoFilter="0" formatColumns="0" formatRows="0" objects="1" scenarios="1" spinCount="100000" saltValue="R+qmp27uRK4p+CJQkU30wouV2dlYq/ZajodpO30yWvhHfib6rlQV1TjtsWN5OoIsoanoD1iJwIT3eTflLsIKqw==" hashValue="iqMTkB3psQtiotSfhxVjxRrgFGEttLi4RCbALna51kdhd2gTkCL6XBP/94LMj/JQozQRvlkl4r+7v8n20LadxA==" algorithmName="SHA-512" password="CC3D"/>
  <autoFilter ref="C128:K1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JN rozpočty</dc:creator>
  <cp:lastModifiedBy>JN rozpočty</cp:lastModifiedBy>
  <dcterms:created xsi:type="dcterms:W3CDTF">2025-07-08T07:58:02Z</dcterms:created>
  <dcterms:modified xsi:type="dcterms:W3CDTF">2025-07-08T07:58:26Z</dcterms:modified>
</cp:coreProperties>
</file>